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avecz\Desktop\"/>
    </mc:Choice>
  </mc:AlternateContent>
  <bookViews>
    <workbookView xWindow="-120" yWindow="-120" windowWidth="29040" windowHeight="17790" activeTab="1"/>
  </bookViews>
  <sheets>
    <sheet name="Rekapitulace stavby" sheetId="1" r:id="rId1"/>
    <sheet name="SO 101 - I etapa " sheetId="3" r:id="rId2"/>
  </sheets>
  <definedNames>
    <definedName name="_xlnm._FilterDatabase" localSheetId="1" hidden="1">'SO 101 - I etapa '!$C$132:$K$803</definedName>
    <definedName name="_xlnm.Print_Titles" localSheetId="0">'Rekapitulace stavby'!$92:$92</definedName>
    <definedName name="_xlnm.Print_Titles" localSheetId="1">'SO 101 - I etapa '!$132:$132</definedName>
    <definedName name="_xlnm.Print_Area" localSheetId="0">'Rekapitulace stavby'!$D$4:$AO$76,'Rekapitulace stavby'!$C$82:$AQ$96</definedName>
    <definedName name="_xlnm.Print_Area" localSheetId="1">'SO 101 - I etapa '!$C$4:$J$76,'SO 101 - I etapa '!$C$120:$K$803</definedName>
  </definedNames>
  <calcPr calcId="162913"/>
</workbook>
</file>

<file path=xl/calcChain.xml><?xml version="1.0" encoding="utf-8"?>
<calcChain xmlns="http://schemas.openxmlformats.org/spreadsheetml/2006/main">
  <c r="J37" i="3" l="1"/>
  <c r="J36" i="3"/>
  <c r="AY95" i="1"/>
  <c r="J35" i="3"/>
  <c r="AX95" i="1" s="1"/>
  <c r="BI800" i="3"/>
  <c r="BH800" i="3"/>
  <c r="BG800" i="3"/>
  <c r="BF800" i="3"/>
  <c r="T800" i="3"/>
  <c r="R800" i="3"/>
  <c r="P800" i="3"/>
  <c r="BI797" i="3"/>
  <c r="BH797" i="3"/>
  <c r="BG797" i="3"/>
  <c r="BF797" i="3"/>
  <c r="T797" i="3"/>
  <c r="R797" i="3"/>
  <c r="P797" i="3"/>
  <c r="BI792" i="3"/>
  <c r="BH792" i="3"/>
  <c r="BG792" i="3"/>
  <c r="BF792" i="3"/>
  <c r="T792" i="3"/>
  <c r="R792" i="3"/>
  <c r="P792" i="3"/>
  <c r="BI784" i="3"/>
  <c r="BH784" i="3"/>
  <c r="BG784" i="3"/>
  <c r="BF784" i="3"/>
  <c r="T784" i="3"/>
  <c r="T783" i="3" s="1"/>
  <c r="R784" i="3"/>
  <c r="R783" i="3" s="1"/>
  <c r="P784" i="3"/>
  <c r="P783" i="3"/>
  <c r="BI779" i="3"/>
  <c r="BH779" i="3"/>
  <c r="BG779" i="3"/>
  <c r="BF779" i="3"/>
  <c r="T779" i="3"/>
  <c r="R779" i="3"/>
  <c r="P779" i="3"/>
  <c r="BI774" i="3"/>
  <c r="BH774" i="3"/>
  <c r="BG774" i="3"/>
  <c r="BF774" i="3"/>
  <c r="T774" i="3"/>
  <c r="R774" i="3"/>
  <c r="P774" i="3"/>
  <c r="BI764" i="3"/>
  <c r="BH764" i="3"/>
  <c r="BG764" i="3"/>
  <c r="BF764" i="3"/>
  <c r="T764" i="3"/>
  <c r="T763" i="3"/>
  <c r="R764" i="3"/>
  <c r="R763" i="3"/>
  <c r="P764" i="3"/>
  <c r="P763" i="3"/>
  <c r="BI760" i="3"/>
  <c r="BH760" i="3"/>
  <c r="BG760" i="3"/>
  <c r="BF760" i="3"/>
  <c r="T760" i="3"/>
  <c r="R760" i="3"/>
  <c r="P760" i="3"/>
  <c r="BI756" i="3"/>
  <c r="BH756" i="3"/>
  <c r="BG756" i="3"/>
  <c r="BF756" i="3"/>
  <c r="T756" i="3"/>
  <c r="R756" i="3"/>
  <c r="P756" i="3"/>
  <c r="BI750" i="3"/>
  <c r="BH750" i="3"/>
  <c r="BG750" i="3"/>
  <c r="BF750" i="3"/>
  <c r="T750" i="3"/>
  <c r="T749" i="3"/>
  <c r="T748" i="3" s="1"/>
  <c r="R750" i="3"/>
  <c r="R749" i="3"/>
  <c r="R748" i="3"/>
  <c r="P750" i="3"/>
  <c r="P749" i="3"/>
  <c r="P748" i="3"/>
  <c r="BI745" i="3"/>
  <c r="BH745" i="3"/>
  <c r="BG745" i="3"/>
  <c r="BF745" i="3"/>
  <c r="T745" i="3"/>
  <c r="R745" i="3"/>
  <c r="P745" i="3"/>
  <c r="BI742" i="3"/>
  <c r="BH742" i="3"/>
  <c r="BG742" i="3"/>
  <c r="BF742" i="3"/>
  <c r="T742" i="3"/>
  <c r="R742" i="3"/>
  <c r="P742" i="3"/>
  <c r="BI734" i="3"/>
  <c r="BH734" i="3"/>
  <c r="BG734" i="3"/>
  <c r="BF734" i="3"/>
  <c r="T734" i="3"/>
  <c r="R734" i="3"/>
  <c r="P734" i="3"/>
  <c r="BI725" i="3"/>
  <c r="BH725" i="3"/>
  <c r="BG725" i="3"/>
  <c r="BF725" i="3"/>
  <c r="T725" i="3"/>
  <c r="R725" i="3"/>
  <c r="P725" i="3"/>
  <c r="BI721" i="3"/>
  <c r="BH721" i="3"/>
  <c r="BG721" i="3"/>
  <c r="BF721" i="3"/>
  <c r="T721" i="3"/>
  <c r="R721" i="3"/>
  <c r="P721" i="3"/>
  <c r="BI717" i="3"/>
  <c r="BH717" i="3"/>
  <c r="BG717" i="3"/>
  <c r="BF717" i="3"/>
  <c r="T717" i="3"/>
  <c r="R717" i="3"/>
  <c r="P717" i="3"/>
  <c r="BI703" i="3"/>
  <c r="BH703" i="3"/>
  <c r="BG703" i="3"/>
  <c r="BF703" i="3"/>
  <c r="T703" i="3"/>
  <c r="R703" i="3"/>
  <c r="P703" i="3"/>
  <c r="BI696" i="3"/>
  <c r="BH696" i="3"/>
  <c r="BG696" i="3"/>
  <c r="BF696" i="3"/>
  <c r="T696" i="3"/>
  <c r="R696" i="3"/>
  <c r="P696" i="3"/>
  <c r="BI690" i="3"/>
  <c r="BH690" i="3"/>
  <c r="BG690" i="3"/>
  <c r="BF690" i="3"/>
  <c r="T690" i="3"/>
  <c r="R690" i="3"/>
  <c r="P690" i="3"/>
  <c r="BI682" i="3"/>
  <c r="BH682" i="3"/>
  <c r="BG682" i="3"/>
  <c r="BF682" i="3"/>
  <c r="T682" i="3"/>
  <c r="R682" i="3"/>
  <c r="P682" i="3"/>
  <c r="BI675" i="3"/>
  <c r="BH675" i="3"/>
  <c r="BG675" i="3"/>
  <c r="BF675" i="3"/>
  <c r="T675" i="3"/>
  <c r="R675" i="3"/>
  <c r="P675" i="3"/>
  <c r="BI669" i="3"/>
  <c r="BH669" i="3"/>
  <c r="BG669" i="3"/>
  <c r="BF669" i="3"/>
  <c r="T669" i="3"/>
  <c r="R669" i="3"/>
  <c r="P669" i="3"/>
  <c r="BI662" i="3"/>
  <c r="BH662" i="3"/>
  <c r="BG662" i="3"/>
  <c r="BF662" i="3"/>
  <c r="T662" i="3"/>
  <c r="R662" i="3"/>
  <c r="P662" i="3"/>
  <c r="BI655" i="3"/>
  <c r="BH655" i="3"/>
  <c r="BG655" i="3"/>
  <c r="BF655" i="3"/>
  <c r="T655" i="3"/>
  <c r="R655" i="3"/>
  <c r="P655" i="3"/>
  <c r="BI649" i="3"/>
  <c r="BH649" i="3"/>
  <c r="BG649" i="3"/>
  <c r="BF649" i="3"/>
  <c r="T649" i="3"/>
  <c r="R649" i="3"/>
  <c r="P649" i="3"/>
  <c r="BI643" i="3"/>
  <c r="BH643" i="3"/>
  <c r="BG643" i="3"/>
  <c r="BF643" i="3"/>
  <c r="T643" i="3"/>
  <c r="R643" i="3"/>
  <c r="P643" i="3"/>
  <c r="BI638" i="3"/>
  <c r="BH638" i="3"/>
  <c r="BG638" i="3"/>
  <c r="BF638" i="3"/>
  <c r="T638" i="3"/>
  <c r="R638" i="3"/>
  <c r="P638" i="3"/>
  <c r="BI634" i="3"/>
  <c r="BH634" i="3"/>
  <c r="BG634" i="3"/>
  <c r="BF634" i="3"/>
  <c r="T634" i="3"/>
  <c r="R634" i="3"/>
  <c r="P634" i="3"/>
  <c r="BI627" i="3"/>
  <c r="BH627" i="3"/>
  <c r="BG627" i="3"/>
  <c r="BF627" i="3"/>
  <c r="T627" i="3"/>
  <c r="R627" i="3"/>
  <c r="P627" i="3"/>
  <c r="BI623" i="3"/>
  <c r="BH623" i="3"/>
  <c r="BG623" i="3"/>
  <c r="BF623" i="3"/>
  <c r="T623" i="3"/>
  <c r="R623" i="3"/>
  <c r="P623" i="3"/>
  <c r="BI619" i="3"/>
  <c r="BH619" i="3"/>
  <c r="BG619" i="3"/>
  <c r="BF619" i="3"/>
  <c r="T619" i="3"/>
  <c r="R619" i="3"/>
  <c r="P619" i="3"/>
  <c r="BI613" i="3"/>
  <c r="BH613" i="3"/>
  <c r="BG613" i="3"/>
  <c r="BF613" i="3"/>
  <c r="T613" i="3"/>
  <c r="R613" i="3"/>
  <c r="P613" i="3"/>
  <c r="BI609" i="3"/>
  <c r="BH609" i="3"/>
  <c r="BG609" i="3"/>
  <c r="BF609" i="3"/>
  <c r="T609" i="3"/>
  <c r="R609" i="3"/>
  <c r="P609" i="3"/>
  <c r="BI605" i="3"/>
  <c r="BH605" i="3"/>
  <c r="BG605" i="3"/>
  <c r="BF605" i="3"/>
  <c r="T605" i="3"/>
  <c r="R605" i="3"/>
  <c r="P605" i="3"/>
  <c r="BI601" i="3"/>
  <c r="BH601" i="3"/>
  <c r="BG601" i="3"/>
  <c r="BF601" i="3"/>
  <c r="T601" i="3"/>
  <c r="R601" i="3"/>
  <c r="P601" i="3"/>
  <c r="BI594" i="3"/>
  <c r="BH594" i="3"/>
  <c r="BG594" i="3"/>
  <c r="BF594" i="3"/>
  <c r="T594" i="3"/>
  <c r="R594" i="3"/>
  <c r="P594" i="3"/>
  <c r="BI590" i="3"/>
  <c r="BH590" i="3"/>
  <c r="BG590" i="3"/>
  <c r="BF590" i="3"/>
  <c r="T590" i="3"/>
  <c r="R590" i="3"/>
  <c r="P590" i="3"/>
  <c r="BI582" i="3"/>
  <c r="BH582" i="3"/>
  <c r="BG582" i="3"/>
  <c r="BF582" i="3"/>
  <c r="T582" i="3"/>
  <c r="R582" i="3"/>
  <c r="P582" i="3"/>
  <c r="BI577" i="3"/>
  <c r="BH577" i="3"/>
  <c r="BG577" i="3"/>
  <c r="BF577" i="3"/>
  <c r="T577" i="3"/>
  <c r="R577" i="3"/>
  <c r="P577" i="3"/>
  <c r="BI567" i="3"/>
  <c r="BH567" i="3"/>
  <c r="BG567" i="3"/>
  <c r="BF567" i="3"/>
  <c r="T567" i="3"/>
  <c r="R567" i="3"/>
  <c r="P567" i="3"/>
  <c r="BI560" i="3"/>
  <c r="BH560" i="3"/>
  <c r="BG560" i="3"/>
  <c r="BF560" i="3"/>
  <c r="T560" i="3"/>
  <c r="R560" i="3"/>
  <c r="P560" i="3"/>
  <c r="BI554" i="3"/>
  <c r="BH554" i="3"/>
  <c r="BG554" i="3"/>
  <c r="BF554" i="3"/>
  <c r="T554" i="3"/>
  <c r="R554" i="3"/>
  <c r="P554" i="3"/>
  <c r="BI551" i="3"/>
  <c r="BH551" i="3"/>
  <c r="BG551" i="3"/>
  <c r="BF551" i="3"/>
  <c r="T551" i="3"/>
  <c r="R551" i="3"/>
  <c r="P551" i="3"/>
  <c r="BI548" i="3"/>
  <c r="BH548" i="3"/>
  <c r="BG548" i="3"/>
  <c r="BF548" i="3"/>
  <c r="T548" i="3"/>
  <c r="R548" i="3"/>
  <c r="P548" i="3"/>
  <c r="BI545" i="3"/>
  <c r="BH545" i="3"/>
  <c r="BG545" i="3"/>
  <c r="BF545" i="3"/>
  <c r="T545" i="3"/>
  <c r="R545" i="3"/>
  <c r="P545" i="3"/>
  <c r="BI542" i="3"/>
  <c r="BH542" i="3"/>
  <c r="BG542" i="3"/>
  <c r="BF542" i="3"/>
  <c r="T542" i="3"/>
  <c r="R542" i="3"/>
  <c r="P542" i="3"/>
  <c r="BI539" i="3"/>
  <c r="BH539" i="3"/>
  <c r="BG539" i="3"/>
  <c r="BF539" i="3"/>
  <c r="T539" i="3"/>
  <c r="R539" i="3"/>
  <c r="P539" i="3"/>
  <c r="BI534" i="3"/>
  <c r="BH534" i="3"/>
  <c r="BG534" i="3"/>
  <c r="BF534" i="3"/>
  <c r="T534" i="3"/>
  <c r="R534" i="3"/>
  <c r="P534" i="3"/>
  <c r="BI529" i="3"/>
  <c r="BH529" i="3"/>
  <c r="BG529" i="3"/>
  <c r="BF529" i="3"/>
  <c r="T529" i="3"/>
  <c r="R529" i="3"/>
  <c r="P529" i="3"/>
  <c r="BI524" i="3"/>
  <c r="BH524" i="3"/>
  <c r="BG524" i="3"/>
  <c r="BF524" i="3"/>
  <c r="T524" i="3"/>
  <c r="R524" i="3"/>
  <c r="P524" i="3"/>
  <c r="BI518" i="3"/>
  <c r="BH518" i="3"/>
  <c r="BG518" i="3"/>
  <c r="BF518" i="3"/>
  <c r="T518" i="3"/>
  <c r="R518" i="3"/>
  <c r="P518" i="3"/>
  <c r="BI512" i="3"/>
  <c r="BH512" i="3"/>
  <c r="BG512" i="3"/>
  <c r="BF512" i="3"/>
  <c r="T512" i="3"/>
  <c r="R512" i="3"/>
  <c r="P512" i="3"/>
  <c r="BI508" i="3"/>
  <c r="BH508" i="3"/>
  <c r="BG508" i="3"/>
  <c r="BF508" i="3"/>
  <c r="T508" i="3"/>
  <c r="R508" i="3"/>
  <c r="P508" i="3"/>
  <c r="BI504" i="3"/>
  <c r="BH504" i="3"/>
  <c r="BG504" i="3"/>
  <c r="BF504" i="3"/>
  <c r="T504" i="3"/>
  <c r="R504" i="3"/>
  <c r="P504" i="3"/>
  <c r="BI500" i="3"/>
  <c r="BH500" i="3"/>
  <c r="BG500" i="3"/>
  <c r="BF500" i="3"/>
  <c r="T500" i="3"/>
  <c r="R500" i="3"/>
  <c r="P500" i="3"/>
  <c r="BI495" i="3"/>
  <c r="BH495" i="3"/>
  <c r="BG495" i="3"/>
  <c r="BF495" i="3"/>
  <c r="T495" i="3"/>
  <c r="R495" i="3"/>
  <c r="P495" i="3"/>
  <c r="BI491" i="3"/>
  <c r="BH491" i="3"/>
  <c r="BG491" i="3"/>
  <c r="BF491" i="3"/>
  <c r="T491" i="3"/>
  <c r="R491" i="3"/>
  <c r="P491" i="3"/>
  <c r="BI488" i="3"/>
  <c r="BH488" i="3"/>
  <c r="BG488" i="3"/>
  <c r="BF488" i="3"/>
  <c r="T488" i="3"/>
  <c r="R488" i="3"/>
  <c r="P488" i="3"/>
  <c r="BI485" i="3"/>
  <c r="BH485" i="3"/>
  <c r="BG485" i="3"/>
  <c r="BF485" i="3"/>
  <c r="T485" i="3"/>
  <c r="R485" i="3"/>
  <c r="P485" i="3"/>
  <c r="BI482" i="3"/>
  <c r="BH482" i="3"/>
  <c r="BG482" i="3"/>
  <c r="BF482" i="3"/>
  <c r="T482" i="3"/>
  <c r="R482" i="3"/>
  <c r="P482" i="3"/>
  <c r="BI479" i="3"/>
  <c r="BH479" i="3"/>
  <c r="BG479" i="3"/>
  <c r="BF479" i="3"/>
  <c r="T479" i="3"/>
  <c r="R479" i="3"/>
  <c r="P479" i="3"/>
  <c r="BI476" i="3"/>
  <c r="BH476" i="3"/>
  <c r="BG476" i="3"/>
  <c r="BF476" i="3"/>
  <c r="T476" i="3"/>
  <c r="R476" i="3"/>
  <c r="P476" i="3"/>
  <c r="BI472" i="3"/>
  <c r="BH472" i="3"/>
  <c r="BG472" i="3"/>
  <c r="BF472" i="3"/>
  <c r="T472" i="3"/>
  <c r="R472" i="3"/>
  <c r="P472" i="3"/>
  <c r="BI469" i="3"/>
  <c r="BH469" i="3"/>
  <c r="BG469" i="3"/>
  <c r="BF469" i="3"/>
  <c r="T469" i="3"/>
  <c r="R469" i="3"/>
  <c r="P469" i="3"/>
  <c r="BI465" i="3"/>
  <c r="BH465" i="3"/>
  <c r="BG465" i="3"/>
  <c r="BF465" i="3"/>
  <c r="T465" i="3"/>
  <c r="R465" i="3"/>
  <c r="P465" i="3"/>
  <c r="BI461" i="3"/>
  <c r="BH461" i="3"/>
  <c r="BG461" i="3"/>
  <c r="BF461" i="3"/>
  <c r="T461" i="3"/>
  <c r="R461" i="3"/>
  <c r="P461" i="3"/>
  <c r="BI457" i="3"/>
  <c r="BH457" i="3"/>
  <c r="BG457" i="3"/>
  <c r="BF457" i="3"/>
  <c r="T457" i="3"/>
  <c r="R457" i="3"/>
  <c r="P457" i="3"/>
  <c r="BI454" i="3"/>
  <c r="BH454" i="3"/>
  <c r="BG454" i="3"/>
  <c r="BF454" i="3"/>
  <c r="T454" i="3"/>
  <c r="R454" i="3"/>
  <c r="P454" i="3"/>
  <c r="BI450" i="3"/>
  <c r="BH450" i="3"/>
  <c r="BG450" i="3"/>
  <c r="BF450" i="3"/>
  <c r="T450" i="3"/>
  <c r="R450" i="3"/>
  <c r="P450" i="3"/>
  <c r="BI446" i="3"/>
  <c r="BH446" i="3"/>
  <c r="BG446" i="3"/>
  <c r="BF446" i="3"/>
  <c r="T446" i="3"/>
  <c r="R446" i="3"/>
  <c r="P446" i="3"/>
  <c r="BI441" i="3"/>
  <c r="BH441" i="3"/>
  <c r="BG441" i="3"/>
  <c r="BF441" i="3"/>
  <c r="T441" i="3"/>
  <c r="R441" i="3"/>
  <c r="P441" i="3"/>
  <c r="BI435" i="3"/>
  <c r="BH435" i="3"/>
  <c r="BG435" i="3"/>
  <c r="BF435" i="3"/>
  <c r="T435" i="3"/>
  <c r="R435" i="3"/>
  <c r="P435" i="3"/>
  <c r="BI432" i="3"/>
  <c r="BH432" i="3"/>
  <c r="BG432" i="3"/>
  <c r="BF432" i="3"/>
  <c r="T432" i="3"/>
  <c r="R432" i="3"/>
  <c r="P432" i="3"/>
  <c r="BI427" i="3"/>
  <c r="BH427" i="3"/>
  <c r="BG427" i="3"/>
  <c r="BF427" i="3"/>
  <c r="T427" i="3"/>
  <c r="R427" i="3"/>
  <c r="P427" i="3"/>
  <c r="BI423" i="3"/>
  <c r="BH423" i="3"/>
  <c r="BG423" i="3"/>
  <c r="BF423" i="3"/>
  <c r="T423" i="3"/>
  <c r="R423" i="3"/>
  <c r="P423" i="3"/>
  <c r="BI416" i="3"/>
  <c r="BH416" i="3"/>
  <c r="BG416" i="3"/>
  <c r="BF416" i="3"/>
  <c r="T416" i="3"/>
  <c r="R416" i="3"/>
  <c r="P416" i="3"/>
  <c r="BI411" i="3"/>
  <c r="BH411" i="3"/>
  <c r="BG411" i="3"/>
  <c r="BF411" i="3"/>
  <c r="T411" i="3"/>
  <c r="R411" i="3"/>
  <c r="P411" i="3"/>
  <c r="BI404" i="3"/>
  <c r="BH404" i="3"/>
  <c r="BG404" i="3"/>
  <c r="BF404" i="3"/>
  <c r="T404" i="3"/>
  <c r="R404" i="3"/>
  <c r="P404" i="3"/>
  <c r="BI399" i="3"/>
  <c r="BH399" i="3"/>
  <c r="BG399" i="3"/>
  <c r="BF399" i="3"/>
  <c r="T399" i="3"/>
  <c r="R399" i="3"/>
  <c r="P399" i="3"/>
  <c r="BI393" i="3"/>
  <c r="BH393" i="3"/>
  <c r="BG393" i="3"/>
  <c r="BF393" i="3"/>
  <c r="T393" i="3"/>
  <c r="R393" i="3"/>
  <c r="P393" i="3"/>
  <c r="BI383" i="3"/>
  <c r="BH383" i="3"/>
  <c r="BG383" i="3"/>
  <c r="BF383" i="3"/>
  <c r="T383" i="3"/>
  <c r="R383" i="3"/>
  <c r="P383" i="3"/>
  <c r="BI377" i="3"/>
  <c r="BH377" i="3"/>
  <c r="BG377" i="3"/>
  <c r="BF377" i="3"/>
  <c r="T377" i="3"/>
  <c r="R377" i="3"/>
  <c r="P377" i="3"/>
  <c r="BI365" i="3"/>
  <c r="BH365" i="3"/>
  <c r="BG365" i="3"/>
  <c r="BF365" i="3"/>
  <c r="T365" i="3"/>
  <c r="R365" i="3"/>
  <c r="P365" i="3"/>
  <c r="BI358" i="3"/>
  <c r="BH358" i="3"/>
  <c r="BG358" i="3"/>
  <c r="BF358" i="3"/>
  <c r="T358" i="3"/>
  <c r="R358" i="3"/>
  <c r="P358" i="3"/>
  <c r="BI350" i="3"/>
  <c r="BH350" i="3"/>
  <c r="BG350" i="3"/>
  <c r="BF350" i="3"/>
  <c r="T350" i="3"/>
  <c r="R350" i="3"/>
  <c r="P350" i="3"/>
  <c r="BI343" i="3"/>
  <c r="BH343" i="3"/>
  <c r="BG343" i="3"/>
  <c r="BF343" i="3"/>
  <c r="T343" i="3"/>
  <c r="R343" i="3"/>
  <c r="P343" i="3"/>
  <c r="BI339" i="3"/>
  <c r="BH339" i="3"/>
  <c r="BG339" i="3"/>
  <c r="BF339" i="3"/>
  <c r="T339" i="3"/>
  <c r="R339" i="3"/>
  <c r="P339" i="3"/>
  <c r="BI335" i="3"/>
  <c r="BH335" i="3"/>
  <c r="BG335" i="3"/>
  <c r="BF335" i="3"/>
  <c r="T335" i="3"/>
  <c r="R335" i="3"/>
  <c r="P335" i="3"/>
  <c r="BI332" i="3"/>
  <c r="BH332" i="3"/>
  <c r="BG332" i="3"/>
  <c r="BF332" i="3"/>
  <c r="T332" i="3"/>
  <c r="R332" i="3"/>
  <c r="P332" i="3"/>
  <c r="BI328" i="3"/>
  <c r="BH328" i="3"/>
  <c r="BG328" i="3"/>
  <c r="BF328" i="3"/>
  <c r="T328" i="3"/>
  <c r="R328" i="3"/>
  <c r="P328" i="3"/>
  <c r="BI325" i="3"/>
  <c r="BH325" i="3"/>
  <c r="BG325" i="3"/>
  <c r="BF325" i="3"/>
  <c r="T325" i="3"/>
  <c r="R325" i="3"/>
  <c r="P325" i="3"/>
  <c r="BI322" i="3"/>
  <c r="BH322" i="3"/>
  <c r="BG322" i="3"/>
  <c r="BF322" i="3"/>
  <c r="T322" i="3"/>
  <c r="R322" i="3"/>
  <c r="P322" i="3"/>
  <c r="BI319" i="3"/>
  <c r="BH319" i="3"/>
  <c r="BG319" i="3"/>
  <c r="BF319" i="3"/>
  <c r="T319" i="3"/>
  <c r="R319" i="3"/>
  <c r="P319" i="3"/>
  <c r="BI313" i="3"/>
  <c r="BH313" i="3"/>
  <c r="BG313" i="3"/>
  <c r="BF313" i="3"/>
  <c r="T313" i="3"/>
  <c r="R313" i="3"/>
  <c r="P313" i="3"/>
  <c r="BI307" i="3"/>
  <c r="BH307" i="3"/>
  <c r="BG307" i="3"/>
  <c r="BF307" i="3"/>
  <c r="T307" i="3"/>
  <c r="R307" i="3"/>
  <c r="P307" i="3"/>
  <c r="BI303" i="3"/>
  <c r="BH303" i="3"/>
  <c r="BG303" i="3"/>
  <c r="BF303" i="3"/>
  <c r="T303" i="3"/>
  <c r="R303" i="3"/>
  <c r="P303" i="3"/>
  <c r="BI296" i="3"/>
  <c r="BH296" i="3"/>
  <c r="BG296" i="3"/>
  <c r="BF296" i="3"/>
  <c r="T296" i="3"/>
  <c r="R296" i="3"/>
  <c r="P296" i="3"/>
  <c r="BI292" i="3"/>
  <c r="BH292" i="3"/>
  <c r="BG292" i="3"/>
  <c r="BF292" i="3"/>
  <c r="T292" i="3"/>
  <c r="R292" i="3"/>
  <c r="P292" i="3"/>
  <c r="BI278" i="3"/>
  <c r="BH278" i="3"/>
  <c r="BG278" i="3"/>
  <c r="BF278" i="3"/>
  <c r="T278" i="3"/>
  <c r="R278" i="3"/>
  <c r="P278" i="3"/>
  <c r="BI270" i="3"/>
  <c r="BH270" i="3"/>
  <c r="BG270" i="3"/>
  <c r="BF270" i="3"/>
  <c r="T270" i="3"/>
  <c r="T269" i="3"/>
  <c r="R270" i="3"/>
  <c r="R269" i="3"/>
  <c r="P270" i="3"/>
  <c r="P269" i="3"/>
  <c r="BI265" i="3"/>
  <c r="BH265" i="3"/>
  <c r="BG265" i="3"/>
  <c r="BF265" i="3"/>
  <c r="T265" i="3"/>
  <c r="R265" i="3"/>
  <c r="P265" i="3"/>
  <c r="BI261" i="3"/>
  <c r="BH261" i="3"/>
  <c r="BG261" i="3"/>
  <c r="BF261" i="3"/>
  <c r="T261" i="3"/>
  <c r="R261" i="3"/>
  <c r="P261" i="3"/>
  <c r="BI257" i="3"/>
  <c r="BH257" i="3"/>
  <c r="BG257" i="3"/>
  <c r="BF257" i="3"/>
  <c r="T257" i="3"/>
  <c r="R257" i="3"/>
  <c r="P257" i="3"/>
  <c r="BI254" i="3"/>
  <c r="BH254" i="3"/>
  <c r="BG254" i="3"/>
  <c r="BF254" i="3"/>
  <c r="T254" i="3"/>
  <c r="R254" i="3"/>
  <c r="P254" i="3"/>
  <c r="BI250" i="3"/>
  <c r="BH250" i="3"/>
  <c r="BG250" i="3"/>
  <c r="BF250" i="3"/>
  <c r="T250" i="3"/>
  <c r="R250" i="3"/>
  <c r="P250" i="3"/>
  <c r="BI246" i="3"/>
  <c r="BH246" i="3"/>
  <c r="BG246" i="3"/>
  <c r="BF246" i="3"/>
  <c r="T246" i="3"/>
  <c r="R246" i="3"/>
  <c r="P246" i="3"/>
  <c r="BI237" i="3"/>
  <c r="BH237" i="3"/>
  <c r="BG237" i="3"/>
  <c r="BF237" i="3"/>
  <c r="T237" i="3"/>
  <c r="R237" i="3"/>
  <c r="P237" i="3"/>
  <c r="BI233" i="3"/>
  <c r="BH233" i="3"/>
  <c r="BG233" i="3"/>
  <c r="BF233" i="3"/>
  <c r="T233" i="3"/>
  <c r="R233" i="3"/>
  <c r="P233" i="3"/>
  <c r="BI229" i="3"/>
  <c r="BH229" i="3"/>
  <c r="BG229" i="3"/>
  <c r="BF229" i="3"/>
  <c r="T229" i="3"/>
  <c r="R229" i="3"/>
  <c r="P229" i="3"/>
  <c r="BI225" i="3"/>
  <c r="BH225" i="3"/>
  <c r="BG225" i="3"/>
  <c r="BF225" i="3"/>
  <c r="T225" i="3"/>
  <c r="R225" i="3"/>
  <c r="P225" i="3"/>
  <c r="BI219" i="3"/>
  <c r="BH219" i="3"/>
  <c r="BG219" i="3"/>
  <c r="BF219" i="3"/>
  <c r="T219" i="3"/>
  <c r="R219" i="3"/>
  <c r="P219" i="3"/>
  <c r="BI213" i="3"/>
  <c r="BH213" i="3"/>
  <c r="BG213" i="3"/>
  <c r="BF213" i="3"/>
  <c r="T213" i="3"/>
  <c r="R213" i="3"/>
  <c r="P213" i="3"/>
  <c r="BI206" i="3"/>
  <c r="BH206" i="3"/>
  <c r="BG206" i="3"/>
  <c r="BF206" i="3"/>
  <c r="T206" i="3"/>
  <c r="R206" i="3"/>
  <c r="P206" i="3"/>
  <c r="BI202" i="3"/>
  <c r="BH202" i="3"/>
  <c r="BG202" i="3"/>
  <c r="BF202" i="3"/>
  <c r="T202" i="3"/>
  <c r="R202" i="3"/>
  <c r="P202" i="3"/>
  <c r="BI196" i="3"/>
  <c r="BH196" i="3"/>
  <c r="BG196" i="3"/>
  <c r="BF196" i="3"/>
  <c r="T196" i="3"/>
  <c r="R196" i="3"/>
  <c r="P196" i="3"/>
  <c r="BI192" i="3"/>
  <c r="BH192" i="3"/>
  <c r="BG192" i="3"/>
  <c r="BF192" i="3"/>
  <c r="T192" i="3"/>
  <c r="R192" i="3"/>
  <c r="P192" i="3"/>
  <c r="BI187" i="3"/>
  <c r="BH187" i="3"/>
  <c r="BG187" i="3"/>
  <c r="BF187" i="3"/>
  <c r="T187" i="3"/>
  <c r="R187" i="3"/>
  <c r="P187" i="3"/>
  <c r="BI183" i="3"/>
  <c r="BH183" i="3"/>
  <c r="BG183" i="3"/>
  <c r="BF183" i="3"/>
  <c r="T183" i="3"/>
  <c r="R183" i="3"/>
  <c r="P183" i="3"/>
  <c r="BI179" i="3"/>
  <c r="BH179" i="3"/>
  <c r="BG179" i="3"/>
  <c r="BF179" i="3"/>
  <c r="T179" i="3"/>
  <c r="R179" i="3"/>
  <c r="P179" i="3"/>
  <c r="BI173" i="3"/>
  <c r="BH173" i="3"/>
  <c r="BG173" i="3"/>
  <c r="BF173" i="3"/>
  <c r="T173" i="3"/>
  <c r="R173" i="3"/>
  <c r="P173" i="3"/>
  <c r="BI169" i="3"/>
  <c r="BH169" i="3"/>
  <c r="BG169" i="3"/>
  <c r="BF169" i="3"/>
  <c r="T169" i="3"/>
  <c r="R169" i="3"/>
  <c r="P169" i="3"/>
  <c r="BI162" i="3"/>
  <c r="BH162" i="3"/>
  <c r="BG162" i="3"/>
  <c r="BF162" i="3"/>
  <c r="T162" i="3"/>
  <c r="R162" i="3"/>
  <c r="P162" i="3"/>
  <c r="BI156" i="3"/>
  <c r="BH156" i="3"/>
  <c r="BG156" i="3"/>
  <c r="BF156" i="3"/>
  <c r="T156" i="3"/>
  <c r="R156" i="3"/>
  <c r="P156" i="3"/>
  <c r="BI152" i="3"/>
  <c r="BH152" i="3"/>
  <c r="BG152" i="3"/>
  <c r="BF152" i="3"/>
  <c r="T152" i="3"/>
  <c r="R152" i="3"/>
  <c r="P152" i="3"/>
  <c r="BI145" i="3"/>
  <c r="BH145" i="3"/>
  <c r="BG145" i="3"/>
  <c r="BF145" i="3"/>
  <c r="T145" i="3"/>
  <c r="R145" i="3"/>
  <c r="P145" i="3"/>
  <c r="BI142" i="3"/>
  <c r="BH142" i="3"/>
  <c r="BG142" i="3"/>
  <c r="BF142" i="3"/>
  <c r="T142" i="3"/>
  <c r="R142" i="3"/>
  <c r="P142" i="3"/>
  <c r="BI136" i="3"/>
  <c r="BH136" i="3"/>
  <c r="BG136" i="3"/>
  <c r="BF136" i="3"/>
  <c r="T136" i="3"/>
  <c r="R136" i="3"/>
  <c r="P136" i="3"/>
  <c r="F127" i="3"/>
  <c r="E125" i="3"/>
  <c r="F89" i="3"/>
  <c r="E87" i="3"/>
  <c r="J24" i="3"/>
  <c r="E24" i="3"/>
  <c r="J130" i="3"/>
  <c r="J23" i="3"/>
  <c r="J21" i="3"/>
  <c r="E21" i="3"/>
  <c r="J91" i="3"/>
  <c r="J20" i="3"/>
  <c r="J18" i="3"/>
  <c r="E18" i="3"/>
  <c r="F130" i="3"/>
  <c r="J17" i="3"/>
  <c r="J15" i="3"/>
  <c r="E15" i="3"/>
  <c r="F91" i="3"/>
  <c r="J14" i="3"/>
  <c r="J12" i="3"/>
  <c r="J127" i="3"/>
  <c r="E7" i="3"/>
  <c r="E123" i="3" s="1"/>
  <c r="L90" i="1"/>
  <c r="AM90" i="1"/>
  <c r="AM89" i="1"/>
  <c r="L89" i="1"/>
  <c r="AM87" i="1"/>
  <c r="L87" i="1"/>
  <c r="L85" i="1"/>
  <c r="L84" i="1"/>
  <c r="J797" i="3"/>
  <c r="J784" i="3"/>
  <c r="J774" i="3"/>
  <c r="BK760" i="3"/>
  <c r="BK750" i="3"/>
  <c r="J745" i="3"/>
  <c r="J742" i="3"/>
  <c r="J717" i="3"/>
  <c r="J690" i="3"/>
  <c r="BK634" i="3"/>
  <c r="J627" i="3"/>
  <c r="BK623" i="3"/>
  <c r="BK609" i="3"/>
  <c r="BK590" i="3"/>
  <c r="J577" i="3"/>
  <c r="J548" i="3"/>
  <c r="J542" i="3"/>
  <c r="J529" i="3"/>
  <c r="BK524" i="3"/>
  <c r="BK518" i="3"/>
  <c r="J512" i="3"/>
  <c r="J508" i="3"/>
  <c r="BK500" i="3"/>
  <c r="BK495" i="3"/>
  <c r="BK488" i="3"/>
  <c r="J485" i="3"/>
  <c r="BK476" i="3"/>
  <c r="BK472" i="3"/>
  <c r="BK465" i="3"/>
  <c r="J461" i="3"/>
  <c r="J457" i="3"/>
  <c r="BK454" i="3"/>
  <c r="BK446" i="3"/>
  <c r="BK441" i="3"/>
  <c r="BK427" i="3"/>
  <c r="J411" i="3"/>
  <c r="J399" i="3"/>
  <c r="J383" i="3"/>
  <c r="BK377" i="3"/>
  <c r="BK358" i="3"/>
  <c r="BK350" i="3"/>
  <c r="BK332" i="3"/>
  <c r="J328" i="3"/>
  <c r="BK313" i="3"/>
  <c r="J292" i="3"/>
  <c r="J265" i="3"/>
  <c r="BK261" i="3"/>
  <c r="J257" i="3"/>
  <c r="BK254" i="3"/>
  <c r="BK237" i="3"/>
  <c r="BK233" i="3"/>
  <c r="BK219" i="3"/>
  <c r="J213" i="3"/>
  <c r="J192" i="3"/>
  <c r="BK187" i="3"/>
  <c r="BK183" i="3"/>
  <c r="BK179" i="3"/>
  <c r="BK173" i="3"/>
  <c r="J169" i="3"/>
  <c r="BK152" i="3"/>
  <c r="BK142" i="3"/>
  <c r="BK136" i="3"/>
  <c r="BK734" i="3"/>
  <c r="J703" i="3"/>
  <c r="BK675" i="3"/>
  <c r="J669" i="3"/>
  <c r="BK655" i="3"/>
  <c r="J649" i="3"/>
  <c r="J643" i="3"/>
  <c r="BK627" i="3"/>
  <c r="J619" i="3"/>
  <c r="BK613" i="3"/>
  <c r="J605" i="3"/>
  <c r="J601" i="3"/>
  <c r="BK577" i="3"/>
  <c r="J567" i="3"/>
  <c r="BK560" i="3"/>
  <c r="J554" i="3"/>
  <c r="J551" i="3"/>
  <c r="BK545" i="3"/>
  <c r="BK542" i="3"/>
  <c r="J539" i="3"/>
  <c r="J534" i="3"/>
  <c r="J524" i="3"/>
  <c r="BK504" i="3"/>
  <c r="J500" i="3"/>
  <c r="J495" i="3"/>
  <c r="J491" i="3"/>
  <c r="BK482" i="3"/>
  <c r="J479" i="3"/>
  <c r="BK461" i="3"/>
  <c r="BK457" i="3"/>
  <c r="J454" i="3"/>
  <c r="J450" i="3"/>
  <c r="BK435" i="3"/>
  <c r="BK432" i="3"/>
  <c r="J427" i="3"/>
  <c r="BK423" i="3"/>
  <c r="J416" i="3"/>
  <c r="BK404" i="3"/>
  <c r="BK343" i="3"/>
  <c r="J339" i="3"/>
  <c r="BK335" i="3"/>
  <c r="J332" i="3"/>
  <c r="J325" i="3"/>
  <c r="J307" i="3"/>
  <c r="BK303" i="3"/>
  <c r="J296" i="3"/>
  <c r="BK270" i="3"/>
  <c r="BK257" i="3"/>
  <c r="J254" i="3"/>
  <c r="BK246" i="3"/>
  <c r="J233" i="3"/>
  <c r="J229" i="3"/>
  <c r="J225" i="3"/>
  <c r="J219" i="3"/>
  <c r="BK196" i="3"/>
  <c r="BK192" i="3"/>
  <c r="J187" i="3"/>
  <c r="J179" i="3"/>
  <c r="BK162" i="3"/>
  <c r="J156" i="3"/>
  <c r="J145" i="3"/>
  <c r="J136" i="3"/>
  <c r="AS94" i="1"/>
  <c r="BK800" i="3"/>
  <c r="BK792" i="3"/>
  <c r="BK784" i="3"/>
  <c r="BK779" i="3"/>
  <c r="BK764" i="3"/>
  <c r="BK756" i="3"/>
  <c r="BK745" i="3"/>
  <c r="J725" i="3"/>
  <c r="BK721" i="3"/>
  <c r="BK696" i="3"/>
  <c r="BK682" i="3"/>
  <c r="J675" i="3"/>
  <c r="BK662" i="3"/>
  <c r="J655" i="3"/>
  <c r="BK643" i="3"/>
  <c r="J634" i="3"/>
  <c r="J623" i="3"/>
  <c r="J734" i="3"/>
  <c r="J721" i="3"/>
  <c r="BK703" i="3"/>
  <c r="BK690" i="3"/>
  <c r="J662" i="3"/>
  <c r="BK649" i="3"/>
  <c r="BK638" i="3"/>
  <c r="J609" i="3"/>
  <c r="BK601" i="3"/>
  <c r="J594" i="3"/>
  <c r="BK582" i="3"/>
  <c r="J800" i="3"/>
  <c r="BK797" i="3"/>
  <c r="J792" i="3"/>
  <c r="J779" i="3"/>
  <c r="BK774" i="3"/>
  <c r="J764" i="3"/>
  <c r="J760" i="3"/>
  <c r="J756" i="3"/>
  <c r="J750" i="3"/>
  <c r="BK742" i="3"/>
  <c r="BK725" i="3"/>
  <c r="BK717" i="3"/>
  <c r="J696" i="3"/>
  <c r="J682" i="3"/>
  <c r="BK669" i="3"/>
  <c r="J638" i="3"/>
  <c r="BK619" i="3"/>
  <c r="J613" i="3"/>
  <c r="BK605" i="3"/>
  <c r="J590" i="3"/>
  <c r="J582" i="3"/>
  <c r="BK554" i="3"/>
  <c r="BK551" i="3"/>
  <c r="J518" i="3"/>
  <c r="BK508" i="3"/>
  <c r="J504" i="3"/>
  <c r="J482" i="3"/>
  <c r="BK479" i="3"/>
  <c r="J476" i="3"/>
  <c r="J469" i="3"/>
  <c r="BK450" i="3"/>
  <c r="J446" i="3"/>
  <c r="J441" i="3"/>
  <c r="J435" i="3"/>
  <c r="J423" i="3"/>
  <c r="BK416" i="3"/>
  <c r="BK411" i="3"/>
  <c r="BK393" i="3"/>
  <c r="BK383" i="3"/>
  <c r="J377" i="3"/>
  <c r="BK365" i="3"/>
  <c r="BK339" i="3"/>
  <c r="BK328" i="3"/>
  <c r="BK322" i="3"/>
  <c r="J319" i="3"/>
  <c r="J303" i="3"/>
  <c r="BK296" i="3"/>
  <c r="BK278" i="3"/>
  <c r="J261" i="3"/>
  <c r="BK250" i="3"/>
  <c r="J246" i="3"/>
  <c r="BK206" i="3"/>
  <c r="BK202" i="3"/>
  <c r="J196" i="3"/>
  <c r="J173" i="3"/>
  <c r="BK156" i="3"/>
  <c r="BK145" i="3"/>
  <c r="BK594" i="3"/>
  <c r="BK567" i="3"/>
  <c r="J560" i="3"/>
  <c r="BK548" i="3"/>
  <c r="J545" i="3"/>
  <c r="BK539" i="3"/>
  <c r="BK534" i="3"/>
  <c r="BK529" i="3"/>
  <c r="BK512" i="3"/>
  <c r="BK491" i="3"/>
  <c r="J488" i="3"/>
  <c r="BK485" i="3"/>
  <c r="J472" i="3"/>
  <c r="BK469" i="3"/>
  <c r="J465" i="3"/>
  <c r="J432" i="3"/>
  <c r="J404" i="3"/>
  <c r="BK399" i="3"/>
  <c r="J393" i="3"/>
  <c r="J365" i="3"/>
  <c r="J358" i="3"/>
  <c r="J350" i="3"/>
  <c r="J343" i="3"/>
  <c r="J335" i="3"/>
  <c r="BK325" i="3"/>
  <c r="J322" i="3"/>
  <c r="BK319" i="3"/>
  <c r="J313" i="3"/>
  <c r="BK307" i="3"/>
  <c r="BK292" i="3"/>
  <c r="J278" i="3"/>
  <c r="J270" i="3"/>
  <c r="BK265" i="3"/>
  <c r="J250" i="3"/>
  <c r="J237" i="3"/>
  <c r="BK229" i="3"/>
  <c r="BK225" i="3"/>
  <c r="BK213" i="3"/>
  <c r="J206" i="3"/>
  <c r="J202" i="3"/>
  <c r="J183" i="3"/>
  <c r="BK169" i="3"/>
  <c r="J162" i="3"/>
  <c r="J152" i="3"/>
  <c r="J142" i="3"/>
  <c r="R135" i="3" l="1"/>
  <c r="T277" i="3"/>
  <c r="P440" i="3"/>
  <c r="R642" i="3"/>
  <c r="R499" i="3" s="1"/>
  <c r="R702" i="3"/>
  <c r="P741" i="3"/>
  <c r="P755" i="3"/>
  <c r="T135" i="3"/>
  <c r="BK277" i="3"/>
  <c r="J277" i="3"/>
  <c r="J100" i="3"/>
  <c r="R440" i="3"/>
  <c r="BK642" i="3"/>
  <c r="J642" i="3"/>
  <c r="J103" i="3"/>
  <c r="T702" i="3"/>
  <c r="R741" i="3"/>
  <c r="R755" i="3"/>
  <c r="BK791" i="3"/>
  <c r="J791" i="3" s="1"/>
  <c r="J113" i="3" s="1"/>
  <c r="BK135" i="3"/>
  <c r="J135" i="3" s="1"/>
  <c r="J98" i="3" s="1"/>
  <c r="R277" i="3"/>
  <c r="T440" i="3"/>
  <c r="T642" i="3"/>
  <c r="T499" i="3"/>
  <c r="P702" i="3"/>
  <c r="T741" i="3"/>
  <c r="BK755" i="3"/>
  <c r="J755" i="3"/>
  <c r="J109" i="3" s="1"/>
  <c r="T755" i="3"/>
  <c r="BK773" i="3"/>
  <c r="J773" i="3"/>
  <c r="J111" i="3" s="1"/>
  <c r="R773" i="3"/>
  <c r="R791" i="3"/>
  <c r="P135" i="3"/>
  <c r="P277" i="3"/>
  <c r="BK440" i="3"/>
  <c r="J440" i="3"/>
  <c r="J101" i="3" s="1"/>
  <c r="P642" i="3"/>
  <c r="P499" i="3"/>
  <c r="BK702" i="3"/>
  <c r="J702" i="3" s="1"/>
  <c r="J104" i="3" s="1"/>
  <c r="BK741" i="3"/>
  <c r="J741" i="3"/>
  <c r="J105" i="3" s="1"/>
  <c r="P773" i="3"/>
  <c r="T773" i="3"/>
  <c r="P791" i="3"/>
  <c r="T791" i="3"/>
  <c r="J89" i="3"/>
  <c r="F92" i="3"/>
  <c r="J129" i="3"/>
  <c r="BE142" i="3"/>
  <c r="BE162" i="3"/>
  <c r="BE173" i="3"/>
  <c r="BE183" i="3"/>
  <c r="BE192" i="3"/>
  <c r="BE254" i="3"/>
  <c r="BE296" i="3"/>
  <c r="BE328" i="3"/>
  <c r="BE335" i="3"/>
  <c r="BE365" i="3"/>
  <c r="BE404" i="3"/>
  <c r="BE411" i="3"/>
  <c r="BE432" i="3"/>
  <c r="BE435" i="3"/>
  <c r="BE441" i="3"/>
  <c r="BE450" i="3"/>
  <c r="BE476" i="3"/>
  <c r="BE495" i="3"/>
  <c r="BE500" i="3"/>
  <c r="BE504" i="3"/>
  <c r="BE518" i="3"/>
  <c r="BE524" i="3"/>
  <c r="BE534" i="3"/>
  <c r="BE545" i="3"/>
  <c r="BE551" i="3"/>
  <c r="BE590" i="3"/>
  <c r="BE609" i="3"/>
  <c r="F129" i="3"/>
  <c r="BE136" i="3"/>
  <c r="BE152" i="3"/>
  <c r="BE179" i="3"/>
  <c r="BE187" i="3"/>
  <c r="BE213" i="3"/>
  <c r="BE219" i="3"/>
  <c r="BE225" i="3"/>
  <c r="BE229" i="3"/>
  <c r="BE237" i="3"/>
  <c r="BE261" i="3"/>
  <c r="BE270" i="3"/>
  <c r="BE307" i="3"/>
  <c r="BE332" i="3"/>
  <c r="BE343" i="3"/>
  <c r="BE350" i="3"/>
  <c r="BE399" i="3"/>
  <c r="BE427" i="3"/>
  <c r="BE454" i="3"/>
  <c r="BE461" i="3"/>
  <c r="BE472" i="3"/>
  <c r="BE482" i="3"/>
  <c r="BE485" i="3"/>
  <c r="BE491" i="3"/>
  <c r="BE512" i="3"/>
  <c r="BE539" i="3"/>
  <c r="BE560" i="3"/>
  <c r="BE567" i="3"/>
  <c r="BE577" i="3"/>
  <c r="BE627" i="3"/>
  <c r="BE662" i="3"/>
  <c r="BE675" i="3"/>
  <c r="BE696" i="3"/>
  <c r="BE734" i="3"/>
  <c r="BE760" i="3"/>
  <c r="BE774" i="3"/>
  <c r="BE800" i="3"/>
  <c r="BK269" i="3"/>
  <c r="J269" i="3" s="1"/>
  <c r="J99" i="3" s="1"/>
  <c r="BE605" i="3"/>
  <c r="BE623" i="3"/>
  <c r="BE669" i="3"/>
  <c r="BE682" i="3"/>
  <c r="BE717" i="3"/>
  <c r="BE638" i="3"/>
  <c r="BE703" i="3"/>
  <c r="BE742" i="3"/>
  <c r="BE764" i="3"/>
  <c r="BE792" i="3"/>
  <c r="BE797" i="3"/>
  <c r="BK749" i="3"/>
  <c r="J749" i="3"/>
  <c r="J107" i="3"/>
  <c r="J92" i="3"/>
  <c r="BE169" i="3"/>
  <c r="BE202" i="3"/>
  <c r="BE206" i="3"/>
  <c r="BE233" i="3"/>
  <c r="BE250" i="3"/>
  <c r="BE257" i="3"/>
  <c r="BE265" i="3"/>
  <c r="BE278" i="3"/>
  <c r="BE313" i="3"/>
  <c r="BE322" i="3"/>
  <c r="BE325" i="3"/>
  <c r="BE358" i="3"/>
  <c r="BE377" i="3"/>
  <c r="BE393" i="3"/>
  <c r="BE446" i="3"/>
  <c r="BE465" i="3"/>
  <c r="BE469" i="3"/>
  <c r="BE508" i="3"/>
  <c r="BE529" i="3"/>
  <c r="BE542" i="3"/>
  <c r="BE582" i="3"/>
  <c r="BE619" i="3"/>
  <c r="BE634" i="3"/>
  <c r="BE690" i="3"/>
  <c r="BE725" i="3"/>
  <c r="BK499" i="3"/>
  <c r="J499" i="3"/>
  <c r="J102" i="3"/>
  <c r="BK783" i="3"/>
  <c r="J783" i="3" s="1"/>
  <c r="J112" i="3" s="1"/>
  <c r="E85" i="3"/>
  <c r="BE145" i="3"/>
  <c r="BE156" i="3"/>
  <c r="BE196" i="3"/>
  <c r="BE246" i="3"/>
  <c r="BE292" i="3"/>
  <c r="BE303" i="3"/>
  <c r="BE319" i="3"/>
  <c r="BE339" i="3"/>
  <c r="BE383" i="3"/>
  <c r="BE416" i="3"/>
  <c r="BE423" i="3"/>
  <c r="BE457" i="3"/>
  <c r="BE479" i="3"/>
  <c r="BE488" i="3"/>
  <c r="BE548" i="3"/>
  <c r="BE554" i="3"/>
  <c r="BE594" i="3"/>
  <c r="BE601" i="3"/>
  <c r="BE613" i="3"/>
  <c r="BE643" i="3"/>
  <c r="BE649" i="3"/>
  <c r="BE655" i="3"/>
  <c r="BE721" i="3"/>
  <c r="BE745" i="3"/>
  <c r="BE750" i="3"/>
  <c r="BE756" i="3"/>
  <c r="BE779" i="3"/>
  <c r="BE784" i="3"/>
  <c r="BK763" i="3"/>
  <c r="J763" i="3"/>
  <c r="J110" i="3" s="1"/>
  <c r="J34" i="3"/>
  <c r="AW95" i="1" s="1"/>
  <c r="F37" i="3"/>
  <c r="BD95" i="1" s="1"/>
  <c r="F35" i="3"/>
  <c r="BB95" i="1" s="1"/>
  <c r="F36" i="3"/>
  <c r="BC95" i="1" s="1"/>
  <c r="F34" i="3"/>
  <c r="BA95" i="1" s="1"/>
  <c r="T134" i="3" l="1"/>
  <c r="P134" i="3"/>
  <c r="T754" i="3"/>
  <c r="R754" i="3"/>
  <c r="R133" i="3" s="1"/>
  <c r="P754" i="3"/>
  <c r="R134" i="3"/>
  <c r="BK134" i="3"/>
  <c r="J134" i="3" s="1"/>
  <c r="J97" i="3" s="1"/>
  <c r="BK748" i="3"/>
  <c r="J748" i="3"/>
  <c r="J106" i="3"/>
  <c r="BK754" i="3"/>
  <c r="J754" i="3" s="1"/>
  <c r="J108" i="3" s="1"/>
  <c r="BD94" i="1"/>
  <c r="W33" i="1" s="1"/>
  <c r="BC94" i="1"/>
  <c r="W32" i="1" s="1"/>
  <c r="BB94" i="1"/>
  <c r="AX94" i="1" s="1"/>
  <c r="BA94" i="1"/>
  <c r="W30" i="1" s="1"/>
  <c r="F33" i="3"/>
  <c r="AZ95" i="1" s="1"/>
  <c r="J33" i="3"/>
  <c r="AV95" i="1" s="1"/>
  <c r="AT95" i="1" s="1"/>
  <c r="P133" i="3" l="1"/>
  <c r="AU95" i="1" s="1"/>
  <c r="AU94" i="1" s="1"/>
  <c r="T133" i="3"/>
  <c r="BK133" i="3"/>
  <c r="J133" i="3" s="1"/>
  <c r="J96" i="3" s="1"/>
  <c r="AZ94" i="1"/>
  <c r="AV94" i="1" s="1"/>
  <c r="AK29" i="1" s="1"/>
  <c r="AW94" i="1"/>
  <c r="AK30" i="1" s="1"/>
  <c r="AY94" i="1"/>
  <c r="W31" i="1"/>
  <c r="W29" i="1" l="1"/>
  <c r="J30" i="3"/>
  <c r="AG95" i="1" s="1"/>
  <c r="AN95" i="1" s="1"/>
  <c r="AT94" i="1"/>
  <c r="J39" i="3" l="1"/>
  <c r="AG94" i="1"/>
  <c r="AK26" i="1" s="1"/>
  <c r="AK35" i="1" s="1"/>
  <c r="AN94" i="1" l="1"/>
</calcChain>
</file>

<file path=xl/sharedStrings.xml><?xml version="1.0" encoding="utf-8"?>
<sst xmlns="http://schemas.openxmlformats.org/spreadsheetml/2006/main" count="6226" uniqueCount="1047">
  <si>
    <t>Export Komplet</t>
  </si>
  <si>
    <t/>
  </si>
  <si>
    <t>2.0</t>
  </si>
  <si>
    <t>False</t>
  </si>
  <si>
    <t>{9c6a576e-9f09-4488-af26-d9dc292fca8e}</t>
  </si>
  <si>
    <t>&gt;&gt;  skryté sloupce  &lt;&lt;</t>
  </si>
  <si>
    <t>0,01</t>
  </si>
  <si>
    <t>21</t>
  </si>
  <si>
    <t>15</t>
  </si>
  <si>
    <t>REKAPITULACE STAVBY</t>
  </si>
  <si>
    <t>v ---  níže se nacházejí doplnkové a pomocné údaje k sestavám  --- v</t>
  </si>
  <si>
    <t>Návod na vyplnění</t>
  </si>
  <si>
    <t>0,001</t>
  </si>
  <si>
    <t>Kód:</t>
  </si>
  <si>
    <t>13092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</si>
  <si>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</si>
  <si>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</si>
  <si>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KSO:</t>
  </si>
  <si>
    <t>CC-CZ:</t>
  </si>
  <si>
    <t>Místo:</t>
  </si>
  <si>
    <t xml:space="preserve"> </t>
  </si>
  <si>
    <t>Datum:</t>
  </si>
  <si>
    <t>17. 12. 2020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</si>
  <si>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</si>
  <si>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</si>
  <si>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</si>
  <si>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</si>
  <si>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</si>
  <si>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</si>
  <si>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</si>
  <si>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</si>
  <si>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</si>
  <si>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</si>
  <si>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</si>
  <si>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</si>
  <si>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</si>
  <si>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</si>
  <si>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</si>
  <si>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</si>
  <si>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</si>
  <si>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</si>
  <si>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</si>
  <si>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</si>
  <si>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</si>
  <si>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</si>
  <si>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</si>
  <si>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</si>
  <si>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</si>
  <si>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</si>
  <si>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</si>
  <si>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</si>
  <si>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</si>
  <si>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</si>
  <si>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</si>
  <si>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</si>
  <si>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</si>
  <si>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</si>
  <si>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</si>
  <si>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</si>
  <si>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</si>
  <si>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</si>
  <si>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</si>
  <si>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</si>
  <si>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</si>
  <si>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</si>
  <si>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</si>
  <si>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</si>
  <si>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</si>
  <si>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</si>
  <si>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</si>
  <si>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</si>
  <si>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</si>
  <si>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</si>
  <si>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</si>
  <si>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</si>
  <si>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</si>
  <si>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</si>
  <si>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STA</t>
  </si>
  <si>
    <t>1</t>
  </si>
  <si>
    <t>2</t>
  </si>
  <si>
    <t>SO 101</t>
  </si>
  <si>
    <t xml:space="preserve">I etapa </t>
  </si>
  <si>
    <t>{5853e65c-9089-4f48-92b2-c42776177f1a}</t>
  </si>
  <si>
    <t>hor</t>
  </si>
  <si>
    <t>kostka6</t>
  </si>
  <si>
    <t>KRYCÍ LIST SOUPISU PRACÍ</t>
  </si>
  <si>
    <t>loze1</t>
  </si>
  <si>
    <t>loze2</t>
  </si>
  <si>
    <t>6</t>
  </si>
  <si>
    <t>obsyp</t>
  </si>
  <si>
    <t>potrubi</t>
  </si>
  <si>
    <t>Objekt:</t>
  </si>
  <si>
    <t>ryh</t>
  </si>
  <si>
    <t>3</t>
  </si>
  <si>
    <t>vpusti</t>
  </si>
  <si>
    <t>54</t>
  </si>
  <si>
    <t>vykopek</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</si>
  <si>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</si>
  <si>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</si>
  <si>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</si>
  <si>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</si>
  <si>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</si>
  <si>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</si>
  <si>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</si>
  <si>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</si>
  <si>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</si>
  <si>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</si>
  <si>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</si>
  <si>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10 - Mobiliář</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</si>
  <si>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</si>
  <si>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</si>
  <si>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</si>
  <si>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</si>
  <si>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</si>
  <si>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</si>
  <si>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VRN3 -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</si>
  <si>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</si>
  <si>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</si>
  <si>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</si>
  <si>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</si>
  <si>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</si>
  <si>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</si>
  <si>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</si>
  <si>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</si>
  <si>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</si>
  <si>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</si>
  <si>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</si>
  <si>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</si>
  <si>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</si>
  <si>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</si>
  <si>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</si>
  <si>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</si>
  <si>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</si>
  <si>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</si>
  <si>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</si>
  <si>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</si>
  <si>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</si>
  <si>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</si>
  <si>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z betonových nebo kamenných dlaždic komunikací pro pěší ručně</t>
  </si>
  <si>
    <t>m2</t>
  </si>
  <si>
    <t>CS ÚRS 2020 01</t>
  </si>
  <si>
    <t>4</t>
  </si>
  <si>
    <t>PP</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</si>
  <si>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</si>
  <si>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</si>
  <si>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</si>
  <si>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</si>
  <si>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Součet</t>
  </si>
  <si>
    <t xml:space="preserve">"Vhodná dlažba (dle výberu investora) bude odvezena do TS Krnov! v poměru 80% do TS Krnov, 20% na skládku! " </t>
  </si>
  <si>
    <t>R113106121</t>
  </si>
  <si>
    <t xml:space="preserve">Europaleta dřevěná 1200x800mm </t>
  </si>
  <si>
    <t>kus</t>
  </si>
  <si>
    <t xml:space="preserve">"včetně naložení do určité vazby, srovnaní dlažby, ktera bude odvezena do TS Krnov" </t>
  </si>
  <si>
    <t>113106161</t>
  </si>
  <si>
    <t>Rozebrání dlažeb vozovek z drobných kostek s ložem z kameniva ručně</t>
  </si>
  <si>
    <t>Rozebrání dlažeb a dílců vozovek a ploch s přemístěním hmot na skládku na vzdálenost do 3 m nebo s naložením na dopravní prostředek, s jakoukoliv výplní spár ručně z drobných kostek nebo odseků s ložem z kameniva</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</si>
  <si>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</si>
  <si>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113107223</t>
  </si>
  <si>
    <t>Odstranění podkladu z kameniva drceného do tl 300 mm strojně pl přes 200 m2</t>
  </si>
  <si>
    <t>Odstranění podkladů nebo krytů strojně plochy jednotlivě přes 200 m2 s přemístěním hmot na skládku na vzdálenost do 20 m nebo s naložením na dopravní prostředek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</si>
  <si>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</si>
  <si>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113107224</t>
  </si>
  <si>
    <t>Odstranění podkladu z kameniva drceného do tl 400 mm strojně pl přes 200 m2</t>
  </si>
  <si>
    <t>Odstranění podkladů nebo krytů strojně plochy jednotlivě přes 200 m2 s přemístěním hmot na skládku na vzdálenost do 20 m nebo s naložením na dopravní prostředek z kameniva hrubého drceného, o tl. vrstvy přes 300 do 400 mm</t>
  </si>
  <si>
    <t>148</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</si>
  <si>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</si>
  <si>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 xml:space="preserve">"poznámka : odfrezovaný recyklát bude odkoupen ! " </t>
  </si>
  <si>
    <t>157</t>
  </si>
  <si>
    <t>M</t>
  </si>
  <si>
    <t>58981148</t>
  </si>
  <si>
    <t xml:space="preserve">recyklát asfaltový </t>
  </si>
  <si>
    <t>t</t>
  </si>
  <si>
    <t>8</t>
  </si>
  <si>
    <t>"odfrezovaný recyklát který bude odkoupen od investora "</t>
  </si>
  <si>
    <t>16</t>
  </si>
  <si>
    <t>113201111</t>
  </si>
  <si>
    <t>Vytrhání obrub chodníkových ležatých</t>
  </si>
  <si>
    <t>m</t>
  </si>
  <si>
    <t>Vytrhání obrub  s vybouráním lože, s přemístěním hmot na skládku na vzdálenost do 3 m nebo s naložením na dopravní prostředek chodníkových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</si>
  <si>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</si>
  <si>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113201112</t>
  </si>
  <si>
    <t>Vytrhání obrub silničních ležatých</t>
  </si>
  <si>
    <t>Vytrhání obrub  s vybouráním lože, s přemístěním hmot na skládku na vzdálenost do 3 m nebo s naložením na dopravní prostředek silničních ležatých</t>
  </si>
  <si>
    <t xml:space="preserve">"Nevhodné pro zpětné použití - jiná velikost stavajících obrub " </t>
  </si>
  <si>
    <t>18</t>
  </si>
  <si>
    <t>113203111</t>
  </si>
  <si>
    <t>Vytrhání obrub z dlažebních kostek</t>
  </si>
  <si>
    <t>Vytrhání obrub  s vybouráním lože, s přemístěním hmot na skládku na vzdálenost do 3 m nebo s naložením na dopravní prostředek z dlažebních kostek</t>
  </si>
  <si>
    <t>35</t>
  </si>
  <si>
    <t>121101103</t>
  </si>
  <si>
    <t>Sejmutí ornice s přemístěním na vzdálenost do 250 m</t>
  </si>
  <si>
    <t>m3</t>
  </si>
  <si>
    <t>Sejmutí ornice nebo lesní půdy  s vodorovným přemístěním na hromady v místě upotřebení nebo na dočasné či trvalé skládky se složením, na vzdálenost přes 100 do 250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</si>
  <si>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</si>
  <si>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36</t>
  </si>
  <si>
    <t>10364100</t>
  </si>
  <si>
    <t>zemina pro terénní úpravy - tříděná</t>
  </si>
  <si>
    <t>37</t>
  </si>
  <si>
    <t>10364101</t>
  </si>
  <si>
    <t>zemina pro terénní úpravy -  ornice</t>
  </si>
  <si>
    <t>19</t>
  </si>
  <si>
    <t xml:space="preserve">Poznámka k souboru cen:_x000D_
1. V cenách jsou započteny i náklady na přehození výkopku na vzdálenost do 3 m nebo naložení na dopravní prostředek. </t>
  </si>
  <si>
    <t>Mezisoučet</t>
  </si>
  <si>
    <t>23</t>
  </si>
  <si>
    <t>28</t>
  </si>
  <si>
    <t>162301102</t>
  </si>
  <si>
    <t>Vodorovné přemístění do 1000 m výkopku/sypaniny z horniny tř. 1 až 4</t>
  </si>
  <si>
    <t>Vodorovné přemístění výkopku nebo sypaniny po suchu  na obvyklém dopravním prostředku, bez naložení výkopku, avšak se složením bez rozhrnutí z horniny tř. 1 až 4 na vzdálenost přes 500 do 1 000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</si>
  <si>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</si>
  <si>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"vodorovné přemístění výkopu zeminy " vykopek </t>
  </si>
  <si>
    <t>27</t>
  </si>
  <si>
    <t>167101102</t>
  </si>
  <si>
    <t>Nakládání výkopku z hornin tř. 1 až 4 přes 100 m3</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</si>
  <si>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</si>
  <si>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</si>
  <si>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"nakladaní zeminy z odkopávek, hloubení rýh " hor+ryh</t>
  </si>
  <si>
    <t>29</t>
  </si>
  <si>
    <t>171201201</t>
  </si>
  <si>
    <t>Uložení sypaniny na dočasné skládky</t>
  </si>
  <si>
    <t>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</si>
  <si>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</si>
  <si>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 xml:space="preserve">" vykopaného materiálu " vykopek </t>
  </si>
  <si>
    <t>174101101</t>
  </si>
  <si>
    <t>Zásyp jam, šachet rýh nebo kolem objektů sypaninou se zhutněním</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</si>
  <si>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</si>
  <si>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</si>
  <si>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kan. potrubí " potrubi-loze1-obsyp</t>
  </si>
  <si>
    <t>58344197</t>
  </si>
  <si>
    <t>štěrkodrť frakce 0/63</t>
  </si>
  <si>
    <t>32</t>
  </si>
  <si>
    <t>175111101</t>
  </si>
  <si>
    <t>Obsypání potrubí ručně sypaninou bez prohození sítem, uloženou do 3 m</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</si>
  <si>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</si>
  <si>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</si>
  <si>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58337331</t>
  </si>
  <si>
    <t>štěrkopísek frakce 0/22</t>
  </si>
  <si>
    <t>"obsyp 1,8t/m3" 1.8*obsyp</t>
  </si>
  <si>
    <t>38</t>
  </si>
  <si>
    <t>181301112</t>
  </si>
  <si>
    <t>Rozprostření ornice tl vrstvy do 150 mm pl přes 500 m2 v rovině nebo ve svahu do 1:5</t>
  </si>
  <si>
    <t>Rozprostření a urovnání ornice v rovině nebo ve svahu sklonu do 1:5 při souvislé ploše přes 500 m2, tl. vrstvy přes 100 do 150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</si>
  <si>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</si>
  <si>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39</t>
  </si>
  <si>
    <t>181451131</t>
  </si>
  <si>
    <t>Založení parkového trávníku výsevem plochy přes 1000 m2 v rovině a ve svahu do 1:5</t>
  </si>
  <si>
    <t>Založení trávníku na půdě předem připravené plochy přes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</si>
  <si>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</si>
  <si>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t>
  </si>
  <si>
    <t>osivo směs travní parková</t>
  </si>
  <si>
    <t>kg</t>
  </si>
  <si>
    <t>.</t>
  </si>
  <si>
    <t>34</t>
  </si>
  <si>
    <t>181951102</t>
  </si>
  <si>
    <t>Úprava pláně v hornině tř. 1 až 4 se zhutněním</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</si>
  <si>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</si>
  <si>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</si>
  <si>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184818235</t>
  </si>
  <si>
    <t>Ochrana kmene průměru přes 900 do 1100 mm bedněním výšky do 2 m</t>
  </si>
  <si>
    <t>Ochrana kmene bedněním před poškozením stavebním provozem zřízení včetně odstranění výšky bednění do 2 m průměru kmene přes 900 do 1100 mm</t>
  </si>
  <si>
    <t>Vodorovné konstrukce</t>
  </si>
  <si>
    <t>451573111</t>
  </si>
  <si>
    <t>Lože pod potrubí otevřený výkop ze štěrkopísku</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</si>
  <si>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</si>
  <si>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</si>
  <si>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5</t>
  </si>
  <si>
    <t>Komunikace pozemní</t>
  </si>
  <si>
    <t>564861111</t>
  </si>
  <si>
    <t>Podklad ze štěrkodrtě ŠD tl 200 mm</t>
  </si>
  <si>
    <t>Podklad ze štěrkodrti ŠD  s rozprostřením a zhutněním, po zhutnění tl. 200 mm</t>
  </si>
  <si>
    <t>564871111</t>
  </si>
  <si>
    <t>Podklad ze štěrkodrtě ŠD tl 250 mm</t>
  </si>
  <si>
    <t>Podklad ze štěrkodrti ŠD  s rozprostřením a zhutněním, po zhutnění tl. 250 mm</t>
  </si>
  <si>
    <t>567122114</t>
  </si>
  <si>
    <t>Podklad ze směsi stmelené cementem SC C 8/10 (KSC I) tl 150 mm</t>
  </si>
  <si>
    <t>Podklad ze směsi stmelené cementem SC bez dilatačních spár, s rozprostřením a zhutněním SC C 8/10 (KSC I), po zhutnění tl. 150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</si>
  <si>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</si>
  <si>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46</t>
  </si>
  <si>
    <t>11162540</t>
  </si>
  <si>
    <t>emulze asfaltová obalovací pro použití za studena</t>
  </si>
  <si>
    <t>58344171</t>
  </si>
  <si>
    <t>štěrkodrť frakce 0/32</t>
  </si>
  <si>
    <t>58522110</t>
  </si>
  <si>
    <t>cement portlandký struskový CEM II 42,5MPa</t>
  </si>
  <si>
    <t>155</t>
  </si>
  <si>
    <t>567511131</t>
  </si>
  <si>
    <t>Recyklace podkladu za studena na místě - rozpojení a reprofilace tl 150 mm plochy do 6000 m2</t>
  </si>
  <si>
    <t>Recyklace podkladní vrstvy za studena na místě rozpojení a reprofilace podkladu s hutněním plochy přes 3 000 do 6 000 m2, tloušťky do 150 mm</t>
  </si>
  <si>
    <t xml:space="preserve">Poznámka k souboru cen:_x000D_
1. V cenách rozpojení a reprofilace 567 5.-1 jsou započteny i náklady na rozpojení původních vrstev konstrukce vozovky a úpravu povrchu grejdrem se zhutněním. 2. V cenách rozpojení a reprofilace 567 5.-1 nejsou započteny náklady na případné odebrání přebytečné suti, které se ocení cenou 997 22-1611 Nakládání na dopravní prostředky a cenami souboru cen 997 22-15 Vodorovná doprava suti. 3. V cenách promísení 567 5.-2 a 567 5.-3 jsou započteny i náklady na: a) úpravu zrnitosti rozpojené směsi přidáním drobného drceného kameniva (materiál ve specifikaci), b) dávkování pojiva, jeho promísení s recyklovanou směsí, její rovnoměrné rozhrnutí, zhutnění a vlhčení (materiál ve specifikaci). Jako pojivo lze použít: - u cen 567 5.-2 kombinaci cementu a asfaltové emulze nebo cementu a zpěněného asfaltu, příp. pouze cement nebo pouze hydraulické pojivo, - u cen 567 5.-3 cement a přísadu na bázi zeolitů a minerálů. 4. Doporučené množství přidaného kameniva je 10 až 20 % objemové hmotnosti vrstvy, tj. 230 – 460 kg/m3. 5. Doporučené množství pojiva v % objemové hmotnosti zhutněné vrstvy u cen 567 5.-2: a) kombinace cementu a asfaltové emulze: - cement (obor 585 2)…………… 2,0-5,0 %, obvykle 4,0 % - asfaltová emulze (obor 111 6) … 2,5-4,0 %, obvykle 2,0 % b) kombinace cementu a zpěněného asfaltu: - cement (obor 585 2)…………… 2,0-5,0 %, obvykle 4,0 % - asfalt (obor 111 6)………………1,5-3,0 %, obvykle 2,5 % 6. Doporučené množství pojiva v % objemové hmotnosti zhutněné vrstvy u cen 567 5.-3: a) kombinace cementu a přísady na bázi zeolitů a minerálů: - cement (obor 585 2)…………… 7 - 10 %, - přísada (obor ) …....................0,07 -0,1 %, 7. Předpokládaná objemová hmotnost zhutněné vrstvy je 2 300 kg/m3 . 8. Přesné množství přidávaného kameniva a pojiva se stanoví silniční laboratoří na základě průkazní zkoušky - analýzy vzorků odebraných z původní konstrukce. 9. Orientační hmotnosti pojiva na 1 m3 zhutněné vrtsvy je uvedena v příloze č. 5, tabulce č. 2. 10. Hmotnost přidávaného kameniva a pojiva se nezapočítává do výpočtu přesunu hmot.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 </t>
  </si>
  <si>
    <t>143</t>
  </si>
  <si>
    <t xml:space="preserve">" Před zahajením prací , bude provedena laboratorní zkouška , na zjištění  přesného množství přidaného pojiva ( % ). "  </t>
  </si>
  <si>
    <t xml:space="preserve">" Receptura bude předána investorovi ke schválení " </t>
  </si>
  <si>
    <t>150</t>
  </si>
  <si>
    <t>R56585168</t>
  </si>
  <si>
    <t>Úprava uličního vstupu nebo vpusti poklopu, krycího hrnce, šoupěte nebo hydrantu před recyklaci podkladu za studena na místě</t>
  </si>
  <si>
    <t xml:space="preserve">Úprava </t>
  </si>
  <si>
    <t>" Úprava uličního vstupu nebo vpusti před recyklaci"</t>
  </si>
  <si>
    <t xml:space="preserve">"Rozebrání , úprava , zakrytí vstupu nebo vpusti před recyklaci, údržba v době recyklace, zpětné složení vstupu nebo vpusti po recyklaci "   </t>
  </si>
  <si>
    <t>"včetně veškerých práci k tomu spojene"</t>
  </si>
  <si>
    <t>573191111</t>
  </si>
  <si>
    <t>Postřik infiltrační kationaktivní emulzí v množství 1 kg/m2</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</si>
  <si>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</si>
  <si>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</si>
  <si>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573231108</t>
  </si>
  <si>
    <t>Postřik živičný spojovací ze silniční emulze v množství 0,50 kg/m2</t>
  </si>
  <si>
    <t>Postřik spojovací PS bez posypu kamenivem ze silniční emulze, v množství 0,50 kg/m2</t>
  </si>
  <si>
    <t>51</t>
  </si>
  <si>
    <t>577144141</t>
  </si>
  <si>
    <t>Asfaltový beton vrstva obrusná ACO 11 (ABS) tř. I tl 50 mm š přes 3 m z modifikovaného asfaltu</t>
  </si>
  <si>
    <t>Asfaltový beton vrstva obrusná ACO 11 (ABS)  s rozprostřením a se zhutněním z modifikovaného asfaltu v pruhu šířky přes 3 m tl. 50 mm</t>
  </si>
  <si>
    <t xml:space="preserve">Poznámka k souboru cen:_x000D_
1. ČSN EN 13108-1 připouští pro ACO 11 pouze tl. 35 až 50 mm. </t>
  </si>
  <si>
    <t>5651551212</t>
  </si>
  <si>
    <t>Asfaltový beton vrstva podkladní ACP 16+ (obalované kamenivo OKS) tl 70 mm š přes 3 m</t>
  </si>
  <si>
    <t>Asfaltový beton vrstva podkladní ACP 16 (obalované kamenivo střednězrnné - OKS)  s rozprostřením a zhutněním v pruhu šířky přes 3 m, po zhutnění tl. 70 mm</t>
  </si>
  <si>
    <t xml:space="preserve">Poznámka k souboru cen:_x000D_
1. ČSN EN 13108-1 připouští pro ACP 16 pouze tl. 50 až 80 mm. </t>
  </si>
  <si>
    <t>591211111</t>
  </si>
  <si>
    <t>Kladení dlažby z kostek drobných z kamene do lože z kameniva těženého tl 50 mm</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</si>
  <si>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</si>
  <si>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</si>
  <si>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 xml:space="preserve">"kladení včetně případného řežání a dořezu kostek  "  </t>
  </si>
  <si>
    <t xml:space="preserve">"Viz specifikace mobiliáře a materiálu architektonického řešení ulice Mikulášská - součásti PD " </t>
  </si>
  <si>
    <t>58</t>
  </si>
  <si>
    <t>591412111</t>
  </si>
  <si>
    <t>Kladení dlažby z mozaiky dvou a vícebarevné komunikací pro pěší lože z kameniva</t>
  </si>
  <si>
    <t>Kladení dlažby z mozaiky komunikací pro pěší  s vyplněním spár, s dvojím beraněním a se smetením přebytečného materiálu na vzdálenost do 3 m dvoubarevné a vícebarevné, s ložem tl. do 40 mm z kameniva</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</si>
  <si>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</si>
  <si>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59</t>
  </si>
  <si>
    <t>58381004</t>
  </si>
  <si>
    <t>kostka dlažební mozaika žula 4/6 tř 1</t>
  </si>
  <si>
    <t>60</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</si>
  <si>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</si>
  <si>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</si>
  <si>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</si>
  <si>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151</t>
  </si>
  <si>
    <t>R596811123</t>
  </si>
  <si>
    <t xml:space="preserve">Řezání a dořezy betonové dlažby pro pěší </t>
  </si>
  <si>
    <t xml:space="preserve">"Řezání a prořezy betonové dlažby pro pěší , včetně kladení dořezu " </t>
  </si>
  <si>
    <t xml:space="preserve">" 10% plochy dlažby " </t>
  </si>
  <si>
    <t>61</t>
  </si>
  <si>
    <t>59245021</t>
  </si>
  <si>
    <t>dlažba skladebná betonová 200x200x60mm přírodní</t>
  </si>
  <si>
    <t>144</t>
  </si>
  <si>
    <t>59245019</t>
  </si>
  <si>
    <t>dlažba skladebná  pro nevidomé  přírodní dražkova</t>
  </si>
  <si>
    <t>156</t>
  </si>
  <si>
    <t>592450194</t>
  </si>
  <si>
    <t xml:space="preserve">dlažba skladebná  pro nevidomé  přírodní </t>
  </si>
  <si>
    <t>53</t>
  </si>
  <si>
    <t>916111123</t>
  </si>
  <si>
    <t>Osazení silniční obruby z dlažebních kostek v jedné řadě  s ložem tl. přes 50 do 100 mm, s vyplněním a zatřením spár cementovou maltou z drobných kostek s boční opěrou z betonu  tř. C 16/20n FX1,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</si>
  <si>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</si>
  <si>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55</t>
  </si>
  <si>
    <t>R591412111</t>
  </si>
  <si>
    <t xml:space="preserve">Kladení dlažby vějířové z kostek drobných do lože z kameniva tl 50 mm </t>
  </si>
  <si>
    <t>Kladení dlažby vějířové z kostek drobných do lože z kameniva tl 50 mm , s vyplněním spár, s dvojím beraněním a se smetením přebytečného materiálu na krajnici drobných z kamene, do lože z kameniva těženého</t>
  </si>
  <si>
    <t>56</t>
  </si>
  <si>
    <t>58381007</t>
  </si>
  <si>
    <t>kostka dlažební žula drobná 8/10</t>
  </si>
  <si>
    <t>64</t>
  </si>
  <si>
    <t>R59687452</t>
  </si>
  <si>
    <t xml:space="preserve">Kladení žulových odseku do lože z kameniva </t>
  </si>
  <si>
    <t xml:space="preserve">Kladení žulových odseku do lože z kameniva , včetně dodání lože z kameniva </t>
  </si>
  <si>
    <t>R58384575</t>
  </si>
  <si>
    <t>Žulové odseky tříděné</t>
  </si>
  <si>
    <t>Trubní vedení</t>
  </si>
  <si>
    <t>66</t>
  </si>
  <si>
    <t>810351811</t>
  </si>
  <si>
    <t>Bourání stávajícího potrubí z betonu DN do 200</t>
  </si>
  <si>
    <t>Bourání stávajícího potrubí z betonu v otevřeném výkopu DN do 200</t>
  </si>
  <si>
    <t xml:space="preserve">Poznámka k souboru cen:_x000D_
1. Ceny jsou určeny pro bourání vodovodního a kanalizačního potrubí. 2. V cenách jsou započteny náklady na bourání potrubí včetně tvarovek. </t>
  </si>
  <si>
    <t xml:space="preserve">"viz. přesun sutě" </t>
  </si>
  <si>
    <t>70</t>
  </si>
  <si>
    <t>871313121</t>
  </si>
  <si>
    <t>Montáž kanalizačního potrubí z PVC těsněné gumovým kroužkem otevřený výkop sklon do 20 % DN 160</t>
  </si>
  <si>
    <t>Montáž kanalizačního potrubí z plastů z tvrdého PVC těsněných gumovým kroužkem v otevřeném výkopu ve sklonu do 20 % DN 160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</si>
  <si>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</si>
  <si>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71</t>
  </si>
  <si>
    <t>871315221</t>
  </si>
  <si>
    <t>Kanalizační potrubí z tvrdého PVC jednovrstvé tuhost třídy SN8 DN 160</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</si>
  <si>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</si>
  <si>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</si>
  <si>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72</t>
  </si>
  <si>
    <t>877310310</t>
  </si>
  <si>
    <t>Montáž kolen na kanalizačním potrubí z PP trub hladkých plnostěnných DN 150</t>
  </si>
  <si>
    <t>Montáž tvarovek na kanalizačním plastovém potrubí z polypropylenu PP hladkého plnostěnného kolen DN 150</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</si>
  <si>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</si>
  <si>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28617162</t>
  </si>
  <si>
    <t>koleno kanalizační PP SN 16 15 ° DN 150</t>
  </si>
  <si>
    <t>877325218</t>
  </si>
  <si>
    <t>Montáž elektrozáslepek na kanalizačním potrubí z PE trub d 160</t>
  </si>
  <si>
    <t>Montáž tvarovek na kanalizačním plastovém potrubí z polyetylenu PE 100 elektrotvarovek SDR 11/PN16 záslepek d 160</t>
  </si>
  <si>
    <t>69</t>
  </si>
  <si>
    <t>28614591</t>
  </si>
  <si>
    <t>elektrozáslepka SDR 11 PE 100 PN 16 D 160mm</t>
  </si>
  <si>
    <t>895941111</t>
  </si>
  <si>
    <t>Zřízení vpusti kanalizační uliční z betonových dílců typ UV-50 normální</t>
  </si>
  <si>
    <t>Zřízení vpusti kanalizační  uliční z betonových dílců typ UV-50 normální</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</si>
  <si>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</si>
  <si>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75</t>
  </si>
  <si>
    <t>28661680</t>
  </si>
  <si>
    <t>vpusť uliční se sifonem 425/150mm (vč. dna,skruže)</t>
  </si>
  <si>
    <t>vpusť silniční se sifonem 425/150mm (vč. dna)</t>
  </si>
  <si>
    <t>76</t>
  </si>
  <si>
    <t>59223864</t>
  </si>
  <si>
    <t>prstenec pro uliční vpusť vyrovnávací betonový 390x60x130mm</t>
  </si>
  <si>
    <t>77</t>
  </si>
  <si>
    <t>28661789</t>
  </si>
  <si>
    <t>koš kalový ocelový pro silniční vpusť 425mm vč. madla</t>
  </si>
  <si>
    <t>78</t>
  </si>
  <si>
    <t>R28661681</t>
  </si>
  <si>
    <t xml:space="preserve">Obrubníková vpust stružková C 250, včetně montáže </t>
  </si>
  <si>
    <t>80</t>
  </si>
  <si>
    <t>899331111</t>
  </si>
  <si>
    <t>Výšková úprava uličního vstupu nebo vpusti do 200 mm zvýšením poklopu</t>
  </si>
  <si>
    <t>Výšková úprava uličního vstupu nebo vpusti do 200 mm  zvýšením poklopu</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</si>
  <si>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</si>
  <si>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81</t>
  </si>
  <si>
    <t>899431111</t>
  </si>
  <si>
    <t>Výšková úprava uličního vstupu nebo vpusti do 200 mm zvýšením krycího hrnce, šoupěte nebo hydrantu</t>
  </si>
  <si>
    <t>Výšková úprava uličního vstupu nebo vpusti do 200 mm  zvýšením krycího hrnce, šoupěte nebo hydrantu bez úpravy armatur</t>
  </si>
  <si>
    <t>R895941112</t>
  </si>
  <si>
    <t xml:space="preserve">Odstranění stávající uliční vpusti včetně bet. dílcu s přemístěním </t>
  </si>
  <si>
    <t>9</t>
  </si>
  <si>
    <t>Ostatní konstrukce a práce, bourání</t>
  </si>
  <si>
    <t>914111111</t>
  </si>
  <si>
    <t>Montáž svislé dopravní značky do velikosti 1 m2 objímkami na sloupek nebo konzolu</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</si>
  <si>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</si>
  <si>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</si>
  <si>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40445552</t>
  </si>
  <si>
    <t>značka dopravní svislá tř 1 Al prolis 500x500mm</t>
  </si>
  <si>
    <t>90</t>
  </si>
  <si>
    <t>40445553</t>
  </si>
  <si>
    <t>značka dopravní svislá tř 1 Al prolis D 700mm</t>
  </si>
  <si>
    <t>40445225</t>
  </si>
  <si>
    <t>sloupek pro dopravní značku Zn D 60mm v 3,5m</t>
  </si>
  <si>
    <t>92</t>
  </si>
  <si>
    <t>40445240</t>
  </si>
  <si>
    <t>patka pro sloupek Al D 60mm</t>
  </si>
  <si>
    <t>93</t>
  </si>
  <si>
    <t>40445256</t>
  </si>
  <si>
    <t>svorka upínací na sloupek dopravní značky D 60mm</t>
  </si>
  <si>
    <t>40445253</t>
  </si>
  <si>
    <t>víčko plastové na sloupek D 60mm</t>
  </si>
  <si>
    <t>914511111</t>
  </si>
  <si>
    <t>Montáž sloupku dopravních značek délky do 3,5 m s betonovým základem</t>
  </si>
  <si>
    <t>Montáž sloupku dopravních značek  délky do 3,5 m do betonového základu</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</si>
  <si>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</si>
  <si>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96</t>
  </si>
  <si>
    <t>915231112</t>
  </si>
  <si>
    <t>Vodorovné dopravní značení přechody pro chodce, šipky, symboly retroreflexní bílý plast</t>
  </si>
  <si>
    <t>Vodorovné dopravní značení stříkaným plastem  přechody pro chodce, šipky, symboly nápisy bílé retroreflexní</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</si>
  <si>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</si>
  <si>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 xml:space="preserve">Typ II ( se zvýšenou viditelností v noci a v podmínkách za vlhka a deště ) - stříkaný plast </t>
  </si>
  <si>
    <t>95</t>
  </si>
  <si>
    <t>915621111</t>
  </si>
  <si>
    <t>Předznačení vodorovného plošného značení</t>
  </si>
  <si>
    <t>Předznačení pro vodorovné značení  stříkané barvou nebo prováděné z nátěrových hmot plošné šipky, symboly, nápisy</t>
  </si>
  <si>
    <t xml:space="preserve">Poznámka k souboru cen:_x000D_
1. Množství měrných jednotek se určuje: a) pro cenu -1111 v m délky dělicí čáry nebo vodícího proužku (včetně mezer), b) pro cenu -1112 v m2 natírané nebo stříkané plochy. </t>
  </si>
  <si>
    <t>97</t>
  </si>
  <si>
    <t>916241112</t>
  </si>
  <si>
    <t>Osazení obrubníku kamenného, žulového ležatého bez boční opěry do lože z betonu c16/20n XF1</t>
  </si>
  <si>
    <t>Osazení obrubníku kamenného se zřízením lože, s vyplněním a zatřením spár cementovou maltou ležatého bez boční opěry, do lože z  betonu c16/20n XF1</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</si>
  <si>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</si>
  <si>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98</t>
  </si>
  <si>
    <t>58380005</t>
  </si>
  <si>
    <t>obrubník kamenný žulový přímý 200x250mm</t>
  </si>
  <si>
    <t>99</t>
  </si>
  <si>
    <t>58380426</t>
  </si>
  <si>
    <t>obrubník kamenný žulový obloukový R 1-3m 200x250mm</t>
  </si>
  <si>
    <t>101</t>
  </si>
  <si>
    <t>58380446</t>
  </si>
  <si>
    <t>obrubník kamenný žulový obloukový R 5-10m 200x250mm</t>
  </si>
  <si>
    <t>102</t>
  </si>
  <si>
    <t>58380374</t>
  </si>
  <si>
    <t>obrubník kamenný žulový přímý 80x250mm</t>
  </si>
  <si>
    <t>919732211</t>
  </si>
  <si>
    <t>Styčná spára napojení nového živičného povrchu na stávající za tepla š 15 mm hl 25 mm s prořezáním</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</si>
  <si>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</si>
  <si>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</si>
  <si>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107</t>
  </si>
  <si>
    <t>919735112</t>
  </si>
  <si>
    <t>Řezání stávajícího živičného krytu hl do 100 mm</t>
  </si>
  <si>
    <t>Řezání stávajícího živičného krytu nebo podkladu  hloubky přes 50 do 100 mm</t>
  </si>
  <si>
    <t xml:space="preserve">Poznámka k souboru cen:_x000D_
1. V cenách jsou započteny i náklady na spotřebu vody. </t>
  </si>
  <si>
    <t>152</t>
  </si>
  <si>
    <t>R9157441</t>
  </si>
  <si>
    <t xml:space="preserve">Geotextilie pro vyztužení stávajícího asfaltového povrchu </t>
  </si>
  <si>
    <t xml:space="preserve">" V cenách jsou započteny i náklady na položení a dodání geotextilie včetně přesahů, na ošetření podkladu živičnou emulzí" </t>
  </si>
  <si>
    <t>109</t>
  </si>
  <si>
    <t>938908411</t>
  </si>
  <si>
    <t>Čištění vozovek splachováním vodou</t>
  </si>
  <si>
    <t>Čištění vozovek splachováním vodou povrchu podkladu nebo krytu živičného, betonového nebo dlážděného</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</si>
  <si>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</si>
  <si>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966006132</t>
  </si>
  <si>
    <t>Odstranění značek dopravních nebo orientačních se sloupky s betonovými patkami</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</si>
  <si>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</si>
  <si>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</si>
  <si>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"demontáž stavajícich značek " 28</t>
  </si>
  <si>
    <t>966006211</t>
  </si>
  <si>
    <t>Odstranění svislých dopravních značek ze sloupů, sloupků nebo konzol</t>
  </si>
  <si>
    <t>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</si>
  <si>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</si>
  <si>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110</t>
  </si>
  <si>
    <t>979071121</t>
  </si>
  <si>
    <t>Očištění dlažebních kostek drobných s původním spárováním kamenivem těženým</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</si>
  <si>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</si>
  <si>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 xml:space="preserve">Poznámka k souboru cen:_x000D_
1. Ceny jsou určeny jen pro očištění vybouraných kostek uložených do lože ze sypkého materiálu bez pojiva. 2. Přemístění vybouraných dlažebních kostek na vzdálenost přes 3 m se oceňuje cenami souborů cen 997 22-1 Vodorovná doprava suti. </t>
  </si>
  <si>
    <t>979071122</t>
  </si>
  <si>
    <t>Očištění dlažebních kostek drobných s původním spárováním živičnou směsí nebo MC</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</si>
  <si>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</si>
  <si>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10</t>
  </si>
  <si>
    <t>Mobiliář</t>
  </si>
  <si>
    <t>R10553256</t>
  </si>
  <si>
    <t>M7 - Zásobník papírových šáčku</t>
  </si>
  <si>
    <t xml:space="preserve">"včetně odkopu pro bet. základ,odvoz, provedení bet. patky C16/20n, kotvení sloupku pro zásobník , montáž sloupku, montáž zásobníku" </t>
  </si>
  <si>
    <t>" a veškerých pracích spojene s provedením daného produktu "</t>
  </si>
  <si>
    <t>114</t>
  </si>
  <si>
    <t>R1055667</t>
  </si>
  <si>
    <t>M2 - Stojany na kolo</t>
  </si>
  <si>
    <t xml:space="preserve">"včetně odkopu pro bet. základ,odvoz, provedení bet. patky C16/20n, kotvení pro stojan na kolo , montáž stojanu" </t>
  </si>
  <si>
    <t xml:space="preserve">"žulové odseky pod daný produkt, vrstva ŠP, podsyk ze stěrkodrtě 0/63,  provedení žulových odseku a podkladních vrstev " </t>
  </si>
  <si>
    <t>115</t>
  </si>
  <si>
    <t>R105588</t>
  </si>
  <si>
    <t xml:space="preserve">M3 - Parková lavička </t>
  </si>
  <si>
    <t xml:space="preserve">"včetně odkopu pro bet. základ,odvoz, provedení bet. patky C16/20n, kotvení pro lavičky , montáž lavičky" </t>
  </si>
  <si>
    <t>116</t>
  </si>
  <si>
    <t>R10567589</t>
  </si>
  <si>
    <t xml:space="preserve">M4 - Lavička bez opěradla </t>
  </si>
  <si>
    <t>117</t>
  </si>
  <si>
    <t>R105685s</t>
  </si>
  <si>
    <t>M1 - Zahrazovací sloupek s řetezem</t>
  </si>
  <si>
    <t>Zahrazovací sloupek s řetezem</t>
  </si>
  <si>
    <t xml:space="preserve">"zahrazovací sloupek s řetezem dl. 1.8m " </t>
  </si>
  <si>
    <t xml:space="preserve">"včetně odkopu pro bet. základ,odvoz, provedení bet. patky C16/20n, kotvení pro sloupek , montáž sloupku, montáž retežu "  </t>
  </si>
  <si>
    <t>" a veškerých pracích spojene se zahrazovacím sloupek "</t>
  </si>
  <si>
    <t>R1057626</t>
  </si>
  <si>
    <t>M5 - Odpadkový koš</t>
  </si>
  <si>
    <t xml:space="preserve">"včetně odkopu pro bet. základ,odvoz, provedení bet. patky C16/20n, kotvení sloupku pro koš , montáž sloupku, montáž koše" </t>
  </si>
  <si>
    <t>" a veškerých pracích spojene s odpadkovým košem "</t>
  </si>
  <si>
    <t>119</t>
  </si>
  <si>
    <t>R105766</t>
  </si>
  <si>
    <t>M8 - Stromová mříž</t>
  </si>
  <si>
    <t xml:space="preserve">"včetně odkopu pro stromovou mřiž, odvozu daného materiálu, usazení a manipulace dané mříže, kotvení mříže " </t>
  </si>
  <si>
    <t>120</t>
  </si>
  <si>
    <t>R105845</t>
  </si>
  <si>
    <t>M9 - Informační tabule</t>
  </si>
  <si>
    <t xml:space="preserve">"včetně odkopu pro bet. základ,odvoz, provedení bet. patky C16/20n, kotvení pro ifno.tabuli , montáž info.tabule " </t>
  </si>
  <si>
    <t>997</t>
  </si>
  <si>
    <t>Přesun sutě</t>
  </si>
  <si>
    <t>149</t>
  </si>
  <si>
    <t>R99885756</t>
  </si>
  <si>
    <t xml:space="preserve">Vodorovná doprava suti, materiálu na skládku nebo recykl. dvůr </t>
  </si>
  <si>
    <t xml:space="preserve">Vodorovná doprava suti na skládku nebo recykl. dvůr </t>
  </si>
  <si>
    <t xml:space="preserve">"Vodorovná doprava suti, materiálu na skládku nebo recykl. dvůr  s oprávněním. Odvozní vzdálenost dle skládky " </t>
  </si>
  <si>
    <t>997221611</t>
  </si>
  <si>
    <t>Nakládání suti na dopravní prostředky pro vodorovnou dopravu</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</si>
  <si>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</si>
  <si>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</si>
  <si>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126</t>
  </si>
  <si>
    <t>997221612</t>
  </si>
  <si>
    <t>Nakládání vybouraných hmot na dopravní prostředky pro vodorovnou dopravu</t>
  </si>
  <si>
    <t>Nakládání na dopravní prostředky  pro vodorovnou dopravu vybouraných hmot</t>
  </si>
  <si>
    <t>127</t>
  </si>
  <si>
    <t>997221815</t>
  </si>
  <si>
    <t>Poplatek za uložení na skládce (skládkovné) stavebního odpadu betonového kód odpadu 170 101</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</si>
  <si>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</si>
  <si>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</si>
  <si>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128</t>
  </si>
  <si>
    <t>997221855</t>
  </si>
  <si>
    <t>Poplatek za uložení na skládce (skládkovné) zeminy a kameniva kód odpadu 170 504</t>
  </si>
  <si>
    <t>Poplatek za uložení stavebního odpadu na skládce (skládkovné) zeminy a kameniva zatříděného do Katalogu odpadů pod kódem 170 504</t>
  </si>
  <si>
    <t>998</t>
  </si>
  <si>
    <t>Přesun hmot</t>
  </si>
  <si>
    <t>145</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</si>
  <si>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</si>
  <si>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</si>
  <si>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</si>
  <si>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</si>
  <si>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146</t>
  </si>
  <si>
    <t>998225191</t>
  </si>
  <si>
    <t>Příplatek k přesunu hmot pro pozemní komunikace s krytem z kamene, živičným, betonovým do 1000 m</t>
  </si>
  <si>
    <t>Přesun hmot pro komunikace s krytem z kameniva, monolitickým betonovým nebo živičným  Příplatek k ceně za zvětšený přesun přes vymezenou největší dopravní vzdálenost do 1000 m</t>
  </si>
  <si>
    <t>PSV</t>
  </si>
  <si>
    <t>Práce a dodávky PSV</t>
  </si>
  <si>
    <t>711</t>
  </si>
  <si>
    <t>Izolace proti vodě, vlhkosti a plynům</t>
  </si>
  <si>
    <t>131</t>
  </si>
  <si>
    <t>711161115</t>
  </si>
  <si>
    <t>Izolace proti zemní vlhkosti nopovou fólií vodorovná, nopek v 20,0 mm, tl do 1,0 mm</t>
  </si>
  <si>
    <t>Izolace proti zemní vlhkosti a beztlakové vodě nopovými fóliemi na ploše vodorovné V vrstva ochranná, odvětrávací a drenážní výška nopku 20,0 mm, tl. fólie do 1,0 mm</t>
  </si>
  <si>
    <t xml:space="preserve">" Dodaní, montáž a úprava nopové folie, včetně ukončovací lišty a jejího příslušenství - dodaní, montáž, úprava" </t>
  </si>
  <si>
    <t>VRN</t>
  </si>
  <si>
    <t>Vedlejší rozpočtové náklady</t>
  </si>
  <si>
    <t>VRN1</t>
  </si>
  <si>
    <t>Průzkumné, geodetické a projektové práce</t>
  </si>
  <si>
    <t>132</t>
  </si>
  <si>
    <t>012002000</t>
  </si>
  <si>
    <t>Geodetické práce</t>
  </si>
  <si>
    <t>1024</t>
  </si>
  <si>
    <t>"vytýčení stavby (protokol) , zaměření skutečného provedení stavby ( tistěna forma + cd ), vytyčení inž. sítí " 1</t>
  </si>
  <si>
    <t xml:space="preserve">"včetně ověření inž. sití kopanými sondami" </t>
  </si>
  <si>
    <t>133</t>
  </si>
  <si>
    <t>013002000</t>
  </si>
  <si>
    <t>Projektové práce</t>
  </si>
  <si>
    <t>"zpracovaní  skutečného provedení stavby 6x tisk, 6x cd  " 1</t>
  </si>
  <si>
    <t>VRN3</t>
  </si>
  <si>
    <t>Staveniště</t>
  </si>
  <si>
    <t>030001000</t>
  </si>
  <si>
    <t>Příprava,zařízení staveniště</t>
  </si>
  <si>
    <t>Příprava, zařízení staveniště</t>
  </si>
  <si>
    <t xml:space="preserve">"Veškeré náklady spojené s zřízení, provozem a odstranění stavěníště, včetně uklidu daných ploch - čistota staveniště a okolí  " </t>
  </si>
  <si>
    <t xml:space="preserve">"přistupové a přechodové lávky,mostky k RD  dle potřeby rozsahu stavby " </t>
  </si>
  <si>
    <t xml:space="preserve">"zabezpečení staveniště a okolí, výstražné cedule, ostraha stavenistě, atd " </t>
  </si>
  <si>
    <t xml:space="preserve">"zřízením přípojek energií k objektům zařízení staveniště, vybudování případných měřících odběrných míst " </t>
  </si>
  <si>
    <t xml:space="preserve">"včetně všech prací spojene se staveništěm" </t>
  </si>
  <si>
    <t>VRN4</t>
  </si>
  <si>
    <t>Inženýrská činnost</t>
  </si>
  <si>
    <t>153</t>
  </si>
  <si>
    <t>zkoušky konstrukcí a prací nezávislou zkušebnou</t>
  </si>
  <si>
    <t>-</t>
  </si>
  <si>
    <t xml:space="preserve">"zkoušky konstrukcí a prací nezávislou zkušebnou - betony, hutnění,atd " </t>
  </si>
  <si>
    <t xml:space="preserve">"Množství a druh zkoušek bude provedeno dle norem ČSN 72 1006, ČSN EN IS 17892-1 až 4, a TP 146" </t>
  </si>
  <si>
    <t>136</t>
  </si>
  <si>
    <t>R040001000</t>
  </si>
  <si>
    <t xml:space="preserve">Plán havarijní </t>
  </si>
  <si>
    <t>" Plan havarijní " 1</t>
  </si>
  <si>
    <t>VRN7</t>
  </si>
  <si>
    <t>Provozní vlivy</t>
  </si>
  <si>
    <t>138</t>
  </si>
  <si>
    <t>070001000</t>
  </si>
  <si>
    <t xml:space="preserve">Provozní vlivy - přechodné dopravní značení </t>
  </si>
  <si>
    <t xml:space="preserve">"Zřízení, udržba a odstranění PDZ , včetně veškerých nákladu spojených s PDZ! " </t>
  </si>
  <si>
    <t xml:space="preserve">"Vyřízení uzávěry s přislušnými orgány dané komunikace - Policie ČR , odbor Dopravy " </t>
  </si>
  <si>
    <t>VRN9</t>
  </si>
  <si>
    <t>Ostatní náklady</t>
  </si>
  <si>
    <t>139</t>
  </si>
  <si>
    <t>090001000</t>
  </si>
  <si>
    <t>Průběžná fotodokumentace stavby</t>
  </si>
  <si>
    <t>"Průběžna fotodokumentace stavby po jednotlivých úsecích. tj - bourání, zakládání, spodní stavba, vozovka, atd.. " 1</t>
  </si>
  <si>
    <t xml:space="preserve">"včetně sousedních pozemků před realizaci stavby " </t>
  </si>
  <si>
    <t xml:space="preserve">"tištěná i digitalní (cd) forma "  </t>
  </si>
  <si>
    <t>140</t>
  </si>
  <si>
    <t>0900010007</t>
  </si>
  <si>
    <t>Pomocné práce zřizující nebo zajišťující ochranu inženýrských sítí</t>
  </si>
  <si>
    <t>141</t>
  </si>
  <si>
    <t>09000100089</t>
  </si>
  <si>
    <t xml:space="preserve">ochrana inž. sití </t>
  </si>
  <si>
    <t>"Rezerva v případě zjistění kolize inž. sití se stavbou  - zabezpečení pred poškozením - chraničky, krycí desky, výstražná folie,atd   "  1</t>
  </si>
  <si>
    <t xml:space="preserve">"soubor za celou stavbu , tj. množství chraničky, krycí desky, výstražná folie dle výskytu kolize s inž. sítěmi. " </t>
  </si>
  <si>
    <t>56,6</t>
  </si>
  <si>
    <t>886</t>
  </si>
  <si>
    <t>14,96</t>
  </si>
  <si>
    <t>3,4</t>
  </si>
  <si>
    <t>25,049</t>
  </si>
  <si>
    <t>119,68</t>
  </si>
  <si>
    <t>150,28</t>
  </si>
  <si>
    <t xml:space="preserve">SO 101 - I etapa </t>
  </si>
  <si>
    <t>30,6</t>
  </si>
  <si>
    <t>206,88</t>
  </si>
  <si>
    <t>190</t>
  </si>
  <si>
    <t>122151105</t>
  </si>
  <si>
    <t>Odkopávky a prokopávky nezapažené v hornině třídy těžitelnosti I, skupiny 1 a 2 objem do 1000 m3 strojně</t>
  </si>
  <si>
    <t>359907099</t>
  </si>
  <si>
    <t>Odkopávky a prokopávky nezapažené strojně v hornině třídy těžitelnosti I skupiny 1 a 2 přes 500 do 1 000 m3</t>
  </si>
  <si>
    <t xml:space="preserve">"odkopavky v místě žulových odseku hl. 290mm, plocha odseku 40m2" 40*0.29 </t>
  </si>
  <si>
    <t>"odkopávky v místě nopové folie u RD, odkop 0.5m3/na 1,0m délky" 45</t>
  </si>
  <si>
    <t>100</t>
  </si>
  <si>
    <t>2062150670</t>
  </si>
  <si>
    <t>" ochrana stavajících stromu " 30</t>
  </si>
  <si>
    <t>-1226774843</t>
  </si>
  <si>
    <t xml:space="preserve">"odstranění betonové dlažby  čtvercové " 2250 </t>
  </si>
  <si>
    <t>"odstranění betonové dlažby zámkové " 200</t>
  </si>
  <si>
    <t>186</t>
  </si>
  <si>
    <t>-2014739447</t>
  </si>
  <si>
    <t>" uvažuje se 200 ks na paletu.. 80% ..1960m2, kachle 0,04m2 " 245</t>
  </si>
  <si>
    <t>922304699</t>
  </si>
  <si>
    <t>"stavající kostky u kruhové objezdu ul. Jesenícka " 70</t>
  </si>
  <si>
    <t>"Stavající vjezdy z kostek " 200</t>
  </si>
  <si>
    <t>113154364</t>
  </si>
  <si>
    <t>Frézování živičného krytu tl 100 mm pruh š 2 m pl do 10000 m2 s překážkami v trase</t>
  </si>
  <si>
    <t>-1719356</t>
  </si>
  <si>
    <t>Frézování živičného podkladu nebo krytu  s naložením na dopravní prostředek plochy přes 1 000 do 10 000 m2 s překážkami v trase pruhu šířky přes 1 m do 2 m, tloušťky vrstvy 100 mm</t>
  </si>
  <si>
    <t>"Frezovaní stavajícího živičného povrchu (komunikace,par.stání, nové rozšířené prostory)" 4000</t>
  </si>
  <si>
    <t>"Rozpojení zbývajících asf. vrstev " 4000</t>
  </si>
  <si>
    <t>191</t>
  </si>
  <si>
    <t>83374651</t>
  </si>
  <si>
    <t>"1vrstva recyklátu , 2t/m3 " 2*400</t>
  </si>
  <si>
    <t>1942230715</t>
  </si>
  <si>
    <t>"odstranění podkladu v místě vjezdu v tl 290mm " 240</t>
  </si>
  <si>
    <t>"odstranění podkladu v místě chodníku,významných ploch, cyklistických pásu v tl. 230mm" 1350+1200+400</t>
  </si>
  <si>
    <t>1265140880</t>
  </si>
  <si>
    <t xml:space="preserve">"odstranění podkladu v místě nových parkovacích stání , parkovací plochy" 400+950  </t>
  </si>
  <si>
    <t>-316326201</t>
  </si>
  <si>
    <t xml:space="preserve">"vytrhání stavajících bet. chodnikových obrubníku " 560 </t>
  </si>
  <si>
    <t>-1035665591</t>
  </si>
  <si>
    <t xml:space="preserve">"vytrhání stavajících žulových silničních obrubníku " 630 </t>
  </si>
  <si>
    <t>121</t>
  </si>
  <si>
    <t>-2004047986</t>
  </si>
  <si>
    <t>"odstranění stavajícího dvojřádku , délka jednořádku cel. 620m" 620*2</t>
  </si>
  <si>
    <t>132101202</t>
  </si>
  <si>
    <t>Hloubení rýh š do 2000 mm v hornině tř. 1 a 2 objemu do 1000 m3</t>
  </si>
  <si>
    <t>-708881906</t>
  </si>
  <si>
    <t>Hloubení zapažených i nezapažených rýh šířky přes 600 do 2 000 mm  s urovnáním dna do předepsaného profilu a spádu v horninách tř. 1 a 2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</si>
  <si>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</si>
  <si>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 xml:space="preserve">" hloubení ryh pro kan. potrubí dl*š*hl*počet" 5.5*0.8*1.6*17 </t>
  </si>
  <si>
    <t>"hloubení pro vpust dl*š*hl*počet " 1*1*1.8*17</t>
  </si>
  <si>
    <t>2099495718</t>
  </si>
  <si>
    <t>130</t>
  </si>
  <si>
    <t>-1455559379</t>
  </si>
  <si>
    <t>"vodorovné přemístění sejmuté ornice po stavbě " 130</t>
  </si>
  <si>
    <t>"vodorovné přemístění nové zeminy pro rozšířené plochy zeleně po stavbě " 200</t>
  </si>
  <si>
    <t>1175001008</t>
  </si>
  <si>
    <t>" sejmuté stavající ornice " 130</t>
  </si>
  <si>
    <t>-218854463</t>
  </si>
  <si>
    <t>"zásyp kan. vpusti tj odečtení lože a objem vpusti" vpusti-loze2-((17*1.6*1*1)-(17*1.6*3.14*0.2*0.2))</t>
  </si>
  <si>
    <t>135</t>
  </si>
  <si>
    <t>1252698977</t>
  </si>
  <si>
    <t>"zásyp 1,8t/m3" 83.087*1.8</t>
  </si>
  <si>
    <t>"ztratné 5% " 149.557*1.05</t>
  </si>
  <si>
    <t>1921770974</t>
  </si>
  <si>
    <t xml:space="preserve">"obsyp kan. potrubí (počet*dl*š*hl) - (počet*dl*objem potrubí)" (17*5.5*0.8*0.36) - (17*5.5*3.14*0.08*0.08) </t>
  </si>
  <si>
    <t>-1222363249</t>
  </si>
  <si>
    <t>"ztratné 5% " 45,088*1.05</t>
  </si>
  <si>
    <t>1104892621</t>
  </si>
  <si>
    <t>"úprava pláně v místě chodníku " 1350+1200+400+40</t>
  </si>
  <si>
    <t>"úprava pláně v místě  parkovacích ploch " 1350</t>
  </si>
  <si>
    <t>"úprava pláně v místě  komunikace - asfal. plocha " 1900</t>
  </si>
  <si>
    <t>"úprava pláně v místě odseku " 40</t>
  </si>
  <si>
    <t>"úprava pláně v místě vjezdu " 200</t>
  </si>
  <si>
    <t>162012045</t>
  </si>
  <si>
    <t>"Sejmutí stávající ornice v místě zeleně  1300m2" 1300*0.1</t>
  </si>
  <si>
    <t>1303907977</t>
  </si>
  <si>
    <t>"nová zemina v místě rozšířených ploch, v=0.4m, plocha 400m2 " (400*0.4)*1.5</t>
  </si>
  <si>
    <t>649332747</t>
  </si>
  <si>
    <t>"nová zemina v místě rozšířených ploch, v=0.1m, plocha 400m2 " (400*0.1)*1.5</t>
  </si>
  <si>
    <t>20</t>
  </si>
  <si>
    <t>-238467824</t>
  </si>
  <si>
    <t>"rozprostření sejmuté a nové ornice v tl 100mm" 1700</t>
  </si>
  <si>
    <t>-915223094</t>
  </si>
  <si>
    <t>"založení v místě rozprostřené ornice " 1700</t>
  </si>
  <si>
    <t>-1028436353</t>
  </si>
  <si>
    <t>"1kg/40m2 travního osiva" 42.5</t>
  </si>
  <si>
    <t>1555833343</t>
  </si>
  <si>
    <t>"lože pod kan. potrubí, dl*š*hl*počet " 5.5*0.8*0.2*17</t>
  </si>
  <si>
    <t>"lože pod kan. vpust  dl*š*hl*počet " 1*1*0.2*17</t>
  </si>
  <si>
    <t>"ztratné 5% " 18,360*1.05</t>
  </si>
  <si>
    <t>22</t>
  </si>
  <si>
    <t>291251245</t>
  </si>
  <si>
    <t>" podklad v místě parkovací plochy " 1050</t>
  </si>
  <si>
    <t>" podklad v místě parkovacím staní " 500</t>
  </si>
  <si>
    <t>" podklad v místě přídlažby z kostek " 40</t>
  </si>
  <si>
    <t>" podklad v místě chodníku 20x20x6 " 1350</t>
  </si>
  <si>
    <t>" podklad v místě chodniku z mozaiky " 1150</t>
  </si>
  <si>
    <t>" podklad v místě cyklostezky " 410</t>
  </si>
  <si>
    <t>" podklad v místě odseku " 40</t>
  </si>
  <si>
    <t>" podklad v místě vodocích pásu a linii " 54</t>
  </si>
  <si>
    <t>"sanace 50% podkladu v místě chodníku,přidlažby,cyklostezky,vodocich pasu"  3000/2</t>
  </si>
  <si>
    <t>"sanace 50% podkladu v místě komunikace " 1900/2</t>
  </si>
  <si>
    <t>"ztratné 5% " 7044*1.05</t>
  </si>
  <si>
    <t>1798343852</t>
  </si>
  <si>
    <t>"podklad pod vjezdy " 240</t>
  </si>
  <si>
    <t>"ztratné 5% " 240*1.05</t>
  </si>
  <si>
    <t>26</t>
  </si>
  <si>
    <t>580128170</t>
  </si>
  <si>
    <t>"podklad pro parkovací plochu " 950</t>
  </si>
  <si>
    <t>"podklad pro podelné parkování " 400</t>
  </si>
  <si>
    <t>"ztratné 5% " 1350*1.05</t>
  </si>
  <si>
    <t>188</t>
  </si>
  <si>
    <t>-221414078</t>
  </si>
  <si>
    <t>"recyklace komunikace " 1900</t>
  </si>
  <si>
    <t>182</t>
  </si>
  <si>
    <t>2059980242</t>
  </si>
  <si>
    <t>" počet poklopu, šoupat, krycího hrnce nebo hydrantu " 19+23</t>
  </si>
  <si>
    <t>567512122</t>
  </si>
  <si>
    <t>Recyklace podkladu za studena na místě - promísení s pojivem, kamenivem tl 150 mm do 3000 m2</t>
  </si>
  <si>
    <t>1293907410</t>
  </si>
  <si>
    <t>Recyklace podkladní vrstvy za studena na místě promísení rozpojené směsi s kamenivem a pojivem (materiál ve specifikaci) s rozhrnutím, zhutněním a vlhčením plochy přes 1 000 do 3 000 m2, tloušťky po zhutnění přes 120 do 150 mm</t>
  </si>
  <si>
    <t>1827410245</t>
  </si>
  <si>
    <t>"započítano 4% objemové hmotnosti zhutněné vrstvy tj. 92kg/m3" (1900*0.15)*92*0.001</t>
  </si>
  <si>
    <t>-704883826</t>
  </si>
  <si>
    <t>"započitano 30% dané plochy recyklatu, v-0.15, 1m3/1,8t  " ((1900/100)*30)*0.15*1.8</t>
  </si>
  <si>
    <t>-395445991</t>
  </si>
  <si>
    <t>"započítano 5% objemové hmotnosti zhutněné vrstvy tj. 115kg/m3" (1900*0.15)*115*0.001</t>
  </si>
  <si>
    <t>447801063</t>
  </si>
  <si>
    <t>"plocha komunikace  " 1900</t>
  </si>
  <si>
    <t>-1996467196</t>
  </si>
  <si>
    <t>-368391630</t>
  </si>
  <si>
    <t>179</t>
  </si>
  <si>
    <t>-1790050346</t>
  </si>
  <si>
    <t xml:space="preserve">Osazení obruby z drobných kostek s boční opěrou do lože z betonu c16/20n XF1 </t>
  </si>
  <si>
    <t>1314186246</t>
  </si>
  <si>
    <t>"Osazení jednořádku podel travnaté plochy,vjezdu, žulových odseku, mříží kolem stromu " 1100</t>
  </si>
  <si>
    <t>"Osazení dvoujřádku podel silničních obrub,rozdělení ploch komunikací a parkovacího pruhu, parkovací plochy mezi rozdilným kladením dlažby " 1300*2</t>
  </si>
  <si>
    <t>1517130322</t>
  </si>
  <si>
    <t>"kladení parkovacího staní, podelného zálivu pro dlažbu řádkouvou, uhlopříčnou "  480 +400</t>
  </si>
  <si>
    <t>"kladení parkovacích pruhu, bila kostka 8_10 " 17</t>
  </si>
  <si>
    <t>1727637452</t>
  </si>
  <si>
    <t>"kladění parkovací plochy pro vazbu vějířovou " 470</t>
  </si>
  <si>
    <t>"kladění vjezdu pro vazbu vějířovou " 200-27-27</t>
  </si>
  <si>
    <t>1984013040</t>
  </si>
  <si>
    <t>"kostka světlá - komunikace parkoviště "450</t>
  </si>
  <si>
    <t>"kostka světlá - vjezdy " 200-27-27</t>
  </si>
  <si>
    <t>"kostka tmavá - parkovací staní (parkoviště ) " 480</t>
  </si>
  <si>
    <t xml:space="preserve">"kostka tmavá - nájezd na parkovíště " 20 </t>
  </si>
  <si>
    <t>"kostka tmavá - parkovací stání podelné " 400</t>
  </si>
  <si>
    <t>"kostka světla pro jednořádek a dvojřádek, odečtení původně vytrhaných kostek, původní kostky budou očištěny" (3700*0.1)-394</t>
  </si>
  <si>
    <t>"Ztratné 5%" 1472*1.05</t>
  </si>
  <si>
    <t>1545,6*1,01 'Přepočtené koeficientem množství</t>
  </si>
  <si>
    <t>176</t>
  </si>
  <si>
    <t>583810071</t>
  </si>
  <si>
    <t>kostka dlažební mramor drobná 8/10</t>
  </si>
  <si>
    <t>-1753194714</t>
  </si>
  <si>
    <t>"kostka bíla - vyznačení parkovacích pruhu - parkoviště " 17</t>
  </si>
  <si>
    <t>"Ztratné 5%" 17*1.05</t>
  </si>
  <si>
    <t>-1886701039</t>
  </si>
  <si>
    <t xml:space="preserve">"kladení včetně případného řežání a dořezu mozaiky "  </t>
  </si>
  <si>
    <t>"kladení chodníku ,1/2cyklostezky  " 1150-473</t>
  </si>
  <si>
    <t>"kladení vjezdu " 40</t>
  </si>
  <si>
    <t>"kladení přídlažby z mozaiky "40</t>
  </si>
  <si>
    <t>"kladení signální a varovný pas" 129</t>
  </si>
  <si>
    <t>-433863922</t>
  </si>
  <si>
    <t>"dlažba pro mozaikové chodníky, 1/2cyklostezka, přídlažba,signální a varovný pas " kostka6</t>
  </si>
  <si>
    <t>"ztratné 5% " 886*1.05</t>
  </si>
  <si>
    <t>930,3*1,01 'Přepočtené koeficientem množství</t>
  </si>
  <si>
    <t>Kladení  dlažby komunikací pro pěší do lože z kameniva vel do 0,09 m2 plochy přes 300 m2</t>
  </si>
  <si>
    <t>-435181806</t>
  </si>
  <si>
    <t>"kladení bet. dlažby 20x20x6, 20x20x8, hmatny pas-vystupná dlažba, rovina dlažba kolem hmatneho pasu   " 1330+410+81+500</t>
  </si>
  <si>
    <t>-2037722017</t>
  </si>
  <si>
    <t xml:space="preserve">"rovina dlažba 20x20 kolem hmatného pasu + varovného pasu   "473+27 </t>
  </si>
  <si>
    <t>"dlažba v místě chodníku (mimo vyznámných ploch ) " 1330</t>
  </si>
  <si>
    <t>"dlažba v místě chodníku (mimo vyznámných ploch ) dořezy, 10% " 1350*0.1</t>
  </si>
  <si>
    <t>"ztratné 5% " 1965*1.05</t>
  </si>
  <si>
    <t>59245030</t>
  </si>
  <si>
    <t>dlažba skladebná betonová 200x200x80mm přírodní</t>
  </si>
  <si>
    <t>1681830726</t>
  </si>
  <si>
    <t>"dlažba v místě 2/2 cyklostezky " 410</t>
  </si>
  <si>
    <t>"dlažba v místě 2/2 cyklostezky  dořezy dlažby , 10%" 410*0.1</t>
  </si>
  <si>
    <t>"ztratné 5% " 451*1.05</t>
  </si>
  <si>
    <t>183</t>
  </si>
  <si>
    <t xml:space="preserve">Řezání a prořezy betonové dlažby pro pěší </t>
  </si>
  <si>
    <t>-390590369</t>
  </si>
  <si>
    <t>"dlažba v místě chodníku (mimo vyznámných ploch ) " 1350*0.1</t>
  </si>
  <si>
    <t>"dlažba v místě 2/2 cyklostezky " 410*0.1</t>
  </si>
  <si>
    <t>1415399766</t>
  </si>
  <si>
    <t>"přistupové chodníky " 40</t>
  </si>
  <si>
    <t>-1328766461</t>
  </si>
  <si>
    <t xml:space="preserve">"přístupové chodníky " 40 </t>
  </si>
  <si>
    <t>"ztratné 5% " 40*1.05</t>
  </si>
  <si>
    <t>187</t>
  </si>
  <si>
    <t>-1864825678</t>
  </si>
  <si>
    <t xml:space="preserve">dlažba skladebná betonová pro nevidomé </t>
  </si>
  <si>
    <t>"vodici linie z české žuly" 18</t>
  </si>
  <si>
    <t>189</t>
  </si>
  <si>
    <t>-526669291</t>
  </si>
  <si>
    <t>"slepecká žula dle vyhlášky - hmatný pas " 54</t>
  </si>
  <si>
    <t>"varovny pas u vjezdu " 27</t>
  </si>
  <si>
    <t>-2128637939</t>
  </si>
  <si>
    <t xml:space="preserve">"odstranění stavajících připojek . prum. dl 5,0m, 14ks " 14*5 </t>
  </si>
  <si>
    <t>1538855095</t>
  </si>
  <si>
    <t>"stavající vpust" 14</t>
  </si>
  <si>
    <t>109492592</t>
  </si>
  <si>
    <t xml:space="preserve">"záslepka kanalizace, po odtranění stavajícího potrubí " 14 </t>
  </si>
  <si>
    <t>108</t>
  </si>
  <si>
    <t>-1155771574</t>
  </si>
  <si>
    <t>178</t>
  </si>
  <si>
    <t>-1694093979</t>
  </si>
  <si>
    <t>" kan. potrubí prum. delka 5.5 m , 17kus" 17*5.5</t>
  </si>
  <si>
    <t>-391491671</t>
  </si>
  <si>
    <t>103</t>
  </si>
  <si>
    <t>1982491373</t>
  </si>
  <si>
    <t xml:space="preserve">"rezerva - 2x kolena 15° v případě uhybaní sítí na 1 přípojku, 17 připojek  " 17*2  </t>
  </si>
  <si>
    <t>104</t>
  </si>
  <si>
    <t>474617366</t>
  </si>
  <si>
    <t>-232018966</t>
  </si>
  <si>
    <t>"nové vpusti " 17</t>
  </si>
  <si>
    <t>1049226000</t>
  </si>
  <si>
    <t>"nové vpusti - kompletní dodaní celého systému  " 17</t>
  </si>
  <si>
    <t>1057072882</t>
  </si>
  <si>
    <t>1033854863</t>
  </si>
  <si>
    <t>118</t>
  </si>
  <si>
    <t>-65623795</t>
  </si>
  <si>
    <t>"nové vpusti obrubníkové " 14</t>
  </si>
  <si>
    <t>R28661758</t>
  </si>
  <si>
    <t xml:space="preserve">Silniční vpust C250 , včetně montáže </t>
  </si>
  <si>
    <t>-2077253832</t>
  </si>
  <si>
    <t xml:space="preserve">"nové vpusti silníční ( v místě parkovací plochy - u kruhového objezdu )" 3 </t>
  </si>
  <si>
    <t>-1082930488</t>
  </si>
  <si>
    <t xml:space="preserve">" úprava stavajících poklopu " 19 </t>
  </si>
  <si>
    <t>-208600516</t>
  </si>
  <si>
    <t>"úprava stavajících šoupat,hydrantu,atd " 23</t>
  </si>
  <si>
    <t>966005111</t>
  </si>
  <si>
    <t>Rozebrání a odstranění silničního zábradlí se sloupky osazenými s betonovými patkami</t>
  </si>
  <si>
    <t>811627794</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</si>
  <si>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</si>
  <si>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</si>
  <si>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"odstranění stavajícího zabradlí u ul. Albrechtická " 50</t>
  </si>
  <si>
    <t>-489520605</t>
  </si>
  <si>
    <t>79</t>
  </si>
  <si>
    <t>-735202869</t>
  </si>
  <si>
    <t>-454509358</t>
  </si>
  <si>
    <t>"Montáž stavajícich značek 23 ks ( jiné umístění od původního místa ) " 28</t>
  </si>
  <si>
    <t>"montáž nových značek IP2,IP6,IP11,IP12,C9,C10,P6. " 15</t>
  </si>
  <si>
    <t>1663024020</t>
  </si>
  <si>
    <t>-1092846016</t>
  </si>
  <si>
    <t>"nové dopravní značky IP2 " 3</t>
  </si>
  <si>
    <t>"nové dopravní značky IP6 " 3</t>
  </si>
  <si>
    <t>158</t>
  </si>
  <si>
    <t>40445555</t>
  </si>
  <si>
    <t>značka dopravní svislá tř 1 Al prolis 500x700mm</t>
  </si>
  <si>
    <t>-1704726631</t>
  </si>
  <si>
    <t>"nové dopravní značky IP11 " 1</t>
  </si>
  <si>
    <t>"nové dopravní značky IP12" 2</t>
  </si>
  <si>
    <t>159</t>
  </si>
  <si>
    <t>40445572</t>
  </si>
  <si>
    <t>značka dopravní svislá tř 1 Al prolis D 500mm</t>
  </si>
  <si>
    <t>715493745</t>
  </si>
  <si>
    <t xml:space="preserve">"nové dopravní značky C9" 2 </t>
  </si>
  <si>
    <t>"nové dopravní značky C10" 2</t>
  </si>
  <si>
    <t>160</t>
  </si>
  <si>
    <t>285913489</t>
  </si>
  <si>
    <t>"nové dopravní značky P6" 2</t>
  </si>
  <si>
    <t>52</t>
  </si>
  <si>
    <t>-291077235</t>
  </si>
  <si>
    <t>"montáž nových značek IP2,IP6,IP11,IP12,C9,C10,P6. " 14</t>
  </si>
  <si>
    <t>-1383875686</t>
  </si>
  <si>
    <t>-2126917538</t>
  </si>
  <si>
    <t>"montáž nových značek IP2,IP6,IP11,IP12,C9,C10,P6. 2xsvorka na 1 ceduli " 15*2</t>
  </si>
  <si>
    <t>-532030026</t>
  </si>
  <si>
    <t>57</t>
  </si>
  <si>
    <t>153426601</t>
  </si>
  <si>
    <t>"předznačení prechody pro chodce " 55.5</t>
  </si>
  <si>
    <t>"předznačení cykloznačky V20 (0.67m2/1značka) 26kus " 0.67*26</t>
  </si>
  <si>
    <t>-1457799680</t>
  </si>
  <si>
    <t>-2144290532</t>
  </si>
  <si>
    <t>"osazení přímé obruby " 540</t>
  </si>
  <si>
    <t>"osazení obloukové obruby " 33+19+10+13+34+4+5</t>
  </si>
  <si>
    <t>"osazení šíkmé obruby (nájezdové ) " 27</t>
  </si>
  <si>
    <t>"obrubník chodníkovy - vodici linie " 350</t>
  </si>
  <si>
    <t>"osazení speciální obruby u vjezdu s náběhem na šikmou obrubu " 12</t>
  </si>
  <si>
    <t>-380777562</t>
  </si>
  <si>
    <t>"ztratné 5%" 540*1.05</t>
  </si>
  <si>
    <t>1436795270</t>
  </si>
  <si>
    <t>"osazení R2 ( vnitřní R ) " 18</t>
  </si>
  <si>
    <t>"osazení R2 (vnější R) " 18</t>
  </si>
  <si>
    <t>"osazení R1 " 4</t>
  </si>
  <si>
    <t xml:space="preserve">"osazení R3" 5 </t>
  </si>
  <si>
    <t>58380436</t>
  </si>
  <si>
    <t>obrubník kamenný žulový obloukový R 3-5m 200x250mm</t>
  </si>
  <si>
    <t>219957305</t>
  </si>
  <si>
    <t>"osazení R4 " 13</t>
  </si>
  <si>
    <t>62</t>
  </si>
  <si>
    <t>-1554830224</t>
  </si>
  <si>
    <t>"osazení R6 " 19</t>
  </si>
  <si>
    <t>"osazení R7" 33</t>
  </si>
  <si>
    <t>"osazení R8" 10</t>
  </si>
  <si>
    <t>-769683066</t>
  </si>
  <si>
    <t>R916241112</t>
  </si>
  <si>
    <t>Osazení parkovací zarážky žulové do lože z betonu C16/20n XF1</t>
  </si>
  <si>
    <t>212118379</t>
  </si>
  <si>
    <t xml:space="preserve">" v místě parkovací plochy , dl. 1.6m , 16kus " 16*1.6 </t>
  </si>
  <si>
    <t>R58380378</t>
  </si>
  <si>
    <t xml:space="preserve">parkovací zarážka žulová příma - zakulacený vrh </t>
  </si>
  <si>
    <t>-1081912558</t>
  </si>
  <si>
    <t>647602065</t>
  </si>
  <si>
    <t xml:space="preserve">" v místě napojení starého a nového (budoucího) povrchu " 30 </t>
  </si>
  <si>
    <t>" spára v místě pokládky asfaltu. Při pokladce komunikace na dvě poloviny " 260</t>
  </si>
  <si>
    <t>185</t>
  </si>
  <si>
    <t>-120232005</t>
  </si>
  <si>
    <t>" a spojení přesahů živičným postřikem v místě kaskadovitého napojení " 30*1</t>
  </si>
  <si>
    <t>-776773120</t>
  </si>
  <si>
    <t xml:space="preserve">"řezání v místě napojení starého a nového (budoucího) povrchu " 30 </t>
  </si>
  <si>
    <t>-2046122714</t>
  </si>
  <si>
    <t>"ošetření povrchu pred pokladkou  první asf. vrstvy ( ACP) " 1900</t>
  </si>
  <si>
    <t>"čístění vozovky před položení zavěrečné vrstvy povrchu " 1900</t>
  </si>
  <si>
    <t>"čístění okolních vozovek od nánosu ze stavby od dop. vozidel plocha*počet přístupu*četnost" 150*2*10</t>
  </si>
  <si>
    <t>908778376</t>
  </si>
  <si>
    <t>"čistění stavajících kostek - vjezdy, rozebrana cyklostezka " 270</t>
  </si>
  <si>
    <t>122</t>
  </si>
  <si>
    <t>-272790681</t>
  </si>
  <si>
    <t>"očístění rozebraného dvojřádku dl 620m/jeden řádek ..cel. 1240m" 1240*0.1</t>
  </si>
  <si>
    <t>1381127714</t>
  </si>
  <si>
    <t>-1910006135</t>
  </si>
  <si>
    <t>-466451658</t>
  </si>
  <si>
    <t>13</t>
  </si>
  <si>
    <t>-869381011</t>
  </si>
  <si>
    <t>1325835794</t>
  </si>
  <si>
    <t>137</t>
  </si>
  <si>
    <t>-31878309</t>
  </si>
  <si>
    <t>142</t>
  </si>
  <si>
    <t>R105765</t>
  </si>
  <si>
    <t xml:space="preserve">M6 - Podzemní kontejnery </t>
  </si>
  <si>
    <t>2020187413</t>
  </si>
  <si>
    <t>"Podzemní kontejnerové hnizdo 1ks( 4ks odpadních nádob )  - objekt SO 601 "</t>
  </si>
  <si>
    <t xml:space="preserve">" zřízení výkopu, odvoz sutě, zpěvnění dna výkopu , zajištění , dodání a provedení podzemních kontejneru - 4 ks " </t>
  </si>
  <si>
    <t xml:space="preserve">" včetně veškerých pracích k tomu spojene - práce, manipulace na stavbě, zabezpečení výkopu do úplného uložení kontejneru" </t>
  </si>
  <si>
    <t xml:space="preserve">" zajíštění správněho provedění , včetně záruky od dodavatele daného výrobku s certifikaci " </t>
  </si>
  <si>
    <t>688974484</t>
  </si>
  <si>
    <t>1881693323</t>
  </si>
  <si>
    <t>181</t>
  </si>
  <si>
    <t>-1649155340</t>
  </si>
  <si>
    <t>"asfalt " 4000*0.256</t>
  </si>
  <si>
    <t>"odstranění podkladu tl 300mm" 3190*0.44</t>
  </si>
  <si>
    <t>"odstranění podkladu tl 400mm" 1350*0.58</t>
  </si>
  <si>
    <t xml:space="preserve">"odstranění nevhodného podkladu v hlouběni ryh " 150*1 </t>
  </si>
  <si>
    <t>"bet. dlažba " 2450*0.255</t>
  </si>
  <si>
    <t xml:space="preserve">"stávající chodníkový obrubník " 560*0.23 </t>
  </si>
  <si>
    <t>"stavající silniční obrubnik " 630*0.29</t>
  </si>
  <si>
    <t>"bet. potrubí stavající " 70*0.180</t>
  </si>
  <si>
    <t>"ul. vpust stavající " 14*0.02</t>
  </si>
  <si>
    <t>"odstranění 1. dopravní značky " 1*0.004</t>
  </si>
  <si>
    <t>-588884100</t>
  </si>
  <si>
    <t>"nakladaní vybourané suti " 3360,600</t>
  </si>
  <si>
    <t>82</t>
  </si>
  <si>
    <t>1831264893</t>
  </si>
  <si>
    <t>"nakladaní vybouraných hmot " 949,134</t>
  </si>
  <si>
    <t>89</t>
  </si>
  <si>
    <t>475819628</t>
  </si>
  <si>
    <t>"bet. dlažba, 20% na skládku, zbytek do TS " 2450*0.255*0.2</t>
  </si>
  <si>
    <t>-341851281</t>
  </si>
  <si>
    <t>174</t>
  </si>
  <si>
    <t>930083937</t>
  </si>
  <si>
    <t>175</t>
  </si>
  <si>
    <t>550543141</t>
  </si>
  <si>
    <t>123</t>
  </si>
  <si>
    <t>-1720260494</t>
  </si>
  <si>
    <t>"izolace kolem RD . dl. 90m ,hl 1m - " 90</t>
  </si>
  <si>
    <t>161</t>
  </si>
  <si>
    <t>-1844065498</t>
  </si>
  <si>
    <t>162</t>
  </si>
  <si>
    <t>-321100150</t>
  </si>
  <si>
    <t>818784564</t>
  </si>
  <si>
    <t xml:space="preserve">"údržba staveniště, oplocení staveniště ( 1 km , pro uskladnění materiálu) " </t>
  </si>
  <si>
    <t>040001000</t>
  </si>
  <si>
    <t>587079258</t>
  </si>
  <si>
    <t>"včetně všech ostatních příslušných norem uvedene v TP 146 dle daných použitých materiálu." 1</t>
  </si>
  <si>
    <t>164</t>
  </si>
  <si>
    <t>340161427</t>
  </si>
  <si>
    <t>1384306037</t>
  </si>
  <si>
    <t xml:space="preserve">", zabezpečení odcizení PDZ, náklady na zrizení objíždky, atd " </t>
  </si>
  <si>
    <t xml:space="preserve">"PDZ dle navrhnutého výkresu přechodné dopravní značení a požadavku Policie ČR a odboru Dopravy po projednání uzávěry " </t>
  </si>
  <si>
    <t>163</t>
  </si>
  <si>
    <t>-1135067857</t>
  </si>
  <si>
    <t>166</t>
  </si>
  <si>
    <t>-1794050249</t>
  </si>
  <si>
    <t>"Pomocné práce při kolizi s inž. sitěmi - řuční sondy, podpěry,atd  " 1</t>
  </si>
  <si>
    <t>167</t>
  </si>
  <si>
    <t>1467040142</t>
  </si>
  <si>
    <t xml:space="preserve">Rekonstrukce veřejného prostranství ulice Mikulášská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</si>
</sst>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applyProtection="1">
      <protection locked="0"/>
    </xf>
    <xf numFmtId="0" fontId="3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14" fillId="2" borderId="0" xfId="0" applyFont="1" applyFill="1" applyAlignment="1">
      <alignment horizontal="center" vertical="center"/>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opLeftCell="A77" workbookViewId="0">
      <selection activeCell="A95" sqref="A95:XFD95"/>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47" t="s">
        <v>5</v>
      </c>
      <c r="AS2" s="225"/>
      <c r="AT2" s="225"/>
      <c r="AU2" s="225"/>
      <c r="AV2" s="225"/>
      <c r="AW2" s="225"/>
      <c r="AX2" s="225"/>
      <c r="AY2" s="225"/>
      <c r="AZ2" s="225"/>
      <c r="BA2" s="225"/>
      <c r="BB2" s="225"/>
      <c r="BC2" s="225"/>
      <c r="BD2" s="225"/>
      <c r="BE2" s="22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24" t="s">
        <v>14</v>
      </c>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R5" s="21"/>
      <c r="BE5" s="221" t="s">
        <v>15</v>
      </c>
      <c r="BS5" s="18" t="s">
        <v>6</v>
      </c>
    </row>
    <row r="6" spans="1:74" s="1" customFormat="1" ht="36.950000000000003" customHeight="1">
      <c r="B6" s="21"/>
      <c r="D6" s="27" t="s">
        <v>16</v>
      </c>
      <c r="K6" s="226" t="s">
        <v>1046</v>
      </c>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R6" s="21"/>
      <c r="BE6" s="222"/>
      <c r="BS6" s="18" t="s">
        <v>6</v>
      </c>
    </row>
    <row r="7" spans="1:74" s="1" customFormat="1" ht="12" customHeight="1">
      <c r="B7" s="21"/>
      <c r="D7" s="28" t="s">
        <v>17</v>
      </c>
      <c r="K7" s="26" t="s">
        <v>1</v>
      </c>
      <c r="AK7" s="28" t="s">
        <v>18</v>
      </c>
      <c r="AN7" s="26" t="s">
        <v>1</v>
      </c>
      <c r="AR7" s="21"/>
      <c r="BE7" s="222"/>
      <c r="BS7" s="18" t="s">
        <v>6</v>
      </c>
    </row>
    <row r="8" spans="1:74" s="1" customFormat="1" ht="12" customHeight="1">
      <c r="B8" s="21"/>
      <c r="D8" s="28" t="s">
        <v>19</v>
      </c>
      <c r="K8" s="26" t="s">
        <v>20</v>
      </c>
      <c r="AK8" s="28" t="s">
        <v>21</v>
      </c>
      <c r="AN8" s="29" t="s">
        <v>22</v>
      </c>
      <c r="AR8" s="21"/>
      <c r="BE8" s="222"/>
      <c r="BS8" s="18" t="s">
        <v>6</v>
      </c>
    </row>
    <row r="9" spans="1:74" s="1" customFormat="1" ht="14.45" customHeight="1">
      <c r="B9" s="21"/>
      <c r="AR9" s="21"/>
      <c r="BE9" s="222"/>
      <c r="BS9" s="18" t="s">
        <v>6</v>
      </c>
    </row>
    <row r="10" spans="1:74" s="1" customFormat="1" ht="12" customHeight="1">
      <c r="B10" s="21"/>
      <c r="D10" s="28" t="s">
        <v>23</v>
      </c>
      <c r="AK10" s="28" t="s">
        <v>24</v>
      </c>
      <c r="AN10" s="26" t="s">
        <v>1</v>
      </c>
      <c r="AR10" s="21"/>
      <c r="BE10" s="222"/>
      <c r="BS10" s="18" t="s">
        <v>6</v>
      </c>
    </row>
    <row r="11" spans="1:74" s="1" customFormat="1" ht="18.399999999999999" customHeight="1">
      <c r="B11" s="21"/>
      <c r="E11" s="26" t="s">
        <v>20</v>
      </c>
      <c r="AK11" s="28" t="s">
        <v>25</v>
      </c>
      <c r="AN11" s="26" t="s">
        <v>1</v>
      </c>
      <c r="AR11" s="21"/>
      <c r="BE11" s="222"/>
      <c r="BS11" s="18" t="s">
        <v>6</v>
      </c>
    </row>
    <row r="12" spans="1:74" s="1" customFormat="1" ht="6.95" customHeight="1">
      <c r="B12" s="21"/>
      <c r="AR12" s="21"/>
      <c r="BE12" s="222"/>
      <c r="BS12" s="18" t="s">
        <v>6</v>
      </c>
    </row>
    <row r="13" spans="1:74" s="1" customFormat="1" ht="12" customHeight="1">
      <c r="B13" s="21"/>
      <c r="D13" s="28" t="s">
        <v>26</v>
      </c>
      <c r="AK13" s="28" t="s">
        <v>24</v>
      </c>
      <c r="AN13" s="30" t="s">
        <v>27</v>
      </c>
      <c r="AR13" s="21"/>
      <c r="BE13" s="222"/>
      <c r="BS13" s="18" t="s">
        <v>6</v>
      </c>
    </row>
    <row r="14" spans="1:74" ht="12.75">
      <c r="B14" s="21"/>
      <c r="E14" s="227" t="s">
        <v>27</v>
      </c>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8" t="s">
        <v>25</v>
      </c>
      <c r="AN14" s="30" t="s">
        <v>27</v>
      </c>
      <c r="AR14" s="21"/>
      <c r="BE14" s="222"/>
      <c r="BS14" s="18" t="s">
        <v>6</v>
      </c>
    </row>
    <row r="15" spans="1:74" s="1" customFormat="1" ht="6.95" customHeight="1">
      <c r="B15" s="21"/>
      <c r="AR15" s="21"/>
      <c r="BE15" s="222"/>
      <c r="BS15" s="18" t="s">
        <v>3</v>
      </c>
    </row>
    <row r="16" spans="1:74" s="1" customFormat="1" ht="12" customHeight="1">
      <c r="B16" s="21"/>
      <c r="D16" s="28" t="s">
        <v>28</v>
      </c>
      <c r="AK16" s="28" t="s">
        <v>24</v>
      </c>
      <c r="AN16" s="26" t="s">
        <v>1</v>
      </c>
      <c r="AR16" s="21"/>
      <c r="BE16" s="222"/>
      <c r="BS16" s="18" t="s">
        <v>3</v>
      </c>
    </row>
    <row r="17" spans="1:71" s="1" customFormat="1" ht="18.399999999999999" customHeight="1">
      <c r="B17" s="21"/>
      <c r="E17" s="26" t="s">
        <v>20</v>
      </c>
      <c r="AK17" s="28" t="s">
        <v>25</v>
      </c>
      <c r="AN17" s="26" t="s">
        <v>1</v>
      </c>
      <c r="AR17" s="21"/>
      <c r="BE17" s="222"/>
      <c r="BS17" s="18" t="s">
        <v>29</v>
      </c>
    </row>
    <row r="18" spans="1:71" s="1" customFormat="1" ht="6.95" customHeight="1">
      <c r="B18" s="21"/>
      <c r="AR18" s="21"/>
      <c r="BE18" s="222"/>
      <c r="BS18" s="18" t="s">
        <v>6</v>
      </c>
    </row>
    <row r="19" spans="1:71" s="1" customFormat="1" ht="12" customHeight="1">
      <c r="B19" s="21"/>
      <c r="D19" s="28" t="s">
        <v>30</v>
      </c>
      <c r="AK19" s="28" t="s">
        <v>24</v>
      </c>
      <c r="AN19" s="26" t="s">
        <v>1</v>
      </c>
      <c r="AR19" s="21"/>
      <c r="BE19" s="222"/>
      <c r="BS19" s="18" t="s">
        <v>6</v>
      </c>
    </row>
    <row r="20" spans="1:71" s="1" customFormat="1" ht="18.399999999999999" customHeight="1">
      <c r="B20" s="21"/>
      <c r="E20" s="26" t="s">
        <v>20</v>
      </c>
      <c r="AK20" s="28" t="s">
        <v>25</v>
      </c>
      <c r="AN20" s="26" t="s">
        <v>1</v>
      </c>
      <c r="AR20" s="21"/>
      <c r="BE20" s="222"/>
      <c r="BS20" s="18" t="s">
        <v>29</v>
      </c>
    </row>
    <row r="21" spans="1:71" s="1" customFormat="1" ht="6.95" customHeight="1">
      <c r="B21" s="21"/>
      <c r="AR21" s="21"/>
      <c r="BE21" s="222"/>
    </row>
    <row r="22" spans="1:71" s="1" customFormat="1" ht="12" customHeight="1">
      <c r="B22" s="21"/>
      <c r="D22" s="28" t="s">
        <v>31</v>
      </c>
      <c r="AR22" s="21"/>
      <c r="BE22" s="222"/>
    </row>
    <row r="23" spans="1:71" s="1" customFormat="1" ht="16.5" customHeight="1">
      <c r="B23" s="21"/>
      <c r="E23" s="229" t="s">
        <v>1</v>
      </c>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R23" s="21"/>
      <c r="BE23" s="222"/>
    </row>
    <row r="24" spans="1:71" s="1" customFormat="1" ht="6.95" customHeight="1">
      <c r="B24" s="21"/>
      <c r="AR24" s="21"/>
      <c r="BE24" s="222"/>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22"/>
    </row>
    <row r="26" spans="1:71" s="2" customFormat="1" ht="25.9" customHeight="1">
      <c r="A26" s="33"/>
      <c r="B26" s="34"/>
      <c r="C26" s="33"/>
      <c r="D26" s="35" t="s">
        <v>32</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0">
        <f>ROUND(AG94,2)</f>
        <v>0</v>
      </c>
      <c r="AL26" s="231"/>
      <c r="AM26" s="231"/>
      <c r="AN26" s="231"/>
      <c r="AO26" s="231"/>
      <c r="AP26" s="33"/>
      <c r="AQ26" s="33"/>
      <c r="AR26" s="34"/>
      <c r="BE26" s="222"/>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22"/>
    </row>
    <row r="28" spans="1:71" s="2" customFormat="1" ht="12.75">
      <c r="A28" s="33"/>
      <c r="B28" s="34"/>
      <c r="C28" s="33"/>
      <c r="D28" s="33"/>
      <c r="E28" s="33"/>
      <c r="F28" s="33"/>
      <c r="G28" s="33"/>
      <c r="H28" s="33"/>
      <c r="I28" s="33"/>
      <c r="J28" s="33"/>
      <c r="K28" s="33"/>
      <c r="L28" s="232" t="s">
        <v>33</v>
      </c>
      <c r="M28" s="232"/>
      <c r="N28" s="232"/>
      <c r="O28" s="232"/>
      <c r="P28" s="232"/>
      <c r="Q28" s="33"/>
      <c r="R28" s="33"/>
      <c r="S28" s="33"/>
      <c r="T28" s="33"/>
      <c r="U28" s="33"/>
      <c r="V28" s="33"/>
      <c r="W28" s="232" t="s">
        <v>34</v>
      </c>
      <c r="X28" s="232"/>
      <c r="Y28" s="232"/>
      <c r="Z28" s="232"/>
      <c r="AA28" s="232"/>
      <c r="AB28" s="232"/>
      <c r="AC28" s="232"/>
      <c r="AD28" s="232"/>
      <c r="AE28" s="232"/>
      <c r="AF28" s="33"/>
      <c r="AG28" s="33"/>
      <c r="AH28" s="33"/>
      <c r="AI28" s="33"/>
      <c r="AJ28" s="33"/>
      <c r="AK28" s="232" t="s">
        <v>35</v>
      </c>
      <c r="AL28" s="232"/>
      <c r="AM28" s="232"/>
      <c r="AN28" s="232"/>
      <c r="AO28" s="232"/>
      <c r="AP28" s="33"/>
      <c r="AQ28" s="33"/>
      <c r="AR28" s="34"/>
      <c r="BE28" s="222"/>
    </row>
    <row r="29" spans="1:71" s="3" customFormat="1" ht="14.45" customHeight="1">
      <c r="B29" s="38"/>
      <c r="D29" s="28" t="s">
        <v>36</v>
      </c>
      <c r="F29" s="28" t="s">
        <v>37</v>
      </c>
      <c r="L29" s="235">
        <v>0.21</v>
      </c>
      <c r="M29" s="234"/>
      <c r="N29" s="234"/>
      <c r="O29" s="234"/>
      <c r="P29" s="234"/>
      <c r="W29" s="233">
        <f>ROUND(AZ94, 2)</f>
        <v>0</v>
      </c>
      <c r="X29" s="234"/>
      <c r="Y29" s="234"/>
      <c r="Z29" s="234"/>
      <c r="AA29" s="234"/>
      <c r="AB29" s="234"/>
      <c r="AC29" s="234"/>
      <c r="AD29" s="234"/>
      <c r="AE29" s="234"/>
      <c r="AK29" s="233">
        <f>ROUND(AV94, 2)</f>
        <v>0</v>
      </c>
      <c r="AL29" s="234"/>
      <c r="AM29" s="234"/>
      <c r="AN29" s="234"/>
      <c r="AO29" s="234"/>
      <c r="AR29" s="38"/>
      <c r="BE29" s="223"/>
    </row>
    <row r="30" spans="1:71" s="3" customFormat="1" ht="14.45" customHeight="1">
      <c r="B30" s="38"/>
      <c r="F30" s="28" t="s">
        <v>38</v>
      </c>
      <c r="L30" s="235">
        <v>0.15</v>
      </c>
      <c r="M30" s="234"/>
      <c r="N30" s="234"/>
      <c r="O30" s="234"/>
      <c r="P30" s="234"/>
      <c r="W30" s="233">
        <f>ROUND(BA94, 2)</f>
        <v>0</v>
      </c>
      <c r="X30" s="234"/>
      <c r="Y30" s="234"/>
      <c r="Z30" s="234"/>
      <c r="AA30" s="234"/>
      <c r="AB30" s="234"/>
      <c r="AC30" s="234"/>
      <c r="AD30" s="234"/>
      <c r="AE30" s="234"/>
      <c r="AK30" s="233">
        <f>ROUND(AW94, 2)</f>
        <v>0</v>
      </c>
      <c r="AL30" s="234"/>
      <c r="AM30" s="234"/>
      <c r="AN30" s="234"/>
      <c r="AO30" s="234"/>
      <c r="AR30" s="38"/>
      <c r="BE30" s="223"/>
    </row>
    <row r="31" spans="1:71" s="3" customFormat="1" ht="14.45" hidden="1" customHeight="1">
      <c r="B31" s="38"/>
      <c r="F31" s="28" t="s">
        <v>39</v>
      </c>
      <c r="L31" s="235">
        <v>0.21</v>
      </c>
      <c r="M31" s="234"/>
      <c r="N31" s="234"/>
      <c r="O31" s="234"/>
      <c r="P31" s="234"/>
      <c r="W31" s="233">
        <f>ROUND(BB94, 2)</f>
        <v>0</v>
      </c>
      <c r="X31" s="234"/>
      <c r="Y31" s="234"/>
      <c r="Z31" s="234"/>
      <c r="AA31" s="234"/>
      <c r="AB31" s="234"/>
      <c r="AC31" s="234"/>
      <c r="AD31" s="234"/>
      <c r="AE31" s="234"/>
      <c r="AK31" s="233">
        <v>0</v>
      </c>
      <c r="AL31" s="234"/>
      <c r="AM31" s="234"/>
      <c r="AN31" s="234"/>
      <c r="AO31" s="234"/>
      <c r="AR31" s="38"/>
      <c r="BE31" s="223"/>
    </row>
    <row r="32" spans="1:71" s="3" customFormat="1" ht="14.45" hidden="1" customHeight="1">
      <c r="B32" s="38"/>
      <c r="F32" s="28" t="s">
        <v>40</v>
      </c>
      <c r="L32" s="235">
        <v>0.15</v>
      </c>
      <c r="M32" s="234"/>
      <c r="N32" s="234"/>
      <c r="O32" s="234"/>
      <c r="P32" s="234"/>
      <c r="W32" s="233">
        <f>ROUND(BC94, 2)</f>
        <v>0</v>
      </c>
      <c r="X32" s="234"/>
      <c r="Y32" s="234"/>
      <c r="Z32" s="234"/>
      <c r="AA32" s="234"/>
      <c r="AB32" s="234"/>
      <c r="AC32" s="234"/>
      <c r="AD32" s="234"/>
      <c r="AE32" s="234"/>
      <c r="AK32" s="233">
        <v>0</v>
      </c>
      <c r="AL32" s="234"/>
      <c r="AM32" s="234"/>
      <c r="AN32" s="234"/>
      <c r="AO32" s="234"/>
      <c r="AR32" s="38"/>
      <c r="BE32" s="223"/>
    </row>
    <row r="33" spans="1:57" s="3" customFormat="1" ht="14.45" hidden="1" customHeight="1">
      <c r="B33" s="38"/>
      <c r="F33" s="28" t="s">
        <v>41</v>
      </c>
      <c r="L33" s="235">
        <v>0</v>
      </c>
      <c r="M33" s="234"/>
      <c r="N33" s="234"/>
      <c r="O33" s="234"/>
      <c r="P33" s="234"/>
      <c r="W33" s="233">
        <f>ROUND(BD94, 2)</f>
        <v>0</v>
      </c>
      <c r="X33" s="234"/>
      <c r="Y33" s="234"/>
      <c r="Z33" s="234"/>
      <c r="AA33" s="234"/>
      <c r="AB33" s="234"/>
      <c r="AC33" s="234"/>
      <c r="AD33" s="234"/>
      <c r="AE33" s="234"/>
      <c r="AK33" s="233">
        <v>0</v>
      </c>
      <c r="AL33" s="234"/>
      <c r="AM33" s="234"/>
      <c r="AN33" s="234"/>
      <c r="AO33" s="234"/>
      <c r="AR33" s="38"/>
      <c r="BE33" s="223"/>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22"/>
    </row>
    <row r="35" spans="1:57" s="2" customFormat="1" ht="25.9" customHeight="1">
      <c r="A35" s="33"/>
      <c r="B35" s="34"/>
      <c r="C35" s="39"/>
      <c r="D35" s="40" t="s">
        <v>42</v>
      </c>
      <c r="E35" s="41"/>
      <c r="F35" s="41"/>
      <c r="G35" s="41"/>
      <c r="H35" s="41"/>
      <c r="I35" s="41"/>
      <c r="J35" s="41"/>
      <c r="K35" s="41"/>
      <c r="L35" s="41"/>
      <c r="M35" s="41"/>
      <c r="N35" s="41"/>
      <c r="O35" s="41"/>
      <c r="P35" s="41"/>
      <c r="Q35" s="41"/>
      <c r="R35" s="41"/>
      <c r="S35" s="41"/>
      <c r="T35" s="42" t="s">
        <v>43</v>
      </c>
      <c r="U35" s="41"/>
      <c r="V35" s="41"/>
      <c r="W35" s="41"/>
      <c r="X35" s="236" t="s">
        <v>44</v>
      </c>
      <c r="Y35" s="237"/>
      <c r="Z35" s="237"/>
      <c r="AA35" s="237"/>
      <c r="AB35" s="237"/>
      <c r="AC35" s="41"/>
      <c r="AD35" s="41"/>
      <c r="AE35" s="41"/>
      <c r="AF35" s="41"/>
      <c r="AG35" s="41"/>
      <c r="AH35" s="41"/>
      <c r="AI35" s="41"/>
      <c r="AJ35" s="41"/>
      <c r="AK35" s="238">
        <f>SUM(AK26:AK33)</f>
        <v>0</v>
      </c>
      <c r="AL35" s="237"/>
      <c r="AM35" s="237"/>
      <c r="AN35" s="237"/>
      <c r="AO35" s="239"/>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45</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46</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47</v>
      </c>
      <c r="E60" s="36"/>
      <c r="F60" s="36"/>
      <c r="G60" s="36"/>
      <c r="H60" s="36"/>
      <c r="I60" s="36"/>
      <c r="J60" s="36"/>
      <c r="K60" s="36"/>
      <c r="L60" s="36"/>
      <c r="M60" s="36"/>
      <c r="N60" s="36"/>
      <c r="O60" s="36"/>
      <c r="P60" s="36"/>
      <c r="Q60" s="36"/>
      <c r="R60" s="36"/>
      <c r="S60" s="36"/>
      <c r="T60" s="36"/>
      <c r="U60" s="36"/>
      <c r="V60" s="46" t="s">
        <v>48</v>
      </c>
      <c r="W60" s="36"/>
      <c r="X60" s="36"/>
      <c r="Y60" s="36"/>
      <c r="Z60" s="36"/>
      <c r="AA60" s="36"/>
      <c r="AB60" s="36"/>
      <c r="AC60" s="36"/>
      <c r="AD60" s="36"/>
      <c r="AE60" s="36"/>
      <c r="AF60" s="36"/>
      <c r="AG60" s="36"/>
      <c r="AH60" s="46" t="s">
        <v>47</v>
      </c>
      <c r="AI60" s="36"/>
      <c r="AJ60" s="36"/>
      <c r="AK60" s="36"/>
      <c r="AL60" s="36"/>
      <c r="AM60" s="46" t="s">
        <v>48</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49</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50</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47</v>
      </c>
      <c r="E75" s="36"/>
      <c r="F75" s="36"/>
      <c r="G75" s="36"/>
      <c r="H75" s="36"/>
      <c r="I75" s="36"/>
      <c r="J75" s="36"/>
      <c r="K75" s="36"/>
      <c r="L75" s="36"/>
      <c r="M75" s="36"/>
      <c r="N75" s="36"/>
      <c r="O75" s="36"/>
      <c r="P75" s="36"/>
      <c r="Q75" s="36"/>
      <c r="R75" s="36"/>
      <c r="S75" s="36"/>
      <c r="T75" s="36"/>
      <c r="U75" s="36"/>
      <c r="V75" s="46" t="s">
        <v>48</v>
      </c>
      <c r="W75" s="36"/>
      <c r="X75" s="36"/>
      <c r="Y75" s="36"/>
      <c r="Z75" s="36"/>
      <c r="AA75" s="36"/>
      <c r="AB75" s="36"/>
      <c r="AC75" s="36"/>
      <c r="AD75" s="36"/>
      <c r="AE75" s="36"/>
      <c r="AF75" s="36"/>
      <c r="AG75" s="36"/>
      <c r="AH75" s="46" t="s">
        <v>47</v>
      </c>
      <c r="AI75" s="36"/>
      <c r="AJ75" s="36"/>
      <c r="AK75" s="36"/>
      <c r="AL75" s="36"/>
      <c r="AM75" s="46" t="s">
        <v>48</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51</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13092</v>
      </c>
      <c r="AR84" s="52"/>
    </row>
    <row r="85" spans="1:91" s="5" customFormat="1" ht="36.950000000000003" customHeight="1">
      <c r="B85" s="53"/>
      <c r="C85" s="54" t="s">
        <v>16</v>
      </c>
      <c r="L85" s="258" t="str">
        <f>K6</f>
        <v xml:space="preserve">Rekonstrukce veřejného prostranství ulice Mikulášská </v>
      </c>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19</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21</v>
      </c>
      <c r="AJ87" s="33"/>
      <c r="AK87" s="33"/>
      <c r="AL87" s="33"/>
      <c r="AM87" s="240" t="str">
        <f>IF(AN8= "","",AN8)</f>
        <v>17. 12. 2020</v>
      </c>
      <c r="AN87" s="240"/>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2" customHeight="1">
      <c r="A89" s="33"/>
      <c r="B89" s="34"/>
      <c r="C89" s="28" t="s">
        <v>23</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28</v>
      </c>
      <c r="AJ89" s="33"/>
      <c r="AK89" s="33"/>
      <c r="AL89" s="33"/>
      <c r="AM89" s="241" t="str">
        <f>IF(E17="","",E17)</f>
        <v xml:space="preserve"> </v>
      </c>
      <c r="AN89" s="242"/>
      <c r="AO89" s="242"/>
      <c r="AP89" s="242"/>
      <c r="AQ89" s="33"/>
      <c r="AR89" s="34"/>
      <c r="AS89" s="243" t="s">
        <v>52</v>
      </c>
      <c r="AT89" s="244"/>
      <c r="AU89" s="57"/>
      <c r="AV89" s="57"/>
      <c r="AW89" s="57"/>
      <c r="AX89" s="57"/>
      <c r="AY89" s="57"/>
      <c r="AZ89" s="57"/>
      <c r="BA89" s="57"/>
      <c r="BB89" s="57"/>
      <c r="BC89" s="57"/>
      <c r="BD89" s="58"/>
      <c r="BE89" s="33"/>
    </row>
    <row r="90" spans="1:91" s="2" customFormat="1" ht="15.2" customHeight="1">
      <c r="A90" s="33"/>
      <c r="B90" s="34"/>
      <c r="C90" s="28" t="s">
        <v>26</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30</v>
      </c>
      <c r="AJ90" s="33"/>
      <c r="AK90" s="33"/>
      <c r="AL90" s="33"/>
      <c r="AM90" s="241" t="str">
        <f>IF(E20="","",E20)</f>
        <v xml:space="preserve"> </v>
      </c>
      <c r="AN90" s="242"/>
      <c r="AO90" s="242"/>
      <c r="AP90" s="242"/>
      <c r="AQ90" s="33"/>
      <c r="AR90" s="34"/>
      <c r="AS90" s="245"/>
      <c r="AT90" s="246"/>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45"/>
      <c r="AT91" s="246"/>
      <c r="AU91" s="59"/>
      <c r="AV91" s="59"/>
      <c r="AW91" s="59"/>
      <c r="AX91" s="59"/>
      <c r="AY91" s="59"/>
      <c r="AZ91" s="59"/>
      <c r="BA91" s="59"/>
      <c r="BB91" s="59"/>
      <c r="BC91" s="59"/>
      <c r="BD91" s="60"/>
      <c r="BE91" s="33"/>
    </row>
    <row r="92" spans="1:91" s="2" customFormat="1" ht="29.25" customHeight="1">
      <c r="A92" s="33"/>
      <c r="B92" s="34"/>
      <c r="C92" s="253" t="s">
        <v>53</v>
      </c>
      <c r="D92" s="254"/>
      <c r="E92" s="254"/>
      <c r="F92" s="254"/>
      <c r="G92" s="254"/>
      <c r="H92" s="61"/>
      <c r="I92" s="255" t="s">
        <v>54</v>
      </c>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6" t="s">
        <v>55</v>
      </c>
      <c r="AH92" s="254"/>
      <c r="AI92" s="254"/>
      <c r="AJ92" s="254"/>
      <c r="AK92" s="254"/>
      <c r="AL92" s="254"/>
      <c r="AM92" s="254"/>
      <c r="AN92" s="255" t="s">
        <v>56</v>
      </c>
      <c r="AO92" s="254"/>
      <c r="AP92" s="257"/>
      <c r="AQ92" s="62" t="s">
        <v>57</v>
      </c>
      <c r="AR92" s="34"/>
      <c r="AS92" s="63" t="s">
        <v>58</v>
      </c>
      <c r="AT92" s="64" t="s">
        <v>59</v>
      </c>
      <c r="AU92" s="64" t="s">
        <v>60</v>
      </c>
      <c r="AV92" s="64" t="s">
        <v>61</v>
      </c>
      <c r="AW92" s="64" t="s">
        <v>62</v>
      </c>
      <c r="AX92" s="64" t="s">
        <v>63</v>
      </c>
      <c r="AY92" s="64" t="s">
        <v>64</v>
      </c>
      <c r="AZ92" s="64" t="s">
        <v>65</v>
      </c>
      <c r="BA92" s="64" t="s">
        <v>66</v>
      </c>
      <c r="BB92" s="64" t="s">
        <v>67</v>
      </c>
      <c r="BC92" s="64" t="s">
        <v>68</v>
      </c>
      <c r="BD92" s="65" t="s">
        <v>69</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70</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51">
        <f>ROUND(SUM(AG95:AG95),2)</f>
        <v>0</v>
      </c>
      <c r="AH94" s="251"/>
      <c r="AI94" s="251"/>
      <c r="AJ94" s="251"/>
      <c r="AK94" s="251"/>
      <c r="AL94" s="251"/>
      <c r="AM94" s="251"/>
      <c r="AN94" s="252">
        <f>SUM(AG94,AT94)</f>
        <v>0</v>
      </c>
      <c r="AO94" s="252"/>
      <c r="AP94" s="252"/>
      <c r="AQ94" s="73" t="s">
        <v>1</v>
      </c>
      <c r="AR94" s="69"/>
      <c r="AS94" s="74">
        <f>ROUND(SUM(AS95:AS95),2)</f>
        <v>0</v>
      </c>
      <c r="AT94" s="75">
        <f>ROUND(SUM(AV94:AW94),2)</f>
        <v>0</v>
      </c>
      <c r="AU94" s="76">
        <f>ROUND(SUM(AU95:AU95),5)</f>
        <v>0</v>
      </c>
      <c r="AV94" s="75">
        <f>ROUND(AZ94*L29,2)</f>
        <v>0</v>
      </c>
      <c r="AW94" s="75">
        <f>ROUND(BA94*L30,2)</f>
        <v>0</v>
      </c>
      <c r="AX94" s="75">
        <f>ROUND(BB94*L29,2)</f>
        <v>0</v>
      </c>
      <c r="AY94" s="75">
        <f>ROUND(BC94*L30,2)</f>
        <v>0</v>
      </c>
      <c r="AZ94" s="75">
        <f>ROUND(SUM(AZ95:AZ95),2)</f>
        <v>0</v>
      </c>
      <c r="BA94" s="75">
        <f>ROUND(SUM(BA95:BA95),2)</f>
        <v>0</v>
      </c>
      <c r="BB94" s="75">
        <f>ROUND(SUM(BB95:BB95),2)</f>
        <v>0</v>
      </c>
      <c r="BC94" s="75">
        <f>ROUND(SUM(BC95:BC95),2)</f>
        <v>0</v>
      </c>
      <c r="BD94" s="77">
        <f>ROUND(SUM(BD95:BD95),2)</f>
        <v>0</v>
      </c>
      <c r="BS94" s="78" t="s">
        <v>71</v>
      </c>
      <c r="BT94" s="78" t="s">
        <v>72</v>
      </c>
      <c r="BU94" s="79" t="s">
        <v>73</v>
      </c>
      <c r="BV94" s="78" t="s">
        <v>74</v>
      </c>
      <c r="BW94" s="78" t="s">
        <v>4</v>
      </c>
      <c r="BX94" s="78" t="s">
        <v>75</v>
      </c>
      <c r="CL94" s="78" t="s">
        <v>1</v>
      </c>
    </row>
    <row r="95" spans="1:91" s="7" customFormat="1" ht="16.5" customHeight="1">
      <c r="A95" s="80" t="s">
        <v>76</v>
      </c>
      <c r="B95" s="81"/>
      <c r="C95" s="82"/>
      <c r="D95" s="250" t="s">
        <v>80</v>
      </c>
      <c r="E95" s="250"/>
      <c r="F95" s="250"/>
      <c r="G95" s="250"/>
      <c r="H95" s="250"/>
      <c r="I95" s="83"/>
      <c r="J95" s="250" t="s">
        <v>81</v>
      </c>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48">
        <f>'SO 101 - I etapa '!J30</f>
        <v>0</v>
      </c>
      <c r="AH95" s="249"/>
      <c r="AI95" s="249"/>
      <c r="AJ95" s="249"/>
      <c r="AK95" s="249"/>
      <c r="AL95" s="249"/>
      <c r="AM95" s="249"/>
      <c r="AN95" s="248">
        <f>SUM(AG95,AT95)</f>
        <v>0</v>
      </c>
      <c r="AO95" s="249"/>
      <c r="AP95" s="249"/>
      <c r="AQ95" s="84" t="s">
        <v>77</v>
      </c>
      <c r="AR95" s="81"/>
      <c r="AS95" s="86">
        <v>0</v>
      </c>
      <c r="AT95" s="87">
        <f>ROUND(SUM(AV95:AW95),2)</f>
        <v>0</v>
      </c>
      <c r="AU95" s="88">
        <f>'SO 101 - I etapa '!P133</f>
        <v>0</v>
      </c>
      <c r="AV95" s="87">
        <f>'SO 101 - I etapa '!J33</f>
        <v>0</v>
      </c>
      <c r="AW95" s="87">
        <f>'SO 101 - I etapa '!J34</f>
        <v>0</v>
      </c>
      <c r="AX95" s="87">
        <f>'SO 101 - I etapa '!J35</f>
        <v>0</v>
      </c>
      <c r="AY95" s="87">
        <f>'SO 101 - I etapa '!J36</f>
        <v>0</v>
      </c>
      <c r="AZ95" s="87">
        <f>'SO 101 - I etapa '!F33</f>
        <v>0</v>
      </c>
      <c r="BA95" s="87">
        <f>'SO 101 - I etapa '!F34</f>
        <v>0</v>
      </c>
      <c r="BB95" s="87">
        <f>'SO 101 - I etapa '!F35</f>
        <v>0</v>
      </c>
      <c r="BC95" s="87">
        <f>'SO 101 - I etapa '!F36</f>
        <v>0</v>
      </c>
      <c r="BD95" s="89">
        <f>'SO 101 - I etapa '!F37</f>
        <v>0</v>
      </c>
      <c r="BT95" s="85" t="s">
        <v>78</v>
      </c>
      <c r="BV95" s="85" t="s">
        <v>74</v>
      </c>
      <c r="BW95" s="85" t="s">
        <v>82</v>
      </c>
      <c r="BX95" s="85" t="s">
        <v>4</v>
      </c>
      <c r="CL95" s="85" t="s">
        <v>1</v>
      </c>
      <c r="CM95" s="85" t="s">
        <v>79</v>
      </c>
    </row>
    <row r="96" spans="1:91" s="2" customFormat="1" ht="30" customHeight="1">
      <c r="A96" s="33"/>
      <c r="B96" s="34"/>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4"/>
      <c r="AS96" s="33"/>
      <c r="AT96" s="33"/>
      <c r="AU96" s="33"/>
      <c r="AV96" s="33"/>
      <c r="AW96" s="33"/>
      <c r="AX96" s="33"/>
      <c r="AY96" s="33"/>
      <c r="AZ96" s="33"/>
      <c r="BA96" s="33"/>
      <c r="BB96" s="33"/>
      <c r="BC96" s="33"/>
      <c r="BD96" s="33"/>
      <c r="BE96" s="33"/>
    </row>
    <row r="97" spans="1:57" s="2" customFormat="1" ht="6.95" customHeight="1">
      <c r="A97" s="33"/>
      <c r="B97" s="48"/>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34"/>
      <c r="AS97" s="33"/>
      <c r="AT97" s="33"/>
      <c r="AU97" s="33"/>
      <c r="AV97" s="33"/>
      <c r="AW97" s="33"/>
      <c r="AX97" s="33"/>
      <c r="AY97" s="33"/>
      <c r="AZ97" s="33"/>
      <c r="BA97" s="33"/>
      <c r="BB97" s="33"/>
      <c r="BC97" s="33"/>
      <c r="BD97" s="33"/>
      <c r="BE97" s="33"/>
    </row>
  </sheetData>
  <mergeCells count="42">
    <mergeCell ref="AR2:BE2"/>
    <mergeCell ref="AN95:AP95"/>
    <mergeCell ref="AG95:AM95"/>
    <mergeCell ref="D95:H95"/>
    <mergeCell ref="J95:AF95"/>
    <mergeCell ref="AG94:AM94"/>
    <mergeCell ref="AN94:AP94"/>
    <mergeCell ref="C92:G92"/>
    <mergeCell ref="I92:AF92"/>
    <mergeCell ref="AG92:AM92"/>
    <mergeCell ref="AN92:AP92"/>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 101 - I etapa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04"/>
  <sheetViews>
    <sheetView showGridLines="0" tabSelected="1" topLeftCell="A162" zoomScale="80" zoomScaleNormal="80" workbookViewId="0">
      <selection activeCell="J175" sqref="J175"/>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90"/>
      <c r="L2" s="247" t="s">
        <v>5</v>
      </c>
      <c r="M2" s="225"/>
      <c r="N2" s="225"/>
      <c r="O2" s="225"/>
      <c r="P2" s="225"/>
      <c r="Q2" s="225"/>
      <c r="R2" s="225"/>
      <c r="S2" s="225"/>
      <c r="T2" s="225"/>
      <c r="U2" s="225"/>
      <c r="V2" s="225"/>
      <c r="AT2" s="18" t="s">
        <v>82</v>
      </c>
      <c r="AZ2" s="91" t="s">
        <v>83</v>
      </c>
      <c r="BA2" s="91" t="s">
        <v>1</v>
      </c>
      <c r="BB2" s="91" t="s">
        <v>1</v>
      </c>
      <c r="BC2" s="91" t="s">
        <v>648</v>
      </c>
      <c r="BD2" s="91" t="s">
        <v>79</v>
      </c>
    </row>
    <row r="3" spans="1:56" s="1" customFormat="1" ht="6.95" customHeight="1">
      <c r="B3" s="19"/>
      <c r="C3" s="20"/>
      <c r="D3" s="20"/>
      <c r="E3" s="20"/>
      <c r="F3" s="20"/>
      <c r="G3" s="20"/>
      <c r="H3" s="20"/>
      <c r="I3" s="92"/>
      <c r="J3" s="20"/>
      <c r="K3" s="20"/>
      <c r="L3" s="21"/>
      <c r="AT3" s="18" t="s">
        <v>79</v>
      </c>
      <c r="AZ3" s="91" t="s">
        <v>84</v>
      </c>
      <c r="BA3" s="91" t="s">
        <v>1</v>
      </c>
      <c r="BB3" s="91" t="s">
        <v>1</v>
      </c>
      <c r="BC3" s="91" t="s">
        <v>649</v>
      </c>
      <c r="BD3" s="91" t="s">
        <v>79</v>
      </c>
    </row>
    <row r="4" spans="1:56" s="1" customFormat="1" ht="24.95" customHeight="1">
      <c r="B4" s="21"/>
      <c r="D4" s="22" t="s">
        <v>85</v>
      </c>
      <c r="I4" s="90"/>
      <c r="L4" s="21"/>
      <c r="M4" s="93" t="s">
        <v>10</v>
      </c>
      <c r="AT4" s="18" t="s">
        <v>3</v>
      </c>
      <c r="AZ4" s="91" t="s">
        <v>86</v>
      </c>
      <c r="BA4" s="91" t="s">
        <v>1</v>
      </c>
      <c r="BB4" s="91" t="s">
        <v>1</v>
      </c>
      <c r="BC4" s="91" t="s">
        <v>650</v>
      </c>
      <c r="BD4" s="91" t="s">
        <v>79</v>
      </c>
    </row>
    <row r="5" spans="1:56" s="1" customFormat="1" ht="6.95" customHeight="1">
      <c r="B5" s="21"/>
      <c r="I5" s="90"/>
      <c r="L5" s="21"/>
      <c r="AZ5" s="91" t="s">
        <v>87</v>
      </c>
      <c r="BA5" s="91" t="s">
        <v>1</v>
      </c>
      <c r="BB5" s="91" t="s">
        <v>1</v>
      </c>
      <c r="BC5" s="91" t="s">
        <v>651</v>
      </c>
      <c r="BD5" s="91" t="s">
        <v>79</v>
      </c>
    </row>
    <row r="6" spans="1:56" s="1" customFormat="1" ht="12" customHeight="1">
      <c r="B6" s="21"/>
      <c r="D6" s="28" t="s">
        <v>16</v>
      </c>
      <c r="I6" s="90"/>
      <c r="L6" s="21"/>
      <c r="AZ6" s="91" t="s">
        <v>89</v>
      </c>
      <c r="BA6" s="91" t="s">
        <v>1</v>
      </c>
      <c r="BB6" s="91" t="s">
        <v>1</v>
      </c>
      <c r="BC6" s="91" t="s">
        <v>652</v>
      </c>
      <c r="BD6" s="91" t="s">
        <v>79</v>
      </c>
    </row>
    <row r="7" spans="1:56" s="1" customFormat="1" ht="16.5" customHeight="1">
      <c r="B7" s="21"/>
      <c r="E7" s="261" t="str">
        <f>'Rekapitulace stavby'!K6</f>
        <v xml:space="preserve">Rekonstrukce veřejného prostranství ulice Mikulášská </v>
      </c>
      <c r="F7" s="262"/>
      <c r="G7" s="262"/>
      <c r="H7" s="262"/>
      <c r="I7" s="90"/>
      <c r="L7" s="21"/>
      <c r="AZ7" s="91" t="s">
        <v>90</v>
      </c>
      <c r="BA7" s="91" t="s">
        <v>1</v>
      </c>
      <c r="BB7" s="91" t="s">
        <v>1</v>
      </c>
      <c r="BC7" s="91" t="s">
        <v>653</v>
      </c>
      <c r="BD7" s="91" t="s">
        <v>79</v>
      </c>
    </row>
    <row r="8" spans="1:56" s="2" customFormat="1" ht="12" customHeight="1">
      <c r="A8" s="33"/>
      <c r="B8" s="34"/>
      <c r="C8" s="33"/>
      <c r="D8" s="28" t="s">
        <v>91</v>
      </c>
      <c r="E8" s="33"/>
      <c r="F8" s="33"/>
      <c r="G8" s="33"/>
      <c r="H8" s="33"/>
      <c r="I8" s="94"/>
      <c r="J8" s="33"/>
      <c r="K8" s="33"/>
      <c r="L8" s="43"/>
      <c r="S8" s="33"/>
      <c r="T8" s="33"/>
      <c r="U8" s="33"/>
      <c r="V8" s="33"/>
      <c r="W8" s="33"/>
      <c r="X8" s="33"/>
      <c r="Y8" s="33"/>
      <c r="Z8" s="33"/>
      <c r="AA8" s="33"/>
      <c r="AB8" s="33"/>
      <c r="AC8" s="33"/>
      <c r="AD8" s="33"/>
      <c r="AE8" s="33"/>
      <c r="AZ8" s="91" t="s">
        <v>92</v>
      </c>
      <c r="BA8" s="91" t="s">
        <v>1</v>
      </c>
      <c r="BB8" s="91" t="s">
        <v>1</v>
      </c>
      <c r="BC8" s="91" t="s">
        <v>654</v>
      </c>
      <c r="BD8" s="91" t="s">
        <v>79</v>
      </c>
    </row>
    <row r="9" spans="1:56" s="2" customFormat="1" ht="16.5" customHeight="1">
      <c r="A9" s="33"/>
      <c r="B9" s="34"/>
      <c r="C9" s="33"/>
      <c r="D9" s="33"/>
      <c r="E9" s="258" t="s">
        <v>655</v>
      </c>
      <c r="F9" s="260"/>
      <c r="G9" s="260"/>
      <c r="H9" s="260"/>
      <c r="I9" s="94"/>
      <c r="J9" s="33"/>
      <c r="K9" s="33"/>
      <c r="L9" s="43"/>
      <c r="S9" s="33"/>
      <c r="T9" s="33"/>
      <c r="U9" s="33"/>
      <c r="V9" s="33"/>
      <c r="W9" s="33"/>
      <c r="X9" s="33"/>
      <c r="Y9" s="33"/>
      <c r="Z9" s="33"/>
      <c r="AA9" s="33"/>
      <c r="AB9" s="33"/>
      <c r="AC9" s="33"/>
      <c r="AD9" s="33"/>
      <c r="AE9" s="33"/>
      <c r="AZ9" s="91" t="s">
        <v>94</v>
      </c>
      <c r="BA9" s="91" t="s">
        <v>1</v>
      </c>
      <c r="BB9" s="91" t="s">
        <v>1</v>
      </c>
      <c r="BC9" s="91" t="s">
        <v>656</v>
      </c>
      <c r="BD9" s="91" t="s">
        <v>79</v>
      </c>
    </row>
    <row r="10" spans="1:56" s="2" customFormat="1">
      <c r="A10" s="33"/>
      <c r="B10" s="34"/>
      <c r="C10" s="33"/>
      <c r="D10" s="33"/>
      <c r="E10" s="33"/>
      <c r="F10" s="33"/>
      <c r="G10" s="33"/>
      <c r="H10" s="33"/>
      <c r="I10" s="94"/>
      <c r="J10" s="33"/>
      <c r="K10" s="33"/>
      <c r="L10" s="43"/>
      <c r="S10" s="33"/>
      <c r="T10" s="33"/>
      <c r="U10" s="33"/>
      <c r="V10" s="33"/>
      <c r="W10" s="33"/>
      <c r="X10" s="33"/>
      <c r="Y10" s="33"/>
      <c r="Z10" s="33"/>
      <c r="AA10" s="33"/>
      <c r="AB10" s="33"/>
      <c r="AC10" s="33"/>
      <c r="AD10" s="33"/>
      <c r="AE10" s="33"/>
      <c r="AZ10" s="91" t="s">
        <v>96</v>
      </c>
      <c r="BA10" s="91" t="s">
        <v>1</v>
      </c>
      <c r="BB10" s="91" t="s">
        <v>1</v>
      </c>
      <c r="BC10" s="91" t="s">
        <v>657</v>
      </c>
      <c r="BD10" s="91" t="s">
        <v>79</v>
      </c>
    </row>
    <row r="11" spans="1:56" s="2" customFormat="1" ht="12" customHeight="1">
      <c r="A11" s="33"/>
      <c r="B11" s="34"/>
      <c r="C11" s="33"/>
      <c r="D11" s="28" t="s">
        <v>17</v>
      </c>
      <c r="E11" s="33"/>
      <c r="F11" s="26" t="s">
        <v>1</v>
      </c>
      <c r="G11" s="33"/>
      <c r="H11" s="33"/>
      <c r="I11" s="95" t="s">
        <v>18</v>
      </c>
      <c r="J11" s="26" t="s">
        <v>1</v>
      </c>
      <c r="K11" s="33"/>
      <c r="L11" s="43"/>
      <c r="S11" s="33"/>
      <c r="T11" s="33"/>
      <c r="U11" s="33"/>
      <c r="V11" s="33"/>
      <c r="W11" s="33"/>
      <c r="X11" s="33"/>
      <c r="Y11" s="33"/>
      <c r="Z11" s="33"/>
      <c r="AA11" s="33"/>
      <c r="AB11" s="33"/>
      <c r="AC11" s="33"/>
      <c r="AD11" s="33"/>
      <c r="AE11" s="33"/>
    </row>
    <row r="12" spans="1:56" s="2" customFormat="1" ht="12" customHeight="1">
      <c r="A12" s="33"/>
      <c r="B12" s="34"/>
      <c r="C12" s="33"/>
      <c r="D12" s="28" t="s">
        <v>19</v>
      </c>
      <c r="E12" s="33"/>
      <c r="F12" s="26" t="s">
        <v>20</v>
      </c>
      <c r="G12" s="33"/>
      <c r="H12" s="33"/>
      <c r="I12" s="95" t="s">
        <v>21</v>
      </c>
      <c r="J12" s="56" t="str">
        <f>'Rekapitulace stavby'!AN8</f>
        <v>17. 12. 2020</v>
      </c>
      <c r="K12" s="33"/>
      <c r="L12" s="43"/>
      <c r="S12" s="33"/>
      <c r="T12" s="33"/>
      <c r="U12" s="33"/>
      <c r="V12" s="33"/>
      <c r="W12" s="33"/>
      <c r="X12" s="33"/>
      <c r="Y12" s="33"/>
      <c r="Z12" s="33"/>
      <c r="AA12" s="33"/>
      <c r="AB12" s="33"/>
      <c r="AC12" s="33"/>
      <c r="AD12" s="33"/>
      <c r="AE12" s="33"/>
    </row>
    <row r="13" spans="1:56" s="2" customFormat="1" ht="10.9" customHeight="1">
      <c r="A13" s="33"/>
      <c r="B13" s="34"/>
      <c r="C13" s="33"/>
      <c r="D13" s="33"/>
      <c r="E13" s="33"/>
      <c r="F13" s="33"/>
      <c r="G13" s="33"/>
      <c r="H13" s="33"/>
      <c r="I13" s="94"/>
      <c r="J13" s="33"/>
      <c r="K13" s="33"/>
      <c r="L13" s="43"/>
      <c r="S13" s="33"/>
      <c r="T13" s="33"/>
      <c r="U13" s="33"/>
      <c r="V13" s="33"/>
      <c r="W13" s="33"/>
      <c r="X13" s="33"/>
      <c r="Y13" s="33"/>
      <c r="Z13" s="33"/>
      <c r="AA13" s="33"/>
      <c r="AB13" s="33"/>
      <c r="AC13" s="33"/>
      <c r="AD13" s="33"/>
      <c r="AE13" s="33"/>
    </row>
    <row r="14" spans="1:56" s="2" customFormat="1" ht="12" customHeight="1">
      <c r="A14" s="33"/>
      <c r="B14" s="34"/>
      <c r="C14" s="33"/>
      <c r="D14" s="28" t="s">
        <v>23</v>
      </c>
      <c r="E14" s="33"/>
      <c r="F14" s="33"/>
      <c r="G14" s="33"/>
      <c r="H14" s="33"/>
      <c r="I14" s="95" t="s">
        <v>24</v>
      </c>
      <c r="J14" s="26" t="str">
        <f>IF('Rekapitulace stavby'!AN10="","",'Rekapitulace stavby'!AN10)</f>
        <v/>
      </c>
      <c r="K14" s="33"/>
      <c r="L14" s="43"/>
      <c r="S14" s="33"/>
      <c r="T14" s="33"/>
      <c r="U14" s="33"/>
      <c r="V14" s="33"/>
      <c r="W14" s="33"/>
      <c r="X14" s="33"/>
      <c r="Y14" s="33"/>
      <c r="Z14" s="33"/>
      <c r="AA14" s="33"/>
      <c r="AB14" s="33"/>
      <c r="AC14" s="33"/>
      <c r="AD14" s="33"/>
      <c r="AE14" s="33"/>
    </row>
    <row r="15" spans="1:56" s="2" customFormat="1" ht="18" customHeight="1">
      <c r="A15" s="33"/>
      <c r="B15" s="34"/>
      <c r="C15" s="33"/>
      <c r="D15" s="33"/>
      <c r="E15" s="26" t="str">
        <f>IF('Rekapitulace stavby'!E11="","",'Rekapitulace stavby'!E11)</f>
        <v xml:space="preserve"> </v>
      </c>
      <c r="F15" s="33"/>
      <c r="G15" s="33"/>
      <c r="H15" s="33"/>
      <c r="I15" s="95" t="s">
        <v>25</v>
      </c>
      <c r="J15" s="26" t="str">
        <f>IF('Rekapitulace stavby'!AN11="","",'Rekapitulace stavby'!AN11)</f>
        <v/>
      </c>
      <c r="K15" s="33"/>
      <c r="L15" s="43"/>
      <c r="S15" s="33"/>
      <c r="T15" s="33"/>
      <c r="U15" s="33"/>
      <c r="V15" s="33"/>
      <c r="W15" s="33"/>
      <c r="X15" s="33"/>
      <c r="Y15" s="33"/>
      <c r="Z15" s="33"/>
      <c r="AA15" s="33"/>
      <c r="AB15" s="33"/>
      <c r="AC15" s="33"/>
      <c r="AD15" s="33"/>
      <c r="AE15" s="33"/>
    </row>
    <row r="16" spans="1:56" s="2" customFormat="1" ht="6.95" customHeight="1">
      <c r="A16" s="33"/>
      <c r="B16" s="34"/>
      <c r="C16" s="33"/>
      <c r="D16" s="33"/>
      <c r="E16" s="33"/>
      <c r="F16" s="33"/>
      <c r="G16" s="33"/>
      <c r="H16" s="33"/>
      <c r="I16" s="94"/>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26</v>
      </c>
      <c r="E17" s="33"/>
      <c r="F17" s="33"/>
      <c r="G17" s="33"/>
      <c r="H17" s="33"/>
      <c r="I17" s="95" t="s">
        <v>24</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63" t="str">
        <f>'Rekapitulace stavby'!E14</f>
        <v>Vyplň údaj</v>
      </c>
      <c r="F18" s="224"/>
      <c r="G18" s="224"/>
      <c r="H18" s="224"/>
      <c r="I18" s="95" t="s">
        <v>25</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94"/>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28</v>
      </c>
      <c r="E20" s="33"/>
      <c r="F20" s="33"/>
      <c r="G20" s="33"/>
      <c r="H20" s="33"/>
      <c r="I20" s="95" t="s">
        <v>24</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95" t="s">
        <v>25</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94"/>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30</v>
      </c>
      <c r="E23" s="33"/>
      <c r="F23" s="33"/>
      <c r="G23" s="33"/>
      <c r="H23" s="33"/>
      <c r="I23" s="95" t="s">
        <v>24</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95" t="s">
        <v>25</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94"/>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31</v>
      </c>
      <c r="E26" s="33"/>
      <c r="F26" s="33"/>
      <c r="G26" s="33"/>
      <c r="H26" s="33"/>
      <c r="I26" s="94"/>
      <c r="J26" s="33"/>
      <c r="K26" s="33"/>
      <c r="L26" s="43"/>
      <c r="S26" s="33"/>
      <c r="T26" s="33"/>
      <c r="U26" s="33"/>
      <c r="V26" s="33"/>
      <c r="W26" s="33"/>
      <c r="X26" s="33"/>
      <c r="Y26" s="33"/>
      <c r="Z26" s="33"/>
      <c r="AA26" s="33"/>
      <c r="AB26" s="33"/>
      <c r="AC26" s="33"/>
      <c r="AD26" s="33"/>
      <c r="AE26" s="33"/>
    </row>
    <row r="27" spans="1:31" s="8" customFormat="1" ht="16.5" customHeight="1">
      <c r="A27" s="96"/>
      <c r="B27" s="97"/>
      <c r="C27" s="96"/>
      <c r="D27" s="96"/>
      <c r="E27" s="229" t="s">
        <v>1</v>
      </c>
      <c r="F27" s="229"/>
      <c r="G27" s="229"/>
      <c r="H27" s="229"/>
      <c r="I27" s="98"/>
      <c r="J27" s="96"/>
      <c r="K27" s="96"/>
      <c r="L27" s="99"/>
      <c r="S27" s="96"/>
      <c r="T27" s="96"/>
      <c r="U27" s="96"/>
      <c r="V27" s="96"/>
      <c r="W27" s="96"/>
      <c r="X27" s="96"/>
      <c r="Y27" s="96"/>
      <c r="Z27" s="96"/>
      <c r="AA27" s="96"/>
      <c r="AB27" s="96"/>
      <c r="AC27" s="96"/>
      <c r="AD27" s="96"/>
      <c r="AE27" s="96"/>
    </row>
    <row r="28" spans="1:31" s="2" customFormat="1" ht="6.95" customHeight="1">
      <c r="A28" s="33"/>
      <c r="B28" s="34"/>
      <c r="C28" s="33"/>
      <c r="D28" s="33"/>
      <c r="E28" s="33"/>
      <c r="F28" s="33"/>
      <c r="G28" s="33"/>
      <c r="H28" s="33"/>
      <c r="I28" s="94"/>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0"/>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01" t="s">
        <v>32</v>
      </c>
      <c r="E30" s="33"/>
      <c r="F30" s="33"/>
      <c r="G30" s="33"/>
      <c r="H30" s="33"/>
      <c r="I30" s="94"/>
      <c r="J30" s="72">
        <f>ROUND(J133,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0"/>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34</v>
      </c>
      <c r="G32" s="33"/>
      <c r="H32" s="33"/>
      <c r="I32" s="102" t="s">
        <v>33</v>
      </c>
      <c r="J32" s="37" t="s">
        <v>35</v>
      </c>
      <c r="K32" s="33"/>
      <c r="L32" s="43"/>
      <c r="S32" s="33"/>
      <c r="T32" s="33"/>
      <c r="U32" s="33"/>
      <c r="V32" s="33"/>
      <c r="W32" s="33"/>
      <c r="X32" s="33"/>
      <c r="Y32" s="33"/>
      <c r="Z32" s="33"/>
      <c r="AA32" s="33"/>
      <c r="AB32" s="33"/>
      <c r="AC32" s="33"/>
      <c r="AD32" s="33"/>
      <c r="AE32" s="33"/>
    </row>
    <row r="33" spans="1:31" s="2" customFormat="1" ht="14.45" customHeight="1">
      <c r="A33" s="33"/>
      <c r="B33" s="34"/>
      <c r="C33" s="33"/>
      <c r="D33" s="103" t="s">
        <v>36</v>
      </c>
      <c r="E33" s="28" t="s">
        <v>37</v>
      </c>
      <c r="F33" s="104">
        <f>ROUND((SUM(BE133:BE803)),  2)</f>
        <v>0</v>
      </c>
      <c r="G33" s="33"/>
      <c r="H33" s="33"/>
      <c r="I33" s="105">
        <v>0.21</v>
      </c>
      <c r="J33" s="104">
        <f>ROUND(((SUM(BE133:BE803))*I33),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38</v>
      </c>
      <c r="F34" s="104">
        <f>ROUND((SUM(BF133:BF803)),  2)</f>
        <v>0</v>
      </c>
      <c r="G34" s="33"/>
      <c r="H34" s="33"/>
      <c r="I34" s="105">
        <v>0.15</v>
      </c>
      <c r="J34" s="104">
        <f>ROUND(((SUM(BF133:BF803))*I34),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39</v>
      </c>
      <c r="F35" s="104">
        <f>ROUND((SUM(BG133:BG803)),  2)</f>
        <v>0</v>
      </c>
      <c r="G35" s="33"/>
      <c r="H35" s="33"/>
      <c r="I35" s="105">
        <v>0.21</v>
      </c>
      <c r="J35" s="104">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40</v>
      </c>
      <c r="F36" s="104">
        <f>ROUND((SUM(BH133:BH803)),  2)</f>
        <v>0</v>
      </c>
      <c r="G36" s="33"/>
      <c r="H36" s="33"/>
      <c r="I36" s="105">
        <v>0.15</v>
      </c>
      <c r="J36" s="104">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41</v>
      </c>
      <c r="F37" s="104">
        <f>ROUND((SUM(BI133:BI803)),  2)</f>
        <v>0</v>
      </c>
      <c r="G37" s="33"/>
      <c r="H37" s="33"/>
      <c r="I37" s="105">
        <v>0</v>
      </c>
      <c r="J37" s="104">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94"/>
      <c r="J38" s="33"/>
      <c r="K38" s="33"/>
      <c r="L38" s="43"/>
      <c r="S38" s="33"/>
      <c r="T38" s="33"/>
      <c r="U38" s="33"/>
      <c r="V38" s="33"/>
      <c r="W38" s="33"/>
      <c r="X38" s="33"/>
      <c r="Y38" s="33"/>
      <c r="Z38" s="33"/>
      <c r="AA38" s="33"/>
      <c r="AB38" s="33"/>
      <c r="AC38" s="33"/>
      <c r="AD38" s="33"/>
      <c r="AE38" s="33"/>
    </row>
    <row r="39" spans="1:31" s="2" customFormat="1" ht="25.35" customHeight="1">
      <c r="A39" s="33"/>
      <c r="B39" s="34"/>
      <c r="C39" s="106"/>
      <c r="D39" s="107" t="s">
        <v>42</v>
      </c>
      <c r="E39" s="61"/>
      <c r="F39" s="61"/>
      <c r="G39" s="108" t="s">
        <v>43</v>
      </c>
      <c r="H39" s="109" t="s">
        <v>44</v>
      </c>
      <c r="I39" s="110"/>
      <c r="J39" s="111">
        <f>SUM(J30:J37)</f>
        <v>0</v>
      </c>
      <c r="K39" s="112"/>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94"/>
      <c r="J40" s="33"/>
      <c r="K40" s="33"/>
      <c r="L40" s="43"/>
      <c r="S40" s="33"/>
      <c r="T40" s="33"/>
      <c r="U40" s="33"/>
      <c r="V40" s="33"/>
      <c r="W40" s="33"/>
      <c r="X40" s="33"/>
      <c r="Y40" s="33"/>
      <c r="Z40" s="33"/>
      <c r="AA40" s="33"/>
      <c r="AB40" s="33"/>
      <c r="AC40" s="33"/>
      <c r="AD40" s="33"/>
      <c r="AE40" s="33"/>
    </row>
    <row r="41" spans="1:31" s="1" customFormat="1" ht="14.45" customHeight="1">
      <c r="B41" s="21"/>
      <c r="I41" s="90"/>
      <c r="L41" s="21"/>
    </row>
    <row r="42" spans="1:31" s="1" customFormat="1" ht="14.45" customHeight="1">
      <c r="B42" s="21"/>
      <c r="I42" s="90"/>
      <c r="L42" s="21"/>
    </row>
    <row r="43" spans="1:31" s="1" customFormat="1" ht="14.45" customHeight="1">
      <c r="B43" s="21"/>
      <c r="I43" s="90"/>
      <c r="L43" s="21"/>
    </row>
    <row r="44" spans="1:31" s="1" customFormat="1" ht="14.45" customHeight="1">
      <c r="B44" s="21"/>
      <c r="I44" s="90"/>
      <c r="L44" s="21"/>
    </row>
    <row r="45" spans="1:31" s="1" customFormat="1" ht="14.45" customHeight="1">
      <c r="B45" s="21"/>
      <c r="I45" s="90"/>
      <c r="L45" s="21"/>
    </row>
    <row r="46" spans="1:31" s="1" customFormat="1" ht="14.45" customHeight="1">
      <c r="B46" s="21"/>
      <c r="I46" s="90"/>
      <c r="L46" s="21"/>
    </row>
    <row r="47" spans="1:31" s="1" customFormat="1" ht="14.45" customHeight="1">
      <c r="B47" s="21"/>
      <c r="I47" s="90"/>
      <c r="L47" s="21"/>
    </row>
    <row r="48" spans="1:31" s="1" customFormat="1" ht="14.45" customHeight="1">
      <c r="B48" s="21"/>
      <c r="I48" s="90"/>
      <c r="L48" s="21"/>
    </row>
    <row r="49" spans="1:31" s="1" customFormat="1" ht="14.45" customHeight="1">
      <c r="B49" s="21"/>
      <c r="I49" s="90"/>
      <c r="L49" s="21"/>
    </row>
    <row r="50" spans="1:31" s="2" customFormat="1" ht="14.45" customHeight="1">
      <c r="B50" s="43"/>
      <c r="D50" s="44" t="s">
        <v>45</v>
      </c>
      <c r="E50" s="45"/>
      <c r="F50" s="45"/>
      <c r="G50" s="44" t="s">
        <v>46</v>
      </c>
      <c r="H50" s="45"/>
      <c r="I50" s="113"/>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47</v>
      </c>
      <c r="E61" s="36"/>
      <c r="F61" s="114" t="s">
        <v>48</v>
      </c>
      <c r="G61" s="46" t="s">
        <v>47</v>
      </c>
      <c r="H61" s="36"/>
      <c r="I61" s="115"/>
      <c r="J61" s="116" t="s">
        <v>48</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49</v>
      </c>
      <c r="E65" s="47"/>
      <c r="F65" s="47"/>
      <c r="G65" s="44" t="s">
        <v>50</v>
      </c>
      <c r="H65" s="47"/>
      <c r="I65" s="117"/>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47</v>
      </c>
      <c r="E76" s="36"/>
      <c r="F76" s="114" t="s">
        <v>48</v>
      </c>
      <c r="G76" s="46" t="s">
        <v>47</v>
      </c>
      <c r="H76" s="36"/>
      <c r="I76" s="115"/>
      <c r="J76" s="116" t="s">
        <v>48</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18"/>
      <c r="J77" s="49"/>
      <c r="K77" s="49"/>
      <c r="L77" s="43"/>
      <c r="S77" s="33"/>
      <c r="T77" s="33"/>
      <c r="U77" s="33"/>
      <c r="V77" s="33"/>
      <c r="W77" s="33"/>
      <c r="X77" s="33"/>
      <c r="Y77" s="33"/>
      <c r="Z77" s="33"/>
      <c r="AA77" s="33"/>
      <c r="AB77" s="33"/>
      <c r="AC77" s="33"/>
      <c r="AD77" s="33"/>
      <c r="AE77" s="33"/>
    </row>
    <row r="81" spans="1:47" s="2" customFormat="1" ht="6.95" hidden="1" customHeight="1">
      <c r="A81" s="33"/>
      <c r="B81" s="50"/>
      <c r="C81" s="51"/>
      <c r="D81" s="51"/>
      <c r="E81" s="51"/>
      <c r="F81" s="51"/>
      <c r="G81" s="51"/>
      <c r="H81" s="51"/>
      <c r="I81" s="119"/>
      <c r="J81" s="51"/>
      <c r="K81" s="51"/>
      <c r="L81" s="43"/>
      <c r="S81" s="33"/>
      <c r="T81" s="33"/>
      <c r="U81" s="33"/>
      <c r="V81" s="33"/>
      <c r="W81" s="33"/>
      <c r="X81" s="33"/>
      <c r="Y81" s="33"/>
      <c r="Z81" s="33"/>
      <c r="AA81" s="33"/>
      <c r="AB81" s="33"/>
      <c r="AC81" s="33"/>
      <c r="AD81" s="33"/>
      <c r="AE81" s="33"/>
    </row>
    <row r="82" spans="1:47" s="2" customFormat="1" ht="24.95" hidden="1" customHeight="1">
      <c r="A82" s="33"/>
      <c r="B82" s="34"/>
      <c r="C82" s="22" t="s">
        <v>97</v>
      </c>
      <c r="D82" s="33"/>
      <c r="E82" s="33"/>
      <c r="F82" s="33"/>
      <c r="G82" s="33"/>
      <c r="H82" s="33"/>
      <c r="I82" s="94"/>
      <c r="J82" s="33"/>
      <c r="K82" s="33"/>
      <c r="L82" s="43"/>
      <c r="S82" s="33"/>
      <c r="T82" s="33"/>
      <c r="U82" s="33"/>
      <c r="V82" s="33"/>
      <c r="W82" s="33"/>
      <c r="X82" s="33"/>
      <c r="Y82" s="33"/>
      <c r="Z82" s="33"/>
      <c r="AA82" s="33"/>
      <c r="AB82" s="33"/>
      <c r="AC82" s="33"/>
      <c r="AD82" s="33"/>
      <c r="AE82" s="33"/>
    </row>
    <row r="83" spans="1:47" s="2" customFormat="1" ht="6.95" hidden="1" customHeight="1">
      <c r="A83" s="33"/>
      <c r="B83" s="34"/>
      <c r="C83" s="33"/>
      <c r="D83" s="33"/>
      <c r="E83" s="33"/>
      <c r="F83" s="33"/>
      <c r="G83" s="33"/>
      <c r="H83" s="33"/>
      <c r="I83" s="94"/>
      <c r="J83" s="33"/>
      <c r="K83" s="33"/>
      <c r="L83" s="43"/>
      <c r="S83" s="33"/>
      <c r="T83" s="33"/>
      <c r="U83" s="33"/>
      <c r="V83" s="33"/>
      <c r="W83" s="33"/>
      <c r="X83" s="33"/>
      <c r="Y83" s="33"/>
      <c r="Z83" s="33"/>
      <c r="AA83" s="33"/>
      <c r="AB83" s="33"/>
      <c r="AC83" s="33"/>
      <c r="AD83" s="33"/>
      <c r="AE83" s="33"/>
    </row>
    <row r="84" spans="1:47" s="2" customFormat="1" ht="12" hidden="1" customHeight="1">
      <c r="A84" s="33"/>
      <c r="B84" s="34"/>
      <c r="C84" s="28" t="s">
        <v>16</v>
      </c>
      <c r="D84" s="33"/>
      <c r="E84" s="33"/>
      <c r="F84" s="33"/>
      <c r="G84" s="33"/>
      <c r="H84" s="33"/>
      <c r="I84" s="94"/>
      <c r="J84" s="33"/>
      <c r="K84" s="33"/>
      <c r="L84" s="43"/>
      <c r="S84" s="33"/>
      <c r="T84" s="33"/>
      <c r="U84" s="33"/>
      <c r="V84" s="33"/>
      <c r="W84" s="33"/>
      <c r="X84" s="33"/>
      <c r="Y84" s="33"/>
      <c r="Z84" s="33"/>
      <c r="AA84" s="33"/>
      <c r="AB84" s="33"/>
      <c r="AC84" s="33"/>
      <c r="AD84" s="33"/>
      <c r="AE84" s="33"/>
    </row>
    <row r="85" spans="1:47" s="2" customFormat="1" ht="16.5" hidden="1" customHeight="1">
      <c r="A85" s="33"/>
      <c r="B85" s="34"/>
      <c r="C85" s="33"/>
      <c r="D85" s="33"/>
      <c r="E85" s="261" t="str">
        <f>E7</f>
        <v xml:space="preserve">Rekonstrukce veřejného prostranství ulice Mikulášská </v>
      </c>
      <c r="F85" s="262"/>
      <c r="G85" s="262"/>
      <c r="H85" s="262"/>
      <c r="I85" s="94"/>
      <c r="J85" s="33"/>
      <c r="K85" s="33"/>
      <c r="L85" s="43"/>
      <c r="S85" s="33"/>
      <c r="T85" s="33"/>
      <c r="U85" s="33"/>
      <c r="V85" s="33"/>
      <c r="W85" s="33"/>
      <c r="X85" s="33"/>
      <c r="Y85" s="33"/>
      <c r="Z85" s="33"/>
      <c r="AA85" s="33"/>
      <c r="AB85" s="33"/>
      <c r="AC85" s="33"/>
      <c r="AD85" s="33"/>
      <c r="AE85" s="33"/>
    </row>
    <row r="86" spans="1:47" s="2" customFormat="1" ht="12" hidden="1" customHeight="1">
      <c r="A86" s="33"/>
      <c r="B86" s="34"/>
      <c r="C86" s="28" t="s">
        <v>91</v>
      </c>
      <c r="D86" s="33"/>
      <c r="E86" s="33"/>
      <c r="F86" s="33"/>
      <c r="G86" s="33"/>
      <c r="H86" s="33"/>
      <c r="I86" s="94"/>
      <c r="J86" s="33"/>
      <c r="K86" s="33"/>
      <c r="L86" s="43"/>
      <c r="S86" s="33"/>
      <c r="T86" s="33"/>
      <c r="U86" s="33"/>
      <c r="V86" s="33"/>
      <c r="W86" s="33"/>
      <c r="X86" s="33"/>
      <c r="Y86" s="33"/>
      <c r="Z86" s="33"/>
      <c r="AA86" s="33"/>
      <c r="AB86" s="33"/>
      <c r="AC86" s="33"/>
      <c r="AD86" s="33"/>
      <c r="AE86" s="33"/>
    </row>
    <row r="87" spans="1:47" s="2" customFormat="1" ht="16.5" hidden="1" customHeight="1">
      <c r="A87" s="33"/>
      <c r="B87" s="34"/>
      <c r="C87" s="33"/>
      <c r="D87" s="33"/>
      <c r="E87" s="258" t="str">
        <f>E9</f>
        <v xml:space="preserve">SO 101 - I etapa </v>
      </c>
      <c r="F87" s="260"/>
      <c r="G87" s="260"/>
      <c r="H87" s="260"/>
      <c r="I87" s="94"/>
      <c r="J87" s="33"/>
      <c r="K87" s="33"/>
      <c r="L87" s="43"/>
      <c r="S87" s="33"/>
      <c r="T87" s="33"/>
      <c r="U87" s="33"/>
      <c r="V87" s="33"/>
      <c r="W87" s="33"/>
      <c r="X87" s="33"/>
      <c r="Y87" s="33"/>
      <c r="Z87" s="33"/>
      <c r="AA87" s="33"/>
      <c r="AB87" s="33"/>
      <c r="AC87" s="33"/>
      <c r="AD87" s="33"/>
      <c r="AE87" s="33"/>
    </row>
    <row r="88" spans="1:47" s="2" customFormat="1" ht="6.95" hidden="1" customHeight="1">
      <c r="A88" s="33"/>
      <c r="B88" s="34"/>
      <c r="C88" s="33"/>
      <c r="D88" s="33"/>
      <c r="E88" s="33"/>
      <c r="F88" s="33"/>
      <c r="G88" s="33"/>
      <c r="H88" s="33"/>
      <c r="I88" s="94"/>
      <c r="J88" s="33"/>
      <c r="K88" s="33"/>
      <c r="L88" s="43"/>
      <c r="S88" s="33"/>
      <c r="T88" s="33"/>
      <c r="U88" s="33"/>
      <c r="V88" s="33"/>
      <c r="W88" s="33"/>
      <c r="X88" s="33"/>
      <c r="Y88" s="33"/>
      <c r="Z88" s="33"/>
      <c r="AA88" s="33"/>
      <c r="AB88" s="33"/>
      <c r="AC88" s="33"/>
      <c r="AD88" s="33"/>
      <c r="AE88" s="33"/>
    </row>
    <row r="89" spans="1:47" s="2" customFormat="1" ht="12" hidden="1" customHeight="1">
      <c r="A89" s="33"/>
      <c r="B89" s="34"/>
      <c r="C89" s="28" t="s">
        <v>19</v>
      </c>
      <c r="D89" s="33"/>
      <c r="E89" s="33"/>
      <c r="F89" s="26" t="str">
        <f>F12</f>
        <v xml:space="preserve"> </v>
      </c>
      <c r="G89" s="33"/>
      <c r="H89" s="33"/>
      <c r="I89" s="95" t="s">
        <v>21</v>
      </c>
      <c r="J89" s="56" t="str">
        <f>IF(J12="","",J12)</f>
        <v>17. 12. 2020</v>
      </c>
      <c r="K89" s="33"/>
      <c r="L89" s="43"/>
      <c r="S89" s="33"/>
      <c r="T89" s="33"/>
      <c r="U89" s="33"/>
      <c r="V89" s="33"/>
      <c r="W89" s="33"/>
      <c r="X89" s="33"/>
      <c r="Y89" s="33"/>
      <c r="Z89" s="33"/>
      <c r="AA89" s="33"/>
      <c r="AB89" s="33"/>
      <c r="AC89" s="33"/>
      <c r="AD89" s="33"/>
      <c r="AE89" s="33"/>
    </row>
    <row r="90" spans="1:47" s="2" customFormat="1" ht="6.95" hidden="1" customHeight="1">
      <c r="A90" s="33"/>
      <c r="B90" s="34"/>
      <c r="C90" s="33"/>
      <c r="D90" s="33"/>
      <c r="E90" s="33"/>
      <c r="F90" s="33"/>
      <c r="G90" s="33"/>
      <c r="H90" s="33"/>
      <c r="I90" s="94"/>
      <c r="J90" s="33"/>
      <c r="K90" s="33"/>
      <c r="L90" s="43"/>
      <c r="S90" s="33"/>
      <c r="T90" s="33"/>
      <c r="U90" s="33"/>
      <c r="V90" s="33"/>
      <c r="W90" s="33"/>
      <c r="X90" s="33"/>
      <c r="Y90" s="33"/>
      <c r="Z90" s="33"/>
      <c r="AA90" s="33"/>
      <c r="AB90" s="33"/>
      <c r="AC90" s="33"/>
      <c r="AD90" s="33"/>
      <c r="AE90" s="33"/>
    </row>
    <row r="91" spans="1:47" s="2" customFormat="1" ht="15.2" hidden="1" customHeight="1">
      <c r="A91" s="33"/>
      <c r="B91" s="34"/>
      <c r="C91" s="28" t="s">
        <v>23</v>
      </c>
      <c r="D91" s="33"/>
      <c r="E91" s="33"/>
      <c r="F91" s="26" t="str">
        <f>E15</f>
        <v xml:space="preserve"> </v>
      </c>
      <c r="G91" s="33"/>
      <c r="H91" s="33"/>
      <c r="I91" s="95" t="s">
        <v>28</v>
      </c>
      <c r="J91" s="31" t="str">
        <f>E21</f>
        <v xml:space="preserve"> </v>
      </c>
      <c r="K91" s="33"/>
      <c r="L91" s="43"/>
      <c r="S91" s="33"/>
      <c r="T91" s="33"/>
      <c r="U91" s="33"/>
      <c r="V91" s="33"/>
      <c r="W91" s="33"/>
      <c r="X91" s="33"/>
      <c r="Y91" s="33"/>
      <c r="Z91" s="33"/>
      <c r="AA91" s="33"/>
      <c r="AB91" s="33"/>
      <c r="AC91" s="33"/>
      <c r="AD91" s="33"/>
      <c r="AE91" s="33"/>
    </row>
    <row r="92" spans="1:47" s="2" customFormat="1" ht="15.2" hidden="1" customHeight="1">
      <c r="A92" s="33"/>
      <c r="B92" s="34"/>
      <c r="C92" s="28" t="s">
        <v>26</v>
      </c>
      <c r="D92" s="33"/>
      <c r="E92" s="33"/>
      <c r="F92" s="26" t="str">
        <f>IF(E18="","",E18)</f>
        <v>Vyplň údaj</v>
      </c>
      <c r="G92" s="33"/>
      <c r="H92" s="33"/>
      <c r="I92" s="95" t="s">
        <v>30</v>
      </c>
      <c r="J92" s="31" t="str">
        <f>E24</f>
        <v xml:space="preserve"> </v>
      </c>
      <c r="K92" s="33"/>
      <c r="L92" s="43"/>
      <c r="S92" s="33"/>
      <c r="T92" s="33"/>
      <c r="U92" s="33"/>
      <c r="V92" s="33"/>
      <c r="W92" s="33"/>
      <c r="X92" s="33"/>
      <c r="Y92" s="33"/>
      <c r="Z92" s="33"/>
      <c r="AA92" s="33"/>
      <c r="AB92" s="33"/>
      <c r="AC92" s="33"/>
      <c r="AD92" s="33"/>
      <c r="AE92" s="33"/>
    </row>
    <row r="93" spans="1:47" s="2" customFormat="1" ht="10.35" hidden="1" customHeight="1">
      <c r="A93" s="33"/>
      <c r="B93" s="34"/>
      <c r="C93" s="33"/>
      <c r="D93" s="33"/>
      <c r="E93" s="33"/>
      <c r="F93" s="33"/>
      <c r="G93" s="33"/>
      <c r="H93" s="33"/>
      <c r="I93" s="94"/>
      <c r="J93" s="33"/>
      <c r="K93" s="33"/>
      <c r="L93" s="43"/>
      <c r="S93" s="33"/>
      <c r="T93" s="33"/>
      <c r="U93" s="33"/>
      <c r="V93" s="33"/>
      <c r="W93" s="33"/>
      <c r="X93" s="33"/>
      <c r="Y93" s="33"/>
      <c r="Z93" s="33"/>
      <c r="AA93" s="33"/>
      <c r="AB93" s="33"/>
      <c r="AC93" s="33"/>
      <c r="AD93" s="33"/>
      <c r="AE93" s="33"/>
    </row>
    <row r="94" spans="1:47" s="2" customFormat="1" ht="29.25" hidden="1" customHeight="1">
      <c r="A94" s="33"/>
      <c r="B94" s="34"/>
      <c r="C94" s="120" t="s">
        <v>98</v>
      </c>
      <c r="D94" s="106"/>
      <c r="E94" s="106"/>
      <c r="F94" s="106"/>
      <c r="G94" s="106"/>
      <c r="H94" s="106"/>
      <c r="I94" s="121"/>
      <c r="J94" s="122" t="s">
        <v>99</v>
      </c>
      <c r="K94" s="106"/>
      <c r="L94" s="43"/>
      <c r="S94" s="33"/>
      <c r="T94" s="33"/>
      <c r="U94" s="33"/>
      <c r="V94" s="33"/>
      <c r="W94" s="33"/>
      <c r="X94" s="33"/>
      <c r="Y94" s="33"/>
      <c r="Z94" s="33"/>
      <c r="AA94" s="33"/>
      <c r="AB94" s="33"/>
      <c r="AC94" s="33"/>
      <c r="AD94" s="33"/>
      <c r="AE94" s="33"/>
    </row>
    <row r="95" spans="1:47" s="2" customFormat="1" ht="10.35" hidden="1" customHeight="1">
      <c r="A95" s="33"/>
      <c r="B95" s="34"/>
      <c r="C95" s="33"/>
      <c r="D95" s="33"/>
      <c r="E95" s="33"/>
      <c r="F95" s="33"/>
      <c r="G95" s="33"/>
      <c r="H95" s="33"/>
      <c r="I95" s="94"/>
      <c r="J95" s="33"/>
      <c r="K95" s="33"/>
      <c r="L95" s="43"/>
      <c r="S95" s="33"/>
      <c r="T95" s="33"/>
      <c r="U95" s="33"/>
      <c r="V95" s="33"/>
      <c r="W95" s="33"/>
      <c r="X95" s="33"/>
      <c r="Y95" s="33"/>
      <c r="Z95" s="33"/>
      <c r="AA95" s="33"/>
      <c r="AB95" s="33"/>
      <c r="AC95" s="33"/>
      <c r="AD95" s="33"/>
      <c r="AE95" s="33"/>
    </row>
    <row r="96" spans="1:47" s="2" customFormat="1" ht="22.9" hidden="1" customHeight="1">
      <c r="A96" s="33"/>
      <c r="B96" s="34"/>
      <c r="C96" s="123" t="s">
        <v>100</v>
      </c>
      <c r="D96" s="33"/>
      <c r="E96" s="33"/>
      <c r="F96" s="33"/>
      <c r="G96" s="33"/>
      <c r="H96" s="33"/>
      <c r="I96" s="94"/>
      <c r="J96" s="72">
        <f>J133</f>
        <v>0</v>
      </c>
      <c r="K96" s="33"/>
      <c r="L96" s="43"/>
      <c r="S96" s="33"/>
      <c r="T96" s="33"/>
      <c r="U96" s="33"/>
      <c r="V96" s="33"/>
      <c r="W96" s="33"/>
      <c r="X96" s="33"/>
      <c r="Y96" s="33"/>
      <c r="Z96" s="33"/>
      <c r="AA96" s="33"/>
      <c r="AB96" s="33"/>
      <c r="AC96" s="33"/>
      <c r="AD96" s="33"/>
      <c r="AE96" s="33"/>
      <c r="AU96" s="18" t="s">
        <v>101</v>
      </c>
    </row>
    <row r="97" spans="2:12" s="9" customFormat="1" ht="24.95" hidden="1" customHeight="1">
      <c r="B97" s="124"/>
      <c r="D97" s="125" t="s">
        <v>102</v>
      </c>
      <c r="E97" s="126"/>
      <c r="F97" s="126"/>
      <c r="G97" s="126"/>
      <c r="H97" s="126"/>
      <c r="I97" s="127"/>
      <c r="J97" s="128">
        <f>J134</f>
        <v>0</v>
      </c>
      <c r="L97" s="124"/>
    </row>
    <row r="98" spans="2:12" s="10" customFormat="1" ht="19.899999999999999" hidden="1" customHeight="1">
      <c r="B98" s="129"/>
      <c r="D98" s="130" t="s">
        <v>103</v>
      </c>
      <c r="E98" s="131"/>
      <c r="F98" s="131"/>
      <c r="G98" s="131"/>
      <c r="H98" s="131"/>
      <c r="I98" s="132"/>
      <c r="J98" s="133">
        <f>J135</f>
        <v>0</v>
      </c>
      <c r="L98" s="129"/>
    </row>
    <row r="99" spans="2:12" s="10" customFormat="1" ht="19.899999999999999" hidden="1" customHeight="1">
      <c r="B99" s="129"/>
      <c r="D99" s="130" t="s">
        <v>104</v>
      </c>
      <c r="E99" s="131"/>
      <c r="F99" s="131"/>
      <c r="G99" s="131"/>
      <c r="H99" s="131"/>
      <c r="I99" s="132"/>
      <c r="J99" s="133">
        <f>J269</f>
        <v>0</v>
      </c>
      <c r="L99" s="129"/>
    </row>
    <row r="100" spans="2:12" s="10" customFormat="1" ht="19.899999999999999" hidden="1" customHeight="1">
      <c r="B100" s="129"/>
      <c r="D100" s="130" t="s">
        <v>105</v>
      </c>
      <c r="E100" s="131"/>
      <c r="F100" s="131"/>
      <c r="G100" s="131"/>
      <c r="H100" s="131"/>
      <c r="I100" s="132"/>
      <c r="J100" s="133">
        <f>J277</f>
        <v>0</v>
      </c>
      <c r="L100" s="129"/>
    </row>
    <row r="101" spans="2:12" s="10" customFormat="1" ht="19.899999999999999" hidden="1" customHeight="1">
      <c r="B101" s="129"/>
      <c r="D101" s="130" t="s">
        <v>106</v>
      </c>
      <c r="E101" s="131"/>
      <c r="F101" s="131"/>
      <c r="G101" s="131"/>
      <c r="H101" s="131"/>
      <c r="I101" s="132"/>
      <c r="J101" s="133">
        <f>J440</f>
        <v>0</v>
      </c>
      <c r="L101" s="129"/>
    </row>
    <row r="102" spans="2:12" s="10" customFormat="1" ht="19.899999999999999" hidden="1" customHeight="1">
      <c r="B102" s="129"/>
      <c r="D102" s="130" t="s">
        <v>107</v>
      </c>
      <c r="E102" s="131"/>
      <c r="F102" s="131"/>
      <c r="G102" s="131"/>
      <c r="H102" s="131"/>
      <c r="I102" s="132"/>
      <c r="J102" s="133">
        <f>J499</f>
        <v>0</v>
      </c>
      <c r="L102" s="129"/>
    </row>
    <row r="103" spans="2:12" s="10" customFormat="1" ht="14.85" hidden="1" customHeight="1">
      <c r="B103" s="129"/>
      <c r="D103" s="130" t="s">
        <v>108</v>
      </c>
      <c r="E103" s="131"/>
      <c r="F103" s="131"/>
      <c r="G103" s="131"/>
      <c r="H103" s="131"/>
      <c r="I103" s="132"/>
      <c r="J103" s="133">
        <f>J642</f>
        <v>0</v>
      </c>
      <c r="L103" s="129"/>
    </row>
    <row r="104" spans="2:12" s="10" customFormat="1" ht="19.899999999999999" hidden="1" customHeight="1">
      <c r="B104" s="129"/>
      <c r="D104" s="130" t="s">
        <v>109</v>
      </c>
      <c r="E104" s="131"/>
      <c r="F104" s="131"/>
      <c r="G104" s="131"/>
      <c r="H104" s="131"/>
      <c r="I104" s="132"/>
      <c r="J104" s="133">
        <f>J702</f>
        <v>0</v>
      </c>
      <c r="L104" s="129"/>
    </row>
    <row r="105" spans="2:12" s="10" customFormat="1" ht="19.899999999999999" hidden="1" customHeight="1">
      <c r="B105" s="129"/>
      <c r="D105" s="130" t="s">
        <v>110</v>
      </c>
      <c r="E105" s="131"/>
      <c r="F105" s="131"/>
      <c r="G105" s="131"/>
      <c r="H105" s="131"/>
      <c r="I105" s="132"/>
      <c r="J105" s="133">
        <f>J741</f>
        <v>0</v>
      </c>
      <c r="L105" s="129"/>
    </row>
    <row r="106" spans="2:12" s="9" customFormat="1" ht="24.95" hidden="1" customHeight="1">
      <c r="B106" s="124"/>
      <c r="D106" s="125" t="s">
        <v>111</v>
      </c>
      <c r="E106" s="126"/>
      <c r="F106" s="126"/>
      <c r="G106" s="126"/>
      <c r="H106" s="126"/>
      <c r="I106" s="127"/>
      <c r="J106" s="128">
        <f>J748</f>
        <v>0</v>
      </c>
      <c r="L106" s="124"/>
    </row>
    <row r="107" spans="2:12" s="10" customFormat="1" ht="19.899999999999999" hidden="1" customHeight="1">
      <c r="B107" s="129"/>
      <c r="D107" s="130" t="s">
        <v>112</v>
      </c>
      <c r="E107" s="131"/>
      <c r="F107" s="131"/>
      <c r="G107" s="131"/>
      <c r="H107" s="131"/>
      <c r="I107" s="132"/>
      <c r="J107" s="133">
        <f>J749</f>
        <v>0</v>
      </c>
      <c r="L107" s="129"/>
    </row>
    <row r="108" spans="2:12" s="9" customFormat="1" ht="24.95" hidden="1" customHeight="1">
      <c r="B108" s="124"/>
      <c r="D108" s="125" t="s">
        <v>113</v>
      </c>
      <c r="E108" s="126"/>
      <c r="F108" s="126"/>
      <c r="G108" s="126"/>
      <c r="H108" s="126"/>
      <c r="I108" s="127"/>
      <c r="J108" s="128">
        <f>J754</f>
        <v>0</v>
      </c>
      <c r="L108" s="124"/>
    </row>
    <row r="109" spans="2:12" s="10" customFormat="1" ht="19.899999999999999" hidden="1" customHeight="1">
      <c r="B109" s="129"/>
      <c r="D109" s="130" t="s">
        <v>114</v>
      </c>
      <c r="E109" s="131"/>
      <c r="F109" s="131"/>
      <c r="G109" s="131"/>
      <c r="H109" s="131"/>
      <c r="I109" s="132"/>
      <c r="J109" s="133">
        <f>J755</f>
        <v>0</v>
      </c>
      <c r="L109" s="129"/>
    </row>
    <row r="110" spans="2:12" s="10" customFormat="1" ht="19.899999999999999" hidden="1" customHeight="1">
      <c r="B110" s="129"/>
      <c r="D110" s="130" t="s">
        <v>115</v>
      </c>
      <c r="E110" s="131"/>
      <c r="F110" s="131"/>
      <c r="G110" s="131"/>
      <c r="H110" s="131"/>
      <c r="I110" s="132"/>
      <c r="J110" s="133">
        <f>J763</f>
        <v>0</v>
      </c>
      <c r="L110" s="129"/>
    </row>
    <row r="111" spans="2:12" s="10" customFormat="1" ht="19.899999999999999" hidden="1" customHeight="1">
      <c r="B111" s="129"/>
      <c r="D111" s="130" t="s">
        <v>116</v>
      </c>
      <c r="E111" s="131"/>
      <c r="F111" s="131"/>
      <c r="G111" s="131"/>
      <c r="H111" s="131"/>
      <c r="I111" s="132"/>
      <c r="J111" s="133">
        <f>J773</f>
        <v>0</v>
      </c>
      <c r="L111" s="129"/>
    </row>
    <row r="112" spans="2:12" s="10" customFormat="1" ht="19.899999999999999" hidden="1" customHeight="1">
      <c r="B112" s="129"/>
      <c r="D112" s="130" t="s">
        <v>117</v>
      </c>
      <c r="E112" s="131"/>
      <c r="F112" s="131"/>
      <c r="G112" s="131"/>
      <c r="H112" s="131"/>
      <c r="I112" s="132"/>
      <c r="J112" s="133">
        <f>J783</f>
        <v>0</v>
      </c>
      <c r="L112" s="129"/>
    </row>
    <row r="113" spans="1:31" s="10" customFormat="1" ht="19.899999999999999" hidden="1" customHeight="1">
      <c r="B113" s="129"/>
      <c r="D113" s="130" t="s">
        <v>118</v>
      </c>
      <c r="E113" s="131"/>
      <c r="F113" s="131"/>
      <c r="G113" s="131"/>
      <c r="H113" s="131"/>
      <c r="I113" s="132"/>
      <c r="J113" s="133">
        <f>J791</f>
        <v>0</v>
      </c>
      <c r="L113" s="129"/>
    </row>
    <row r="114" spans="1:31" s="2" customFormat="1" ht="21.75" hidden="1" customHeight="1">
      <c r="A114" s="33"/>
      <c r="B114" s="34"/>
      <c r="C114" s="33"/>
      <c r="D114" s="33"/>
      <c r="E114" s="33"/>
      <c r="F114" s="33"/>
      <c r="G114" s="33"/>
      <c r="H114" s="33"/>
      <c r="I114" s="94"/>
      <c r="J114" s="33"/>
      <c r="K114" s="33"/>
      <c r="L114" s="43"/>
      <c r="S114" s="33"/>
      <c r="T114" s="33"/>
      <c r="U114" s="33"/>
      <c r="V114" s="33"/>
      <c r="W114" s="33"/>
      <c r="X114" s="33"/>
      <c r="Y114" s="33"/>
      <c r="Z114" s="33"/>
      <c r="AA114" s="33"/>
      <c r="AB114" s="33"/>
      <c r="AC114" s="33"/>
      <c r="AD114" s="33"/>
      <c r="AE114" s="33"/>
    </row>
    <row r="115" spans="1:31" s="2" customFormat="1" ht="6.95" hidden="1" customHeight="1">
      <c r="A115" s="33"/>
      <c r="B115" s="48"/>
      <c r="C115" s="49"/>
      <c r="D115" s="49"/>
      <c r="E115" s="49"/>
      <c r="F115" s="49"/>
      <c r="G115" s="49"/>
      <c r="H115" s="49"/>
      <c r="I115" s="118"/>
      <c r="J115" s="49"/>
      <c r="K115" s="49"/>
      <c r="L115" s="43"/>
      <c r="S115" s="33"/>
      <c r="T115" s="33"/>
      <c r="U115" s="33"/>
      <c r="V115" s="33"/>
      <c r="W115" s="33"/>
      <c r="X115" s="33"/>
      <c r="Y115" s="33"/>
      <c r="Z115" s="33"/>
      <c r="AA115" s="33"/>
      <c r="AB115" s="33"/>
      <c r="AC115" s="33"/>
      <c r="AD115" s="33"/>
      <c r="AE115" s="33"/>
    </row>
    <row r="116" spans="1:31" hidden="1"/>
    <row r="117" spans="1:31" hidden="1"/>
    <row r="118" spans="1:31" hidden="1"/>
    <row r="119" spans="1:31" s="2" customFormat="1" ht="6.95" customHeight="1">
      <c r="A119" s="33"/>
      <c r="B119" s="50"/>
      <c r="C119" s="51"/>
      <c r="D119" s="51"/>
      <c r="E119" s="51"/>
      <c r="F119" s="51"/>
      <c r="G119" s="51"/>
      <c r="H119" s="51"/>
      <c r="I119" s="119"/>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119</v>
      </c>
      <c r="D120" s="33"/>
      <c r="E120" s="33"/>
      <c r="F120" s="33"/>
      <c r="G120" s="33"/>
      <c r="H120" s="33"/>
      <c r="I120" s="94"/>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94"/>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94"/>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61" t="str">
        <f>E7</f>
        <v xml:space="preserve">Rekonstrukce veřejného prostranství ulice Mikulášská </v>
      </c>
      <c r="F123" s="262"/>
      <c r="G123" s="262"/>
      <c r="H123" s="262"/>
      <c r="I123" s="94"/>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91</v>
      </c>
      <c r="D124" s="33"/>
      <c r="E124" s="33"/>
      <c r="F124" s="33"/>
      <c r="G124" s="33"/>
      <c r="H124" s="33"/>
      <c r="I124" s="94"/>
      <c r="J124" s="33"/>
      <c r="K124" s="33"/>
      <c r="L124" s="43"/>
      <c r="S124" s="33"/>
      <c r="T124" s="33"/>
      <c r="U124" s="33"/>
      <c r="V124" s="33"/>
      <c r="W124" s="33"/>
      <c r="X124" s="33"/>
      <c r="Y124" s="33"/>
      <c r="Z124" s="33"/>
      <c r="AA124" s="33"/>
      <c r="AB124" s="33"/>
      <c r="AC124" s="33"/>
      <c r="AD124" s="33"/>
      <c r="AE124" s="33"/>
    </row>
    <row r="125" spans="1:31" s="2" customFormat="1" ht="16.5" customHeight="1">
      <c r="A125" s="33"/>
      <c r="B125" s="34"/>
      <c r="C125" s="33"/>
      <c r="D125" s="33"/>
      <c r="E125" s="258" t="str">
        <f>E9</f>
        <v xml:space="preserve">SO 101 - I etapa </v>
      </c>
      <c r="F125" s="260"/>
      <c r="G125" s="260"/>
      <c r="H125" s="260"/>
      <c r="I125" s="94"/>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94"/>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19</v>
      </c>
      <c r="D127" s="33"/>
      <c r="E127" s="33"/>
      <c r="F127" s="26" t="str">
        <f>F12</f>
        <v xml:space="preserve"> </v>
      </c>
      <c r="G127" s="33"/>
      <c r="H127" s="33"/>
      <c r="I127" s="95" t="s">
        <v>21</v>
      </c>
      <c r="J127" s="56" t="str">
        <f>IF(J12="","",J12)</f>
        <v>17. 12. 2020</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94"/>
      <c r="J128" s="33"/>
      <c r="K128" s="33"/>
      <c r="L128" s="43"/>
      <c r="S128" s="33"/>
      <c r="T128" s="33"/>
      <c r="U128" s="33"/>
      <c r="V128" s="33"/>
      <c r="W128" s="33"/>
      <c r="X128" s="33"/>
      <c r="Y128" s="33"/>
      <c r="Z128" s="33"/>
      <c r="AA128" s="33"/>
      <c r="AB128" s="33"/>
      <c r="AC128" s="33"/>
      <c r="AD128" s="33"/>
      <c r="AE128" s="33"/>
    </row>
    <row r="129" spans="1:65" s="2" customFormat="1" ht="15.2" customHeight="1">
      <c r="A129" s="33"/>
      <c r="B129" s="34"/>
      <c r="C129" s="28" t="s">
        <v>23</v>
      </c>
      <c r="D129" s="33"/>
      <c r="E129" s="33"/>
      <c r="F129" s="26" t="str">
        <f>E15</f>
        <v xml:space="preserve"> </v>
      </c>
      <c r="G129" s="33"/>
      <c r="H129" s="33"/>
      <c r="I129" s="95" t="s">
        <v>28</v>
      </c>
      <c r="J129" s="31" t="str">
        <f>E21</f>
        <v xml:space="preserve"> </v>
      </c>
      <c r="K129" s="33"/>
      <c r="L129" s="43"/>
      <c r="S129" s="33"/>
      <c r="T129" s="33"/>
      <c r="U129" s="33"/>
      <c r="V129" s="33"/>
      <c r="W129" s="33"/>
      <c r="X129" s="33"/>
      <c r="Y129" s="33"/>
      <c r="Z129" s="33"/>
      <c r="AA129" s="33"/>
      <c r="AB129" s="33"/>
      <c r="AC129" s="33"/>
      <c r="AD129" s="33"/>
      <c r="AE129" s="33"/>
    </row>
    <row r="130" spans="1:65" s="2" customFormat="1" ht="15.2" customHeight="1">
      <c r="A130" s="33"/>
      <c r="B130" s="34"/>
      <c r="C130" s="28" t="s">
        <v>26</v>
      </c>
      <c r="D130" s="33"/>
      <c r="E130" s="33"/>
      <c r="F130" s="26" t="str">
        <f>IF(E18="","",E18)</f>
        <v>Vyplň údaj</v>
      </c>
      <c r="G130" s="33"/>
      <c r="H130" s="33"/>
      <c r="I130" s="95" t="s">
        <v>30</v>
      </c>
      <c r="J130" s="31" t="str">
        <f>E24</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94"/>
      <c r="J131" s="33"/>
      <c r="K131" s="33"/>
      <c r="L131" s="43"/>
      <c r="S131" s="33"/>
      <c r="T131" s="33"/>
      <c r="U131" s="33"/>
      <c r="V131" s="33"/>
      <c r="W131" s="33"/>
      <c r="X131" s="33"/>
      <c r="Y131" s="33"/>
      <c r="Z131" s="33"/>
      <c r="AA131" s="33"/>
      <c r="AB131" s="33"/>
      <c r="AC131" s="33"/>
      <c r="AD131" s="33"/>
      <c r="AE131" s="33"/>
    </row>
    <row r="132" spans="1:65" s="11" customFormat="1" ht="29.25" customHeight="1">
      <c r="A132" s="134"/>
      <c r="B132" s="135"/>
      <c r="C132" s="136" t="s">
        <v>120</v>
      </c>
      <c r="D132" s="137" t="s">
        <v>57</v>
      </c>
      <c r="E132" s="137" t="s">
        <v>53</v>
      </c>
      <c r="F132" s="137" t="s">
        <v>54</v>
      </c>
      <c r="G132" s="137" t="s">
        <v>121</v>
      </c>
      <c r="H132" s="137" t="s">
        <v>122</v>
      </c>
      <c r="I132" s="138" t="s">
        <v>123</v>
      </c>
      <c r="J132" s="137" t="s">
        <v>99</v>
      </c>
      <c r="K132" s="139" t="s">
        <v>124</v>
      </c>
      <c r="L132" s="140"/>
      <c r="M132" s="63" t="s">
        <v>1</v>
      </c>
      <c r="N132" s="64" t="s">
        <v>36</v>
      </c>
      <c r="O132" s="64" t="s">
        <v>125</v>
      </c>
      <c r="P132" s="64" t="s">
        <v>126</v>
      </c>
      <c r="Q132" s="64" t="s">
        <v>127</v>
      </c>
      <c r="R132" s="64" t="s">
        <v>128</v>
      </c>
      <c r="S132" s="64" t="s">
        <v>129</v>
      </c>
      <c r="T132" s="65" t="s">
        <v>130</v>
      </c>
      <c r="U132" s="134"/>
      <c r="V132" s="134"/>
      <c r="W132" s="134"/>
      <c r="X132" s="134"/>
      <c r="Y132" s="134"/>
      <c r="Z132" s="134"/>
      <c r="AA132" s="134"/>
      <c r="AB132" s="134"/>
      <c r="AC132" s="134"/>
      <c r="AD132" s="134"/>
      <c r="AE132" s="134"/>
    </row>
    <row r="133" spans="1:65" s="2" customFormat="1" ht="22.9" customHeight="1">
      <c r="A133" s="33"/>
      <c r="B133" s="34"/>
      <c r="C133" s="70" t="s">
        <v>131</v>
      </c>
      <c r="D133" s="33"/>
      <c r="E133" s="33"/>
      <c r="F133" s="33"/>
      <c r="G133" s="33"/>
      <c r="H133" s="33"/>
      <c r="I133" s="94"/>
      <c r="J133" s="141">
        <f>BK133</f>
        <v>0</v>
      </c>
      <c r="K133" s="33"/>
      <c r="L133" s="34"/>
      <c r="M133" s="66"/>
      <c r="N133" s="57"/>
      <c r="O133" s="67"/>
      <c r="P133" s="142">
        <f>P134+P748+P754</f>
        <v>0</v>
      </c>
      <c r="Q133" s="67"/>
      <c r="R133" s="142">
        <f>R134+R748+R754</f>
        <v>1915.3479022000001</v>
      </c>
      <c r="S133" s="67"/>
      <c r="T133" s="143">
        <f>T134+T748+T754</f>
        <v>5552.6080000000011</v>
      </c>
      <c r="U133" s="33"/>
      <c r="V133" s="33"/>
      <c r="W133" s="33"/>
      <c r="X133" s="33"/>
      <c r="Y133" s="33"/>
      <c r="Z133" s="33"/>
      <c r="AA133" s="33"/>
      <c r="AB133" s="33"/>
      <c r="AC133" s="33"/>
      <c r="AD133" s="33"/>
      <c r="AE133" s="33"/>
      <c r="AT133" s="18" t="s">
        <v>71</v>
      </c>
      <c r="AU133" s="18" t="s">
        <v>101</v>
      </c>
      <c r="BK133" s="144">
        <f>BK134+BK748+BK754</f>
        <v>0</v>
      </c>
    </row>
    <row r="134" spans="1:65" s="12" customFormat="1" ht="25.9" customHeight="1">
      <c r="B134" s="145"/>
      <c r="D134" s="146" t="s">
        <v>71</v>
      </c>
      <c r="E134" s="147" t="s">
        <v>132</v>
      </c>
      <c r="F134" s="147" t="s">
        <v>133</v>
      </c>
      <c r="I134" s="148"/>
      <c r="J134" s="149">
        <f>BK134</f>
        <v>0</v>
      </c>
      <c r="L134" s="145"/>
      <c r="M134" s="150"/>
      <c r="N134" s="151"/>
      <c r="O134" s="151"/>
      <c r="P134" s="152">
        <f>P135+P269+P277+P440+P499+P702+P741</f>
        <v>0</v>
      </c>
      <c r="Q134" s="151"/>
      <c r="R134" s="152">
        <f>R135+R269+R277+R440+R499+R702+R741</f>
        <v>1915.2858022</v>
      </c>
      <c r="S134" s="151"/>
      <c r="T134" s="153">
        <f>T135+T269+T277+T440+T499+T702+T741</f>
        <v>5552.6080000000011</v>
      </c>
      <c r="AR134" s="146" t="s">
        <v>78</v>
      </c>
      <c r="AT134" s="154" t="s">
        <v>71</v>
      </c>
      <c r="AU134" s="154" t="s">
        <v>72</v>
      </c>
      <c r="AY134" s="146" t="s">
        <v>134</v>
      </c>
      <c r="BK134" s="155">
        <f>BK135+BK269+BK277+BK440+BK499+BK702+BK741</f>
        <v>0</v>
      </c>
    </row>
    <row r="135" spans="1:65" s="12" customFormat="1" ht="22.9" customHeight="1">
      <c r="B135" s="145"/>
      <c r="D135" s="146" t="s">
        <v>71</v>
      </c>
      <c r="E135" s="156" t="s">
        <v>78</v>
      </c>
      <c r="F135" s="156" t="s">
        <v>135</v>
      </c>
      <c r="I135" s="148"/>
      <c r="J135" s="157">
        <f>BK135</f>
        <v>0</v>
      </c>
      <c r="L135" s="145"/>
      <c r="M135" s="150"/>
      <c r="N135" s="151"/>
      <c r="O135" s="151"/>
      <c r="P135" s="152">
        <f>SUM(P136:P268)</f>
        <v>0</v>
      </c>
      <c r="Q135" s="151"/>
      <c r="R135" s="152">
        <f>SUM(R136:R268)</f>
        <v>-292.89110000000005</v>
      </c>
      <c r="S135" s="151"/>
      <c r="T135" s="153">
        <f>SUM(T136:T268)</f>
        <v>5399.85</v>
      </c>
      <c r="AR135" s="146" t="s">
        <v>78</v>
      </c>
      <c r="AT135" s="154" t="s">
        <v>71</v>
      </c>
      <c r="AU135" s="154" t="s">
        <v>78</v>
      </c>
      <c r="AY135" s="146" t="s">
        <v>134</v>
      </c>
      <c r="BK135" s="155">
        <f>SUM(BK136:BK268)</f>
        <v>0</v>
      </c>
    </row>
    <row r="136" spans="1:65" s="2" customFormat="1" ht="21.75" customHeight="1">
      <c r="A136" s="33"/>
      <c r="B136" s="158"/>
      <c r="C136" s="159" t="s">
        <v>658</v>
      </c>
      <c r="D136" s="159" t="s">
        <v>136</v>
      </c>
      <c r="E136" s="160" t="s">
        <v>659</v>
      </c>
      <c r="F136" s="161" t="s">
        <v>660</v>
      </c>
      <c r="G136" s="162" t="s">
        <v>191</v>
      </c>
      <c r="H136" s="163">
        <v>56.6</v>
      </c>
      <c r="I136" s="164"/>
      <c r="J136" s="165">
        <f>ROUND(I136*H136,2)</f>
        <v>0</v>
      </c>
      <c r="K136" s="161" t="s">
        <v>140</v>
      </c>
      <c r="L136" s="34"/>
      <c r="M136" s="166" t="s">
        <v>1</v>
      </c>
      <c r="N136" s="167" t="s">
        <v>37</v>
      </c>
      <c r="O136" s="59"/>
      <c r="P136" s="168">
        <f>O136*H136</f>
        <v>0</v>
      </c>
      <c r="Q136" s="168">
        <v>0</v>
      </c>
      <c r="R136" s="168">
        <f>Q136*H136</f>
        <v>0</v>
      </c>
      <c r="S136" s="168">
        <v>0</v>
      </c>
      <c r="T136" s="169">
        <f>S136*H136</f>
        <v>0</v>
      </c>
      <c r="U136" s="33"/>
      <c r="V136" s="33"/>
      <c r="W136" s="33"/>
      <c r="X136" s="33"/>
      <c r="Y136" s="33"/>
      <c r="Z136" s="33"/>
      <c r="AA136" s="33"/>
      <c r="AB136" s="33"/>
      <c r="AC136" s="33"/>
      <c r="AD136" s="33"/>
      <c r="AE136" s="33"/>
      <c r="AR136" s="170" t="s">
        <v>141</v>
      </c>
      <c r="AT136" s="170" t="s">
        <v>136</v>
      </c>
      <c r="AU136" s="170" t="s">
        <v>79</v>
      </c>
      <c r="AY136" s="18" t="s">
        <v>134</v>
      </c>
      <c r="BE136" s="171">
        <f>IF(N136="základní",J136,0)</f>
        <v>0</v>
      </c>
      <c r="BF136" s="171">
        <f>IF(N136="snížená",J136,0)</f>
        <v>0</v>
      </c>
      <c r="BG136" s="171">
        <f>IF(N136="zákl. přenesená",J136,0)</f>
        <v>0</v>
      </c>
      <c r="BH136" s="171">
        <f>IF(N136="sníž. přenesená",J136,0)</f>
        <v>0</v>
      </c>
      <c r="BI136" s="171">
        <f>IF(N136="nulová",J136,0)</f>
        <v>0</v>
      </c>
      <c r="BJ136" s="18" t="s">
        <v>78</v>
      </c>
      <c r="BK136" s="171">
        <f>ROUND(I136*H136,2)</f>
        <v>0</v>
      </c>
      <c r="BL136" s="18" t="s">
        <v>141</v>
      </c>
      <c r="BM136" s="170" t="s">
        <v>661</v>
      </c>
    </row>
    <row r="137" spans="1:65" s="2" customFormat="1" ht="19.5">
      <c r="A137" s="33"/>
      <c r="B137" s="34"/>
      <c r="C137" s="33"/>
      <c r="D137" s="172" t="s">
        <v>142</v>
      </c>
      <c r="E137" s="33"/>
      <c r="F137" s="173" t="s">
        <v>662</v>
      </c>
      <c r="G137" s="33"/>
      <c r="H137" s="33"/>
      <c r="I137" s="94"/>
      <c r="J137" s="33"/>
      <c r="K137" s="33"/>
      <c r="L137" s="34"/>
      <c r="M137" s="174"/>
      <c r="N137" s="175"/>
      <c r="O137" s="59"/>
      <c r="P137" s="59"/>
      <c r="Q137" s="59"/>
      <c r="R137" s="59"/>
      <c r="S137" s="59"/>
      <c r="T137" s="60"/>
      <c r="U137" s="33"/>
      <c r="V137" s="33"/>
      <c r="W137" s="33"/>
      <c r="X137" s="33"/>
      <c r="Y137" s="33"/>
      <c r="Z137" s="33"/>
      <c r="AA137" s="33"/>
      <c r="AB137" s="33"/>
      <c r="AC137" s="33"/>
      <c r="AD137" s="33"/>
      <c r="AE137" s="33"/>
      <c r="AT137" s="18" t="s">
        <v>142</v>
      </c>
      <c r="AU137" s="18" t="s">
        <v>79</v>
      </c>
    </row>
    <row r="138" spans="1:65" s="2" customFormat="1" ht="29.25">
      <c r="A138" s="33"/>
      <c r="B138" s="34"/>
      <c r="C138" s="33"/>
      <c r="D138" s="172" t="s">
        <v>144</v>
      </c>
      <c r="E138" s="33"/>
      <c r="F138" s="176" t="s">
        <v>201</v>
      </c>
      <c r="G138" s="33"/>
      <c r="H138" s="33"/>
      <c r="I138" s="94"/>
      <c r="J138" s="33"/>
      <c r="K138" s="33"/>
      <c r="L138" s="34"/>
      <c r="M138" s="174"/>
      <c r="N138" s="175"/>
      <c r="O138" s="59"/>
      <c r="P138" s="59"/>
      <c r="Q138" s="59"/>
      <c r="R138" s="59"/>
      <c r="S138" s="59"/>
      <c r="T138" s="60"/>
      <c r="U138" s="33"/>
      <c r="V138" s="33"/>
      <c r="W138" s="33"/>
      <c r="X138" s="33"/>
      <c r="Y138" s="33"/>
      <c r="Z138" s="33"/>
      <c r="AA138" s="33"/>
      <c r="AB138" s="33"/>
      <c r="AC138" s="33"/>
      <c r="AD138" s="33"/>
      <c r="AE138" s="33"/>
      <c r="AT138" s="18" t="s">
        <v>144</v>
      </c>
      <c r="AU138" s="18" t="s">
        <v>79</v>
      </c>
    </row>
    <row r="139" spans="1:65" s="13" customFormat="1" ht="22.5">
      <c r="B139" s="177"/>
      <c r="D139" s="172" t="s">
        <v>146</v>
      </c>
      <c r="E139" s="178" t="s">
        <v>1</v>
      </c>
      <c r="F139" s="179" t="s">
        <v>663</v>
      </c>
      <c r="H139" s="180">
        <v>11.6</v>
      </c>
      <c r="I139" s="181"/>
      <c r="L139" s="177"/>
      <c r="M139" s="182"/>
      <c r="N139" s="183"/>
      <c r="O139" s="183"/>
      <c r="P139" s="183"/>
      <c r="Q139" s="183"/>
      <c r="R139" s="183"/>
      <c r="S139" s="183"/>
      <c r="T139" s="184"/>
      <c r="AT139" s="178" t="s">
        <v>146</v>
      </c>
      <c r="AU139" s="178" t="s">
        <v>79</v>
      </c>
      <c r="AV139" s="13" t="s">
        <v>79</v>
      </c>
      <c r="AW139" s="13" t="s">
        <v>29</v>
      </c>
      <c r="AX139" s="13" t="s">
        <v>72</v>
      </c>
      <c r="AY139" s="178" t="s">
        <v>134</v>
      </c>
    </row>
    <row r="140" spans="1:65" s="13" customFormat="1" ht="22.5">
      <c r="B140" s="177"/>
      <c r="D140" s="172" t="s">
        <v>146</v>
      </c>
      <c r="E140" s="178" t="s">
        <v>1</v>
      </c>
      <c r="F140" s="179" t="s">
        <v>664</v>
      </c>
      <c r="H140" s="180">
        <v>45</v>
      </c>
      <c r="I140" s="181"/>
      <c r="L140" s="177"/>
      <c r="M140" s="182"/>
      <c r="N140" s="183"/>
      <c r="O140" s="183"/>
      <c r="P140" s="183"/>
      <c r="Q140" s="183"/>
      <c r="R140" s="183"/>
      <c r="S140" s="183"/>
      <c r="T140" s="184"/>
      <c r="AT140" s="178" t="s">
        <v>146</v>
      </c>
      <c r="AU140" s="178" t="s">
        <v>79</v>
      </c>
      <c r="AV140" s="13" t="s">
        <v>79</v>
      </c>
      <c r="AW140" s="13" t="s">
        <v>29</v>
      </c>
      <c r="AX140" s="13" t="s">
        <v>72</v>
      </c>
      <c r="AY140" s="178" t="s">
        <v>134</v>
      </c>
    </row>
    <row r="141" spans="1:65" s="14" customFormat="1">
      <c r="B141" s="185"/>
      <c r="D141" s="172" t="s">
        <v>146</v>
      </c>
      <c r="E141" s="186" t="s">
        <v>1</v>
      </c>
      <c r="F141" s="187" t="s">
        <v>147</v>
      </c>
      <c r="H141" s="188">
        <v>56.6</v>
      </c>
      <c r="I141" s="189"/>
      <c r="L141" s="185"/>
      <c r="M141" s="190"/>
      <c r="N141" s="191"/>
      <c r="O141" s="191"/>
      <c r="P141" s="191"/>
      <c r="Q141" s="191"/>
      <c r="R141" s="191"/>
      <c r="S141" s="191"/>
      <c r="T141" s="192"/>
      <c r="AT141" s="186" t="s">
        <v>146</v>
      </c>
      <c r="AU141" s="186" t="s">
        <v>79</v>
      </c>
      <c r="AV141" s="14" t="s">
        <v>141</v>
      </c>
      <c r="AW141" s="14" t="s">
        <v>29</v>
      </c>
      <c r="AX141" s="14" t="s">
        <v>78</v>
      </c>
      <c r="AY141" s="186" t="s">
        <v>134</v>
      </c>
    </row>
    <row r="142" spans="1:65" s="2" customFormat="1" ht="21.75" customHeight="1">
      <c r="A142" s="33"/>
      <c r="B142" s="158"/>
      <c r="C142" s="159" t="s">
        <v>665</v>
      </c>
      <c r="D142" s="159" t="s">
        <v>136</v>
      </c>
      <c r="E142" s="160" t="s">
        <v>256</v>
      </c>
      <c r="F142" s="161" t="s">
        <v>257</v>
      </c>
      <c r="G142" s="162" t="s">
        <v>151</v>
      </c>
      <c r="H142" s="163">
        <v>30</v>
      </c>
      <c r="I142" s="164"/>
      <c r="J142" s="165">
        <f>ROUND(I142*H142,2)</f>
        <v>0</v>
      </c>
      <c r="K142" s="161" t="s">
        <v>140</v>
      </c>
      <c r="L142" s="34"/>
      <c r="M142" s="166" t="s">
        <v>1</v>
      </c>
      <c r="N142" s="167" t="s">
        <v>37</v>
      </c>
      <c r="O142" s="59"/>
      <c r="P142" s="168">
        <f>O142*H142</f>
        <v>0</v>
      </c>
      <c r="Q142" s="168">
        <v>4.6980000000000001E-2</v>
      </c>
      <c r="R142" s="168">
        <f>Q142*H142</f>
        <v>1.4094</v>
      </c>
      <c r="S142" s="168">
        <v>0</v>
      </c>
      <c r="T142" s="169">
        <f>S142*H142</f>
        <v>0</v>
      </c>
      <c r="U142" s="33"/>
      <c r="V142" s="33"/>
      <c r="W142" s="33"/>
      <c r="X142" s="33"/>
      <c r="Y142" s="33"/>
      <c r="Z142" s="33"/>
      <c r="AA142" s="33"/>
      <c r="AB142" s="33"/>
      <c r="AC142" s="33"/>
      <c r="AD142" s="33"/>
      <c r="AE142" s="33"/>
      <c r="AR142" s="170" t="s">
        <v>141</v>
      </c>
      <c r="AT142" s="170" t="s">
        <v>136</v>
      </c>
      <c r="AU142" s="170" t="s">
        <v>79</v>
      </c>
      <c r="AY142" s="18" t="s">
        <v>134</v>
      </c>
      <c r="BE142" s="171">
        <f>IF(N142="základní",J142,0)</f>
        <v>0</v>
      </c>
      <c r="BF142" s="171">
        <f>IF(N142="snížená",J142,0)</f>
        <v>0</v>
      </c>
      <c r="BG142" s="171">
        <f>IF(N142="zákl. přenesená",J142,0)</f>
        <v>0</v>
      </c>
      <c r="BH142" s="171">
        <f>IF(N142="sníž. přenesená",J142,0)</f>
        <v>0</v>
      </c>
      <c r="BI142" s="171">
        <f>IF(N142="nulová",J142,0)</f>
        <v>0</v>
      </c>
      <c r="BJ142" s="18" t="s">
        <v>78</v>
      </c>
      <c r="BK142" s="171">
        <f>ROUND(I142*H142,2)</f>
        <v>0</v>
      </c>
      <c r="BL142" s="18" t="s">
        <v>141</v>
      </c>
      <c r="BM142" s="170" t="s">
        <v>666</v>
      </c>
    </row>
    <row r="143" spans="1:65" s="2" customFormat="1" ht="29.25">
      <c r="A143" s="33"/>
      <c r="B143" s="34"/>
      <c r="C143" s="33"/>
      <c r="D143" s="172" t="s">
        <v>142</v>
      </c>
      <c r="E143" s="33"/>
      <c r="F143" s="173" t="s">
        <v>258</v>
      </c>
      <c r="G143" s="33"/>
      <c r="H143" s="33"/>
      <c r="I143" s="94"/>
      <c r="J143" s="33"/>
      <c r="K143" s="33"/>
      <c r="L143" s="34"/>
      <c r="M143" s="174"/>
      <c r="N143" s="175"/>
      <c r="O143" s="59"/>
      <c r="P143" s="59"/>
      <c r="Q143" s="59"/>
      <c r="R143" s="59"/>
      <c r="S143" s="59"/>
      <c r="T143" s="60"/>
      <c r="U143" s="33"/>
      <c r="V143" s="33"/>
      <c r="W143" s="33"/>
      <c r="X143" s="33"/>
      <c r="Y143" s="33"/>
      <c r="Z143" s="33"/>
      <c r="AA143" s="33"/>
      <c r="AB143" s="33"/>
      <c r="AC143" s="33"/>
      <c r="AD143" s="33"/>
      <c r="AE143" s="33"/>
      <c r="AT143" s="18" t="s">
        <v>142</v>
      </c>
      <c r="AU143" s="18" t="s">
        <v>79</v>
      </c>
    </row>
    <row r="144" spans="1:65" s="13" customFormat="1">
      <c r="B144" s="177"/>
      <c r="D144" s="172" t="s">
        <v>146</v>
      </c>
      <c r="E144" s="178" t="s">
        <v>1</v>
      </c>
      <c r="F144" s="179" t="s">
        <v>667</v>
      </c>
      <c r="H144" s="180">
        <v>30</v>
      </c>
      <c r="I144" s="181"/>
      <c r="L144" s="177"/>
      <c r="M144" s="182"/>
      <c r="N144" s="183"/>
      <c r="O144" s="183"/>
      <c r="P144" s="183"/>
      <c r="Q144" s="183"/>
      <c r="R144" s="183"/>
      <c r="S144" s="183"/>
      <c r="T144" s="184"/>
      <c r="AT144" s="178" t="s">
        <v>146</v>
      </c>
      <c r="AU144" s="178" t="s">
        <v>79</v>
      </c>
      <c r="AV144" s="13" t="s">
        <v>79</v>
      </c>
      <c r="AW144" s="13" t="s">
        <v>29</v>
      </c>
      <c r="AX144" s="13" t="s">
        <v>78</v>
      </c>
      <c r="AY144" s="178" t="s">
        <v>134</v>
      </c>
    </row>
    <row r="145" spans="1:65" s="2" customFormat="1" ht="21.75" customHeight="1">
      <c r="A145" s="33"/>
      <c r="B145" s="158"/>
      <c r="C145" s="159" t="s">
        <v>390</v>
      </c>
      <c r="D145" s="159" t="s">
        <v>136</v>
      </c>
      <c r="E145" s="160" t="s">
        <v>137</v>
      </c>
      <c r="F145" s="161" t="s">
        <v>138</v>
      </c>
      <c r="G145" s="162" t="s">
        <v>139</v>
      </c>
      <c r="H145" s="163">
        <v>2450</v>
      </c>
      <c r="I145" s="164"/>
      <c r="J145" s="165">
        <f>ROUND(I145*H145,2)</f>
        <v>0</v>
      </c>
      <c r="K145" s="161" t="s">
        <v>140</v>
      </c>
      <c r="L145" s="34"/>
      <c r="M145" s="166" t="s">
        <v>1</v>
      </c>
      <c r="N145" s="167" t="s">
        <v>37</v>
      </c>
      <c r="O145" s="59"/>
      <c r="P145" s="168">
        <f>O145*H145</f>
        <v>0</v>
      </c>
      <c r="Q145" s="168">
        <v>0</v>
      </c>
      <c r="R145" s="168">
        <f>Q145*H145</f>
        <v>0</v>
      </c>
      <c r="S145" s="168">
        <v>0.255</v>
      </c>
      <c r="T145" s="169">
        <f>S145*H145</f>
        <v>624.75</v>
      </c>
      <c r="U145" s="33"/>
      <c r="V145" s="33"/>
      <c r="W145" s="33"/>
      <c r="X145" s="33"/>
      <c r="Y145" s="33"/>
      <c r="Z145" s="33"/>
      <c r="AA145" s="33"/>
      <c r="AB145" s="33"/>
      <c r="AC145" s="33"/>
      <c r="AD145" s="33"/>
      <c r="AE145" s="33"/>
      <c r="AR145" s="170" t="s">
        <v>141</v>
      </c>
      <c r="AT145" s="170" t="s">
        <v>136</v>
      </c>
      <c r="AU145" s="170" t="s">
        <v>79</v>
      </c>
      <c r="AY145" s="18" t="s">
        <v>134</v>
      </c>
      <c r="BE145" s="171">
        <f>IF(N145="základní",J145,0)</f>
        <v>0</v>
      </c>
      <c r="BF145" s="171">
        <f>IF(N145="snížená",J145,0)</f>
        <v>0</v>
      </c>
      <c r="BG145" s="171">
        <f>IF(N145="zákl. přenesená",J145,0)</f>
        <v>0</v>
      </c>
      <c r="BH145" s="171">
        <f>IF(N145="sníž. přenesená",J145,0)</f>
        <v>0</v>
      </c>
      <c r="BI145" s="171">
        <f>IF(N145="nulová",J145,0)</f>
        <v>0</v>
      </c>
      <c r="BJ145" s="18" t="s">
        <v>78</v>
      </c>
      <c r="BK145" s="171">
        <f>ROUND(I145*H145,2)</f>
        <v>0</v>
      </c>
      <c r="BL145" s="18" t="s">
        <v>141</v>
      </c>
      <c r="BM145" s="170" t="s">
        <v>668</v>
      </c>
    </row>
    <row r="146" spans="1:65" s="2" customFormat="1" ht="48.75">
      <c r="A146" s="33"/>
      <c r="B146" s="34"/>
      <c r="C146" s="33"/>
      <c r="D146" s="172" t="s">
        <v>142</v>
      </c>
      <c r="E146" s="33"/>
      <c r="F146" s="173" t="s">
        <v>143</v>
      </c>
      <c r="G146" s="33"/>
      <c r="H146" s="33"/>
      <c r="I146" s="94"/>
      <c r="J146" s="33"/>
      <c r="K146" s="33"/>
      <c r="L146" s="34"/>
      <c r="M146" s="174"/>
      <c r="N146" s="175"/>
      <c r="O146" s="59"/>
      <c r="P146" s="59"/>
      <c r="Q146" s="59"/>
      <c r="R146" s="59"/>
      <c r="S146" s="59"/>
      <c r="T146" s="60"/>
      <c r="U146" s="33"/>
      <c r="V146" s="33"/>
      <c r="W146" s="33"/>
      <c r="X146" s="33"/>
      <c r="Y146" s="33"/>
      <c r="Z146" s="33"/>
      <c r="AA146" s="33"/>
      <c r="AB146" s="33"/>
      <c r="AC146" s="33"/>
      <c r="AD146" s="33"/>
      <c r="AE146" s="33"/>
      <c r="AT146" s="18" t="s">
        <v>142</v>
      </c>
      <c r="AU146" s="18" t="s">
        <v>79</v>
      </c>
    </row>
    <row r="147" spans="1:65" s="2" customFormat="1" ht="156">
      <c r="A147" s="33"/>
      <c r="B147" s="34"/>
      <c r="C147" s="33"/>
      <c r="D147" s="172" t="s">
        <v>144</v>
      </c>
      <c r="E147" s="33"/>
      <c r="F147" s="176" t="s">
        <v>145</v>
      </c>
      <c r="G147" s="33"/>
      <c r="H147" s="33"/>
      <c r="I147" s="94"/>
      <c r="J147" s="33"/>
      <c r="K147" s="33"/>
      <c r="L147" s="34"/>
      <c r="M147" s="174"/>
      <c r="N147" s="175"/>
      <c r="O147" s="59"/>
      <c r="P147" s="59"/>
      <c r="Q147" s="59"/>
      <c r="R147" s="59"/>
      <c r="S147" s="59"/>
      <c r="T147" s="60"/>
      <c r="U147" s="33"/>
      <c r="V147" s="33"/>
      <c r="W147" s="33"/>
      <c r="X147" s="33"/>
      <c r="Y147" s="33"/>
      <c r="Z147" s="33"/>
      <c r="AA147" s="33"/>
      <c r="AB147" s="33"/>
      <c r="AC147" s="33"/>
      <c r="AD147" s="33"/>
      <c r="AE147" s="33"/>
      <c r="AT147" s="18" t="s">
        <v>144</v>
      </c>
      <c r="AU147" s="18" t="s">
        <v>79</v>
      </c>
    </row>
    <row r="148" spans="1:65" s="13" customFormat="1">
      <c r="B148" s="177"/>
      <c r="D148" s="172" t="s">
        <v>146</v>
      </c>
      <c r="E148" s="178" t="s">
        <v>1</v>
      </c>
      <c r="F148" s="179" t="s">
        <v>669</v>
      </c>
      <c r="H148" s="180">
        <v>2250</v>
      </c>
      <c r="I148" s="181"/>
      <c r="L148" s="177"/>
      <c r="M148" s="182"/>
      <c r="N148" s="183"/>
      <c r="O148" s="183"/>
      <c r="P148" s="183"/>
      <c r="Q148" s="183"/>
      <c r="R148" s="183"/>
      <c r="S148" s="183"/>
      <c r="T148" s="184"/>
      <c r="AT148" s="178" t="s">
        <v>146</v>
      </c>
      <c r="AU148" s="178" t="s">
        <v>79</v>
      </c>
      <c r="AV148" s="13" t="s">
        <v>79</v>
      </c>
      <c r="AW148" s="13" t="s">
        <v>29</v>
      </c>
      <c r="AX148" s="13" t="s">
        <v>72</v>
      </c>
      <c r="AY148" s="178" t="s">
        <v>134</v>
      </c>
    </row>
    <row r="149" spans="1:65" s="13" customFormat="1">
      <c r="B149" s="177"/>
      <c r="D149" s="172" t="s">
        <v>146</v>
      </c>
      <c r="E149" s="178" t="s">
        <v>1</v>
      </c>
      <c r="F149" s="179" t="s">
        <v>670</v>
      </c>
      <c r="H149" s="180">
        <v>200</v>
      </c>
      <c r="I149" s="181"/>
      <c r="L149" s="177"/>
      <c r="M149" s="182"/>
      <c r="N149" s="183"/>
      <c r="O149" s="183"/>
      <c r="P149" s="183"/>
      <c r="Q149" s="183"/>
      <c r="R149" s="183"/>
      <c r="S149" s="183"/>
      <c r="T149" s="184"/>
      <c r="AT149" s="178" t="s">
        <v>146</v>
      </c>
      <c r="AU149" s="178" t="s">
        <v>79</v>
      </c>
      <c r="AV149" s="13" t="s">
        <v>79</v>
      </c>
      <c r="AW149" s="13" t="s">
        <v>29</v>
      </c>
      <c r="AX149" s="13" t="s">
        <v>72</v>
      </c>
      <c r="AY149" s="178" t="s">
        <v>134</v>
      </c>
    </row>
    <row r="150" spans="1:65" s="14" customFormat="1">
      <c r="B150" s="185"/>
      <c r="D150" s="172" t="s">
        <v>146</v>
      </c>
      <c r="E150" s="186" t="s">
        <v>1</v>
      </c>
      <c r="F150" s="187" t="s">
        <v>147</v>
      </c>
      <c r="H150" s="188">
        <v>2450</v>
      </c>
      <c r="I150" s="189"/>
      <c r="L150" s="185"/>
      <c r="M150" s="190"/>
      <c r="N150" s="191"/>
      <c r="O150" s="191"/>
      <c r="P150" s="191"/>
      <c r="Q150" s="191"/>
      <c r="R150" s="191"/>
      <c r="S150" s="191"/>
      <c r="T150" s="192"/>
      <c r="AT150" s="186" t="s">
        <v>146</v>
      </c>
      <c r="AU150" s="186" t="s">
        <v>79</v>
      </c>
      <c r="AV150" s="14" t="s">
        <v>141</v>
      </c>
      <c r="AW150" s="14" t="s">
        <v>29</v>
      </c>
      <c r="AX150" s="14" t="s">
        <v>78</v>
      </c>
      <c r="AY150" s="186" t="s">
        <v>134</v>
      </c>
    </row>
    <row r="151" spans="1:65" s="15" customFormat="1" ht="22.5">
      <c r="B151" s="193"/>
      <c r="D151" s="172" t="s">
        <v>146</v>
      </c>
      <c r="E151" s="194" t="s">
        <v>1</v>
      </c>
      <c r="F151" s="195" t="s">
        <v>148</v>
      </c>
      <c r="H151" s="194" t="s">
        <v>1</v>
      </c>
      <c r="I151" s="196"/>
      <c r="L151" s="193"/>
      <c r="M151" s="197"/>
      <c r="N151" s="198"/>
      <c r="O151" s="198"/>
      <c r="P151" s="198"/>
      <c r="Q151" s="198"/>
      <c r="R151" s="198"/>
      <c r="S151" s="198"/>
      <c r="T151" s="199"/>
      <c r="AT151" s="194" t="s">
        <v>146</v>
      </c>
      <c r="AU151" s="194" t="s">
        <v>79</v>
      </c>
      <c r="AV151" s="15" t="s">
        <v>78</v>
      </c>
      <c r="AW151" s="15" t="s">
        <v>29</v>
      </c>
      <c r="AX151" s="15" t="s">
        <v>72</v>
      </c>
      <c r="AY151" s="194" t="s">
        <v>134</v>
      </c>
    </row>
    <row r="152" spans="1:65" s="2" customFormat="1" ht="16.5" customHeight="1">
      <c r="A152" s="33"/>
      <c r="B152" s="158"/>
      <c r="C152" s="159" t="s">
        <v>671</v>
      </c>
      <c r="D152" s="159" t="s">
        <v>136</v>
      </c>
      <c r="E152" s="160" t="s">
        <v>149</v>
      </c>
      <c r="F152" s="161" t="s">
        <v>150</v>
      </c>
      <c r="G152" s="162" t="s">
        <v>151</v>
      </c>
      <c r="H152" s="163">
        <v>245</v>
      </c>
      <c r="I152" s="164"/>
      <c r="J152" s="165">
        <f>ROUND(I152*H152,2)</f>
        <v>0</v>
      </c>
      <c r="K152" s="161" t="s">
        <v>140</v>
      </c>
      <c r="L152" s="34"/>
      <c r="M152" s="166" t="s">
        <v>1</v>
      </c>
      <c r="N152" s="167" t="s">
        <v>37</v>
      </c>
      <c r="O152" s="59"/>
      <c r="P152" s="168">
        <f>O152*H152</f>
        <v>0</v>
      </c>
      <c r="Q152" s="168">
        <v>0</v>
      </c>
      <c r="R152" s="168">
        <f>Q152*H152</f>
        <v>0</v>
      </c>
      <c r="S152" s="168">
        <v>0</v>
      </c>
      <c r="T152" s="169">
        <f>S152*H152</f>
        <v>0</v>
      </c>
      <c r="U152" s="33"/>
      <c r="V152" s="33"/>
      <c r="W152" s="33"/>
      <c r="X152" s="33"/>
      <c r="Y152" s="33"/>
      <c r="Z152" s="33"/>
      <c r="AA152" s="33"/>
      <c r="AB152" s="33"/>
      <c r="AC152" s="33"/>
      <c r="AD152" s="33"/>
      <c r="AE152" s="33"/>
      <c r="AR152" s="170" t="s">
        <v>141</v>
      </c>
      <c r="AT152" s="170" t="s">
        <v>136</v>
      </c>
      <c r="AU152" s="170" t="s">
        <v>79</v>
      </c>
      <c r="AY152" s="18" t="s">
        <v>134</v>
      </c>
      <c r="BE152" s="171">
        <f>IF(N152="základní",J152,0)</f>
        <v>0</v>
      </c>
      <c r="BF152" s="171">
        <f>IF(N152="snížená",J152,0)</f>
        <v>0</v>
      </c>
      <c r="BG152" s="171">
        <f>IF(N152="zákl. přenesená",J152,0)</f>
        <v>0</v>
      </c>
      <c r="BH152" s="171">
        <f>IF(N152="sníž. přenesená",J152,0)</f>
        <v>0</v>
      </c>
      <c r="BI152" s="171">
        <f>IF(N152="nulová",J152,0)</f>
        <v>0</v>
      </c>
      <c r="BJ152" s="18" t="s">
        <v>78</v>
      </c>
      <c r="BK152" s="171">
        <f>ROUND(I152*H152,2)</f>
        <v>0</v>
      </c>
      <c r="BL152" s="18" t="s">
        <v>141</v>
      </c>
      <c r="BM152" s="170" t="s">
        <v>672</v>
      </c>
    </row>
    <row r="153" spans="1:65" s="2" customFormat="1">
      <c r="A153" s="33"/>
      <c r="B153" s="34"/>
      <c r="C153" s="33"/>
      <c r="D153" s="172" t="s">
        <v>142</v>
      </c>
      <c r="E153" s="33"/>
      <c r="F153" s="173" t="s">
        <v>150</v>
      </c>
      <c r="G153" s="33"/>
      <c r="H153" s="33"/>
      <c r="I153" s="94"/>
      <c r="J153" s="33"/>
      <c r="K153" s="33"/>
      <c r="L153" s="34"/>
      <c r="M153" s="174"/>
      <c r="N153" s="175"/>
      <c r="O153" s="59"/>
      <c r="P153" s="59"/>
      <c r="Q153" s="59"/>
      <c r="R153" s="59"/>
      <c r="S153" s="59"/>
      <c r="T153" s="60"/>
      <c r="U153" s="33"/>
      <c r="V153" s="33"/>
      <c r="W153" s="33"/>
      <c r="X153" s="33"/>
      <c r="Y153" s="33"/>
      <c r="Z153" s="33"/>
      <c r="AA153" s="33"/>
      <c r="AB153" s="33"/>
      <c r="AC153" s="33"/>
      <c r="AD153" s="33"/>
      <c r="AE153" s="33"/>
      <c r="AT153" s="18" t="s">
        <v>142</v>
      </c>
      <c r="AU153" s="18" t="s">
        <v>79</v>
      </c>
    </row>
    <row r="154" spans="1:65" s="15" customFormat="1" ht="22.5">
      <c r="B154" s="193"/>
      <c r="D154" s="172" t="s">
        <v>146</v>
      </c>
      <c r="E154" s="194" t="s">
        <v>1</v>
      </c>
      <c r="F154" s="195" t="s">
        <v>152</v>
      </c>
      <c r="H154" s="194" t="s">
        <v>1</v>
      </c>
      <c r="I154" s="196"/>
      <c r="L154" s="193"/>
      <c r="M154" s="197"/>
      <c r="N154" s="198"/>
      <c r="O154" s="198"/>
      <c r="P154" s="198"/>
      <c r="Q154" s="198"/>
      <c r="R154" s="198"/>
      <c r="S154" s="198"/>
      <c r="T154" s="199"/>
      <c r="AT154" s="194" t="s">
        <v>146</v>
      </c>
      <c r="AU154" s="194" t="s">
        <v>79</v>
      </c>
      <c r="AV154" s="15" t="s">
        <v>78</v>
      </c>
      <c r="AW154" s="15" t="s">
        <v>29</v>
      </c>
      <c r="AX154" s="15" t="s">
        <v>72</v>
      </c>
      <c r="AY154" s="194" t="s">
        <v>134</v>
      </c>
    </row>
    <row r="155" spans="1:65" s="13" customFormat="1" ht="22.5">
      <c r="B155" s="177"/>
      <c r="D155" s="172" t="s">
        <v>146</v>
      </c>
      <c r="E155" s="178" t="s">
        <v>1</v>
      </c>
      <c r="F155" s="179" t="s">
        <v>673</v>
      </c>
      <c r="H155" s="180">
        <v>245</v>
      </c>
      <c r="I155" s="181"/>
      <c r="L155" s="177"/>
      <c r="M155" s="182"/>
      <c r="N155" s="183"/>
      <c r="O155" s="183"/>
      <c r="P155" s="183"/>
      <c r="Q155" s="183"/>
      <c r="R155" s="183"/>
      <c r="S155" s="183"/>
      <c r="T155" s="184"/>
      <c r="AT155" s="178" t="s">
        <v>146</v>
      </c>
      <c r="AU155" s="178" t="s">
        <v>79</v>
      </c>
      <c r="AV155" s="13" t="s">
        <v>79</v>
      </c>
      <c r="AW155" s="13" t="s">
        <v>29</v>
      </c>
      <c r="AX155" s="13" t="s">
        <v>78</v>
      </c>
      <c r="AY155" s="178" t="s">
        <v>134</v>
      </c>
    </row>
    <row r="156" spans="1:65" s="2" customFormat="1" ht="21.75" customHeight="1">
      <c r="A156" s="33"/>
      <c r="B156" s="158"/>
      <c r="C156" s="159" t="s">
        <v>370</v>
      </c>
      <c r="D156" s="159" t="s">
        <v>136</v>
      </c>
      <c r="E156" s="160" t="s">
        <v>153</v>
      </c>
      <c r="F156" s="161" t="s">
        <v>154</v>
      </c>
      <c r="G156" s="162" t="s">
        <v>139</v>
      </c>
      <c r="H156" s="163">
        <v>270</v>
      </c>
      <c r="I156" s="164"/>
      <c r="J156" s="165">
        <f>ROUND(I156*H156,2)</f>
        <v>0</v>
      </c>
      <c r="K156" s="161" t="s">
        <v>140</v>
      </c>
      <c r="L156" s="34"/>
      <c r="M156" s="166" t="s">
        <v>1</v>
      </c>
      <c r="N156" s="167" t="s">
        <v>37</v>
      </c>
      <c r="O156" s="59"/>
      <c r="P156" s="168">
        <f>O156*H156</f>
        <v>0</v>
      </c>
      <c r="Q156" s="168">
        <v>0</v>
      </c>
      <c r="R156" s="168">
        <f>Q156*H156</f>
        <v>0</v>
      </c>
      <c r="S156" s="168">
        <v>0.32</v>
      </c>
      <c r="T156" s="169">
        <f>S156*H156</f>
        <v>86.4</v>
      </c>
      <c r="U156" s="33"/>
      <c r="V156" s="33"/>
      <c r="W156" s="33"/>
      <c r="X156" s="33"/>
      <c r="Y156" s="33"/>
      <c r="Z156" s="33"/>
      <c r="AA156" s="33"/>
      <c r="AB156" s="33"/>
      <c r="AC156" s="33"/>
      <c r="AD156" s="33"/>
      <c r="AE156" s="33"/>
      <c r="AR156" s="170" t="s">
        <v>141</v>
      </c>
      <c r="AT156" s="170" t="s">
        <v>136</v>
      </c>
      <c r="AU156" s="170" t="s">
        <v>79</v>
      </c>
      <c r="AY156" s="18" t="s">
        <v>134</v>
      </c>
      <c r="BE156" s="171">
        <f>IF(N156="základní",J156,0)</f>
        <v>0</v>
      </c>
      <c r="BF156" s="171">
        <f>IF(N156="snížená",J156,0)</f>
        <v>0</v>
      </c>
      <c r="BG156" s="171">
        <f>IF(N156="zákl. přenesená",J156,0)</f>
        <v>0</v>
      </c>
      <c r="BH156" s="171">
        <f>IF(N156="sníž. přenesená",J156,0)</f>
        <v>0</v>
      </c>
      <c r="BI156" s="171">
        <f>IF(N156="nulová",J156,0)</f>
        <v>0</v>
      </c>
      <c r="BJ156" s="18" t="s">
        <v>78</v>
      </c>
      <c r="BK156" s="171">
        <f>ROUND(I156*H156,2)</f>
        <v>0</v>
      </c>
      <c r="BL156" s="18" t="s">
        <v>141</v>
      </c>
      <c r="BM156" s="170" t="s">
        <v>674</v>
      </c>
    </row>
    <row r="157" spans="1:65" s="2" customFormat="1" ht="39">
      <c r="A157" s="33"/>
      <c r="B157" s="34"/>
      <c r="C157" s="33"/>
      <c r="D157" s="172" t="s">
        <v>142</v>
      </c>
      <c r="E157" s="33"/>
      <c r="F157" s="173" t="s">
        <v>155</v>
      </c>
      <c r="G157" s="33"/>
      <c r="H157" s="33"/>
      <c r="I157" s="94"/>
      <c r="J157" s="33"/>
      <c r="K157" s="33"/>
      <c r="L157" s="34"/>
      <c r="M157" s="174"/>
      <c r="N157" s="175"/>
      <c r="O157" s="59"/>
      <c r="P157" s="59"/>
      <c r="Q157" s="59"/>
      <c r="R157" s="59"/>
      <c r="S157" s="59"/>
      <c r="T157" s="60"/>
      <c r="U157" s="33"/>
      <c r="V157" s="33"/>
      <c r="W157" s="33"/>
      <c r="X157" s="33"/>
      <c r="Y157" s="33"/>
      <c r="Z157" s="33"/>
      <c r="AA157" s="33"/>
      <c r="AB157" s="33"/>
      <c r="AC157" s="33"/>
      <c r="AD157" s="33"/>
      <c r="AE157" s="33"/>
      <c r="AT157" s="18" t="s">
        <v>142</v>
      </c>
      <c r="AU157" s="18" t="s">
        <v>79</v>
      </c>
    </row>
    <row r="158" spans="1:65" s="2" customFormat="1" ht="146.25">
      <c r="A158" s="33"/>
      <c r="B158" s="34"/>
      <c r="C158" s="33"/>
      <c r="D158" s="172" t="s">
        <v>144</v>
      </c>
      <c r="E158" s="33"/>
      <c r="F158" s="176" t="s">
        <v>156</v>
      </c>
      <c r="G158" s="33"/>
      <c r="H158" s="33"/>
      <c r="I158" s="94"/>
      <c r="J158" s="33"/>
      <c r="K158" s="33"/>
      <c r="L158" s="34"/>
      <c r="M158" s="174"/>
      <c r="N158" s="175"/>
      <c r="O158" s="59"/>
      <c r="P158" s="59"/>
      <c r="Q158" s="59"/>
      <c r="R158" s="59"/>
      <c r="S158" s="59"/>
      <c r="T158" s="60"/>
      <c r="U158" s="33"/>
      <c r="V158" s="33"/>
      <c r="W158" s="33"/>
      <c r="X158" s="33"/>
      <c r="Y158" s="33"/>
      <c r="Z158" s="33"/>
      <c r="AA158" s="33"/>
      <c r="AB158" s="33"/>
      <c r="AC158" s="33"/>
      <c r="AD158" s="33"/>
      <c r="AE158" s="33"/>
      <c r="AT158" s="18" t="s">
        <v>144</v>
      </c>
      <c r="AU158" s="18" t="s">
        <v>79</v>
      </c>
    </row>
    <row r="159" spans="1:65" s="13" customFormat="1">
      <c r="B159" s="177"/>
      <c r="D159" s="172" t="s">
        <v>146</v>
      </c>
      <c r="E159" s="178" t="s">
        <v>1</v>
      </c>
      <c r="F159" s="179" t="s">
        <v>675</v>
      </c>
      <c r="H159" s="180">
        <v>70</v>
      </c>
      <c r="I159" s="181"/>
      <c r="L159" s="177"/>
      <c r="M159" s="182"/>
      <c r="N159" s="183"/>
      <c r="O159" s="183"/>
      <c r="P159" s="183"/>
      <c r="Q159" s="183"/>
      <c r="R159" s="183"/>
      <c r="S159" s="183"/>
      <c r="T159" s="184"/>
      <c r="AT159" s="178" t="s">
        <v>146</v>
      </c>
      <c r="AU159" s="178" t="s">
        <v>79</v>
      </c>
      <c r="AV159" s="13" t="s">
        <v>79</v>
      </c>
      <c r="AW159" s="13" t="s">
        <v>29</v>
      </c>
      <c r="AX159" s="13" t="s">
        <v>72</v>
      </c>
      <c r="AY159" s="178" t="s">
        <v>134</v>
      </c>
    </row>
    <row r="160" spans="1:65" s="13" customFormat="1">
      <c r="B160" s="177"/>
      <c r="D160" s="172" t="s">
        <v>146</v>
      </c>
      <c r="E160" s="178" t="s">
        <v>1</v>
      </c>
      <c r="F160" s="179" t="s">
        <v>676</v>
      </c>
      <c r="H160" s="180">
        <v>200</v>
      </c>
      <c r="I160" s="181"/>
      <c r="L160" s="177"/>
      <c r="M160" s="182"/>
      <c r="N160" s="183"/>
      <c r="O160" s="183"/>
      <c r="P160" s="183"/>
      <c r="Q160" s="183"/>
      <c r="R160" s="183"/>
      <c r="S160" s="183"/>
      <c r="T160" s="184"/>
      <c r="AT160" s="178" t="s">
        <v>146</v>
      </c>
      <c r="AU160" s="178" t="s">
        <v>79</v>
      </c>
      <c r="AV160" s="13" t="s">
        <v>79</v>
      </c>
      <c r="AW160" s="13" t="s">
        <v>29</v>
      </c>
      <c r="AX160" s="13" t="s">
        <v>72</v>
      </c>
      <c r="AY160" s="178" t="s">
        <v>134</v>
      </c>
    </row>
    <row r="161" spans="1:65" s="14" customFormat="1">
      <c r="B161" s="185"/>
      <c r="D161" s="172" t="s">
        <v>146</v>
      </c>
      <c r="E161" s="186" t="s">
        <v>1</v>
      </c>
      <c r="F161" s="187" t="s">
        <v>147</v>
      </c>
      <c r="H161" s="188">
        <v>270</v>
      </c>
      <c r="I161" s="189"/>
      <c r="L161" s="185"/>
      <c r="M161" s="190"/>
      <c r="N161" s="191"/>
      <c r="O161" s="191"/>
      <c r="P161" s="191"/>
      <c r="Q161" s="191"/>
      <c r="R161" s="191"/>
      <c r="S161" s="191"/>
      <c r="T161" s="192"/>
      <c r="AT161" s="186" t="s">
        <v>146</v>
      </c>
      <c r="AU161" s="186" t="s">
        <v>79</v>
      </c>
      <c r="AV161" s="14" t="s">
        <v>141</v>
      </c>
      <c r="AW161" s="14" t="s">
        <v>29</v>
      </c>
      <c r="AX161" s="14" t="s">
        <v>78</v>
      </c>
      <c r="AY161" s="186" t="s">
        <v>134</v>
      </c>
    </row>
    <row r="162" spans="1:65" s="2" customFormat="1" ht="21.75" customHeight="1">
      <c r="A162" s="33"/>
      <c r="B162" s="158"/>
      <c r="C162" s="159" t="s">
        <v>332</v>
      </c>
      <c r="D162" s="159" t="s">
        <v>136</v>
      </c>
      <c r="E162" s="160" t="s">
        <v>677</v>
      </c>
      <c r="F162" s="161" t="s">
        <v>678</v>
      </c>
      <c r="G162" s="162" t="s">
        <v>139</v>
      </c>
      <c r="H162" s="163">
        <v>8000</v>
      </c>
      <c r="I162" s="164"/>
      <c r="J162" s="165">
        <f>ROUND(I162*H162,2)</f>
        <v>0</v>
      </c>
      <c r="K162" s="161" t="s">
        <v>140</v>
      </c>
      <c r="L162" s="34"/>
      <c r="M162" s="166" t="s">
        <v>1</v>
      </c>
      <c r="N162" s="167" t="s">
        <v>37</v>
      </c>
      <c r="O162" s="59"/>
      <c r="P162" s="168">
        <f>O162*H162</f>
        <v>0</v>
      </c>
      <c r="Q162" s="168">
        <v>1.6000000000000001E-4</v>
      </c>
      <c r="R162" s="168">
        <f>Q162*H162</f>
        <v>1.28</v>
      </c>
      <c r="S162" s="168">
        <v>0.25600000000000001</v>
      </c>
      <c r="T162" s="169">
        <f>S162*H162</f>
        <v>2048</v>
      </c>
      <c r="U162" s="33"/>
      <c r="V162" s="33"/>
      <c r="W162" s="33"/>
      <c r="X162" s="33"/>
      <c r="Y162" s="33"/>
      <c r="Z162" s="33"/>
      <c r="AA162" s="33"/>
      <c r="AB162" s="33"/>
      <c r="AC162" s="33"/>
      <c r="AD162" s="33"/>
      <c r="AE162" s="33"/>
      <c r="AR162" s="170" t="s">
        <v>141</v>
      </c>
      <c r="AT162" s="170" t="s">
        <v>136</v>
      </c>
      <c r="AU162" s="170" t="s">
        <v>79</v>
      </c>
      <c r="AY162" s="18" t="s">
        <v>134</v>
      </c>
      <c r="BE162" s="171">
        <f>IF(N162="základní",J162,0)</f>
        <v>0</v>
      </c>
      <c r="BF162" s="171">
        <f>IF(N162="snížená",J162,0)</f>
        <v>0</v>
      </c>
      <c r="BG162" s="171">
        <f>IF(N162="zákl. přenesená",J162,0)</f>
        <v>0</v>
      </c>
      <c r="BH162" s="171">
        <f>IF(N162="sníž. přenesená",J162,0)</f>
        <v>0</v>
      </c>
      <c r="BI162" s="171">
        <f>IF(N162="nulová",J162,0)</f>
        <v>0</v>
      </c>
      <c r="BJ162" s="18" t="s">
        <v>78</v>
      </c>
      <c r="BK162" s="171">
        <f>ROUND(I162*H162,2)</f>
        <v>0</v>
      </c>
      <c r="BL162" s="18" t="s">
        <v>141</v>
      </c>
      <c r="BM162" s="170" t="s">
        <v>679</v>
      </c>
    </row>
    <row r="163" spans="1:65" s="2" customFormat="1" ht="29.25">
      <c r="A163" s="33"/>
      <c r="B163" s="34"/>
      <c r="C163" s="33"/>
      <c r="D163" s="172" t="s">
        <v>142</v>
      </c>
      <c r="E163" s="33"/>
      <c r="F163" s="173" t="s">
        <v>680</v>
      </c>
      <c r="G163" s="33"/>
      <c r="H163" s="33"/>
      <c r="I163" s="94"/>
      <c r="J163" s="33"/>
      <c r="K163" s="33"/>
      <c r="L163" s="34"/>
      <c r="M163" s="174"/>
      <c r="N163" s="175"/>
      <c r="O163" s="59"/>
      <c r="P163" s="59"/>
      <c r="Q163" s="59"/>
      <c r="R163" s="59"/>
      <c r="S163" s="59"/>
      <c r="T163" s="60"/>
      <c r="U163" s="33"/>
      <c r="V163" s="33"/>
      <c r="W163" s="33"/>
      <c r="X163" s="33"/>
      <c r="Y163" s="33"/>
      <c r="Z163" s="33"/>
      <c r="AA163" s="33"/>
      <c r="AB163" s="33"/>
      <c r="AC163" s="33"/>
      <c r="AD163" s="33"/>
      <c r="AE163" s="33"/>
      <c r="AT163" s="18" t="s">
        <v>142</v>
      </c>
      <c r="AU163" s="18" t="s">
        <v>79</v>
      </c>
    </row>
    <row r="164" spans="1:65" s="2" customFormat="1" ht="224.25">
      <c r="A164" s="33"/>
      <c r="B164" s="34"/>
      <c r="C164" s="33"/>
      <c r="D164" s="172" t="s">
        <v>144</v>
      </c>
      <c r="E164" s="33"/>
      <c r="F164" s="176" t="s">
        <v>165</v>
      </c>
      <c r="G164" s="33"/>
      <c r="H164" s="33"/>
      <c r="I164" s="94"/>
      <c r="J164" s="33"/>
      <c r="K164" s="33"/>
      <c r="L164" s="34"/>
      <c r="M164" s="174"/>
      <c r="N164" s="175"/>
      <c r="O164" s="59"/>
      <c r="P164" s="59"/>
      <c r="Q164" s="59"/>
      <c r="R164" s="59"/>
      <c r="S164" s="59"/>
      <c r="T164" s="60"/>
      <c r="U164" s="33"/>
      <c r="V164" s="33"/>
      <c r="W164" s="33"/>
      <c r="X164" s="33"/>
      <c r="Y164" s="33"/>
      <c r="Z164" s="33"/>
      <c r="AA164" s="33"/>
      <c r="AB164" s="33"/>
      <c r="AC164" s="33"/>
      <c r="AD164" s="33"/>
      <c r="AE164" s="33"/>
      <c r="AT164" s="18" t="s">
        <v>144</v>
      </c>
      <c r="AU164" s="18" t="s">
        <v>79</v>
      </c>
    </row>
    <row r="165" spans="1:65" s="13" customFormat="1" ht="22.5">
      <c r="B165" s="177"/>
      <c r="D165" s="172" t="s">
        <v>146</v>
      </c>
      <c r="E165" s="178" t="s">
        <v>1</v>
      </c>
      <c r="F165" s="179" t="s">
        <v>681</v>
      </c>
      <c r="H165" s="180">
        <v>4000</v>
      </c>
      <c r="I165" s="181"/>
      <c r="L165" s="177"/>
      <c r="M165" s="182"/>
      <c r="N165" s="183"/>
      <c r="O165" s="183"/>
      <c r="P165" s="183"/>
      <c r="Q165" s="183"/>
      <c r="R165" s="183"/>
      <c r="S165" s="183"/>
      <c r="T165" s="184"/>
      <c r="AT165" s="178" t="s">
        <v>146</v>
      </c>
      <c r="AU165" s="178" t="s">
        <v>79</v>
      </c>
      <c r="AV165" s="13" t="s">
        <v>79</v>
      </c>
      <c r="AW165" s="13" t="s">
        <v>29</v>
      </c>
      <c r="AX165" s="13" t="s">
        <v>72</v>
      </c>
      <c r="AY165" s="178" t="s">
        <v>134</v>
      </c>
    </row>
    <row r="166" spans="1:65" s="15" customFormat="1">
      <c r="B166" s="193"/>
      <c r="D166" s="172" t="s">
        <v>146</v>
      </c>
      <c r="E166" s="194" t="s">
        <v>1</v>
      </c>
      <c r="F166" s="195" t="s">
        <v>166</v>
      </c>
      <c r="H166" s="194" t="s">
        <v>1</v>
      </c>
      <c r="I166" s="196"/>
      <c r="L166" s="193"/>
      <c r="M166" s="197"/>
      <c r="N166" s="198"/>
      <c r="O166" s="198"/>
      <c r="P166" s="198"/>
      <c r="Q166" s="198"/>
      <c r="R166" s="198"/>
      <c r="S166" s="198"/>
      <c r="T166" s="199"/>
      <c r="AT166" s="194" t="s">
        <v>146</v>
      </c>
      <c r="AU166" s="194" t="s">
        <v>79</v>
      </c>
      <c r="AV166" s="15" t="s">
        <v>78</v>
      </c>
      <c r="AW166" s="15" t="s">
        <v>29</v>
      </c>
      <c r="AX166" s="15" t="s">
        <v>72</v>
      </c>
      <c r="AY166" s="194" t="s">
        <v>134</v>
      </c>
    </row>
    <row r="167" spans="1:65" s="13" customFormat="1">
      <c r="B167" s="177"/>
      <c r="D167" s="172" t="s">
        <v>146</v>
      </c>
      <c r="E167" s="178" t="s">
        <v>1</v>
      </c>
      <c r="F167" s="179" t="s">
        <v>682</v>
      </c>
      <c r="H167" s="180">
        <v>4000</v>
      </c>
      <c r="I167" s="181"/>
      <c r="L167" s="177"/>
      <c r="M167" s="182"/>
      <c r="N167" s="183"/>
      <c r="O167" s="183"/>
      <c r="P167" s="183"/>
      <c r="Q167" s="183"/>
      <c r="R167" s="183"/>
      <c r="S167" s="183"/>
      <c r="T167" s="184"/>
      <c r="AT167" s="178" t="s">
        <v>146</v>
      </c>
      <c r="AU167" s="178" t="s">
        <v>79</v>
      </c>
      <c r="AV167" s="13" t="s">
        <v>79</v>
      </c>
      <c r="AW167" s="13" t="s">
        <v>29</v>
      </c>
      <c r="AX167" s="13" t="s">
        <v>72</v>
      </c>
      <c r="AY167" s="178" t="s">
        <v>134</v>
      </c>
    </row>
    <row r="168" spans="1:65" s="14" customFormat="1">
      <c r="B168" s="185"/>
      <c r="D168" s="172" t="s">
        <v>146</v>
      </c>
      <c r="E168" s="186" t="s">
        <v>1</v>
      </c>
      <c r="F168" s="187" t="s">
        <v>147</v>
      </c>
      <c r="H168" s="188">
        <v>8000</v>
      </c>
      <c r="I168" s="189"/>
      <c r="L168" s="185"/>
      <c r="M168" s="190"/>
      <c r="N168" s="191"/>
      <c r="O168" s="191"/>
      <c r="P168" s="191"/>
      <c r="Q168" s="191"/>
      <c r="R168" s="191"/>
      <c r="S168" s="191"/>
      <c r="T168" s="192"/>
      <c r="AT168" s="186" t="s">
        <v>146</v>
      </c>
      <c r="AU168" s="186" t="s">
        <v>79</v>
      </c>
      <c r="AV168" s="14" t="s">
        <v>141</v>
      </c>
      <c r="AW168" s="14" t="s">
        <v>29</v>
      </c>
      <c r="AX168" s="14" t="s">
        <v>78</v>
      </c>
      <c r="AY168" s="186" t="s">
        <v>134</v>
      </c>
    </row>
    <row r="169" spans="1:65" s="2" customFormat="1" ht="16.5" customHeight="1">
      <c r="A169" s="33"/>
      <c r="B169" s="158"/>
      <c r="C169" s="200" t="s">
        <v>683</v>
      </c>
      <c r="D169" s="200" t="s">
        <v>168</v>
      </c>
      <c r="E169" s="201" t="s">
        <v>169</v>
      </c>
      <c r="F169" s="202" t="s">
        <v>170</v>
      </c>
      <c r="G169" s="203" t="s">
        <v>171</v>
      </c>
      <c r="H169" s="204">
        <v>-800</v>
      </c>
      <c r="I169" s="205"/>
      <c r="J169" s="206">
        <f>ROUND(I169*H169,2)</f>
        <v>0</v>
      </c>
      <c r="K169" s="202" t="s">
        <v>140</v>
      </c>
      <c r="L169" s="207"/>
      <c r="M169" s="208" t="s">
        <v>1</v>
      </c>
      <c r="N169" s="209" t="s">
        <v>37</v>
      </c>
      <c r="O169" s="59"/>
      <c r="P169" s="168">
        <f>O169*H169</f>
        <v>0</v>
      </c>
      <c r="Q169" s="168">
        <v>1</v>
      </c>
      <c r="R169" s="168">
        <f>Q169*H169</f>
        <v>-800</v>
      </c>
      <c r="S169" s="168">
        <v>0</v>
      </c>
      <c r="T169" s="169">
        <f>S169*H169</f>
        <v>0</v>
      </c>
      <c r="U169" s="33"/>
      <c r="V169" s="33"/>
      <c r="W169" s="33"/>
      <c r="X169" s="33"/>
      <c r="Y169" s="33"/>
      <c r="Z169" s="33"/>
      <c r="AA169" s="33"/>
      <c r="AB169" s="33"/>
      <c r="AC169" s="33"/>
      <c r="AD169" s="33"/>
      <c r="AE169" s="33"/>
      <c r="AR169" s="170" t="s">
        <v>172</v>
      </c>
      <c r="AT169" s="170" t="s">
        <v>168</v>
      </c>
      <c r="AU169" s="170" t="s">
        <v>79</v>
      </c>
      <c r="AY169" s="18" t="s">
        <v>134</v>
      </c>
      <c r="BE169" s="171">
        <f>IF(N169="základní",J169,0)</f>
        <v>0</v>
      </c>
      <c r="BF169" s="171">
        <f>IF(N169="snížená",J169,0)</f>
        <v>0</v>
      </c>
      <c r="BG169" s="171">
        <f>IF(N169="zákl. přenesená",J169,0)</f>
        <v>0</v>
      </c>
      <c r="BH169" s="171">
        <f>IF(N169="sníž. přenesená",J169,0)</f>
        <v>0</v>
      </c>
      <c r="BI169" s="171">
        <f>IF(N169="nulová",J169,0)</f>
        <v>0</v>
      </c>
      <c r="BJ169" s="18" t="s">
        <v>78</v>
      </c>
      <c r="BK169" s="171">
        <f>ROUND(I169*H169,2)</f>
        <v>0</v>
      </c>
      <c r="BL169" s="18" t="s">
        <v>141</v>
      </c>
      <c r="BM169" s="170" t="s">
        <v>684</v>
      </c>
    </row>
    <row r="170" spans="1:65" s="2" customFormat="1">
      <c r="A170" s="33"/>
      <c r="B170" s="34"/>
      <c r="C170" s="33"/>
      <c r="D170" s="172" t="s">
        <v>142</v>
      </c>
      <c r="E170" s="33"/>
      <c r="F170" s="173" t="s">
        <v>170</v>
      </c>
      <c r="G170" s="33"/>
      <c r="H170" s="33"/>
      <c r="I170" s="94"/>
      <c r="J170" s="33"/>
      <c r="K170" s="33"/>
      <c r="L170" s="34"/>
      <c r="M170" s="174"/>
      <c r="N170" s="175"/>
      <c r="O170" s="59"/>
      <c r="P170" s="59"/>
      <c r="Q170" s="59"/>
      <c r="R170" s="59"/>
      <c r="S170" s="59"/>
      <c r="T170" s="60"/>
      <c r="U170" s="33"/>
      <c r="V170" s="33"/>
      <c r="W170" s="33"/>
      <c r="X170" s="33"/>
      <c r="Y170" s="33"/>
      <c r="Z170" s="33"/>
      <c r="AA170" s="33"/>
      <c r="AB170" s="33"/>
      <c r="AC170" s="33"/>
      <c r="AD170" s="33"/>
      <c r="AE170" s="33"/>
      <c r="AT170" s="18" t="s">
        <v>142</v>
      </c>
      <c r="AU170" s="18" t="s">
        <v>79</v>
      </c>
    </row>
    <row r="171" spans="1:65" s="15" customFormat="1">
      <c r="B171" s="193"/>
      <c r="D171" s="172" t="s">
        <v>146</v>
      </c>
      <c r="E171" s="194" t="s">
        <v>1</v>
      </c>
      <c r="F171" s="195" t="s">
        <v>173</v>
      </c>
      <c r="H171" s="194" t="s">
        <v>1</v>
      </c>
      <c r="I171" s="196"/>
      <c r="L171" s="193"/>
      <c r="M171" s="197"/>
      <c r="N171" s="198"/>
      <c r="O171" s="198"/>
      <c r="P171" s="198"/>
      <c r="Q171" s="198"/>
      <c r="R171" s="198"/>
      <c r="S171" s="198"/>
      <c r="T171" s="199"/>
      <c r="AT171" s="194" t="s">
        <v>146</v>
      </c>
      <c r="AU171" s="194" t="s">
        <v>79</v>
      </c>
      <c r="AV171" s="15" t="s">
        <v>78</v>
      </c>
      <c r="AW171" s="15" t="s">
        <v>29</v>
      </c>
      <c r="AX171" s="15" t="s">
        <v>72</v>
      </c>
      <c r="AY171" s="194" t="s">
        <v>134</v>
      </c>
    </row>
    <row r="172" spans="1:65" s="13" customFormat="1">
      <c r="B172" s="177"/>
      <c r="D172" s="172" t="s">
        <v>146</v>
      </c>
      <c r="E172" s="178" t="s">
        <v>1</v>
      </c>
      <c r="F172" s="179" t="s">
        <v>685</v>
      </c>
      <c r="H172" s="180">
        <v>800</v>
      </c>
      <c r="I172" s="181"/>
      <c r="L172" s="177"/>
      <c r="M172" s="182"/>
      <c r="N172" s="183"/>
      <c r="O172" s="183"/>
      <c r="P172" s="183"/>
      <c r="Q172" s="183"/>
      <c r="R172" s="183"/>
      <c r="S172" s="183"/>
      <c r="T172" s="184"/>
      <c r="AT172" s="178" t="s">
        <v>146</v>
      </c>
      <c r="AU172" s="178" t="s">
        <v>79</v>
      </c>
      <c r="AV172" s="13" t="s">
        <v>79</v>
      </c>
      <c r="AW172" s="13" t="s">
        <v>29</v>
      </c>
      <c r="AX172" s="13" t="s">
        <v>78</v>
      </c>
      <c r="AY172" s="178" t="s">
        <v>134</v>
      </c>
    </row>
    <row r="173" spans="1:65" s="2" customFormat="1" ht="21.75" customHeight="1">
      <c r="A173" s="33"/>
      <c r="B173" s="158"/>
      <c r="C173" s="159" t="s">
        <v>375</v>
      </c>
      <c r="D173" s="159" t="s">
        <v>136</v>
      </c>
      <c r="E173" s="160" t="s">
        <v>157</v>
      </c>
      <c r="F173" s="161" t="s">
        <v>158</v>
      </c>
      <c r="G173" s="162" t="s">
        <v>139</v>
      </c>
      <c r="H173" s="163">
        <v>3190</v>
      </c>
      <c r="I173" s="164"/>
      <c r="J173" s="165">
        <f>ROUND(I173*H173,2)</f>
        <v>0</v>
      </c>
      <c r="K173" s="161" t="s">
        <v>140</v>
      </c>
      <c r="L173" s="34"/>
      <c r="M173" s="166" t="s">
        <v>1</v>
      </c>
      <c r="N173" s="167" t="s">
        <v>37</v>
      </c>
      <c r="O173" s="59"/>
      <c r="P173" s="168">
        <f>O173*H173</f>
        <v>0</v>
      </c>
      <c r="Q173" s="168">
        <v>0</v>
      </c>
      <c r="R173" s="168">
        <f>Q173*H173</f>
        <v>0</v>
      </c>
      <c r="S173" s="168">
        <v>0.44</v>
      </c>
      <c r="T173" s="169">
        <f>S173*H173</f>
        <v>1403.6</v>
      </c>
      <c r="U173" s="33"/>
      <c r="V173" s="33"/>
      <c r="W173" s="33"/>
      <c r="X173" s="33"/>
      <c r="Y173" s="33"/>
      <c r="Z173" s="33"/>
      <c r="AA173" s="33"/>
      <c r="AB173" s="33"/>
      <c r="AC173" s="33"/>
      <c r="AD173" s="33"/>
      <c r="AE173" s="33"/>
      <c r="AR173" s="170" t="s">
        <v>141</v>
      </c>
      <c r="AT173" s="170" t="s">
        <v>136</v>
      </c>
      <c r="AU173" s="170" t="s">
        <v>79</v>
      </c>
      <c r="AY173" s="18" t="s">
        <v>134</v>
      </c>
      <c r="BE173" s="171">
        <f>IF(N173="základní",J173,0)</f>
        <v>0</v>
      </c>
      <c r="BF173" s="171">
        <f>IF(N173="snížená",J173,0)</f>
        <v>0</v>
      </c>
      <c r="BG173" s="171">
        <f>IF(N173="zákl. přenesená",J173,0)</f>
        <v>0</v>
      </c>
      <c r="BH173" s="171">
        <f>IF(N173="sníž. přenesená",J173,0)</f>
        <v>0</v>
      </c>
      <c r="BI173" s="171">
        <f>IF(N173="nulová",J173,0)</f>
        <v>0</v>
      </c>
      <c r="BJ173" s="18" t="s">
        <v>78</v>
      </c>
      <c r="BK173" s="171">
        <f>ROUND(I173*H173,2)</f>
        <v>0</v>
      </c>
      <c r="BL173" s="18" t="s">
        <v>141</v>
      </c>
      <c r="BM173" s="170" t="s">
        <v>686</v>
      </c>
    </row>
    <row r="174" spans="1:65" s="2" customFormat="1" ht="39">
      <c r="A174" s="33"/>
      <c r="B174" s="34"/>
      <c r="C174" s="33"/>
      <c r="D174" s="172" t="s">
        <v>142</v>
      </c>
      <c r="E174" s="33"/>
      <c r="F174" s="173" t="s">
        <v>159</v>
      </c>
      <c r="G174" s="33"/>
      <c r="H174" s="33"/>
      <c r="I174" s="94"/>
      <c r="J174" s="33"/>
      <c r="K174" s="33"/>
      <c r="L174" s="34"/>
      <c r="M174" s="174"/>
      <c r="N174" s="175"/>
      <c r="O174" s="59"/>
      <c r="P174" s="59"/>
      <c r="Q174" s="59"/>
      <c r="R174" s="59"/>
      <c r="S174" s="59"/>
      <c r="T174" s="60"/>
      <c r="U174" s="33"/>
      <c r="V174" s="33"/>
      <c r="W174" s="33"/>
      <c r="X174" s="33"/>
      <c r="Y174" s="33"/>
      <c r="Z174" s="33"/>
      <c r="AA174" s="33"/>
      <c r="AB174" s="33"/>
      <c r="AC174" s="33"/>
      <c r="AD174" s="33"/>
      <c r="AE174" s="33"/>
      <c r="AT174" s="18" t="s">
        <v>142</v>
      </c>
      <c r="AU174" s="18" t="s">
        <v>79</v>
      </c>
    </row>
    <row r="175" spans="1:65" s="2" customFormat="1" ht="253.5">
      <c r="A175" s="33"/>
      <c r="B175" s="34"/>
      <c r="C175" s="33"/>
      <c r="D175" s="172" t="s">
        <v>144</v>
      </c>
      <c r="E175" s="33"/>
      <c r="F175" s="176" t="s">
        <v>160</v>
      </c>
      <c r="G175" s="33"/>
      <c r="H175" s="33"/>
      <c r="I175" s="94"/>
      <c r="J175" s="33"/>
      <c r="K175" s="33"/>
      <c r="L175" s="34"/>
      <c r="M175" s="174"/>
      <c r="N175" s="175"/>
      <c r="O175" s="59"/>
      <c r="P175" s="59"/>
      <c r="Q175" s="59"/>
      <c r="R175" s="59"/>
      <c r="S175" s="59"/>
      <c r="T175" s="60"/>
      <c r="U175" s="33"/>
      <c r="V175" s="33"/>
      <c r="W175" s="33"/>
      <c r="X175" s="33"/>
      <c r="Y175" s="33"/>
      <c r="Z175" s="33"/>
      <c r="AA175" s="33"/>
      <c r="AB175" s="33"/>
      <c r="AC175" s="33"/>
      <c r="AD175" s="33"/>
      <c r="AE175" s="33"/>
      <c r="AT175" s="18" t="s">
        <v>144</v>
      </c>
      <c r="AU175" s="18" t="s">
        <v>79</v>
      </c>
    </row>
    <row r="176" spans="1:65" s="13" customFormat="1">
      <c r="B176" s="177"/>
      <c r="D176" s="172" t="s">
        <v>146</v>
      </c>
      <c r="E176" s="178" t="s">
        <v>1</v>
      </c>
      <c r="F176" s="179" t="s">
        <v>687</v>
      </c>
      <c r="H176" s="180">
        <v>240</v>
      </c>
      <c r="I176" s="181"/>
      <c r="L176" s="177"/>
      <c r="M176" s="182"/>
      <c r="N176" s="183"/>
      <c r="O176" s="183"/>
      <c r="P176" s="183"/>
      <c r="Q176" s="183"/>
      <c r="R176" s="183"/>
      <c r="S176" s="183"/>
      <c r="T176" s="184"/>
      <c r="AT176" s="178" t="s">
        <v>146</v>
      </c>
      <c r="AU176" s="178" t="s">
        <v>79</v>
      </c>
      <c r="AV176" s="13" t="s">
        <v>79</v>
      </c>
      <c r="AW176" s="13" t="s">
        <v>29</v>
      </c>
      <c r="AX176" s="13" t="s">
        <v>72</v>
      </c>
      <c r="AY176" s="178" t="s">
        <v>134</v>
      </c>
    </row>
    <row r="177" spans="1:65" s="13" customFormat="1" ht="22.5">
      <c r="B177" s="177"/>
      <c r="D177" s="172" t="s">
        <v>146</v>
      </c>
      <c r="E177" s="178" t="s">
        <v>1</v>
      </c>
      <c r="F177" s="179" t="s">
        <v>688</v>
      </c>
      <c r="H177" s="180">
        <v>2950</v>
      </c>
      <c r="I177" s="181"/>
      <c r="L177" s="177"/>
      <c r="M177" s="182"/>
      <c r="N177" s="183"/>
      <c r="O177" s="183"/>
      <c r="P177" s="183"/>
      <c r="Q177" s="183"/>
      <c r="R177" s="183"/>
      <c r="S177" s="183"/>
      <c r="T177" s="184"/>
      <c r="AT177" s="178" t="s">
        <v>146</v>
      </c>
      <c r="AU177" s="178" t="s">
        <v>79</v>
      </c>
      <c r="AV177" s="13" t="s">
        <v>79</v>
      </c>
      <c r="AW177" s="13" t="s">
        <v>29</v>
      </c>
      <c r="AX177" s="13" t="s">
        <v>72</v>
      </c>
      <c r="AY177" s="178" t="s">
        <v>134</v>
      </c>
    </row>
    <row r="178" spans="1:65" s="14" customFormat="1">
      <c r="B178" s="185"/>
      <c r="D178" s="172" t="s">
        <v>146</v>
      </c>
      <c r="E178" s="186" t="s">
        <v>1</v>
      </c>
      <c r="F178" s="187" t="s">
        <v>147</v>
      </c>
      <c r="H178" s="188">
        <v>3190</v>
      </c>
      <c r="I178" s="189"/>
      <c r="L178" s="185"/>
      <c r="M178" s="190"/>
      <c r="N178" s="191"/>
      <c r="O178" s="191"/>
      <c r="P178" s="191"/>
      <c r="Q178" s="191"/>
      <c r="R178" s="191"/>
      <c r="S178" s="191"/>
      <c r="T178" s="192"/>
      <c r="AT178" s="186" t="s">
        <v>146</v>
      </c>
      <c r="AU178" s="186" t="s">
        <v>79</v>
      </c>
      <c r="AV178" s="14" t="s">
        <v>141</v>
      </c>
      <c r="AW178" s="14" t="s">
        <v>29</v>
      </c>
      <c r="AX178" s="14" t="s">
        <v>78</v>
      </c>
      <c r="AY178" s="186" t="s">
        <v>134</v>
      </c>
    </row>
    <row r="179" spans="1:65" s="2" customFormat="1" ht="21.75" customHeight="1">
      <c r="A179" s="33"/>
      <c r="B179" s="158"/>
      <c r="C179" s="159" t="s">
        <v>380</v>
      </c>
      <c r="D179" s="159" t="s">
        <v>136</v>
      </c>
      <c r="E179" s="160" t="s">
        <v>161</v>
      </c>
      <c r="F179" s="161" t="s">
        <v>162</v>
      </c>
      <c r="G179" s="162" t="s">
        <v>139</v>
      </c>
      <c r="H179" s="163">
        <v>1350</v>
      </c>
      <c r="I179" s="164"/>
      <c r="J179" s="165">
        <f>ROUND(I179*H179,2)</f>
        <v>0</v>
      </c>
      <c r="K179" s="161" t="s">
        <v>140</v>
      </c>
      <c r="L179" s="34"/>
      <c r="M179" s="166" t="s">
        <v>1</v>
      </c>
      <c r="N179" s="167" t="s">
        <v>37</v>
      </c>
      <c r="O179" s="59"/>
      <c r="P179" s="168">
        <f>O179*H179</f>
        <v>0</v>
      </c>
      <c r="Q179" s="168">
        <v>0</v>
      </c>
      <c r="R179" s="168">
        <f>Q179*H179</f>
        <v>0</v>
      </c>
      <c r="S179" s="168">
        <v>0.57999999999999996</v>
      </c>
      <c r="T179" s="169">
        <f>S179*H179</f>
        <v>783</v>
      </c>
      <c r="U179" s="33"/>
      <c r="V179" s="33"/>
      <c r="W179" s="33"/>
      <c r="X179" s="33"/>
      <c r="Y179" s="33"/>
      <c r="Z179" s="33"/>
      <c r="AA179" s="33"/>
      <c r="AB179" s="33"/>
      <c r="AC179" s="33"/>
      <c r="AD179" s="33"/>
      <c r="AE179" s="33"/>
      <c r="AR179" s="170" t="s">
        <v>141</v>
      </c>
      <c r="AT179" s="170" t="s">
        <v>136</v>
      </c>
      <c r="AU179" s="170" t="s">
        <v>79</v>
      </c>
      <c r="AY179" s="18" t="s">
        <v>134</v>
      </c>
      <c r="BE179" s="171">
        <f>IF(N179="základní",J179,0)</f>
        <v>0</v>
      </c>
      <c r="BF179" s="171">
        <f>IF(N179="snížená",J179,0)</f>
        <v>0</v>
      </c>
      <c r="BG179" s="171">
        <f>IF(N179="zákl. přenesená",J179,0)</f>
        <v>0</v>
      </c>
      <c r="BH179" s="171">
        <f>IF(N179="sníž. přenesená",J179,0)</f>
        <v>0</v>
      </c>
      <c r="BI179" s="171">
        <f>IF(N179="nulová",J179,0)</f>
        <v>0</v>
      </c>
      <c r="BJ179" s="18" t="s">
        <v>78</v>
      </c>
      <c r="BK179" s="171">
        <f>ROUND(I179*H179,2)</f>
        <v>0</v>
      </c>
      <c r="BL179" s="18" t="s">
        <v>141</v>
      </c>
      <c r="BM179" s="170" t="s">
        <v>689</v>
      </c>
    </row>
    <row r="180" spans="1:65" s="2" customFormat="1" ht="39">
      <c r="A180" s="33"/>
      <c r="B180" s="34"/>
      <c r="C180" s="33"/>
      <c r="D180" s="172" t="s">
        <v>142</v>
      </c>
      <c r="E180" s="33"/>
      <c r="F180" s="173" t="s">
        <v>163</v>
      </c>
      <c r="G180" s="33"/>
      <c r="H180" s="33"/>
      <c r="I180" s="94"/>
      <c r="J180" s="33"/>
      <c r="K180" s="33"/>
      <c r="L180" s="34"/>
      <c r="M180" s="174"/>
      <c r="N180" s="175"/>
      <c r="O180" s="59"/>
      <c r="P180" s="59"/>
      <c r="Q180" s="59"/>
      <c r="R180" s="59"/>
      <c r="S180" s="59"/>
      <c r="T180" s="60"/>
      <c r="U180" s="33"/>
      <c r="V180" s="33"/>
      <c r="W180" s="33"/>
      <c r="X180" s="33"/>
      <c r="Y180" s="33"/>
      <c r="Z180" s="33"/>
      <c r="AA180" s="33"/>
      <c r="AB180" s="33"/>
      <c r="AC180" s="33"/>
      <c r="AD180" s="33"/>
      <c r="AE180" s="33"/>
      <c r="AT180" s="18" t="s">
        <v>142</v>
      </c>
      <c r="AU180" s="18" t="s">
        <v>79</v>
      </c>
    </row>
    <row r="181" spans="1:65" s="2" customFormat="1" ht="253.5">
      <c r="A181" s="33"/>
      <c r="B181" s="34"/>
      <c r="C181" s="33"/>
      <c r="D181" s="172" t="s">
        <v>144</v>
      </c>
      <c r="E181" s="33"/>
      <c r="F181" s="176" t="s">
        <v>160</v>
      </c>
      <c r="G181" s="33"/>
      <c r="H181" s="33"/>
      <c r="I181" s="94"/>
      <c r="J181" s="33"/>
      <c r="K181" s="33"/>
      <c r="L181" s="34"/>
      <c r="M181" s="174"/>
      <c r="N181" s="175"/>
      <c r="O181" s="59"/>
      <c r="P181" s="59"/>
      <c r="Q181" s="59"/>
      <c r="R181" s="59"/>
      <c r="S181" s="59"/>
      <c r="T181" s="60"/>
      <c r="U181" s="33"/>
      <c r="V181" s="33"/>
      <c r="W181" s="33"/>
      <c r="X181" s="33"/>
      <c r="Y181" s="33"/>
      <c r="Z181" s="33"/>
      <c r="AA181" s="33"/>
      <c r="AB181" s="33"/>
      <c r="AC181" s="33"/>
      <c r="AD181" s="33"/>
      <c r="AE181" s="33"/>
      <c r="AT181" s="18" t="s">
        <v>144</v>
      </c>
      <c r="AU181" s="18" t="s">
        <v>79</v>
      </c>
    </row>
    <row r="182" spans="1:65" s="13" customFormat="1" ht="22.5">
      <c r="B182" s="177"/>
      <c r="D182" s="172" t="s">
        <v>146</v>
      </c>
      <c r="E182" s="178" t="s">
        <v>1</v>
      </c>
      <c r="F182" s="179" t="s">
        <v>690</v>
      </c>
      <c r="H182" s="180">
        <v>1350</v>
      </c>
      <c r="I182" s="181"/>
      <c r="L182" s="177"/>
      <c r="M182" s="182"/>
      <c r="N182" s="183"/>
      <c r="O182" s="183"/>
      <c r="P182" s="183"/>
      <c r="Q182" s="183"/>
      <c r="R182" s="183"/>
      <c r="S182" s="183"/>
      <c r="T182" s="184"/>
      <c r="AT182" s="178" t="s">
        <v>146</v>
      </c>
      <c r="AU182" s="178" t="s">
        <v>79</v>
      </c>
      <c r="AV182" s="13" t="s">
        <v>79</v>
      </c>
      <c r="AW182" s="13" t="s">
        <v>29</v>
      </c>
      <c r="AX182" s="13" t="s">
        <v>78</v>
      </c>
      <c r="AY182" s="178" t="s">
        <v>134</v>
      </c>
    </row>
    <row r="183" spans="1:65" s="2" customFormat="1" ht="16.5" customHeight="1">
      <c r="A183" s="33"/>
      <c r="B183" s="158"/>
      <c r="C183" s="159" t="s">
        <v>397</v>
      </c>
      <c r="D183" s="159" t="s">
        <v>136</v>
      </c>
      <c r="E183" s="160" t="s">
        <v>175</v>
      </c>
      <c r="F183" s="161" t="s">
        <v>176</v>
      </c>
      <c r="G183" s="162" t="s">
        <v>177</v>
      </c>
      <c r="H183" s="163">
        <v>560</v>
      </c>
      <c r="I183" s="164"/>
      <c r="J183" s="165">
        <f>ROUND(I183*H183,2)</f>
        <v>0</v>
      </c>
      <c r="K183" s="161" t="s">
        <v>140</v>
      </c>
      <c r="L183" s="34"/>
      <c r="M183" s="166" t="s">
        <v>1</v>
      </c>
      <c r="N183" s="167" t="s">
        <v>37</v>
      </c>
      <c r="O183" s="59"/>
      <c r="P183" s="168">
        <f>O183*H183</f>
        <v>0</v>
      </c>
      <c r="Q183" s="168">
        <v>0</v>
      </c>
      <c r="R183" s="168">
        <f>Q183*H183</f>
        <v>0</v>
      </c>
      <c r="S183" s="168">
        <v>0.23</v>
      </c>
      <c r="T183" s="169">
        <f>S183*H183</f>
        <v>128.80000000000001</v>
      </c>
      <c r="U183" s="33"/>
      <c r="V183" s="33"/>
      <c r="W183" s="33"/>
      <c r="X183" s="33"/>
      <c r="Y183" s="33"/>
      <c r="Z183" s="33"/>
      <c r="AA183" s="33"/>
      <c r="AB183" s="33"/>
      <c r="AC183" s="33"/>
      <c r="AD183" s="33"/>
      <c r="AE183" s="33"/>
      <c r="AR183" s="170" t="s">
        <v>141</v>
      </c>
      <c r="AT183" s="170" t="s">
        <v>136</v>
      </c>
      <c r="AU183" s="170" t="s">
        <v>79</v>
      </c>
      <c r="AY183" s="18" t="s">
        <v>134</v>
      </c>
      <c r="BE183" s="171">
        <f>IF(N183="základní",J183,0)</f>
        <v>0</v>
      </c>
      <c r="BF183" s="171">
        <f>IF(N183="snížená",J183,0)</f>
        <v>0</v>
      </c>
      <c r="BG183" s="171">
        <f>IF(N183="zákl. přenesená",J183,0)</f>
        <v>0</v>
      </c>
      <c r="BH183" s="171">
        <f>IF(N183="sníž. přenesená",J183,0)</f>
        <v>0</v>
      </c>
      <c r="BI183" s="171">
        <f>IF(N183="nulová",J183,0)</f>
        <v>0</v>
      </c>
      <c r="BJ183" s="18" t="s">
        <v>78</v>
      </c>
      <c r="BK183" s="171">
        <f>ROUND(I183*H183,2)</f>
        <v>0</v>
      </c>
      <c r="BL183" s="18" t="s">
        <v>141</v>
      </c>
      <c r="BM183" s="170" t="s">
        <v>691</v>
      </c>
    </row>
    <row r="184" spans="1:65" s="2" customFormat="1" ht="29.25">
      <c r="A184" s="33"/>
      <c r="B184" s="34"/>
      <c r="C184" s="33"/>
      <c r="D184" s="172" t="s">
        <v>142</v>
      </c>
      <c r="E184" s="33"/>
      <c r="F184" s="173" t="s">
        <v>178</v>
      </c>
      <c r="G184" s="33"/>
      <c r="H184" s="33"/>
      <c r="I184" s="94"/>
      <c r="J184" s="33"/>
      <c r="K184" s="33"/>
      <c r="L184" s="34"/>
      <c r="M184" s="174"/>
      <c r="N184" s="175"/>
      <c r="O184" s="59"/>
      <c r="P184" s="59"/>
      <c r="Q184" s="59"/>
      <c r="R184" s="59"/>
      <c r="S184" s="59"/>
      <c r="T184" s="60"/>
      <c r="U184" s="33"/>
      <c r="V184" s="33"/>
      <c r="W184" s="33"/>
      <c r="X184" s="33"/>
      <c r="Y184" s="33"/>
      <c r="Z184" s="33"/>
      <c r="AA184" s="33"/>
      <c r="AB184" s="33"/>
      <c r="AC184" s="33"/>
      <c r="AD184" s="33"/>
      <c r="AE184" s="33"/>
      <c r="AT184" s="18" t="s">
        <v>142</v>
      </c>
      <c r="AU184" s="18" t="s">
        <v>79</v>
      </c>
    </row>
    <row r="185" spans="1:65" s="2" customFormat="1" ht="156">
      <c r="A185" s="33"/>
      <c r="B185" s="34"/>
      <c r="C185" s="33"/>
      <c r="D185" s="172" t="s">
        <v>144</v>
      </c>
      <c r="E185" s="33"/>
      <c r="F185" s="176" t="s">
        <v>179</v>
      </c>
      <c r="G185" s="33"/>
      <c r="H185" s="33"/>
      <c r="I185" s="94"/>
      <c r="J185" s="33"/>
      <c r="K185" s="33"/>
      <c r="L185" s="34"/>
      <c r="M185" s="174"/>
      <c r="N185" s="175"/>
      <c r="O185" s="59"/>
      <c r="P185" s="59"/>
      <c r="Q185" s="59"/>
      <c r="R185" s="59"/>
      <c r="S185" s="59"/>
      <c r="T185" s="60"/>
      <c r="U185" s="33"/>
      <c r="V185" s="33"/>
      <c r="W185" s="33"/>
      <c r="X185" s="33"/>
      <c r="Y185" s="33"/>
      <c r="Z185" s="33"/>
      <c r="AA185" s="33"/>
      <c r="AB185" s="33"/>
      <c r="AC185" s="33"/>
      <c r="AD185" s="33"/>
      <c r="AE185" s="33"/>
      <c r="AT185" s="18" t="s">
        <v>144</v>
      </c>
      <c r="AU185" s="18" t="s">
        <v>79</v>
      </c>
    </row>
    <row r="186" spans="1:65" s="13" customFormat="1">
      <c r="B186" s="177"/>
      <c r="D186" s="172" t="s">
        <v>146</v>
      </c>
      <c r="E186" s="178" t="s">
        <v>1</v>
      </c>
      <c r="F186" s="179" t="s">
        <v>692</v>
      </c>
      <c r="H186" s="180">
        <v>560</v>
      </c>
      <c r="I186" s="181"/>
      <c r="L186" s="177"/>
      <c r="M186" s="182"/>
      <c r="N186" s="183"/>
      <c r="O186" s="183"/>
      <c r="P186" s="183"/>
      <c r="Q186" s="183"/>
      <c r="R186" s="183"/>
      <c r="S186" s="183"/>
      <c r="T186" s="184"/>
      <c r="AT186" s="178" t="s">
        <v>146</v>
      </c>
      <c r="AU186" s="178" t="s">
        <v>79</v>
      </c>
      <c r="AV186" s="13" t="s">
        <v>79</v>
      </c>
      <c r="AW186" s="13" t="s">
        <v>29</v>
      </c>
      <c r="AX186" s="13" t="s">
        <v>78</v>
      </c>
      <c r="AY186" s="178" t="s">
        <v>134</v>
      </c>
    </row>
    <row r="187" spans="1:65" s="2" customFormat="1" ht="16.5" customHeight="1">
      <c r="A187" s="33"/>
      <c r="B187" s="158"/>
      <c r="C187" s="159" t="s">
        <v>401</v>
      </c>
      <c r="D187" s="159" t="s">
        <v>136</v>
      </c>
      <c r="E187" s="160" t="s">
        <v>180</v>
      </c>
      <c r="F187" s="161" t="s">
        <v>181</v>
      </c>
      <c r="G187" s="162" t="s">
        <v>177</v>
      </c>
      <c r="H187" s="163">
        <v>630</v>
      </c>
      <c r="I187" s="164"/>
      <c r="J187" s="165">
        <f>ROUND(I187*H187,2)</f>
        <v>0</v>
      </c>
      <c r="K187" s="161" t="s">
        <v>140</v>
      </c>
      <c r="L187" s="34"/>
      <c r="M187" s="166" t="s">
        <v>1</v>
      </c>
      <c r="N187" s="167" t="s">
        <v>37</v>
      </c>
      <c r="O187" s="59"/>
      <c r="P187" s="168">
        <f>O187*H187</f>
        <v>0</v>
      </c>
      <c r="Q187" s="168">
        <v>0</v>
      </c>
      <c r="R187" s="168">
        <f>Q187*H187</f>
        <v>0</v>
      </c>
      <c r="S187" s="168">
        <v>0.28999999999999998</v>
      </c>
      <c r="T187" s="169">
        <f>S187*H187</f>
        <v>182.7</v>
      </c>
      <c r="U187" s="33"/>
      <c r="V187" s="33"/>
      <c r="W187" s="33"/>
      <c r="X187" s="33"/>
      <c r="Y187" s="33"/>
      <c r="Z187" s="33"/>
      <c r="AA187" s="33"/>
      <c r="AB187" s="33"/>
      <c r="AC187" s="33"/>
      <c r="AD187" s="33"/>
      <c r="AE187" s="33"/>
      <c r="AR187" s="170" t="s">
        <v>141</v>
      </c>
      <c r="AT187" s="170" t="s">
        <v>136</v>
      </c>
      <c r="AU187" s="170" t="s">
        <v>79</v>
      </c>
      <c r="AY187" s="18" t="s">
        <v>134</v>
      </c>
      <c r="BE187" s="171">
        <f>IF(N187="základní",J187,0)</f>
        <v>0</v>
      </c>
      <c r="BF187" s="171">
        <f>IF(N187="snížená",J187,0)</f>
        <v>0</v>
      </c>
      <c r="BG187" s="171">
        <f>IF(N187="zákl. přenesená",J187,0)</f>
        <v>0</v>
      </c>
      <c r="BH187" s="171">
        <f>IF(N187="sníž. přenesená",J187,0)</f>
        <v>0</v>
      </c>
      <c r="BI187" s="171">
        <f>IF(N187="nulová",J187,0)</f>
        <v>0</v>
      </c>
      <c r="BJ187" s="18" t="s">
        <v>78</v>
      </c>
      <c r="BK187" s="171">
        <f>ROUND(I187*H187,2)</f>
        <v>0</v>
      </c>
      <c r="BL187" s="18" t="s">
        <v>141</v>
      </c>
      <c r="BM187" s="170" t="s">
        <v>693</v>
      </c>
    </row>
    <row r="188" spans="1:65" s="2" customFormat="1" ht="29.25">
      <c r="A188" s="33"/>
      <c r="B188" s="34"/>
      <c r="C188" s="33"/>
      <c r="D188" s="172" t="s">
        <v>142</v>
      </c>
      <c r="E188" s="33"/>
      <c r="F188" s="173" t="s">
        <v>182</v>
      </c>
      <c r="G188" s="33"/>
      <c r="H188" s="33"/>
      <c r="I188" s="94"/>
      <c r="J188" s="33"/>
      <c r="K188" s="33"/>
      <c r="L188" s="34"/>
      <c r="M188" s="174"/>
      <c r="N188" s="175"/>
      <c r="O188" s="59"/>
      <c r="P188" s="59"/>
      <c r="Q188" s="59"/>
      <c r="R188" s="59"/>
      <c r="S188" s="59"/>
      <c r="T188" s="60"/>
      <c r="U188" s="33"/>
      <c r="V188" s="33"/>
      <c r="W188" s="33"/>
      <c r="X188" s="33"/>
      <c r="Y188" s="33"/>
      <c r="Z188" s="33"/>
      <c r="AA188" s="33"/>
      <c r="AB188" s="33"/>
      <c r="AC188" s="33"/>
      <c r="AD188" s="33"/>
      <c r="AE188" s="33"/>
      <c r="AT188" s="18" t="s">
        <v>142</v>
      </c>
      <c r="AU188" s="18" t="s">
        <v>79</v>
      </c>
    </row>
    <row r="189" spans="1:65" s="2" customFormat="1" ht="156">
      <c r="A189" s="33"/>
      <c r="B189" s="34"/>
      <c r="C189" s="33"/>
      <c r="D189" s="172" t="s">
        <v>144</v>
      </c>
      <c r="E189" s="33"/>
      <c r="F189" s="176" t="s">
        <v>179</v>
      </c>
      <c r="G189" s="33"/>
      <c r="H189" s="33"/>
      <c r="I189" s="94"/>
      <c r="J189" s="33"/>
      <c r="K189" s="33"/>
      <c r="L189" s="34"/>
      <c r="M189" s="174"/>
      <c r="N189" s="175"/>
      <c r="O189" s="59"/>
      <c r="P189" s="59"/>
      <c r="Q189" s="59"/>
      <c r="R189" s="59"/>
      <c r="S189" s="59"/>
      <c r="T189" s="60"/>
      <c r="U189" s="33"/>
      <c r="V189" s="33"/>
      <c r="W189" s="33"/>
      <c r="X189" s="33"/>
      <c r="Y189" s="33"/>
      <c r="Z189" s="33"/>
      <c r="AA189" s="33"/>
      <c r="AB189" s="33"/>
      <c r="AC189" s="33"/>
      <c r="AD189" s="33"/>
      <c r="AE189" s="33"/>
      <c r="AT189" s="18" t="s">
        <v>144</v>
      </c>
      <c r="AU189" s="18" t="s">
        <v>79</v>
      </c>
    </row>
    <row r="190" spans="1:65" s="13" customFormat="1">
      <c r="B190" s="177"/>
      <c r="D190" s="172" t="s">
        <v>146</v>
      </c>
      <c r="E190" s="178" t="s">
        <v>1</v>
      </c>
      <c r="F190" s="179" t="s">
        <v>694</v>
      </c>
      <c r="H190" s="180">
        <v>630</v>
      </c>
      <c r="I190" s="181"/>
      <c r="L190" s="177"/>
      <c r="M190" s="182"/>
      <c r="N190" s="183"/>
      <c r="O190" s="183"/>
      <c r="P190" s="183"/>
      <c r="Q190" s="183"/>
      <c r="R190" s="183"/>
      <c r="S190" s="183"/>
      <c r="T190" s="184"/>
      <c r="AT190" s="178" t="s">
        <v>146</v>
      </c>
      <c r="AU190" s="178" t="s">
        <v>79</v>
      </c>
      <c r="AV190" s="13" t="s">
        <v>79</v>
      </c>
      <c r="AW190" s="13" t="s">
        <v>29</v>
      </c>
      <c r="AX190" s="13" t="s">
        <v>78</v>
      </c>
      <c r="AY190" s="178" t="s">
        <v>134</v>
      </c>
    </row>
    <row r="191" spans="1:65" s="15" customFormat="1" ht="22.5">
      <c r="B191" s="193"/>
      <c r="D191" s="172" t="s">
        <v>146</v>
      </c>
      <c r="E191" s="194" t="s">
        <v>1</v>
      </c>
      <c r="F191" s="195" t="s">
        <v>183</v>
      </c>
      <c r="H191" s="194" t="s">
        <v>1</v>
      </c>
      <c r="I191" s="196"/>
      <c r="L191" s="193"/>
      <c r="M191" s="197"/>
      <c r="N191" s="198"/>
      <c r="O191" s="198"/>
      <c r="P191" s="198"/>
      <c r="Q191" s="198"/>
      <c r="R191" s="198"/>
      <c r="S191" s="198"/>
      <c r="T191" s="199"/>
      <c r="AT191" s="194" t="s">
        <v>146</v>
      </c>
      <c r="AU191" s="194" t="s">
        <v>79</v>
      </c>
      <c r="AV191" s="15" t="s">
        <v>78</v>
      </c>
      <c r="AW191" s="15" t="s">
        <v>29</v>
      </c>
      <c r="AX191" s="15" t="s">
        <v>72</v>
      </c>
      <c r="AY191" s="194" t="s">
        <v>134</v>
      </c>
    </row>
    <row r="192" spans="1:65" s="2" customFormat="1" ht="16.5" customHeight="1">
      <c r="A192" s="33"/>
      <c r="B192" s="158"/>
      <c r="C192" s="159" t="s">
        <v>695</v>
      </c>
      <c r="D192" s="159" t="s">
        <v>136</v>
      </c>
      <c r="E192" s="160" t="s">
        <v>185</v>
      </c>
      <c r="F192" s="161" t="s">
        <v>186</v>
      </c>
      <c r="G192" s="162" t="s">
        <v>177</v>
      </c>
      <c r="H192" s="163">
        <v>1240</v>
      </c>
      <c r="I192" s="164"/>
      <c r="J192" s="165">
        <f>ROUND(I192*H192,2)</f>
        <v>0</v>
      </c>
      <c r="K192" s="161" t="s">
        <v>140</v>
      </c>
      <c r="L192" s="34"/>
      <c r="M192" s="166" t="s">
        <v>1</v>
      </c>
      <c r="N192" s="167" t="s">
        <v>37</v>
      </c>
      <c r="O192" s="59"/>
      <c r="P192" s="168">
        <f>O192*H192</f>
        <v>0</v>
      </c>
      <c r="Q192" s="168">
        <v>0</v>
      </c>
      <c r="R192" s="168">
        <f>Q192*H192</f>
        <v>0</v>
      </c>
      <c r="S192" s="168">
        <v>0.115</v>
      </c>
      <c r="T192" s="169">
        <f>S192*H192</f>
        <v>142.6</v>
      </c>
      <c r="U192" s="33"/>
      <c r="V192" s="33"/>
      <c r="W192" s="33"/>
      <c r="X192" s="33"/>
      <c r="Y192" s="33"/>
      <c r="Z192" s="33"/>
      <c r="AA192" s="33"/>
      <c r="AB192" s="33"/>
      <c r="AC192" s="33"/>
      <c r="AD192" s="33"/>
      <c r="AE192" s="33"/>
      <c r="AR192" s="170" t="s">
        <v>141</v>
      </c>
      <c r="AT192" s="170" t="s">
        <v>136</v>
      </c>
      <c r="AU192" s="170" t="s">
        <v>79</v>
      </c>
      <c r="AY192" s="18" t="s">
        <v>134</v>
      </c>
      <c r="BE192" s="171">
        <f>IF(N192="základní",J192,0)</f>
        <v>0</v>
      </c>
      <c r="BF192" s="171">
        <f>IF(N192="snížená",J192,0)</f>
        <v>0</v>
      </c>
      <c r="BG192" s="171">
        <f>IF(N192="zákl. přenesená",J192,0)</f>
        <v>0</v>
      </c>
      <c r="BH192" s="171">
        <f>IF(N192="sníž. přenesená",J192,0)</f>
        <v>0</v>
      </c>
      <c r="BI192" s="171">
        <f>IF(N192="nulová",J192,0)</f>
        <v>0</v>
      </c>
      <c r="BJ192" s="18" t="s">
        <v>78</v>
      </c>
      <c r="BK192" s="171">
        <f>ROUND(I192*H192,2)</f>
        <v>0</v>
      </c>
      <c r="BL192" s="18" t="s">
        <v>141</v>
      </c>
      <c r="BM192" s="170" t="s">
        <v>696</v>
      </c>
    </row>
    <row r="193" spans="1:65" s="2" customFormat="1" ht="29.25">
      <c r="A193" s="33"/>
      <c r="B193" s="34"/>
      <c r="C193" s="33"/>
      <c r="D193" s="172" t="s">
        <v>142</v>
      </c>
      <c r="E193" s="33"/>
      <c r="F193" s="173" t="s">
        <v>187</v>
      </c>
      <c r="G193" s="33"/>
      <c r="H193" s="33"/>
      <c r="I193" s="94"/>
      <c r="J193" s="33"/>
      <c r="K193" s="33"/>
      <c r="L193" s="34"/>
      <c r="M193" s="174"/>
      <c r="N193" s="175"/>
      <c r="O193" s="59"/>
      <c r="P193" s="59"/>
      <c r="Q193" s="59"/>
      <c r="R193" s="59"/>
      <c r="S193" s="59"/>
      <c r="T193" s="60"/>
      <c r="U193" s="33"/>
      <c r="V193" s="33"/>
      <c r="W193" s="33"/>
      <c r="X193" s="33"/>
      <c r="Y193" s="33"/>
      <c r="Z193" s="33"/>
      <c r="AA193" s="33"/>
      <c r="AB193" s="33"/>
      <c r="AC193" s="33"/>
      <c r="AD193" s="33"/>
      <c r="AE193" s="33"/>
      <c r="AT193" s="18" t="s">
        <v>142</v>
      </c>
      <c r="AU193" s="18" t="s">
        <v>79</v>
      </c>
    </row>
    <row r="194" spans="1:65" s="2" customFormat="1" ht="156">
      <c r="A194" s="33"/>
      <c r="B194" s="34"/>
      <c r="C194" s="33"/>
      <c r="D194" s="172" t="s">
        <v>144</v>
      </c>
      <c r="E194" s="33"/>
      <c r="F194" s="176" t="s">
        <v>179</v>
      </c>
      <c r="G194" s="33"/>
      <c r="H194" s="33"/>
      <c r="I194" s="94"/>
      <c r="J194" s="33"/>
      <c r="K194" s="33"/>
      <c r="L194" s="34"/>
      <c r="M194" s="174"/>
      <c r="N194" s="175"/>
      <c r="O194" s="59"/>
      <c r="P194" s="59"/>
      <c r="Q194" s="59"/>
      <c r="R194" s="59"/>
      <c r="S194" s="59"/>
      <c r="T194" s="60"/>
      <c r="U194" s="33"/>
      <c r="V194" s="33"/>
      <c r="W194" s="33"/>
      <c r="X194" s="33"/>
      <c r="Y194" s="33"/>
      <c r="Z194" s="33"/>
      <c r="AA194" s="33"/>
      <c r="AB194" s="33"/>
      <c r="AC194" s="33"/>
      <c r="AD194" s="33"/>
      <c r="AE194" s="33"/>
      <c r="AT194" s="18" t="s">
        <v>144</v>
      </c>
      <c r="AU194" s="18" t="s">
        <v>79</v>
      </c>
    </row>
    <row r="195" spans="1:65" s="13" customFormat="1" ht="22.5">
      <c r="B195" s="177"/>
      <c r="D195" s="172" t="s">
        <v>146</v>
      </c>
      <c r="E195" s="178" t="s">
        <v>1</v>
      </c>
      <c r="F195" s="179" t="s">
        <v>697</v>
      </c>
      <c r="H195" s="180">
        <v>1240</v>
      </c>
      <c r="I195" s="181"/>
      <c r="L195" s="177"/>
      <c r="M195" s="182"/>
      <c r="N195" s="183"/>
      <c r="O195" s="183"/>
      <c r="P195" s="183"/>
      <c r="Q195" s="183"/>
      <c r="R195" s="183"/>
      <c r="S195" s="183"/>
      <c r="T195" s="184"/>
      <c r="AT195" s="178" t="s">
        <v>146</v>
      </c>
      <c r="AU195" s="178" t="s">
        <v>79</v>
      </c>
      <c r="AV195" s="13" t="s">
        <v>79</v>
      </c>
      <c r="AW195" s="13" t="s">
        <v>29</v>
      </c>
      <c r="AX195" s="13" t="s">
        <v>78</v>
      </c>
      <c r="AY195" s="178" t="s">
        <v>134</v>
      </c>
    </row>
    <row r="196" spans="1:65" s="2" customFormat="1" ht="21.75" customHeight="1">
      <c r="A196" s="33"/>
      <c r="B196" s="158"/>
      <c r="C196" s="159" t="s">
        <v>172</v>
      </c>
      <c r="D196" s="159" t="s">
        <v>136</v>
      </c>
      <c r="E196" s="160" t="s">
        <v>698</v>
      </c>
      <c r="F196" s="161" t="s">
        <v>699</v>
      </c>
      <c r="G196" s="162" t="s">
        <v>191</v>
      </c>
      <c r="H196" s="163">
        <v>150.28</v>
      </c>
      <c r="I196" s="164"/>
      <c r="J196" s="165">
        <f>ROUND(I196*H196,2)</f>
        <v>0</v>
      </c>
      <c r="K196" s="161" t="s">
        <v>140</v>
      </c>
      <c r="L196" s="34"/>
      <c r="M196" s="166" t="s">
        <v>1</v>
      </c>
      <c r="N196" s="167" t="s">
        <v>37</v>
      </c>
      <c r="O196" s="59"/>
      <c r="P196" s="168">
        <f>O196*H196</f>
        <v>0</v>
      </c>
      <c r="Q196" s="168">
        <v>0</v>
      </c>
      <c r="R196" s="168">
        <f>Q196*H196</f>
        <v>0</v>
      </c>
      <c r="S196" s="168">
        <v>0</v>
      </c>
      <c r="T196" s="169">
        <f>S196*H196</f>
        <v>0</v>
      </c>
      <c r="U196" s="33"/>
      <c r="V196" s="33"/>
      <c r="W196" s="33"/>
      <c r="X196" s="33"/>
      <c r="Y196" s="33"/>
      <c r="Z196" s="33"/>
      <c r="AA196" s="33"/>
      <c r="AB196" s="33"/>
      <c r="AC196" s="33"/>
      <c r="AD196" s="33"/>
      <c r="AE196" s="33"/>
      <c r="AR196" s="170" t="s">
        <v>141</v>
      </c>
      <c r="AT196" s="170" t="s">
        <v>136</v>
      </c>
      <c r="AU196" s="170" t="s">
        <v>79</v>
      </c>
      <c r="AY196" s="18" t="s">
        <v>134</v>
      </c>
      <c r="BE196" s="171">
        <f>IF(N196="základní",J196,0)</f>
        <v>0</v>
      </c>
      <c r="BF196" s="171">
        <f>IF(N196="snížená",J196,0)</f>
        <v>0</v>
      </c>
      <c r="BG196" s="171">
        <f>IF(N196="zákl. přenesená",J196,0)</f>
        <v>0</v>
      </c>
      <c r="BH196" s="171">
        <f>IF(N196="sníž. přenesená",J196,0)</f>
        <v>0</v>
      </c>
      <c r="BI196" s="171">
        <f>IF(N196="nulová",J196,0)</f>
        <v>0</v>
      </c>
      <c r="BJ196" s="18" t="s">
        <v>78</v>
      </c>
      <c r="BK196" s="171">
        <f>ROUND(I196*H196,2)</f>
        <v>0</v>
      </c>
      <c r="BL196" s="18" t="s">
        <v>141</v>
      </c>
      <c r="BM196" s="170" t="s">
        <v>700</v>
      </c>
    </row>
    <row r="197" spans="1:65" s="2" customFormat="1" ht="29.25">
      <c r="A197" s="33"/>
      <c r="B197" s="34"/>
      <c r="C197" s="33"/>
      <c r="D197" s="172" t="s">
        <v>142</v>
      </c>
      <c r="E197" s="33"/>
      <c r="F197" s="173" t="s">
        <v>701</v>
      </c>
      <c r="G197" s="33"/>
      <c r="H197" s="33"/>
      <c r="I197" s="94"/>
      <c r="J197" s="33"/>
      <c r="K197" s="33"/>
      <c r="L197" s="34"/>
      <c r="M197" s="174"/>
      <c r="N197" s="175"/>
      <c r="O197" s="59"/>
      <c r="P197" s="59"/>
      <c r="Q197" s="59"/>
      <c r="R197" s="59"/>
      <c r="S197" s="59"/>
      <c r="T197" s="60"/>
      <c r="U197" s="33"/>
      <c r="V197" s="33"/>
      <c r="W197" s="33"/>
      <c r="X197" s="33"/>
      <c r="Y197" s="33"/>
      <c r="Z197" s="33"/>
      <c r="AA197" s="33"/>
      <c r="AB197" s="33"/>
      <c r="AC197" s="33"/>
      <c r="AD197" s="33"/>
      <c r="AE197" s="33"/>
      <c r="AT197" s="18" t="s">
        <v>142</v>
      </c>
      <c r="AU197" s="18" t="s">
        <v>79</v>
      </c>
    </row>
    <row r="198" spans="1:65" s="2" customFormat="1" ht="204.75">
      <c r="A198" s="33"/>
      <c r="B198" s="34"/>
      <c r="C198" s="33"/>
      <c r="D198" s="172" t="s">
        <v>144</v>
      </c>
      <c r="E198" s="33"/>
      <c r="F198" s="176" t="s">
        <v>702</v>
      </c>
      <c r="G198" s="33"/>
      <c r="H198" s="33"/>
      <c r="I198" s="94"/>
      <c r="J198" s="33"/>
      <c r="K198" s="33"/>
      <c r="L198" s="34"/>
      <c r="M198" s="174"/>
      <c r="N198" s="175"/>
      <c r="O198" s="59"/>
      <c r="P198" s="59"/>
      <c r="Q198" s="59"/>
      <c r="R198" s="59"/>
      <c r="S198" s="59"/>
      <c r="T198" s="60"/>
      <c r="U198" s="33"/>
      <c r="V198" s="33"/>
      <c r="W198" s="33"/>
      <c r="X198" s="33"/>
      <c r="Y198" s="33"/>
      <c r="Z198" s="33"/>
      <c r="AA198" s="33"/>
      <c r="AB198" s="33"/>
      <c r="AC198" s="33"/>
      <c r="AD198" s="33"/>
      <c r="AE198" s="33"/>
      <c r="AT198" s="18" t="s">
        <v>144</v>
      </c>
      <c r="AU198" s="18" t="s">
        <v>79</v>
      </c>
    </row>
    <row r="199" spans="1:65" s="13" customFormat="1">
      <c r="B199" s="177"/>
      <c r="D199" s="172" t="s">
        <v>146</v>
      </c>
      <c r="E199" s="178" t="s">
        <v>90</v>
      </c>
      <c r="F199" s="179" t="s">
        <v>703</v>
      </c>
      <c r="H199" s="180">
        <v>119.68</v>
      </c>
      <c r="I199" s="181"/>
      <c r="L199" s="177"/>
      <c r="M199" s="182"/>
      <c r="N199" s="183"/>
      <c r="O199" s="183"/>
      <c r="P199" s="183"/>
      <c r="Q199" s="183"/>
      <c r="R199" s="183"/>
      <c r="S199" s="183"/>
      <c r="T199" s="184"/>
      <c r="AT199" s="178" t="s">
        <v>146</v>
      </c>
      <c r="AU199" s="178" t="s">
        <v>79</v>
      </c>
      <c r="AV199" s="13" t="s">
        <v>79</v>
      </c>
      <c r="AW199" s="13" t="s">
        <v>29</v>
      </c>
      <c r="AX199" s="13" t="s">
        <v>72</v>
      </c>
      <c r="AY199" s="178" t="s">
        <v>134</v>
      </c>
    </row>
    <row r="200" spans="1:65" s="13" customFormat="1">
      <c r="B200" s="177"/>
      <c r="D200" s="172" t="s">
        <v>146</v>
      </c>
      <c r="E200" s="178" t="s">
        <v>94</v>
      </c>
      <c r="F200" s="179" t="s">
        <v>704</v>
      </c>
      <c r="H200" s="180">
        <v>30.6</v>
      </c>
      <c r="I200" s="181"/>
      <c r="L200" s="177"/>
      <c r="M200" s="182"/>
      <c r="N200" s="183"/>
      <c r="O200" s="183"/>
      <c r="P200" s="183"/>
      <c r="Q200" s="183"/>
      <c r="R200" s="183"/>
      <c r="S200" s="183"/>
      <c r="T200" s="184"/>
      <c r="AT200" s="178" t="s">
        <v>146</v>
      </c>
      <c r="AU200" s="178" t="s">
        <v>79</v>
      </c>
      <c r="AV200" s="13" t="s">
        <v>79</v>
      </c>
      <c r="AW200" s="13" t="s">
        <v>29</v>
      </c>
      <c r="AX200" s="13" t="s">
        <v>72</v>
      </c>
      <c r="AY200" s="178" t="s">
        <v>134</v>
      </c>
    </row>
    <row r="201" spans="1:65" s="14" customFormat="1">
      <c r="B201" s="185"/>
      <c r="D201" s="172" t="s">
        <v>146</v>
      </c>
      <c r="E201" s="186" t="s">
        <v>1</v>
      </c>
      <c r="F201" s="187" t="s">
        <v>147</v>
      </c>
      <c r="H201" s="188">
        <v>150.28</v>
      </c>
      <c r="I201" s="189"/>
      <c r="L201" s="185"/>
      <c r="M201" s="190"/>
      <c r="N201" s="191"/>
      <c r="O201" s="191"/>
      <c r="P201" s="191"/>
      <c r="Q201" s="191"/>
      <c r="R201" s="191"/>
      <c r="S201" s="191"/>
      <c r="T201" s="192"/>
      <c r="AT201" s="186" t="s">
        <v>146</v>
      </c>
      <c r="AU201" s="186" t="s">
        <v>79</v>
      </c>
      <c r="AV201" s="14" t="s">
        <v>141</v>
      </c>
      <c r="AW201" s="14" t="s">
        <v>29</v>
      </c>
      <c r="AX201" s="14" t="s">
        <v>78</v>
      </c>
      <c r="AY201" s="186" t="s">
        <v>134</v>
      </c>
    </row>
    <row r="202" spans="1:65" s="2" customFormat="1" ht="16.5" customHeight="1">
      <c r="A202" s="33"/>
      <c r="B202" s="158"/>
      <c r="C202" s="159" t="s">
        <v>8</v>
      </c>
      <c r="D202" s="159" t="s">
        <v>136</v>
      </c>
      <c r="E202" s="160" t="s">
        <v>211</v>
      </c>
      <c r="F202" s="161" t="s">
        <v>212</v>
      </c>
      <c r="G202" s="162" t="s">
        <v>191</v>
      </c>
      <c r="H202" s="163">
        <v>206.88</v>
      </c>
      <c r="I202" s="164"/>
      <c r="J202" s="165">
        <f>ROUND(I202*H202,2)</f>
        <v>0</v>
      </c>
      <c r="K202" s="161" t="s">
        <v>140</v>
      </c>
      <c r="L202" s="34"/>
      <c r="M202" s="166" t="s">
        <v>1</v>
      </c>
      <c r="N202" s="167" t="s">
        <v>37</v>
      </c>
      <c r="O202" s="59"/>
      <c r="P202" s="168">
        <f>O202*H202</f>
        <v>0</v>
      </c>
      <c r="Q202" s="168">
        <v>0</v>
      </c>
      <c r="R202" s="168">
        <f>Q202*H202</f>
        <v>0</v>
      </c>
      <c r="S202" s="168">
        <v>0</v>
      </c>
      <c r="T202" s="169">
        <f>S202*H202</f>
        <v>0</v>
      </c>
      <c r="U202" s="33"/>
      <c r="V202" s="33"/>
      <c r="W202" s="33"/>
      <c r="X202" s="33"/>
      <c r="Y202" s="33"/>
      <c r="Z202" s="33"/>
      <c r="AA202" s="33"/>
      <c r="AB202" s="33"/>
      <c r="AC202" s="33"/>
      <c r="AD202" s="33"/>
      <c r="AE202" s="33"/>
      <c r="AR202" s="170" t="s">
        <v>141</v>
      </c>
      <c r="AT202" s="170" t="s">
        <v>136</v>
      </c>
      <c r="AU202" s="170" t="s">
        <v>79</v>
      </c>
      <c r="AY202" s="18" t="s">
        <v>134</v>
      </c>
      <c r="BE202" s="171">
        <f>IF(N202="základní",J202,0)</f>
        <v>0</v>
      </c>
      <c r="BF202" s="171">
        <f>IF(N202="snížená",J202,0)</f>
        <v>0</v>
      </c>
      <c r="BG202" s="171">
        <f>IF(N202="zákl. přenesená",J202,0)</f>
        <v>0</v>
      </c>
      <c r="BH202" s="171">
        <f>IF(N202="sníž. přenesená",J202,0)</f>
        <v>0</v>
      </c>
      <c r="BI202" s="171">
        <f>IF(N202="nulová",J202,0)</f>
        <v>0</v>
      </c>
      <c r="BJ202" s="18" t="s">
        <v>78</v>
      </c>
      <c r="BK202" s="171">
        <f>ROUND(I202*H202,2)</f>
        <v>0</v>
      </c>
      <c r="BL202" s="18" t="s">
        <v>141</v>
      </c>
      <c r="BM202" s="170" t="s">
        <v>705</v>
      </c>
    </row>
    <row r="203" spans="1:65" s="2" customFormat="1" ht="19.5">
      <c r="A203" s="33"/>
      <c r="B203" s="34"/>
      <c r="C203" s="33"/>
      <c r="D203" s="172" t="s">
        <v>142</v>
      </c>
      <c r="E203" s="33"/>
      <c r="F203" s="173" t="s">
        <v>213</v>
      </c>
      <c r="G203" s="33"/>
      <c r="H203" s="33"/>
      <c r="I203" s="94"/>
      <c r="J203" s="33"/>
      <c r="K203" s="33"/>
      <c r="L203" s="34"/>
      <c r="M203" s="174"/>
      <c r="N203" s="175"/>
      <c r="O203" s="59"/>
      <c r="P203" s="59"/>
      <c r="Q203" s="59"/>
      <c r="R203" s="59"/>
      <c r="S203" s="59"/>
      <c r="T203" s="60"/>
      <c r="U203" s="33"/>
      <c r="V203" s="33"/>
      <c r="W203" s="33"/>
      <c r="X203" s="33"/>
      <c r="Y203" s="33"/>
      <c r="Z203" s="33"/>
      <c r="AA203" s="33"/>
      <c r="AB203" s="33"/>
      <c r="AC203" s="33"/>
      <c r="AD203" s="33"/>
      <c r="AE203" s="33"/>
      <c r="AT203" s="18" t="s">
        <v>142</v>
      </c>
      <c r="AU203" s="18" t="s">
        <v>79</v>
      </c>
    </row>
    <row r="204" spans="1:65" s="2" customFormat="1" ht="146.25">
      <c r="A204" s="33"/>
      <c r="B204" s="34"/>
      <c r="C204" s="33"/>
      <c r="D204" s="172" t="s">
        <v>144</v>
      </c>
      <c r="E204" s="33"/>
      <c r="F204" s="176" t="s">
        <v>214</v>
      </c>
      <c r="G204" s="33"/>
      <c r="H204" s="33"/>
      <c r="I204" s="94"/>
      <c r="J204" s="33"/>
      <c r="K204" s="33"/>
      <c r="L204" s="34"/>
      <c r="M204" s="174"/>
      <c r="N204" s="175"/>
      <c r="O204" s="59"/>
      <c r="P204" s="59"/>
      <c r="Q204" s="59"/>
      <c r="R204" s="59"/>
      <c r="S204" s="59"/>
      <c r="T204" s="60"/>
      <c r="U204" s="33"/>
      <c r="V204" s="33"/>
      <c r="W204" s="33"/>
      <c r="X204" s="33"/>
      <c r="Y204" s="33"/>
      <c r="Z204" s="33"/>
      <c r="AA204" s="33"/>
      <c r="AB204" s="33"/>
      <c r="AC204" s="33"/>
      <c r="AD204" s="33"/>
      <c r="AE204" s="33"/>
      <c r="AT204" s="18" t="s">
        <v>144</v>
      </c>
      <c r="AU204" s="18" t="s">
        <v>79</v>
      </c>
    </row>
    <row r="205" spans="1:65" s="13" customFormat="1">
      <c r="B205" s="177"/>
      <c r="D205" s="172" t="s">
        <v>146</v>
      </c>
      <c r="E205" s="178" t="s">
        <v>96</v>
      </c>
      <c r="F205" s="179" t="s">
        <v>215</v>
      </c>
      <c r="H205" s="180">
        <v>206.88</v>
      </c>
      <c r="I205" s="181"/>
      <c r="L205" s="177"/>
      <c r="M205" s="182"/>
      <c r="N205" s="183"/>
      <c r="O205" s="183"/>
      <c r="P205" s="183"/>
      <c r="Q205" s="183"/>
      <c r="R205" s="183"/>
      <c r="S205" s="183"/>
      <c r="T205" s="184"/>
      <c r="AT205" s="178" t="s">
        <v>146</v>
      </c>
      <c r="AU205" s="178" t="s">
        <v>79</v>
      </c>
      <c r="AV205" s="13" t="s">
        <v>79</v>
      </c>
      <c r="AW205" s="13" t="s">
        <v>29</v>
      </c>
      <c r="AX205" s="13" t="s">
        <v>78</v>
      </c>
      <c r="AY205" s="178" t="s">
        <v>134</v>
      </c>
    </row>
    <row r="206" spans="1:65" s="2" customFormat="1" ht="21.75" customHeight="1">
      <c r="A206" s="33"/>
      <c r="B206" s="158"/>
      <c r="C206" s="159" t="s">
        <v>706</v>
      </c>
      <c r="D206" s="159" t="s">
        <v>136</v>
      </c>
      <c r="E206" s="160" t="s">
        <v>205</v>
      </c>
      <c r="F206" s="161" t="s">
        <v>206</v>
      </c>
      <c r="G206" s="162" t="s">
        <v>191</v>
      </c>
      <c r="H206" s="163">
        <v>536.88</v>
      </c>
      <c r="I206" s="164"/>
      <c r="J206" s="165">
        <f>ROUND(I206*H206,2)</f>
        <v>0</v>
      </c>
      <c r="K206" s="161" t="s">
        <v>140</v>
      </c>
      <c r="L206" s="34"/>
      <c r="M206" s="166" t="s">
        <v>1</v>
      </c>
      <c r="N206" s="167" t="s">
        <v>37</v>
      </c>
      <c r="O206" s="59"/>
      <c r="P206" s="168">
        <f>O206*H206</f>
        <v>0</v>
      </c>
      <c r="Q206" s="168">
        <v>0</v>
      </c>
      <c r="R206" s="168">
        <f>Q206*H206</f>
        <v>0</v>
      </c>
      <c r="S206" s="168">
        <v>0</v>
      </c>
      <c r="T206" s="169">
        <f>S206*H206</f>
        <v>0</v>
      </c>
      <c r="U206" s="33"/>
      <c r="V206" s="33"/>
      <c r="W206" s="33"/>
      <c r="X206" s="33"/>
      <c r="Y206" s="33"/>
      <c r="Z206" s="33"/>
      <c r="AA206" s="33"/>
      <c r="AB206" s="33"/>
      <c r="AC206" s="33"/>
      <c r="AD206" s="33"/>
      <c r="AE206" s="33"/>
      <c r="AR206" s="170" t="s">
        <v>141</v>
      </c>
      <c r="AT206" s="170" t="s">
        <v>136</v>
      </c>
      <c r="AU206" s="170" t="s">
        <v>79</v>
      </c>
      <c r="AY206" s="18" t="s">
        <v>134</v>
      </c>
      <c r="BE206" s="171">
        <f>IF(N206="základní",J206,0)</f>
        <v>0</v>
      </c>
      <c r="BF206" s="171">
        <f>IF(N206="snížená",J206,0)</f>
        <v>0</v>
      </c>
      <c r="BG206" s="171">
        <f>IF(N206="zákl. přenesená",J206,0)</f>
        <v>0</v>
      </c>
      <c r="BH206" s="171">
        <f>IF(N206="sníž. přenesená",J206,0)</f>
        <v>0</v>
      </c>
      <c r="BI206" s="171">
        <f>IF(N206="nulová",J206,0)</f>
        <v>0</v>
      </c>
      <c r="BJ206" s="18" t="s">
        <v>78</v>
      </c>
      <c r="BK206" s="171">
        <f>ROUND(I206*H206,2)</f>
        <v>0</v>
      </c>
      <c r="BL206" s="18" t="s">
        <v>141</v>
      </c>
      <c r="BM206" s="170" t="s">
        <v>707</v>
      </c>
    </row>
    <row r="207" spans="1:65" s="2" customFormat="1" ht="39">
      <c r="A207" s="33"/>
      <c r="B207" s="34"/>
      <c r="C207" s="33"/>
      <c r="D207" s="172" t="s">
        <v>142</v>
      </c>
      <c r="E207" s="33"/>
      <c r="F207" s="173" t="s">
        <v>207</v>
      </c>
      <c r="G207" s="33"/>
      <c r="H207" s="33"/>
      <c r="I207" s="94"/>
      <c r="J207" s="33"/>
      <c r="K207" s="33"/>
      <c r="L207" s="34"/>
      <c r="M207" s="174"/>
      <c r="N207" s="175"/>
      <c r="O207" s="59"/>
      <c r="P207" s="59"/>
      <c r="Q207" s="59"/>
      <c r="R207" s="59"/>
      <c r="S207" s="59"/>
      <c r="T207" s="60"/>
      <c r="U207" s="33"/>
      <c r="V207" s="33"/>
      <c r="W207" s="33"/>
      <c r="X207" s="33"/>
      <c r="Y207" s="33"/>
      <c r="Z207" s="33"/>
      <c r="AA207" s="33"/>
      <c r="AB207" s="33"/>
      <c r="AC207" s="33"/>
      <c r="AD207" s="33"/>
      <c r="AE207" s="33"/>
      <c r="AT207" s="18" t="s">
        <v>142</v>
      </c>
      <c r="AU207" s="18" t="s">
        <v>79</v>
      </c>
    </row>
    <row r="208" spans="1:65" s="2" customFormat="1" ht="195">
      <c r="A208" s="33"/>
      <c r="B208" s="34"/>
      <c r="C208" s="33"/>
      <c r="D208" s="172" t="s">
        <v>144</v>
      </c>
      <c r="E208" s="33"/>
      <c r="F208" s="176" t="s">
        <v>208</v>
      </c>
      <c r="G208" s="33"/>
      <c r="H208" s="33"/>
      <c r="I208" s="94"/>
      <c r="J208" s="33"/>
      <c r="K208" s="33"/>
      <c r="L208" s="34"/>
      <c r="M208" s="174"/>
      <c r="N208" s="175"/>
      <c r="O208" s="59"/>
      <c r="P208" s="59"/>
      <c r="Q208" s="59"/>
      <c r="R208" s="59"/>
      <c r="S208" s="59"/>
      <c r="T208" s="60"/>
      <c r="U208" s="33"/>
      <c r="V208" s="33"/>
      <c r="W208" s="33"/>
      <c r="X208" s="33"/>
      <c r="Y208" s="33"/>
      <c r="Z208" s="33"/>
      <c r="AA208" s="33"/>
      <c r="AB208" s="33"/>
      <c r="AC208" s="33"/>
      <c r="AD208" s="33"/>
      <c r="AE208" s="33"/>
      <c r="AT208" s="18" t="s">
        <v>144</v>
      </c>
      <c r="AU208" s="18" t="s">
        <v>79</v>
      </c>
    </row>
    <row r="209" spans="1:65" s="13" customFormat="1">
      <c r="B209" s="177"/>
      <c r="D209" s="172" t="s">
        <v>146</v>
      </c>
      <c r="E209" s="178" t="s">
        <v>1</v>
      </c>
      <c r="F209" s="179" t="s">
        <v>209</v>
      </c>
      <c r="H209" s="180">
        <v>206.88</v>
      </c>
      <c r="I209" s="181"/>
      <c r="L209" s="177"/>
      <c r="M209" s="182"/>
      <c r="N209" s="183"/>
      <c r="O209" s="183"/>
      <c r="P209" s="183"/>
      <c r="Q209" s="183"/>
      <c r="R209" s="183"/>
      <c r="S209" s="183"/>
      <c r="T209" s="184"/>
      <c r="AT209" s="178" t="s">
        <v>146</v>
      </c>
      <c r="AU209" s="178" t="s">
        <v>79</v>
      </c>
      <c r="AV209" s="13" t="s">
        <v>79</v>
      </c>
      <c r="AW209" s="13" t="s">
        <v>29</v>
      </c>
      <c r="AX209" s="13" t="s">
        <v>72</v>
      </c>
      <c r="AY209" s="178" t="s">
        <v>134</v>
      </c>
    </row>
    <row r="210" spans="1:65" s="13" customFormat="1">
      <c r="B210" s="177"/>
      <c r="D210" s="172" t="s">
        <v>146</v>
      </c>
      <c r="E210" s="178" t="s">
        <v>1</v>
      </c>
      <c r="F210" s="179" t="s">
        <v>708</v>
      </c>
      <c r="H210" s="180">
        <v>130</v>
      </c>
      <c r="I210" s="181"/>
      <c r="L210" s="177"/>
      <c r="M210" s="182"/>
      <c r="N210" s="183"/>
      <c r="O210" s="183"/>
      <c r="P210" s="183"/>
      <c r="Q210" s="183"/>
      <c r="R210" s="183"/>
      <c r="S210" s="183"/>
      <c r="T210" s="184"/>
      <c r="AT210" s="178" t="s">
        <v>146</v>
      </c>
      <c r="AU210" s="178" t="s">
        <v>79</v>
      </c>
      <c r="AV210" s="13" t="s">
        <v>79</v>
      </c>
      <c r="AW210" s="13" t="s">
        <v>29</v>
      </c>
      <c r="AX210" s="13" t="s">
        <v>72</v>
      </c>
      <c r="AY210" s="178" t="s">
        <v>134</v>
      </c>
    </row>
    <row r="211" spans="1:65" s="13" customFormat="1" ht="22.5">
      <c r="B211" s="177"/>
      <c r="D211" s="172" t="s">
        <v>146</v>
      </c>
      <c r="E211" s="178" t="s">
        <v>1</v>
      </c>
      <c r="F211" s="179" t="s">
        <v>709</v>
      </c>
      <c r="H211" s="180">
        <v>200</v>
      </c>
      <c r="I211" s="181"/>
      <c r="L211" s="177"/>
      <c r="M211" s="182"/>
      <c r="N211" s="183"/>
      <c r="O211" s="183"/>
      <c r="P211" s="183"/>
      <c r="Q211" s="183"/>
      <c r="R211" s="183"/>
      <c r="S211" s="183"/>
      <c r="T211" s="184"/>
      <c r="AT211" s="178" t="s">
        <v>146</v>
      </c>
      <c r="AU211" s="178" t="s">
        <v>79</v>
      </c>
      <c r="AV211" s="13" t="s">
        <v>79</v>
      </c>
      <c r="AW211" s="13" t="s">
        <v>29</v>
      </c>
      <c r="AX211" s="13" t="s">
        <v>72</v>
      </c>
      <c r="AY211" s="178" t="s">
        <v>134</v>
      </c>
    </row>
    <row r="212" spans="1:65" s="14" customFormat="1">
      <c r="B212" s="185"/>
      <c r="D212" s="172" t="s">
        <v>146</v>
      </c>
      <c r="E212" s="186" t="s">
        <v>1</v>
      </c>
      <c r="F212" s="187" t="s">
        <v>147</v>
      </c>
      <c r="H212" s="188">
        <v>536.88</v>
      </c>
      <c r="I212" s="189"/>
      <c r="L212" s="185"/>
      <c r="M212" s="190"/>
      <c r="N212" s="191"/>
      <c r="O212" s="191"/>
      <c r="P212" s="191"/>
      <c r="Q212" s="191"/>
      <c r="R212" s="191"/>
      <c r="S212" s="191"/>
      <c r="T212" s="192"/>
      <c r="AT212" s="186" t="s">
        <v>146</v>
      </c>
      <c r="AU212" s="186" t="s">
        <v>79</v>
      </c>
      <c r="AV212" s="14" t="s">
        <v>141</v>
      </c>
      <c r="AW212" s="14" t="s">
        <v>29</v>
      </c>
      <c r="AX212" s="14" t="s">
        <v>78</v>
      </c>
      <c r="AY212" s="186" t="s">
        <v>134</v>
      </c>
    </row>
    <row r="213" spans="1:65" s="2" customFormat="1" ht="16.5" customHeight="1">
      <c r="A213" s="33"/>
      <c r="B213" s="158"/>
      <c r="C213" s="159" t="s">
        <v>174</v>
      </c>
      <c r="D213" s="159" t="s">
        <v>136</v>
      </c>
      <c r="E213" s="160" t="s">
        <v>217</v>
      </c>
      <c r="F213" s="161" t="s">
        <v>218</v>
      </c>
      <c r="G213" s="162" t="s">
        <v>191</v>
      </c>
      <c r="H213" s="163">
        <v>336.88</v>
      </c>
      <c r="I213" s="164"/>
      <c r="J213" s="165">
        <f>ROUND(I213*H213,2)</f>
        <v>0</v>
      </c>
      <c r="K213" s="161" t="s">
        <v>140</v>
      </c>
      <c r="L213" s="34"/>
      <c r="M213" s="166" t="s">
        <v>1</v>
      </c>
      <c r="N213" s="167" t="s">
        <v>37</v>
      </c>
      <c r="O213" s="59"/>
      <c r="P213" s="168">
        <f>O213*H213</f>
        <v>0</v>
      </c>
      <c r="Q213" s="168">
        <v>0</v>
      </c>
      <c r="R213" s="168">
        <f>Q213*H213</f>
        <v>0</v>
      </c>
      <c r="S213" s="168">
        <v>0</v>
      </c>
      <c r="T213" s="169">
        <f>S213*H213</f>
        <v>0</v>
      </c>
      <c r="U213" s="33"/>
      <c r="V213" s="33"/>
      <c r="W213" s="33"/>
      <c r="X213" s="33"/>
      <c r="Y213" s="33"/>
      <c r="Z213" s="33"/>
      <c r="AA213" s="33"/>
      <c r="AB213" s="33"/>
      <c r="AC213" s="33"/>
      <c r="AD213" s="33"/>
      <c r="AE213" s="33"/>
      <c r="AR213" s="170" t="s">
        <v>141</v>
      </c>
      <c r="AT213" s="170" t="s">
        <v>136</v>
      </c>
      <c r="AU213" s="170" t="s">
        <v>79</v>
      </c>
      <c r="AY213" s="18" t="s">
        <v>134</v>
      </c>
      <c r="BE213" s="171">
        <f>IF(N213="základní",J213,0)</f>
        <v>0</v>
      </c>
      <c r="BF213" s="171">
        <f>IF(N213="snížená",J213,0)</f>
        <v>0</v>
      </c>
      <c r="BG213" s="171">
        <f>IF(N213="zákl. přenesená",J213,0)</f>
        <v>0</v>
      </c>
      <c r="BH213" s="171">
        <f>IF(N213="sníž. přenesená",J213,0)</f>
        <v>0</v>
      </c>
      <c r="BI213" s="171">
        <f>IF(N213="nulová",J213,0)</f>
        <v>0</v>
      </c>
      <c r="BJ213" s="18" t="s">
        <v>78</v>
      </c>
      <c r="BK213" s="171">
        <f>ROUND(I213*H213,2)</f>
        <v>0</v>
      </c>
      <c r="BL213" s="18" t="s">
        <v>141</v>
      </c>
      <c r="BM213" s="170" t="s">
        <v>710</v>
      </c>
    </row>
    <row r="214" spans="1:65" s="2" customFormat="1">
      <c r="A214" s="33"/>
      <c r="B214" s="34"/>
      <c r="C214" s="33"/>
      <c r="D214" s="172" t="s">
        <v>142</v>
      </c>
      <c r="E214" s="33"/>
      <c r="F214" s="173" t="s">
        <v>219</v>
      </c>
      <c r="G214" s="33"/>
      <c r="H214" s="33"/>
      <c r="I214" s="94"/>
      <c r="J214" s="33"/>
      <c r="K214" s="33"/>
      <c r="L214" s="34"/>
      <c r="M214" s="174"/>
      <c r="N214" s="175"/>
      <c r="O214" s="59"/>
      <c r="P214" s="59"/>
      <c r="Q214" s="59"/>
      <c r="R214" s="59"/>
      <c r="S214" s="59"/>
      <c r="T214" s="60"/>
      <c r="U214" s="33"/>
      <c r="V214" s="33"/>
      <c r="W214" s="33"/>
      <c r="X214" s="33"/>
      <c r="Y214" s="33"/>
      <c r="Z214" s="33"/>
      <c r="AA214" s="33"/>
      <c r="AB214" s="33"/>
      <c r="AC214" s="33"/>
      <c r="AD214" s="33"/>
      <c r="AE214" s="33"/>
      <c r="AT214" s="18" t="s">
        <v>142</v>
      </c>
      <c r="AU214" s="18" t="s">
        <v>79</v>
      </c>
    </row>
    <row r="215" spans="1:65" s="2" customFormat="1" ht="292.5">
      <c r="A215" s="33"/>
      <c r="B215" s="34"/>
      <c r="C215" s="33"/>
      <c r="D215" s="172" t="s">
        <v>144</v>
      </c>
      <c r="E215" s="33"/>
      <c r="F215" s="176" t="s">
        <v>220</v>
      </c>
      <c r="G215" s="33"/>
      <c r="H215" s="33"/>
      <c r="I215" s="94"/>
      <c r="J215" s="33"/>
      <c r="K215" s="33"/>
      <c r="L215" s="34"/>
      <c r="M215" s="174"/>
      <c r="N215" s="175"/>
      <c r="O215" s="59"/>
      <c r="P215" s="59"/>
      <c r="Q215" s="59"/>
      <c r="R215" s="59"/>
      <c r="S215" s="59"/>
      <c r="T215" s="60"/>
      <c r="U215" s="33"/>
      <c r="V215" s="33"/>
      <c r="W215" s="33"/>
      <c r="X215" s="33"/>
      <c r="Y215" s="33"/>
      <c r="Z215" s="33"/>
      <c r="AA215" s="33"/>
      <c r="AB215" s="33"/>
      <c r="AC215" s="33"/>
      <c r="AD215" s="33"/>
      <c r="AE215" s="33"/>
      <c r="AT215" s="18" t="s">
        <v>144</v>
      </c>
      <c r="AU215" s="18" t="s">
        <v>79</v>
      </c>
    </row>
    <row r="216" spans="1:65" s="13" customFormat="1">
      <c r="B216" s="177"/>
      <c r="D216" s="172" t="s">
        <v>146</v>
      </c>
      <c r="E216" s="178" t="s">
        <v>1</v>
      </c>
      <c r="F216" s="179" t="s">
        <v>221</v>
      </c>
      <c r="H216" s="180">
        <v>206.88</v>
      </c>
      <c r="I216" s="181"/>
      <c r="L216" s="177"/>
      <c r="M216" s="182"/>
      <c r="N216" s="183"/>
      <c r="O216" s="183"/>
      <c r="P216" s="183"/>
      <c r="Q216" s="183"/>
      <c r="R216" s="183"/>
      <c r="S216" s="183"/>
      <c r="T216" s="184"/>
      <c r="AT216" s="178" t="s">
        <v>146</v>
      </c>
      <c r="AU216" s="178" t="s">
        <v>79</v>
      </c>
      <c r="AV216" s="13" t="s">
        <v>79</v>
      </c>
      <c r="AW216" s="13" t="s">
        <v>29</v>
      </c>
      <c r="AX216" s="13" t="s">
        <v>72</v>
      </c>
      <c r="AY216" s="178" t="s">
        <v>134</v>
      </c>
    </row>
    <row r="217" spans="1:65" s="13" customFormat="1">
      <c r="B217" s="177"/>
      <c r="D217" s="172" t="s">
        <v>146</v>
      </c>
      <c r="E217" s="178" t="s">
        <v>1</v>
      </c>
      <c r="F217" s="179" t="s">
        <v>711</v>
      </c>
      <c r="H217" s="180">
        <v>130</v>
      </c>
      <c r="I217" s="181"/>
      <c r="L217" s="177"/>
      <c r="M217" s="182"/>
      <c r="N217" s="183"/>
      <c r="O217" s="183"/>
      <c r="P217" s="183"/>
      <c r="Q217" s="183"/>
      <c r="R217" s="183"/>
      <c r="S217" s="183"/>
      <c r="T217" s="184"/>
      <c r="AT217" s="178" t="s">
        <v>146</v>
      </c>
      <c r="AU217" s="178" t="s">
        <v>79</v>
      </c>
      <c r="AV217" s="13" t="s">
        <v>79</v>
      </c>
      <c r="AW217" s="13" t="s">
        <v>29</v>
      </c>
      <c r="AX217" s="13" t="s">
        <v>72</v>
      </c>
      <c r="AY217" s="178" t="s">
        <v>134</v>
      </c>
    </row>
    <row r="218" spans="1:65" s="14" customFormat="1">
      <c r="B218" s="185"/>
      <c r="D218" s="172" t="s">
        <v>146</v>
      </c>
      <c r="E218" s="186" t="s">
        <v>1</v>
      </c>
      <c r="F218" s="187" t="s">
        <v>147</v>
      </c>
      <c r="H218" s="188">
        <v>336.88</v>
      </c>
      <c r="I218" s="189"/>
      <c r="L218" s="185"/>
      <c r="M218" s="190"/>
      <c r="N218" s="191"/>
      <c r="O218" s="191"/>
      <c r="P218" s="191"/>
      <c r="Q218" s="191"/>
      <c r="R218" s="191"/>
      <c r="S218" s="191"/>
      <c r="T218" s="192"/>
      <c r="AT218" s="186" t="s">
        <v>146</v>
      </c>
      <c r="AU218" s="186" t="s">
        <v>79</v>
      </c>
      <c r="AV218" s="14" t="s">
        <v>141</v>
      </c>
      <c r="AW218" s="14" t="s">
        <v>29</v>
      </c>
      <c r="AX218" s="14" t="s">
        <v>78</v>
      </c>
      <c r="AY218" s="186" t="s">
        <v>134</v>
      </c>
    </row>
    <row r="219" spans="1:65" s="2" customFormat="1" ht="21.75" customHeight="1">
      <c r="A219" s="33"/>
      <c r="B219" s="158"/>
      <c r="C219" s="159" t="s">
        <v>585</v>
      </c>
      <c r="D219" s="159" t="s">
        <v>136</v>
      </c>
      <c r="E219" s="160" t="s">
        <v>222</v>
      </c>
      <c r="F219" s="161" t="s">
        <v>223</v>
      </c>
      <c r="G219" s="162" t="s">
        <v>191</v>
      </c>
      <c r="H219" s="163">
        <v>83.087000000000003</v>
      </c>
      <c r="I219" s="164"/>
      <c r="J219" s="165">
        <f>ROUND(I219*H219,2)</f>
        <v>0</v>
      </c>
      <c r="K219" s="161" t="s">
        <v>140</v>
      </c>
      <c r="L219" s="34"/>
      <c r="M219" s="166" t="s">
        <v>1</v>
      </c>
      <c r="N219" s="167" t="s">
        <v>37</v>
      </c>
      <c r="O219" s="59"/>
      <c r="P219" s="168">
        <f>O219*H219</f>
        <v>0</v>
      </c>
      <c r="Q219" s="168">
        <v>0</v>
      </c>
      <c r="R219" s="168">
        <f>Q219*H219</f>
        <v>0</v>
      </c>
      <c r="S219" s="168">
        <v>0</v>
      </c>
      <c r="T219" s="169">
        <f>S219*H219</f>
        <v>0</v>
      </c>
      <c r="U219" s="33"/>
      <c r="V219" s="33"/>
      <c r="W219" s="33"/>
      <c r="X219" s="33"/>
      <c r="Y219" s="33"/>
      <c r="Z219" s="33"/>
      <c r="AA219" s="33"/>
      <c r="AB219" s="33"/>
      <c r="AC219" s="33"/>
      <c r="AD219" s="33"/>
      <c r="AE219" s="33"/>
      <c r="AR219" s="170" t="s">
        <v>141</v>
      </c>
      <c r="AT219" s="170" t="s">
        <v>136</v>
      </c>
      <c r="AU219" s="170" t="s">
        <v>79</v>
      </c>
      <c r="AY219" s="18" t="s">
        <v>134</v>
      </c>
      <c r="BE219" s="171">
        <f>IF(N219="základní",J219,0)</f>
        <v>0</v>
      </c>
      <c r="BF219" s="171">
        <f>IF(N219="snížená",J219,0)</f>
        <v>0</v>
      </c>
      <c r="BG219" s="171">
        <f>IF(N219="zákl. přenesená",J219,0)</f>
        <v>0</v>
      </c>
      <c r="BH219" s="171">
        <f>IF(N219="sníž. přenesená",J219,0)</f>
        <v>0</v>
      </c>
      <c r="BI219" s="171">
        <f>IF(N219="nulová",J219,0)</f>
        <v>0</v>
      </c>
      <c r="BJ219" s="18" t="s">
        <v>78</v>
      </c>
      <c r="BK219" s="171">
        <f>ROUND(I219*H219,2)</f>
        <v>0</v>
      </c>
      <c r="BL219" s="18" t="s">
        <v>141</v>
      </c>
      <c r="BM219" s="170" t="s">
        <v>712</v>
      </c>
    </row>
    <row r="220" spans="1:65" s="2" customFormat="1" ht="29.25">
      <c r="A220" s="33"/>
      <c r="B220" s="34"/>
      <c r="C220" s="33"/>
      <c r="D220" s="172" t="s">
        <v>142</v>
      </c>
      <c r="E220" s="33"/>
      <c r="F220" s="173" t="s">
        <v>224</v>
      </c>
      <c r="G220" s="33"/>
      <c r="H220" s="33"/>
      <c r="I220" s="94"/>
      <c r="J220" s="33"/>
      <c r="K220" s="33"/>
      <c r="L220" s="34"/>
      <c r="M220" s="174"/>
      <c r="N220" s="175"/>
      <c r="O220" s="59"/>
      <c r="P220" s="59"/>
      <c r="Q220" s="59"/>
      <c r="R220" s="59"/>
      <c r="S220" s="59"/>
      <c r="T220" s="60"/>
      <c r="U220" s="33"/>
      <c r="V220" s="33"/>
      <c r="W220" s="33"/>
      <c r="X220" s="33"/>
      <c r="Y220" s="33"/>
      <c r="Z220" s="33"/>
      <c r="AA220" s="33"/>
      <c r="AB220" s="33"/>
      <c r="AC220" s="33"/>
      <c r="AD220" s="33"/>
      <c r="AE220" s="33"/>
      <c r="AT220" s="18" t="s">
        <v>142</v>
      </c>
      <c r="AU220" s="18" t="s">
        <v>79</v>
      </c>
    </row>
    <row r="221" spans="1:65" s="2" customFormat="1" ht="409.5">
      <c r="A221" s="33"/>
      <c r="B221" s="34"/>
      <c r="C221" s="33"/>
      <c r="D221" s="172" t="s">
        <v>144</v>
      </c>
      <c r="E221" s="33"/>
      <c r="F221" s="176" t="s">
        <v>225</v>
      </c>
      <c r="G221" s="33"/>
      <c r="H221" s="33"/>
      <c r="I221" s="94"/>
      <c r="J221" s="33"/>
      <c r="K221" s="33"/>
      <c r="L221" s="34"/>
      <c r="M221" s="174"/>
      <c r="N221" s="175"/>
      <c r="O221" s="59"/>
      <c r="P221" s="59"/>
      <c r="Q221" s="59"/>
      <c r="R221" s="59"/>
      <c r="S221" s="59"/>
      <c r="T221" s="60"/>
      <c r="U221" s="33"/>
      <c r="V221" s="33"/>
      <c r="W221" s="33"/>
      <c r="X221" s="33"/>
      <c r="Y221" s="33"/>
      <c r="Z221" s="33"/>
      <c r="AA221" s="33"/>
      <c r="AB221" s="33"/>
      <c r="AC221" s="33"/>
      <c r="AD221" s="33"/>
      <c r="AE221" s="33"/>
      <c r="AT221" s="18" t="s">
        <v>144</v>
      </c>
      <c r="AU221" s="18" t="s">
        <v>79</v>
      </c>
    </row>
    <row r="222" spans="1:65" s="13" customFormat="1">
      <c r="B222" s="177"/>
      <c r="D222" s="172" t="s">
        <v>146</v>
      </c>
      <c r="E222" s="178" t="s">
        <v>1</v>
      </c>
      <c r="F222" s="179" t="s">
        <v>226</v>
      </c>
      <c r="H222" s="180">
        <v>79.671000000000006</v>
      </c>
      <c r="I222" s="181"/>
      <c r="L222" s="177"/>
      <c r="M222" s="182"/>
      <c r="N222" s="183"/>
      <c r="O222" s="183"/>
      <c r="P222" s="183"/>
      <c r="Q222" s="183"/>
      <c r="R222" s="183"/>
      <c r="S222" s="183"/>
      <c r="T222" s="184"/>
      <c r="AT222" s="178" t="s">
        <v>146</v>
      </c>
      <c r="AU222" s="178" t="s">
        <v>79</v>
      </c>
      <c r="AV222" s="13" t="s">
        <v>79</v>
      </c>
      <c r="AW222" s="13" t="s">
        <v>29</v>
      </c>
      <c r="AX222" s="13" t="s">
        <v>72</v>
      </c>
      <c r="AY222" s="178" t="s">
        <v>134</v>
      </c>
    </row>
    <row r="223" spans="1:65" s="13" customFormat="1" ht="22.5">
      <c r="B223" s="177"/>
      <c r="D223" s="172" t="s">
        <v>146</v>
      </c>
      <c r="E223" s="178" t="s">
        <v>1</v>
      </c>
      <c r="F223" s="179" t="s">
        <v>713</v>
      </c>
      <c r="H223" s="180">
        <v>3.4159999999999999</v>
      </c>
      <c r="I223" s="181"/>
      <c r="L223" s="177"/>
      <c r="M223" s="182"/>
      <c r="N223" s="183"/>
      <c r="O223" s="183"/>
      <c r="P223" s="183"/>
      <c r="Q223" s="183"/>
      <c r="R223" s="183"/>
      <c r="S223" s="183"/>
      <c r="T223" s="184"/>
      <c r="AT223" s="178" t="s">
        <v>146</v>
      </c>
      <c r="AU223" s="178" t="s">
        <v>79</v>
      </c>
      <c r="AV223" s="13" t="s">
        <v>79</v>
      </c>
      <c r="AW223" s="13" t="s">
        <v>29</v>
      </c>
      <c r="AX223" s="13" t="s">
        <v>72</v>
      </c>
      <c r="AY223" s="178" t="s">
        <v>134</v>
      </c>
    </row>
    <row r="224" spans="1:65" s="14" customFormat="1">
      <c r="B224" s="185"/>
      <c r="D224" s="172" t="s">
        <v>146</v>
      </c>
      <c r="E224" s="186" t="s">
        <v>1</v>
      </c>
      <c r="F224" s="187" t="s">
        <v>147</v>
      </c>
      <c r="H224" s="188">
        <v>83.087000000000003</v>
      </c>
      <c r="I224" s="189"/>
      <c r="L224" s="185"/>
      <c r="M224" s="190"/>
      <c r="N224" s="191"/>
      <c r="O224" s="191"/>
      <c r="P224" s="191"/>
      <c r="Q224" s="191"/>
      <c r="R224" s="191"/>
      <c r="S224" s="191"/>
      <c r="T224" s="192"/>
      <c r="AT224" s="186" t="s">
        <v>146</v>
      </c>
      <c r="AU224" s="186" t="s">
        <v>79</v>
      </c>
      <c r="AV224" s="14" t="s">
        <v>141</v>
      </c>
      <c r="AW224" s="14" t="s">
        <v>29</v>
      </c>
      <c r="AX224" s="14" t="s">
        <v>78</v>
      </c>
      <c r="AY224" s="186" t="s">
        <v>134</v>
      </c>
    </row>
    <row r="225" spans="1:65" s="2" customFormat="1" ht="16.5" customHeight="1">
      <c r="A225" s="33"/>
      <c r="B225" s="158"/>
      <c r="C225" s="200" t="s">
        <v>714</v>
      </c>
      <c r="D225" s="200" t="s">
        <v>168</v>
      </c>
      <c r="E225" s="201" t="s">
        <v>227</v>
      </c>
      <c r="F225" s="202" t="s">
        <v>228</v>
      </c>
      <c r="G225" s="203" t="s">
        <v>171</v>
      </c>
      <c r="H225" s="204">
        <v>157.035</v>
      </c>
      <c r="I225" s="205"/>
      <c r="J225" s="206">
        <f>ROUND(I225*H225,2)</f>
        <v>0</v>
      </c>
      <c r="K225" s="202" t="s">
        <v>140</v>
      </c>
      <c r="L225" s="207"/>
      <c r="M225" s="208" t="s">
        <v>1</v>
      </c>
      <c r="N225" s="209" t="s">
        <v>37</v>
      </c>
      <c r="O225" s="59"/>
      <c r="P225" s="168">
        <f>O225*H225</f>
        <v>0</v>
      </c>
      <c r="Q225" s="168">
        <v>1</v>
      </c>
      <c r="R225" s="168">
        <f>Q225*H225</f>
        <v>157.035</v>
      </c>
      <c r="S225" s="168">
        <v>0</v>
      </c>
      <c r="T225" s="169">
        <f>S225*H225</f>
        <v>0</v>
      </c>
      <c r="U225" s="33"/>
      <c r="V225" s="33"/>
      <c r="W225" s="33"/>
      <c r="X225" s="33"/>
      <c r="Y225" s="33"/>
      <c r="Z225" s="33"/>
      <c r="AA225" s="33"/>
      <c r="AB225" s="33"/>
      <c r="AC225" s="33"/>
      <c r="AD225" s="33"/>
      <c r="AE225" s="33"/>
      <c r="AR225" s="170" t="s">
        <v>172</v>
      </c>
      <c r="AT225" s="170" t="s">
        <v>168</v>
      </c>
      <c r="AU225" s="170" t="s">
        <v>79</v>
      </c>
      <c r="AY225" s="18" t="s">
        <v>134</v>
      </c>
      <c r="BE225" s="171">
        <f>IF(N225="základní",J225,0)</f>
        <v>0</v>
      </c>
      <c r="BF225" s="171">
        <f>IF(N225="snížená",J225,0)</f>
        <v>0</v>
      </c>
      <c r="BG225" s="171">
        <f>IF(N225="zákl. přenesená",J225,0)</f>
        <v>0</v>
      </c>
      <c r="BH225" s="171">
        <f>IF(N225="sníž. přenesená",J225,0)</f>
        <v>0</v>
      </c>
      <c r="BI225" s="171">
        <f>IF(N225="nulová",J225,0)</f>
        <v>0</v>
      </c>
      <c r="BJ225" s="18" t="s">
        <v>78</v>
      </c>
      <c r="BK225" s="171">
        <f>ROUND(I225*H225,2)</f>
        <v>0</v>
      </c>
      <c r="BL225" s="18" t="s">
        <v>141</v>
      </c>
      <c r="BM225" s="170" t="s">
        <v>715</v>
      </c>
    </row>
    <row r="226" spans="1:65" s="2" customFormat="1">
      <c r="A226" s="33"/>
      <c r="B226" s="34"/>
      <c r="C226" s="33"/>
      <c r="D226" s="172" t="s">
        <v>142</v>
      </c>
      <c r="E226" s="33"/>
      <c r="F226" s="173" t="s">
        <v>228</v>
      </c>
      <c r="G226" s="33"/>
      <c r="H226" s="33"/>
      <c r="I226" s="94"/>
      <c r="J226" s="33"/>
      <c r="K226" s="33"/>
      <c r="L226" s="34"/>
      <c r="M226" s="174"/>
      <c r="N226" s="175"/>
      <c r="O226" s="59"/>
      <c r="P226" s="59"/>
      <c r="Q226" s="59"/>
      <c r="R226" s="59"/>
      <c r="S226" s="59"/>
      <c r="T226" s="60"/>
      <c r="U226" s="33"/>
      <c r="V226" s="33"/>
      <c r="W226" s="33"/>
      <c r="X226" s="33"/>
      <c r="Y226" s="33"/>
      <c r="Z226" s="33"/>
      <c r="AA226" s="33"/>
      <c r="AB226" s="33"/>
      <c r="AC226" s="33"/>
      <c r="AD226" s="33"/>
      <c r="AE226" s="33"/>
      <c r="AT226" s="18" t="s">
        <v>142</v>
      </c>
      <c r="AU226" s="18" t="s">
        <v>79</v>
      </c>
    </row>
    <row r="227" spans="1:65" s="13" customFormat="1">
      <c r="B227" s="177"/>
      <c r="D227" s="172" t="s">
        <v>146</v>
      </c>
      <c r="E227" s="178" t="s">
        <v>1</v>
      </c>
      <c r="F227" s="179" t="s">
        <v>716</v>
      </c>
      <c r="H227" s="180">
        <v>149.55699999999999</v>
      </c>
      <c r="I227" s="181"/>
      <c r="L227" s="177"/>
      <c r="M227" s="182"/>
      <c r="N227" s="183"/>
      <c r="O227" s="183"/>
      <c r="P227" s="183"/>
      <c r="Q227" s="183"/>
      <c r="R227" s="183"/>
      <c r="S227" s="183"/>
      <c r="T227" s="184"/>
      <c r="AT227" s="178" t="s">
        <v>146</v>
      </c>
      <c r="AU227" s="178" t="s">
        <v>79</v>
      </c>
      <c r="AV227" s="13" t="s">
        <v>79</v>
      </c>
      <c r="AW227" s="13" t="s">
        <v>29</v>
      </c>
      <c r="AX227" s="13" t="s">
        <v>72</v>
      </c>
      <c r="AY227" s="178" t="s">
        <v>134</v>
      </c>
    </row>
    <row r="228" spans="1:65" s="13" customFormat="1">
      <c r="B228" s="177"/>
      <c r="D228" s="172" t="s">
        <v>146</v>
      </c>
      <c r="E228" s="178" t="s">
        <v>1</v>
      </c>
      <c r="F228" s="179" t="s">
        <v>717</v>
      </c>
      <c r="H228" s="180">
        <v>157.035</v>
      </c>
      <c r="I228" s="181"/>
      <c r="L228" s="177"/>
      <c r="M228" s="182"/>
      <c r="N228" s="183"/>
      <c r="O228" s="183"/>
      <c r="P228" s="183"/>
      <c r="Q228" s="183"/>
      <c r="R228" s="183"/>
      <c r="S228" s="183"/>
      <c r="T228" s="184"/>
      <c r="AT228" s="178" t="s">
        <v>146</v>
      </c>
      <c r="AU228" s="178" t="s">
        <v>79</v>
      </c>
      <c r="AV228" s="13" t="s">
        <v>79</v>
      </c>
      <c r="AW228" s="13" t="s">
        <v>29</v>
      </c>
      <c r="AX228" s="13" t="s">
        <v>78</v>
      </c>
      <c r="AY228" s="178" t="s">
        <v>134</v>
      </c>
    </row>
    <row r="229" spans="1:65" s="2" customFormat="1" ht="21.75" customHeight="1">
      <c r="A229" s="33"/>
      <c r="B229" s="158"/>
      <c r="C229" s="159" t="s">
        <v>184</v>
      </c>
      <c r="D229" s="159" t="s">
        <v>136</v>
      </c>
      <c r="E229" s="160" t="s">
        <v>230</v>
      </c>
      <c r="F229" s="161" t="s">
        <v>231</v>
      </c>
      <c r="G229" s="162" t="s">
        <v>191</v>
      </c>
      <c r="H229" s="163">
        <v>25.048999999999999</v>
      </c>
      <c r="I229" s="164"/>
      <c r="J229" s="165">
        <f>ROUND(I229*H229,2)</f>
        <v>0</v>
      </c>
      <c r="K229" s="161" t="s">
        <v>140</v>
      </c>
      <c r="L229" s="34"/>
      <c r="M229" s="166" t="s">
        <v>1</v>
      </c>
      <c r="N229" s="167" t="s">
        <v>37</v>
      </c>
      <c r="O229" s="59"/>
      <c r="P229" s="168">
        <f>O229*H229</f>
        <v>0</v>
      </c>
      <c r="Q229" s="168">
        <v>0</v>
      </c>
      <c r="R229" s="168">
        <f>Q229*H229</f>
        <v>0</v>
      </c>
      <c r="S229" s="168">
        <v>0</v>
      </c>
      <c r="T229" s="169">
        <f>S229*H229</f>
        <v>0</v>
      </c>
      <c r="U229" s="33"/>
      <c r="V229" s="33"/>
      <c r="W229" s="33"/>
      <c r="X229" s="33"/>
      <c r="Y229" s="33"/>
      <c r="Z229" s="33"/>
      <c r="AA229" s="33"/>
      <c r="AB229" s="33"/>
      <c r="AC229" s="33"/>
      <c r="AD229" s="33"/>
      <c r="AE229" s="33"/>
      <c r="AR229" s="170" t="s">
        <v>141</v>
      </c>
      <c r="AT229" s="170" t="s">
        <v>136</v>
      </c>
      <c r="AU229" s="170" t="s">
        <v>79</v>
      </c>
      <c r="AY229" s="18" t="s">
        <v>134</v>
      </c>
      <c r="BE229" s="171">
        <f>IF(N229="základní",J229,0)</f>
        <v>0</v>
      </c>
      <c r="BF229" s="171">
        <f>IF(N229="snížená",J229,0)</f>
        <v>0</v>
      </c>
      <c r="BG229" s="171">
        <f>IF(N229="zákl. přenesená",J229,0)</f>
        <v>0</v>
      </c>
      <c r="BH229" s="171">
        <f>IF(N229="sníž. přenesená",J229,0)</f>
        <v>0</v>
      </c>
      <c r="BI229" s="171">
        <f>IF(N229="nulová",J229,0)</f>
        <v>0</v>
      </c>
      <c r="BJ229" s="18" t="s">
        <v>78</v>
      </c>
      <c r="BK229" s="171">
        <f>ROUND(I229*H229,2)</f>
        <v>0</v>
      </c>
      <c r="BL229" s="18" t="s">
        <v>141</v>
      </c>
      <c r="BM229" s="170" t="s">
        <v>718</v>
      </c>
    </row>
    <row r="230" spans="1:65" s="2" customFormat="1" ht="39">
      <c r="A230" s="33"/>
      <c r="B230" s="34"/>
      <c r="C230" s="33"/>
      <c r="D230" s="172" t="s">
        <v>142</v>
      </c>
      <c r="E230" s="33"/>
      <c r="F230" s="173" t="s">
        <v>232</v>
      </c>
      <c r="G230" s="33"/>
      <c r="H230" s="33"/>
      <c r="I230" s="94"/>
      <c r="J230" s="33"/>
      <c r="K230" s="33"/>
      <c r="L230" s="34"/>
      <c r="M230" s="174"/>
      <c r="N230" s="175"/>
      <c r="O230" s="59"/>
      <c r="P230" s="59"/>
      <c r="Q230" s="59"/>
      <c r="R230" s="59"/>
      <c r="S230" s="59"/>
      <c r="T230" s="60"/>
      <c r="U230" s="33"/>
      <c r="V230" s="33"/>
      <c r="W230" s="33"/>
      <c r="X230" s="33"/>
      <c r="Y230" s="33"/>
      <c r="Z230" s="33"/>
      <c r="AA230" s="33"/>
      <c r="AB230" s="33"/>
      <c r="AC230" s="33"/>
      <c r="AD230" s="33"/>
      <c r="AE230" s="33"/>
      <c r="AT230" s="18" t="s">
        <v>142</v>
      </c>
      <c r="AU230" s="18" t="s">
        <v>79</v>
      </c>
    </row>
    <row r="231" spans="1:65" s="2" customFormat="1" ht="87.75">
      <c r="A231" s="33"/>
      <c r="B231" s="34"/>
      <c r="C231" s="33"/>
      <c r="D231" s="172" t="s">
        <v>144</v>
      </c>
      <c r="E231" s="33"/>
      <c r="F231" s="176" t="s">
        <v>233</v>
      </c>
      <c r="G231" s="33"/>
      <c r="H231" s="33"/>
      <c r="I231" s="94"/>
      <c r="J231" s="33"/>
      <c r="K231" s="33"/>
      <c r="L231" s="34"/>
      <c r="M231" s="174"/>
      <c r="N231" s="175"/>
      <c r="O231" s="59"/>
      <c r="P231" s="59"/>
      <c r="Q231" s="59"/>
      <c r="R231" s="59"/>
      <c r="S231" s="59"/>
      <c r="T231" s="60"/>
      <c r="U231" s="33"/>
      <c r="V231" s="33"/>
      <c r="W231" s="33"/>
      <c r="X231" s="33"/>
      <c r="Y231" s="33"/>
      <c r="Z231" s="33"/>
      <c r="AA231" s="33"/>
      <c r="AB231" s="33"/>
      <c r="AC231" s="33"/>
      <c r="AD231" s="33"/>
      <c r="AE231" s="33"/>
      <c r="AT231" s="18" t="s">
        <v>144</v>
      </c>
      <c r="AU231" s="18" t="s">
        <v>79</v>
      </c>
    </row>
    <row r="232" spans="1:65" s="13" customFormat="1" ht="22.5">
      <c r="B232" s="177"/>
      <c r="D232" s="172" t="s">
        <v>146</v>
      </c>
      <c r="E232" s="178" t="s">
        <v>89</v>
      </c>
      <c r="F232" s="179" t="s">
        <v>719</v>
      </c>
      <c r="H232" s="180">
        <v>25.048999999999999</v>
      </c>
      <c r="I232" s="181"/>
      <c r="L232" s="177"/>
      <c r="M232" s="182"/>
      <c r="N232" s="183"/>
      <c r="O232" s="183"/>
      <c r="P232" s="183"/>
      <c r="Q232" s="183"/>
      <c r="R232" s="183"/>
      <c r="S232" s="183"/>
      <c r="T232" s="184"/>
      <c r="AT232" s="178" t="s">
        <v>146</v>
      </c>
      <c r="AU232" s="178" t="s">
        <v>79</v>
      </c>
      <c r="AV232" s="13" t="s">
        <v>79</v>
      </c>
      <c r="AW232" s="13" t="s">
        <v>29</v>
      </c>
      <c r="AX232" s="13" t="s">
        <v>78</v>
      </c>
      <c r="AY232" s="178" t="s">
        <v>134</v>
      </c>
    </row>
    <row r="233" spans="1:65" s="2" customFormat="1" ht="16.5" customHeight="1">
      <c r="A233" s="33"/>
      <c r="B233" s="158"/>
      <c r="C233" s="200" t="s">
        <v>621</v>
      </c>
      <c r="D233" s="200" t="s">
        <v>168</v>
      </c>
      <c r="E233" s="201" t="s">
        <v>234</v>
      </c>
      <c r="F233" s="202" t="s">
        <v>235</v>
      </c>
      <c r="G233" s="203" t="s">
        <v>171</v>
      </c>
      <c r="H233" s="204">
        <v>47.341999999999999</v>
      </c>
      <c r="I233" s="205"/>
      <c r="J233" s="206">
        <f>ROUND(I233*H233,2)</f>
        <v>0</v>
      </c>
      <c r="K233" s="202" t="s">
        <v>140</v>
      </c>
      <c r="L233" s="207"/>
      <c r="M233" s="208" t="s">
        <v>1</v>
      </c>
      <c r="N233" s="209" t="s">
        <v>37</v>
      </c>
      <c r="O233" s="59"/>
      <c r="P233" s="168">
        <f>O233*H233</f>
        <v>0</v>
      </c>
      <c r="Q233" s="168">
        <v>1</v>
      </c>
      <c r="R233" s="168">
        <f>Q233*H233</f>
        <v>47.341999999999999</v>
      </c>
      <c r="S233" s="168">
        <v>0</v>
      </c>
      <c r="T233" s="169">
        <f>S233*H233</f>
        <v>0</v>
      </c>
      <c r="U233" s="33"/>
      <c r="V233" s="33"/>
      <c r="W233" s="33"/>
      <c r="X233" s="33"/>
      <c r="Y233" s="33"/>
      <c r="Z233" s="33"/>
      <c r="AA233" s="33"/>
      <c r="AB233" s="33"/>
      <c r="AC233" s="33"/>
      <c r="AD233" s="33"/>
      <c r="AE233" s="33"/>
      <c r="AR233" s="170" t="s">
        <v>172</v>
      </c>
      <c r="AT233" s="170" t="s">
        <v>168</v>
      </c>
      <c r="AU233" s="170" t="s">
        <v>79</v>
      </c>
      <c r="AY233" s="18" t="s">
        <v>134</v>
      </c>
      <c r="BE233" s="171">
        <f>IF(N233="základní",J233,0)</f>
        <v>0</v>
      </c>
      <c r="BF233" s="171">
        <f>IF(N233="snížená",J233,0)</f>
        <v>0</v>
      </c>
      <c r="BG233" s="171">
        <f>IF(N233="zákl. přenesená",J233,0)</f>
        <v>0</v>
      </c>
      <c r="BH233" s="171">
        <f>IF(N233="sníž. přenesená",J233,0)</f>
        <v>0</v>
      </c>
      <c r="BI233" s="171">
        <f>IF(N233="nulová",J233,0)</f>
        <v>0</v>
      </c>
      <c r="BJ233" s="18" t="s">
        <v>78</v>
      </c>
      <c r="BK233" s="171">
        <f>ROUND(I233*H233,2)</f>
        <v>0</v>
      </c>
      <c r="BL233" s="18" t="s">
        <v>141</v>
      </c>
      <c r="BM233" s="170" t="s">
        <v>720</v>
      </c>
    </row>
    <row r="234" spans="1:65" s="2" customFormat="1">
      <c r="A234" s="33"/>
      <c r="B234" s="34"/>
      <c r="C234" s="33"/>
      <c r="D234" s="172" t="s">
        <v>142</v>
      </c>
      <c r="E234" s="33"/>
      <c r="F234" s="173" t="s">
        <v>235</v>
      </c>
      <c r="G234" s="33"/>
      <c r="H234" s="33"/>
      <c r="I234" s="94"/>
      <c r="J234" s="33"/>
      <c r="K234" s="33"/>
      <c r="L234" s="34"/>
      <c r="M234" s="174"/>
      <c r="N234" s="175"/>
      <c r="O234" s="59"/>
      <c r="P234" s="59"/>
      <c r="Q234" s="59"/>
      <c r="R234" s="59"/>
      <c r="S234" s="59"/>
      <c r="T234" s="60"/>
      <c r="U234" s="33"/>
      <c r="V234" s="33"/>
      <c r="W234" s="33"/>
      <c r="X234" s="33"/>
      <c r="Y234" s="33"/>
      <c r="Z234" s="33"/>
      <c r="AA234" s="33"/>
      <c r="AB234" s="33"/>
      <c r="AC234" s="33"/>
      <c r="AD234" s="33"/>
      <c r="AE234" s="33"/>
      <c r="AT234" s="18" t="s">
        <v>142</v>
      </c>
      <c r="AU234" s="18" t="s">
        <v>79</v>
      </c>
    </row>
    <row r="235" spans="1:65" s="13" customFormat="1">
      <c r="B235" s="177"/>
      <c r="D235" s="172" t="s">
        <v>146</v>
      </c>
      <c r="E235" s="178" t="s">
        <v>1</v>
      </c>
      <c r="F235" s="179" t="s">
        <v>236</v>
      </c>
      <c r="H235" s="180">
        <v>45.088000000000001</v>
      </c>
      <c r="I235" s="181"/>
      <c r="L235" s="177"/>
      <c r="M235" s="182"/>
      <c r="N235" s="183"/>
      <c r="O235" s="183"/>
      <c r="P235" s="183"/>
      <c r="Q235" s="183"/>
      <c r="R235" s="183"/>
      <c r="S235" s="183"/>
      <c r="T235" s="184"/>
      <c r="AT235" s="178" t="s">
        <v>146</v>
      </c>
      <c r="AU235" s="178" t="s">
        <v>79</v>
      </c>
      <c r="AV235" s="13" t="s">
        <v>79</v>
      </c>
      <c r="AW235" s="13" t="s">
        <v>29</v>
      </c>
      <c r="AX235" s="13" t="s">
        <v>72</v>
      </c>
      <c r="AY235" s="178" t="s">
        <v>134</v>
      </c>
    </row>
    <row r="236" spans="1:65" s="13" customFormat="1">
      <c r="B236" s="177"/>
      <c r="D236" s="172" t="s">
        <v>146</v>
      </c>
      <c r="E236" s="178" t="s">
        <v>1</v>
      </c>
      <c r="F236" s="179" t="s">
        <v>721</v>
      </c>
      <c r="H236" s="180">
        <v>47.341999999999999</v>
      </c>
      <c r="I236" s="181"/>
      <c r="L236" s="177"/>
      <c r="M236" s="182"/>
      <c r="N236" s="183"/>
      <c r="O236" s="183"/>
      <c r="P236" s="183"/>
      <c r="Q236" s="183"/>
      <c r="R236" s="183"/>
      <c r="S236" s="183"/>
      <c r="T236" s="184"/>
      <c r="AT236" s="178" t="s">
        <v>146</v>
      </c>
      <c r="AU236" s="178" t="s">
        <v>79</v>
      </c>
      <c r="AV236" s="13" t="s">
        <v>79</v>
      </c>
      <c r="AW236" s="13" t="s">
        <v>29</v>
      </c>
      <c r="AX236" s="13" t="s">
        <v>78</v>
      </c>
      <c r="AY236" s="178" t="s">
        <v>134</v>
      </c>
    </row>
    <row r="237" spans="1:65" s="2" customFormat="1" ht="16.5" customHeight="1">
      <c r="A237" s="33"/>
      <c r="B237" s="158"/>
      <c r="C237" s="159" t="s">
        <v>200</v>
      </c>
      <c r="D237" s="159" t="s">
        <v>136</v>
      </c>
      <c r="E237" s="160" t="s">
        <v>252</v>
      </c>
      <c r="F237" s="161" t="s">
        <v>253</v>
      </c>
      <c r="G237" s="162" t="s">
        <v>139</v>
      </c>
      <c r="H237" s="163">
        <v>6480</v>
      </c>
      <c r="I237" s="164"/>
      <c r="J237" s="165">
        <f>ROUND(I237*H237,2)</f>
        <v>0</v>
      </c>
      <c r="K237" s="161" t="s">
        <v>140</v>
      </c>
      <c r="L237" s="34"/>
      <c r="M237" s="166" t="s">
        <v>1</v>
      </c>
      <c r="N237" s="167" t="s">
        <v>37</v>
      </c>
      <c r="O237" s="59"/>
      <c r="P237" s="168">
        <f>O237*H237</f>
        <v>0</v>
      </c>
      <c r="Q237" s="168">
        <v>0</v>
      </c>
      <c r="R237" s="168">
        <f>Q237*H237</f>
        <v>0</v>
      </c>
      <c r="S237" s="168">
        <v>0</v>
      </c>
      <c r="T237" s="169">
        <f>S237*H237</f>
        <v>0</v>
      </c>
      <c r="U237" s="33"/>
      <c r="V237" s="33"/>
      <c r="W237" s="33"/>
      <c r="X237" s="33"/>
      <c r="Y237" s="33"/>
      <c r="Z237" s="33"/>
      <c r="AA237" s="33"/>
      <c r="AB237" s="33"/>
      <c r="AC237" s="33"/>
      <c r="AD237" s="33"/>
      <c r="AE237" s="33"/>
      <c r="AR237" s="170" t="s">
        <v>141</v>
      </c>
      <c r="AT237" s="170" t="s">
        <v>136</v>
      </c>
      <c r="AU237" s="170" t="s">
        <v>79</v>
      </c>
      <c r="AY237" s="18" t="s">
        <v>134</v>
      </c>
      <c r="BE237" s="171">
        <f>IF(N237="základní",J237,0)</f>
        <v>0</v>
      </c>
      <c r="BF237" s="171">
        <f>IF(N237="snížená",J237,0)</f>
        <v>0</v>
      </c>
      <c r="BG237" s="171">
        <f>IF(N237="zákl. přenesená",J237,0)</f>
        <v>0</v>
      </c>
      <c r="BH237" s="171">
        <f>IF(N237="sníž. přenesená",J237,0)</f>
        <v>0</v>
      </c>
      <c r="BI237" s="171">
        <f>IF(N237="nulová",J237,0)</f>
        <v>0</v>
      </c>
      <c r="BJ237" s="18" t="s">
        <v>78</v>
      </c>
      <c r="BK237" s="171">
        <f>ROUND(I237*H237,2)</f>
        <v>0</v>
      </c>
      <c r="BL237" s="18" t="s">
        <v>141</v>
      </c>
      <c r="BM237" s="170" t="s">
        <v>722</v>
      </c>
    </row>
    <row r="238" spans="1:65" s="2" customFormat="1" ht="19.5">
      <c r="A238" s="33"/>
      <c r="B238" s="34"/>
      <c r="C238" s="33"/>
      <c r="D238" s="172" t="s">
        <v>142</v>
      </c>
      <c r="E238" s="33"/>
      <c r="F238" s="173" t="s">
        <v>254</v>
      </c>
      <c r="G238" s="33"/>
      <c r="H238" s="33"/>
      <c r="I238" s="94"/>
      <c r="J238" s="33"/>
      <c r="K238" s="33"/>
      <c r="L238" s="34"/>
      <c r="M238" s="174"/>
      <c r="N238" s="175"/>
      <c r="O238" s="59"/>
      <c r="P238" s="59"/>
      <c r="Q238" s="59"/>
      <c r="R238" s="59"/>
      <c r="S238" s="59"/>
      <c r="T238" s="60"/>
      <c r="U238" s="33"/>
      <c r="V238" s="33"/>
      <c r="W238" s="33"/>
      <c r="X238" s="33"/>
      <c r="Y238" s="33"/>
      <c r="Z238" s="33"/>
      <c r="AA238" s="33"/>
      <c r="AB238" s="33"/>
      <c r="AC238" s="33"/>
      <c r="AD238" s="33"/>
      <c r="AE238" s="33"/>
      <c r="AT238" s="18" t="s">
        <v>142</v>
      </c>
      <c r="AU238" s="18" t="s">
        <v>79</v>
      </c>
    </row>
    <row r="239" spans="1:65" s="2" customFormat="1" ht="165.75">
      <c r="A239" s="33"/>
      <c r="B239" s="34"/>
      <c r="C239" s="33"/>
      <c r="D239" s="172" t="s">
        <v>144</v>
      </c>
      <c r="E239" s="33"/>
      <c r="F239" s="176" t="s">
        <v>255</v>
      </c>
      <c r="G239" s="33"/>
      <c r="H239" s="33"/>
      <c r="I239" s="94"/>
      <c r="J239" s="33"/>
      <c r="K239" s="33"/>
      <c r="L239" s="34"/>
      <c r="M239" s="174"/>
      <c r="N239" s="175"/>
      <c r="O239" s="59"/>
      <c r="P239" s="59"/>
      <c r="Q239" s="59"/>
      <c r="R239" s="59"/>
      <c r="S239" s="59"/>
      <c r="T239" s="60"/>
      <c r="U239" s="33"/>
      <c r="V239" s="33"/>
      <c r="W239" s="33"/>
      <c r="X239" s="33"/>
      <c r="Y239" s="33"/>
      <c r="Z239" s="33"/>
      <c r="AA239" s="33"/>
      <c r="AB239" s="33"/>
      <c r="AC239" s="33"/>
      <c r="AD239" s="33"/>
      <c r="AE239" s="33"/>
      <c r="AT239" s="18" t="s">
        <v>144</v>
      </c>
      <c r="AU239" s="18" t="s">
        <v>79</v>
      </c>
    </row>
    <row r="240" spans="1:65" s="13" customFormat="1">
      <c r="B240" s="177"/>
      <c r="D240" s="172" t="s">
        <v>146</v>
      </c>
      <c r="E240" s="178" t="s">
        <v>1</v>
      </c>
      <c r="F240" s="179" t="s">
        <v>723</v>
      </c>
      <c r="H240" s="180">
        <v>2990</v>
      </c>
      <c r="I240" s="181"/>
      <c r="L240" s="177"/>
      <c r="M240" s="182"/>
      <c r="N240" s="183"/>
      <c r="O240" s="183"/>
      <c r="P240" s="183"/>
      <c r="Q240" s="183"/>
      <c r="R240" s="183"/>
      <c r="S240" s="183"/>
      <c r="T240" s="184"/>
      <c r="AT240" s="178" t="s">
        <v>146</v>
      </c>
      <c r="AU240" s="178" t="s">
        <v>79</v>
      </c>
      <c r="AV240" s="13" t="s">
        <v>79</v>
      </c>
      <c r="AW240" s="13" t="s">
        <v>29</v>
      </c>
      <c r="AX240" s="13" t="s">
        <v>72</v>
      </c>
      <c r="AY240" s="178" t="s">
        <v>134</v>
      </c>
    </row>
    <row r="241" spans="1:65" s="13" customFormat="1">
      <c r="B241" s="177"/>
      <c r="D241" s="172" t="s">
        <v>146</v>
      </c>
      <c r="E241" s="178" t="s">
        <v>1</v>
      </c>
      <c r="F241" s="179" t="s">
        <v>724</v>
      </c>
      <c r="H241" s="180">
        <v>1350</v>
      </c>
      <c r="I241" s="181"/>
      <c r="L241" s="177"/>
      <c r="M241" s="182"/>
      <c r="N241" s="183"/>
      <c r="O241" s="183"/>
      <c r="P241" s="183"/>
      <c r="Q241" s="183"/>
      <c r="R241" s="183"/>
      <c r="S241" s="183"/>
      <c r="T241" s="184"/>
      <c r="AT241" s="178" t="s">
        <v>146</v>
      </c>
      <c r="AU241" s="178" t="s">
        <v>79</v>
      </c>
      <c r="AV241" s="13" t="s">
        <v>79</v>
      </c>
      <c r="AW241" s="13" t="s">
        <v>29</v>
      </c>
      <c r="AX241" s="13" t="s">
        <v>72</v>
      </c>
      <c r="AY241" s="178" t="s">
        <v>134</v>
      </c>
    </row>
    <row r="242" spans="1:65" s="13" customFormat="1">
      <c r="B242" s="177"/>
      <c r="D242" s="172" t="s">
        <v>146</v>
      </c>
      <c r="E242" s="178" t="s">
        <v>1</v>
      </c>
      <c r="F242" s="179" t="s">
        <v>725</v>
      </c>
      <c r="H242" s="180">
        <v>1900</v>
      </c>
      <c r="I242" s="181"/>
      <c r="L242" s="177"/>
      <c r="M242" s="182"/>
      <c r="N242" s="183"/>
      <c r="O242" s="183"/>
      <c r="P242" s="183"/>
      <c r="Q242" s="183"/>
      <c r="R242" s="183"/>
      <c r="S242" s="183"/>
      <c r="T242" s="184"/>
      <c r="AT242" s="178" t="s">
        <v>146</v>
      </c>
      <c r="AU242" s="178" t="s">
        <v>79</v>
      </c>
      <c r="AV242" s="13" t="s">
        <v>79</v>
      </c>
      <c r="AW242" s="13" t="s">
        <v>29</v>
      </c>
      <c r="AX242" s="13" t="s">
        <v>72</v>
      </c>
      <c r="AY242" s="178" t="s">
        <v>134</v>
      </c>
    </row>
    <row r="243" spans="1:65" s="13" customFormat="1">
      <c r="B243" s="177"/>
      <c r="D243" s="172" t="s">
        <v>146</v>
      </c>
      <c r="E243" s="178" t="s">
        <v>1</v>
      </c>
      <c r="F243" s="179" t="s">
        <v>726</v>
      </c>
      <c r="H243" s="180">
        <v>40</v>
      </c>
      <c r="I243" s="181"/>
      <c r="L243" s="177"/>
      <c r="M243" s="182"/>
      <c r="N243" s="183"/>
      <c r="O243" s="183"/>
      <c r="P243" s="183"/>
      <c r="Q243" s="183"/>
      <c r="R243" s="183"/>
      <c r="S243" s="183"/>
      <c r="T243" s="184"/>
      <c r="AT243" s="178" t="s">
        <v>146</v>
      </c>
      <c r="AU243" s="178" t="s">
        <v>79</v>
      </c>
      <c r="AV243" s="13" t="s">
        <v>79</v>
      </c>
      <c r="AW243" s="13" t="s">
        <v>29</v>
      </c>
      <c r="AX243" s="13" t="s">
        <v>72</v>
      </c>
      <c r="AY243" s="178" t="s">
        <v>134</v>
      </c>
    </row>
    <row r="244" spans="1:65" s="13" customFormat="1">
      <c r="B244" s="177"/>
      <c r="D244" s="172" t="s">
        <v>146</v>
      </c>
      <c r="E244" s="178" t="s">
        <v>1</v>
      </c>
      <c r="F244" s="179" t="s">
        <v>727</v>
      </c>
      <c r="H244" s="180">
        <v>200</v>
      </c>
      <c r="I244" s="181"/>
      <c r="L244" s="177"/>
      <c r="M244" s="182"/>
      <c r="N244" s="183"/>
      <c r="O244" s="183"/>
      <c r="P244" s="183"/>
      <c r="Q244" s="183"/>
      <c r="R244" s="183"/>
      <c r="S244" s="183"/>
      <c r="T244" s="184"/>
      <c r="AT244" s="178" t="s">
        <v>146</v>
      </c>
      <c r="AU244" s="178" t="s">
        <v>79</v>
      </c>
      <c r="AV244" s="13" t="s">
        <v>79</v>
      </c>
      <c r="AW244" s="13" t="s">
        <v>29</v>
      </c>
      <c r="AX244" s="13" t="s">
        <v>72</v>
      </c>
      <c r="AY244" s="178" t="s">
        <v>134</v>
      </c>
    </row>
    <row r="245" spans="1:65" s="14" customFormat="1">
      <c r="B245" s="185"/>
      <c r="D245" s="172" t="s">
        <v>146</v>
      </c>
      <c r="E245" s="186" t="s">
        <v>1</v>
      </c>
      <c r="F245" s="187" t="s">
        <v>147</v>
      </c>
      <c r="H245" s="188">
        <v>6480</v>
      </c>
      <c r="I245" s="189"/>
      <c r="L245" s="185"/>
      <c r="M245" s="190"/>
      <c r="N245" s="191"/>
      <c r="O245" s="191"/>
      <c r="P245" s="191"/>
      <c r="Q245" s="191"/>
      <c r="R245" s="191"/>
      <c r="S245" s="191"/>
      <c r="T245" s="192"/>
      <c r="AT245" s="186" t="s">
        <v>146</v>
      </c>
      <c r="AU245" s="186" t="s">
        <v>79</v>
      </c>
      <c r="AV245" s="14" t="s">
        <v>141</v>
      </c>
      <c r="AW245" s="14" t="s">
        <v>29</v>
      </c>
      <c r="AX245" s="14" t="s">
        <v>78</v>
      </c>
      <c r="AY245" s="186" t="s">
        <v>134</v>
      </c>
    </row>
    <row r="246" spans="1:65" s="2" customFormat="1" ht="16.5" customHeight="1">
      <c r="A246" s="33"/>
      <c r="B246" s="158"/>
      <c r="C246" s="159" t="s">
        <v>93</v>
      </c>
      <c r="D246" s="159" t="s">
        <v>136</v>
      </c>
      <c r="E246" s="160" t="s">
        <v>189</v>
      </c>
      <c r="F246" s="161" t="s">
        <v>190</v>
      </c>
      <c r="G246" s="162" t="s">
        <v>191</v>
      </c>
      <c r="H246" s="163">
        <v>130</v>
      </c>
      <c r="I246" s="164"/>
      <c r="J246" s="165">
        <f>ROUND(I246*H246,2)</f>
        <v>0</v>
      </c>
      <c r="K246" s="161" t="s">
        <v>140</v>
      </c>
      <c r="L246" s="34"/>
      <c r="M246" s="166" t="s">
        <v>1</v>
      </c>
      <c r="N246" s="167" t="s">
        <v>37</v>
      </c>
      <c r="O246" s="59"/>
      <c r="P246" s="168">
        <f>O246*H246</f>
        <v>0</v>
      </c>
      <c r="Q246" s="168">
        <v>0</v>
      </c>
      <c r="R246" s="168">
        <f>Q246*H246</f>
        <v>0</v>
      </c>
      <c r="S246" s="168">
        <v>0</v>
      </c>
      <c r="T246" s="169">
        <f>S246*H246</f>
        <v>0</v>
      </c>
      <c r="U246" s="33"/>
      <c r="V246" s="33"/>
      <c r="W246" s="33"/>
      <c r="X246" s="33"/>
      <c r="Y246" s="33"/>
      <c r="Z246" s="33"/>
      <c r="AA246" s="33"/>
      <c r="AB246" s="33"/>
      <c r="AC246" s="33"/>
      <c r="AD246" s="33"/>
      <c r="AE246" s="33"/>
      <c r="AR246" s="170" t="s">
        <v>141</v>
      </c>
      <c r="AT246" s="170" t="s">
        <v>136</v>
      </c>
      <c r="AU246" s="170" t="s">
        <v>79</v>
      </c>
      <c r="AY246" s="18" t="s">
        <v>134</v>
      </c>
      <c r="BE246" s="171">
        <f>IF(N246="základní",J246,0)</f>
        <v>0</v>
      </c>
      <c r="BF246" s="171">
        <f>IF(N246="snížená",J246,0)</f>
        <v>0</v>
      </c>
      <c r="BG246" s="171">
        <f>IF(N246="zákl. přenesená",J246,0)</f>
        <v>0</v>
      </c>
      <c r="BH246" s="171">
        <f>IF(N246="sníž. přenesená",J246,0)</f>
        <v>0</v>
      </c>
      <c r="BI246" s="171">
        <f>IF(N246="nulová",J246,0)</f>
        <v>0</v>
      </c>
      <c r="BJ246" s="18" t="s">
        <v>78</v>
      </c>
      <c r="BK246" s="171">
        <f>ROUND(I246*H246,2)</f>
        <v>0</v>
      </c>
      <c r="BL246" s="18" t="s">
        <v>141</v>
      </c>
      <c r="BM246" s="170" t="s">
        <v>728</v>
      </c>
    </row>
    <row r="247" spans="1:65" s="2" customFormat="1" ht="29.25">
      <c r="A247" s="33"/>
      <c r="B247" s="34"/>
      <c r="C247" s="33"/>
      <c r="D247" s="172" t="s">
        <v>142</v>
      </c>
      <c r="E247" s="33"/>
      <c r="F247" s="173" t="s">
        <v>192</v>
      </c>
      <c r="G247" s="33"/>
      <c r="H247" s="33"/>
      <c r="I247" s="94"/>
      <c r="J247" s="33"/>
      <c r="K247" s="33"/>
      <c r="L247" s="34"/>
      <c r="M247" s="174"/>
      <c r="N247" s="175"/>
      <c r="O247" s="59"/>
      <c r="P247" s="59"/>
      <c r="Q247" s="59"/>
      <c r="R247" s="59"/>
      <c r="S247" s="59"/>
      <c r="T247" s="60"/>
      <c r="U247" s="33"/>
      <c r="V247" s="33"/>
      <c r="W247" s="33"/>
      <c r="X247" s="33"/>
      <c r="Y247" s="33"/>
      <c r="Z247" s="33"/>
      <c r="AA247" s="33"/>
      <c r="AB247" s="33"/>
      <c r="AC247" s="33"/>
      <c r="AD247" s="33"/>
      <c r="AE247" s="33"/>
      <c r="AT247" s="18" t="s">
        <v>142</v>
      </c>
      <c r="AU247" s="18" t="s">
        <v>79</v>
      </c>
    </row>
    <row r="248" spans="1:65" s="2" customFormat="1" ht="234">
      <c r="A248" s="33"/>
      <c r="B248" s="34"/>
      <c r="C248" s="33"/>
      <c r="D248" s="172" t="s">
        <v>144</v>
      </c>
      <c r="E248" s="33"/>
      <c r="F248" s="176" t="s">
        <v>193</v>
      </c>
      <c r="G248" s="33"/>
      <c r="H248" s="33"/>
      <c r="I248" s="94"/>
      <c r="J248" s="33"/>
      <c r="K248" s="33"/>
      <c r="L248" s="34"/>
      <c r="M248" s="174"/>
      <c r="N248" s="175"/>
      <c r="O248" s="59"/>
      <c r="P248" s="59"/>
      <c r="Q248" s="59"/>
      <c r="R248" s="59"/>
      <c r="S248" s="59"/>
      <c r="T248" s="60"/>
      <c r="U248" s="33"/>
      <c r="V248" s="33"/>
      <c r="W248" s="33"/>
      <c r="X248" s="33"/>
      <c r="Y248" s="33"/>
      <c r="Z248" s="33"/>
      <c r="AA248" s="33"/>
      <c r="AB248" s="33"/>
      <c r="AC248" s="33"/>
      <c r="AD248" s="33"/>
      <c r="AE248" s="33"/>
      <c r="AT248" s="18" t="s">
        <v>144</v>
      </c>
      <c r="AU248" s="18" t="s">
        <v>79</v>
      </c>
    </row>
    <row r="249" spans="1:65" s="13" customFormat="1">
      <c r="B249" s="177"/>
      <c r="D249" s="172" t="s">
        <v>146</v>
      </c>
      <c r="E249" s="178" t="s">
        <v>1</v>
      </c>
      <c r="F249" s="179" t="s">
        <v>729</v>
      </c>
      <c r="H249" s="180">
        <v>130</v>
      </c>
      <c r="I249" s="181"/>
      <c r="L249" s="177"/>
      <c r="M249" s="182"/>
      <c r="N249" s="183"/>
      <c r="O249" s="183"/>
      <c r="P249" s="183"/>
      <c r="Q249" s="183"/>
      <c r="R249" s="183"/>
      <c r="S249" s="183"/>
      <c r="T249" s="184"/>
      <c r="AT249" s="178" t="s">
        <v>146</v>
      </c>
      <c r="AU249" s="178" t="s">
        <v>79</v>
      </c>
      <c r="AV249" s="13" t="s">
        <v>79</v>
      </c>
      <c r="AW249" s="13" t="s">
        <v>29</v>
      </c>
      <c r="AX249" s="13" t="s">
        <v>78</v>
      </c>
      <c r="AY249" s="178" t="s">
        <v>134</v>
      </c>
    </row>
    <row r="250" spans="1:65" s="2" customFormat="1" ht="16.5" customHeight="1">
      <c r="A250" s="33"/>
      <c r="B250" s="158"/>
      <c r="C250" s="200" t="s">
        <v>548</v>
      </c>
      <c r="D250" s="200" t="s">
        <v>168</v>
      </c>
      <c r="E250" s="201" t="s">
        <v>195</v>
      </c>
      <c r="F250" s="202" t="s">
        <v>196</v>
      </c>
      <c r="G250" s="203" t="s">
        <v>171</v>
      </c>
      <c r="H250" s="204">
        <v>240</v>
      </c>
      <c r="I250" s="205"/>
      <c r="J250" s="206">
        <f>ROUND(I250*H250,2)</f>
        <v>0</v>
      </c>
      <c r="K250" s="202" t="s">
        <v>140</v>
      </c>
      <c r="L250" s="207"/>
      <c r="M250" s="208" t="s">
        <v>1</v>
      </c>
      <c r="N250" s="209" t="s">
        <v>37</v>
      </c>
      <c r="O250" s="59"/>
      <c r="P250" s="168">
        <f>O250*H250</f>
        <v>0</v>
      </c>
      <c r="Q250" s="168">
        <v>1</v>
      </c>
      <c r="R250" s="168">
        <f>Q250*H250</f>
        <v>240</v>
      </c>
      <c r="S250" s="168">
        <v>0</v>
      </c>
      <c r="T250" s="169">
        <f>S250*H250</f>
        <v>0</v>
      </c>
      <c r="U250" s="33"/>
      <c r="V250" s="33"/>
      <c r="W250" s="33"/>
      <c r="X250" s="33"/>
      <c r="Y250" s="33"/>
      <c r="Z250" s="33"/>
      <c r="AA250" s="33"/>
      <c r="AB250" s="33"/>
      <c r="AC250" s="33"/>
      <c r="AD250" s="33"/>
      <c r="AE250" s="33"/>
      <c r="AR250" s="170" t="s">
        <v>172</v>
      </c>
      <c r="AT250" s="170" t="s">
        <v>168</v>
      </c>
      <c r="AU250" s="170" t="s">
        <v>79</v>
      </c>
      <c r="AY250" s="18" t="s">
        <v>134</v>
      </c>
      <c r="BE250" s="171">
        <f>IF(N250="základní",J250,0)</f>
        <v>0</v>
      </c>
      <c r="BF250" s="171">
        <f>IF(N250="snížená",J250,0)</f>
        <v>0</v>
      </c>
      <c r="BG250" s="171">
        <f>IF(N250="zákl. přenesená",J250,0)</f>
        <v>0</v>
      </c>
      <c r="BH250" s="171">
        <f>IF(N250="sníž. přenesená",J250,0)</f>
        <v>0</v>
      </c>
      <c r="BI250" s="171">
        <f>IF(N250="nulová",J250,0)</f>
        <v>0</v>
      </c>
      <c r="BJ250" s="18" t="s">
        <v>78</v>
      </c>
      <c r="BK250" s="171">
        <f>ROUND(I250*H250,2)</f>
        <v>0</v>
      </c>
      <c r="BL250" s="18" t="s">
        <v>141</v>
      </c>
      <c r="BM250" s="170" t="s">
        <v>730</v>
      </c>
    </row>
    <row r="251" spans="1:65" s="2" customFormat="1">
      <c r="A251" s="33"/>
      <c r="B251" s="34"/>
      <c r="C251" s="33"/>
      <c r="D251" s="172" t="s">
        <v>142</v>
      </c>
      <c r="E251" s="33"/>
      <c r="F251" s="173" t="s">
        <v>196</v>
      </c>
      <c r="G251" s="33"/>
      <c r="H251" s="33"/>
      <c r="I251" s="94"/>
      <c r="J251" s="33"/>
      <c r="K251" s="33"/>
      <c r="L251" s="34"/>
      <c r="M251" s="174"/>
      <c r="N251" s="175"/>
      <c r="O251" s="59"/>
      <c r="P251" s="59"/>
      <c r="Q251" s="59"/>
      <c r="R251" s="59"/>
      <c r="S251" s="59"/>
      <c r="T251" s="60"/>
      <c r="U251" s="33"/>
      <c r="V251" s="33"/>
      <c r="W251" s="33"/>
      <c r="X251" s="33"/>
      <c r="Y251" s="33"/>
      <c r="Z251" s="33"/>
      <c r="AA251" s="33"/>
      <c r="AB251" s="33"/>
      <c r="AC251" s="33"/>
      <c r="AD251" s="33"/>
      <c r="AE251" s="33"/>
      <c r="AT251" s="18" t="s">
        <v>142</v>
      </c>
      <c r="AU251" s="18" t="s">
        <v>79</v>
      </c>
    </row>
    <row r="252" spans="1:65" s="13" customFormat="1" ht="22.5">
      <c r="B252" s="177"/>
      <c r="D252" s="172" t="s">
        <v>146</v>
      </c>
      <c r="E252" s="178" t="s">
        <v>1</v>
      </c>
      <c r="F252" s="179" t="s">
        <v>731</v>
      </c>
      <c r="H252" s="180">
        <v>240</v>
      </c>
      <c r="I252" s="181"/>
      <c r="L252" s="177"/>
      <c r="M252" s="182"/>
      <c r="N252" s="183"/>
      <c r="O252" s="183"/>
      <c r="P252" s="183"/>
      <c r="Q252" s="183"/>
      <c r="R252" s="183"/>
      <c r="S252" s="183"/>
      <c r="T252" s="184"/>
      <c r="AT252" s="178" t="s">
        <v>146</v>
      </c>
      <c r="AU252" s="178" t="s">
        <v>79</v>
      </c>
      <c r="AV252" s="13" t="s">
        <v>79</v>
      </c>
      <c r="AW252" s="13" t="s">
        <v>29</v>
      </c>
      <c r="AX252" s="13" t="s">
        <v>72</v>
      </c>
      <c r="AY252" s="178" t="s">
        <v>134</v>
      </c>
    </row>
    <row r="253" spans="1:65" s="14" customFormat="1">
      <c r="B253" s="185"/>
      <c r="D253" s="172" t="s">
        <v>146</v>
      </c>
      <c r="E253" s="186" t="s">
        <v>1</v>
      </c>
      <c r="F253" s="187" t="s">
        <v>147</v>
      </c>
      <c r="H253" s="188">
        <v>240</v>
      </c>
      <c r="I253" s="189"/>
      <c r="L253" s="185"/>
      <c r="M253" s="190"/>
      <c r="N253" s="191"/>
      <c r="O253" s="191"/>
      <c r="P253" s="191"/>
      <c r="Q253" s="191"/>
      <c r="R253" s="191"/>
      <c r="S253" s="191"/>
      <c r="T253" s="192"/>
      <c r="AT253" s="186" t="s">
        <v>146</v>
      </c>
      <c r="AU253" s="186" t="s">
        <v>79</v>
      </c>
      <c r="AV253" s="14" t="s">
        <v>141</v>
      </c>
      <c r="AW253" s="14" t="s">
        <v>29</v>
      </c>
      <c r="AX253" s="14" t="s">
        <v>78</v>
      </c>
      <c r="AY253" s="186" t="s">
        <v>134</v>
      </c>
    </row>
    <row r="254" spans="1:65" s="2" customFormat="1" ht="16.5" customHeight="1">
      <c r="A254" s="33"/>
      <c r="B254" s="158"/>
      <c r="C254" s="200" t="s">
        <v>291</v>
      </c>
      <c r="D254" s="200" t="s">
        <v>168</v>
      </c>
      <c r="E254" s="201" t="s">
        <v>198</v>
      </c>
      <c r="F254" s="202" t="s">
        <v>199</v>
      </c>
      <c r="G254" s="203" t="s">
        <v>171</v>
      </c>
      <c r="H254" s="204">
        <v>60</v>
      </c>
      <c r="I254" s="205"/>
      <c r="J254" s="206">
        <f>ROUND(I254*H254,2)</f>
        <v>0</v>
      </c>
      <c r="K254" s="202" t="s">
        <v>140</v>
      </c>
      <c r="L254" s="207"/>
      <c r="M254" s="208" t="s">
        <v>1</v>
      </c>
      <c r="N254" s="209" t="s">
        <v>37</v>
      </c>
      <c r="O254" s="59"/>
      <c r="P254" s="168">
        <f>O254*H254</f>
        <v>0</v>
      </c>
      <c r="Q254" s="168">
        <v>1</v>
      </c>
      <c r="R254" s="168">
        <f>Q254*H254</f>
        <v>60</v>
      </c>
      <c r="S254" s="168">
        <v>0</v>
      </c>
      <c r="T254" s="169">
        <f>S254*H254</f>
        <v>0</v>
      </c>
      <c r="U254" s="33"/>
      <c r="V254" s="33"/>
      <c r="W254" s="33"/>
      <c r="X254" s="33"/>
      <c r="Y254" s="33"/>
      <c r="Z254" s="33"/>
      <c r="AA254" s="33"/>
      <c r="AB254" s="33"/>
      <c r="AC254" s="33"/>
      <c r="AD254" s="33"/>
      <c r="AE254" s="33"/>
      <c r="AR254" s="170" t="s">
        <v>172</v>
      </c>
      <c r="AT254" s="170" t="s">
        <v>168</v>
      </c>
      <c r="AU254" s="170" t="s">
        <v>79</v>
      </c>
      <c r="AY254" s="18" t="s">
        <v>134</v>
      </c>
      <c r="BE254" s="171">
        <f>IF(N254="základní",J254,0)</f>
        <v>0</v>
      </c>
      <c r="BF254" s="171">
        <f>IF(N254="snížená",J254,0)</f>
        <v>0</v>
      </c>
      <c r="BG254" s="171">
        <f>IF(N254="zákl. přenesená",J254,0)</f>
        <v>0</v>
      </c>
      <c r="BH254" s="171">
        <f>IF(N254="sníž. přenesená",J254,0)</f>
        <v>0</v>
      </c>
      <c r="BI254" s="171">
        <f>IF(N254="nulová",J254,0)</f>
        <v>0</v>
      </c>
      <c r="BJ254" s="18" t="s">
        <v>78</v>
      </c>
      <c r="BK254" s="171">
        <f>ROUND(I254*H254,2)</f>
        <v>0</v>
      </c>
      <c r="BL254" s="18" t="s">
        <v>141</v>
      </c>
      <c r="BM254" s="170" t="s">
        <v>732</v>
      </c>
    </row>
    <row r="255" spans="1:65" s="2" customFormat="1">
      <c r="A255" s="33"/>
      <c r="B255" s="34"/>
      <c r="C255" s="33"/>
      <c r="D255" s="172" t="s">
        <v>142</v>
      </c>
      <c r="E255" s="33"/>
      <c r="F255" s="173" t="s">
        <v>199</v>
      </c>
      <c r="G255" s="33"/>
      <c r="H255" s="33"/>
      <c r="I255" s="94"/>
      <c r="J255" s="33"/>
      <c r="K255" s="33"/>
      <c r="L255" s="34"/>
      <c r="M255" s="174"/>
      <c r="N255" s="175"/>
      <c r="O255" s="59"/>
      <c r="P255" s="59"/>
      <c r="Q255" s="59"/>
      <c r="R255" s="59"/>
      <c r="S255" s="59"/>
      <c r="T255" s="60"/>
      <c r="U255" s="33"/>
      <c r="V255" s="33"/>
      <c r="W255" s="33"/>
      <c r="X255" s="33"/>
      <c r="Y255" s="33"/>
      <c r="Z255" s="33"/>
      <c r="AA255" s="33"/>
      <c r="AB255" s="33"/>
      <c r="AC255" s="33"/>
      <c r="AD255" s="33"/>
      <c r="AE255" s="33"/>
      <c r="AT255" s="18" t="s">
        <v>142</v>
      </c>
      <c r="AU255" s="18" t="s">
        <v>79</v>
      </c>
    </row>
    <row r="256" spans="1:65" s="13" customFormat="1" ht="22.5">
      <c r="B256" s="177"/>
      <c r="D256" s="172" t="s">
        <v>146</v>
      </c>
      <c r="E256" s="178" t="s">
        <v>1</v>
      </c>
      <c r="F256" s="179" t="s">
        <v>733</v>
      </c>
      <c r="H256" s="180">
        <v>60</v>
      </c>
      <c r="I256" s="181"/>
      <c r="L256" s="177"/>
      <c r="M256" s="182"/>
      <c r="N256" s="183"/>
      <c r="O256" s="183"/>
      <c r="P256" s="183"/>
      <c r="Q256" s="183"/>
      <c r="R256" s="183"/>
      <c r="S256" s="183"/>
      <c r="T256" s="184"/>
      <c r="AT256" s="178" t="s">
        <v>146</v>
      </c>
      <c r="AU256" s="178" t="s">
        <v>79</v>
      </c>
      <c r="AV256" s="13" t="s">
        <v>79</v>
      </c>
      <c r="AW256" s="13" t="s">
        <v>29</v>
      </c>
      <c r="AX256" s="13" t="s">
        <v>78</v>
      </c>
      <c r="AY256" s="178" t="s">
        <v>134</v>
      </c>
    </row>
    <row r="257" spans="1:65" s="2" customFormat="1" ht="21.75" customHeight="1">
      <c r="A257" s="33"/>
      <c r="B257" s="158"/>
      <c r="C257" s="159" t="s">
        <v>734</v>
      </c>
      <c r="D257" s="159" t="s">
        <v>136</v>
      </c>
      <c r="E257" s="160" t="s">
        <v>238</v>
      </c>
      <c r="F257" s="161" t="s">
        <v>239</v>
      </c>
      <c r="G257" s="162" t="s">
        <v>139</v>
      </c>
      <c r="H257" s="163">
        <v>1700</v>
      </c>
      <c r="I257" s="164"/>
      <c r="J257" s="165">
        <f>ROUND(I257*H257,2)</f>
        <v>0</v>
      </c>
      <c r="K257" s="161" t="s">
        <v>140</v>
      </c>
      <c r="L257" s="34"/>
      <c r="M257" s="166" t="s">
        <v>1</v>
      </c>
      <c r="N257" s="167" t="s">
        <v>37</v>
      </c>
      <c r="O257" s="59"/>
      <c r="P257" s="168">
        <f>O257*H257</f>
        <v>0</v>
      </c>
      <c r="Q257" s="168">
        <v>0</v>
      </c>
      <c r="R257" s="168">
        <f>Q257*H257</f>
        <v>0</v>
      </c>
      <c r="S257" s="168">
        <v>0</v>
      </c>
      <c r="T257" s="169">
        <f>S257*H257</f>
        <v>0</v>
      </c>
      <c r="U257" s="33"/>
      <c r="V257" s="33"/>
      <c r="W257" s="33"/>
      <c r="X257" s="33"/>
      <c r="Y257" s="33"/>
      <c r="Z257" s="33"/>
      <c r="AA257" s="33"/>
      <c r="AB257" s="33"/>
      <c r="AC257" s="33"/>
      <c r="AD257" s="33"/>
      <c r="AE257" s="33"/>
      <c r="AR257" s="170" t="s">
        <v>141</v>
      </c>
      <c r="AT257" s="170" t="s">
        <v>136</v>
      </c>
      <c r="AU257" s="170" t="s">
        <v>79</v>
      </c>
      <c r="AY257" s="18" t="s">
        <v>134</v>
      </c>
      <c r="BE257" s="171">
        <f>IF(N257="základní",J257,0)</f>
        <v>0</v>
      </c>
      <c r="BF257" s="171">
        <f>IF(N257="snížená",J257,0)</f>
        <v>0</v>
      </c>
      <c r="BG257" s="171">
        <f>IF(N257="zákl. přenesená",J257,0)</f>
        <v>0</v>
      </c>
      <c r="BH257" s="171">
        <f>IF(N257="sníž. přenesená",J257,0)</f>
        <v>0</v>
      </c>
      <c r="BI257" s="171">
        <f>IF(N257="nulová",J257,0)</f>
        <v>0</v>
      </c>
      <c r="BJ257" s="18" t="s">
        <v>78</v>
      </c>
      <c r="BK257" s="171">
        <f>ROUND(I257*H257,2)</f>
        <v>0</v>
      </c>
      <c r="BL257" s="18" t="s">
        <v>141</v>
      </c>
      <c r="BM257" s="170" t="s">
        <v>735</v>
      </c>
    </row>
    <row r="258" spans="1:65" s="2" customFormat="1" ht="19.5">
      <c r="A258" s="33"/>
      <c r="B258" s="34"/>
      <c r="C258" s="33"/>
      <c r="D258" s="172" t="s">
        <v>142</v>
      </c>
      <c r="E258" s="33"/>
      <c r="F258" s="173" t="s">
        <v>240</v>
      </c>
      <c r="G258" s="33"/>
      <c r="H258" s="33"/>
      <c r="I258" s="94"/>
      <c r="J258" s="33"/>
      <c r="K258" s="33"/>
      <c r="L258" s="34"/>
      <c r="M258" s="174"/>
      <c r="N258" s="175"/>
      <c r="O258" s="59"/>
      <c r="P258" s="59"/>
      <c r="Q258" s="59"/>
      <c r="R258" s="59"/>
      <c r="S258" s="59"/>
      <c r="T258" s="60"/>
      <c r="U258" s="33"/>
      <c r="V258" s="33"/>
      <c r="W258" s="33"/>
      <c r="X258" s="33"/>
      <c r="Y258" s="33"/>
      <c r="Z258" s="33"/>
      <c r="AA258" s="33"/>
      <c r="AB258" s="33"/>
      <c r="AC258" s="33"/>
      <c r="AD258" s="33"/>
      <c r="AE258" s="33"/>
      <c r="AT258" s="18" t="s">
        <v>142</v>
      </c>
      <c r="AU258" s="18" t="s">
        <v>79</v>
      </c>
    </row>
    <row r="259" spans="1:65" s="2" customFormat="1" ht="117">
      <c r="A259" s="33"/>
      <c r="B259" s="34"/>
      <c r="C259" s="33"/>
      <c r="D259" s="172" t="s">
        <v>144</v>
      </c>
      <c r="E259" s="33"/>
      <c r="F259" s="176" t="s">
        <v>241</v>
      </c>
      <c r="G259" s="33"/>
      <c r="H259" s="33"/>
      <c r="I259" s="94"/>
      <c r="J259" s="33"/>
      <c r="K259" s="33"/>
      <c r="L259" s="34"/>
      <c r="M259" s="174"/>
      <c r="N259" s="175"/>
      <c r="O259" s="59"/>
      <c r="P259" s="59"/>
      <c r="Q259" s="59"/>
      <c r="R259" s="59"/>
      <c r="S259" s="59"/>
      <c r="T259" s="60"/>
      <c r="U259" s="33"/>
      <c r="V259" s="33"/>
      <c r="W259" s="33"/>
      <c r="X259" s="33"/>
      <c r="Y259" s="33"/>
      <c r="Z259" s="33"/>
      <c r="AA259" s="33"/>
      <c r="AB259" s="33"/>
      <c r="AC259" s="33"/>
      <c r="AD259" s="33"/>
      <c r="AE259" s="33"/>
      <c r="AT259" s="18" t="s">
        <v>144</v>
      </c>
      <c r="AU259" s="18" t="s">
        <v>79</v>
      </c>
    </row>
    <row r="260" spans="1:65" s="13" customFormat="1">
      <c r="B260" s="177"/>
      <c r="D260" s="172" t="s">
        <v>146</v>
      </c>
      <c r="E260" s="178" t="s">
        <v>1</v>
      </c>
      <c r="F260" s="179" t="s">
        <v>736</v>
      </c>
      <c r="H260" s="180">
        <v>1700</v>
      </c>
      <c r="I260" s="181"/>
      <c r="L260" s="177"/>
      <c r="M260" s="182"/>
      <c r="N260" s="183"/>
      <c r="O260" s="183"/>
      <c r="P260" s="183"/>
      <c r="Q260" s="183"/>
      <c r="R260" s="183"/>
      <c r="S260" s="183"/>
      <c r="T260" s="184"/>
      <c r="AT260" s="178" t="s">
        <v>146</v>
      </c>
      <c r="AU260" s="178" t="s">
        <v>79</v>
      </c>
      <c r="AV260" s="13" t="s">
        <v>79</v>
      </c>
      <c r="AW260" s="13" t="s">
        <v>29</v>
      </c>
      <c r="AX260" s="13" t="s">
        <v>78</v>
      </c>
      <c r="AY260" s="178" t="s">
        <v>134</v>
      </c>
    </row>
    <row r="261" spans="1:65" s="2" customFormat="1" ht="21.75" customHeight="1">
      <c r="A261" s="33"/>
      <c r="B261" s="158"/>
      <c r="C261" s="159" t="s">
        <v>462</v>
      </c>
      <c r="D261" s="159" t="s">
        <v>136</v>
      </c>
      <c r="E261" s="160" t="s">
        <v>243</v>
      </c>
      <c r="F261" s="161" t="s">
        <v>244</v>
      </c>
      <c r="G261" s="162" t="s">
        <v>139</v>
      </c>
      <c r="H261" s="163">
        <v>1700</v>
      </c>
      <c r="I261" s="164"/>
      <c r="J261" s="165">
        <f>ROUND(I261*H261,2)</f>
        <v>0</v>
      </c>
      <c r="K261" s="161" t="s">
        <v>140</v>
      </c>
      <c r="L261" s="34"/>
      <c r="M261" s="166" t="s">
        <v>1</v>
      </c>
      <c r="N261" s="167" t="s">
        <v>37</v>
      </c>
      <c r="O261" s="59"/>
      <c r="P261" s="168">
        <f>O261*H261</f>
        <v>0</v>
      </c>
      <c r="Q261" s="168">
        <v>0</v>
      </c>
      <c r="R261" s="168">
        <f>Q261*H261</f>
        <v>0</v>
      </c>
      <c r="S261" s="168">
        <v>0</v>
      </c>
      <c r="T261" s="169">
        <f>S261*H261</f>
        <v>0</v>
      </c>
      <c r="U261" s="33"/>
      <c r="V261" s="33"/>
      <c r="W261" s="33"/>
      <c r="X261" s="33"/>
      <c r="Y261" s="33"/>
      <c r="Z261" s="33"/>
      <c r="AA261" s="33"/>
      <c r="AB261" s="33"/>
      <c r="AC261" s="33"/>
      <c r="AD261" s="33"/>
      <c r="AE261" s="33"/>
      <c r="AR261" s="170" t="s">
        <v>141</v>
      </c>
      <c r="AT261" s="170" t="s">
        <v>136</v>
      </c>
      <c r="AU261" s="170" t="s">
        <v>79</v>
      </c>
      <c r="AY261" s="18" t="s">
        <v>134</v>
      </c>
      <c r="BE261" s="171">
        <f>IF(N261="základní",J261,0)</f>
        <v>0</v>
      </c>
      <c r="BF261" s="171">
        <f>IF(N261="snížená",J261,0)</f>
        <v>0</v>
      </c>
      <c r="BG261" s="171">
        <f>IF(N261="zákl. přenesená",J261,0)</f>
        <v>0</v>
      </c>
      <c r="BH261" s="171">
        <f>IF(N261="sníž. přenesená",J261,0)</f>
        <v>0</v>
      </c>
      <c r="BI261" s="171">
        <f>IF(N261="nulová",J261,0)</f>
        <v>0</v>
      </c>
      <c r="BJ261" s="18" t="s">
        <v>78</v>
      </c>
      <c r="BK261" s="171">
        <f>ROUND(I261*H261,2)</f>
        <v>0</v>
      </c>
      <c r="BL261" s="18" t="s">
        <v>141</v>
      </c>
      <c r="BM261" s="170" t="s">
        <v>737</v>
      </c>
    </row>
    <row r="262" spans="1:65" s="2" customFormat="1" ht="19.5">
      <c r="A262" s="33"/>
      <c r="B262" s="34"/>
      <c r="C262" s="33"/>
      <c r="D262" s="172" t="s">
        <v>142</v>
      </c>
      <c r="E262" s="33"/>
      <c r="F262" s="173" t="s">
        <v>245</v>
      </c>
      <c r="G262" s="33"/>
      <c r="H262" s="33"/>
      <c r="I262" s="94"/>
      <c r="J262" s="33"/>
      <c r="K262" s="33"/>
      <c r="L262" s="34"/>
      <c r="M262" s="174"/>
      <c r="N262" s="175"/>
      <c r="O262" s="59"/>
      <c r="P262" s="59"/>
      <c r="Q262" s="59"/>
      <c r="R262" s="59"/>
      <c r="S262" s="59"/>
      <c r="T262" s="60"/>
      <c r="U262" s="33"/>
      <c r="V262" s="33"/>
      <c r="W262" s="33"/>
      <c r="X262" s="33"/>
      <c r="Y262" s="33"/>
      <c r="Z262" s="33"/>
      <c r="AA262" s="33"/>
      <c r="AB262" s="33"/>
      <c r="AC262" s="33"/>
      <c r="AD262" s="33"/>
      <c r="AE262" s="33"/>
      <c r="AT262" s="18" t="s">
        <v>142</v>
      </c>
      <c r="AU262" s="18" t="s">
        <v>79</v>
      </c>
    </row>
    <row r="263" spans="1:65" s="2" customFormat="1" ht="117">
      <c r="A263" s="33"/>
      <c r="B263" s="34"/>
      <c r="C263" s="33"/>
      <c r="D263" s="172" t="s">
        <v>144</v>
      </c>
      <c r="E263" s="33"/>
      <c r="F263" s="176" t="s">
        <v>246</v>
      </c>
      <c r="G263" s="33"/>
      <c r="H263" s="33"/>
      <c r="I263" s="94"/>
      <c r="J263" s="33"/>
      <c r="K263" s="33"/>
      <c r="L263" s="34"/>
      <c r="M263" s="174"/>
      <c r="N263" s="175"/>
      <c r="O263" s="59"/>
      <c r="P263" s="59"/>
      <c r="Q263" s="59"/>
      <c r="R263" s="59"/>
      <c r="S263" s="59"/>
      <c r="T263" s="60"/>
      <c r="U263" s="33"/>
      <c r="V263" s="33"/>
      <c r="W263" s="33"/>
      <c r="X263" s="33"/>
      <c r="Y263" s="33"/>
      <c r="Z263" s="33"/>
      <c r="AA263" s="33"/>
      <c r="AB263" s="33"/>
      <c r="AC263" s="33"/>
      <c r="AD263" s="33"/>
      <c r="AE263" s="33"/>
      <c r="AT263" s="18" t="s">
        <v>144</v>
      </c>
      <c r="AU263" s="18" t="s">
        <v>79</v>
      </c>
    </row>
    <row r="264" spans="1:65" s="13" customFormat="1">
      <c r="B264" s="177"/>
      <c r="D264" s="172" t="s">
        <v>146</v>
      </c>
      <c r="E264" s="178" t="s">
        <v>1</v>
      </c>
      <c r="F264" s="179" t="s">
        <v>738</v>
      </c>
      <c r="H264" s="180">
        <v>1700</v>
      </c>
      <c r="I264" s="181"/>
      <c r="L264" s="177"/>
      <c r="M264" s="182"/>
      <c r="N264" s="183"/>
      <c r="O264" s="183"/>
      <c r="P264" s="183"/>
      <c r="Q264" s="183"/>
      <c r="R264" s="183"/>
      <c r="S264" s="183"/>
      <c r="T264" s="184"/>
      <c r="AT264" s="178" t="s">
        <v>146</v>
      </c>
      <c r="AU264" s="178" t="s">
        <v>79</v>
      </c>
      <c r="AV264" s="13" t="s">
        <v>79</v>
      </c>
      <c r="AW264" s="13" t="s">
        <v>29</v>
      </c>
      <c r="AX264" s="13" t="s">
        <v>78</v>
      </c>
      <c r="AY264" s="178" t="s">
        <v>134</v>
      </c>
    </row>
    <row r="265" spans="1:65" s="2" customFormat="1" ht="16.5" customHeight="1">
      <c r="A265" s="33"/>
      <c r="B265" s="158"/>
      <c r="C265" s="200" t="s">
        <v>465</v>
      </c>
      <c r="D265" s="200" t="s">
        <v>168</v>
      </c>
      <c r="E265" s="201" t="s">
        <v>247</v>
      </c>
      <c r="F265" s="202" t="s">
        <v>248</v>
      </c>
      <c r="G265" s="203" t="s">
        <v>249</v>
      </c>
      <c r="H265" s="204">
        <v>42.5</v>
      </c>
      <c r="I265" s="205"/>
      <c r="J265" s="206">
        <f>ROUND(I265*H265,2)</f>
        <v>0</v>
      </c>
      <c r="K265" s="202" t="s">
        <v>140</v>
      </c>
      <c r="L265" s="207"/>
      <c r="M265" s="208" t="s">
        <v>1</v>
      </c>
      <c r="N265" s="209" t="s">
        <v>37</v>
      </c>
      <c r="O265" s="59"/>
      <c r="P265" s="168">
        <f>O265*H265</f>
        <v>0</v>
      </c>
      <c r="Q265" s="168">
        <v>1E-3</v>
      </c>
      <c r="R265" s="168">
        <f>Q265*H265</f>
        <v>4.2500000000000003E-2</v>
      </c>
      <c r="S265" s="168">
        <v>0</v>
      </c>
      <c r="T265" s="169">
        <f>S265*H265</f>
        <v>0</v>
      </c>
      <c r="U265" s="33"/>
      <c r="V265" s="33"/>
      <c r="W265" s="33"/>
      <c r="X265" s="33"/>
      <c r="Y265" s="33"/>
      <c r="Z265" s="33"/>
      <c r="AA265" s="33"/>
      <c r="AB265" s="33"/>
      <c r="AC265" s="33"/>
      <c r="AD265" s="33"/>
      <c r="AE265" s="33"/>
      <c r="AR265" s="170" t="s">
        <v>172</v>
      </c>
      <c r="AT265" s="170" t="s">
        <v>168</v>
      </c>
      <c r="AU265" s="170" t="s">
        <v>79</v>
      </c>
      <c r="AY265" s="18" t="s">
        <v>134</v>
      </c>
      <c r="BE265" s="171">
        <f>IF(N265="základní",J265,0)</f>
        <v>0</v>
      </c>
      <c r="BF265" s="171">
        <f>IF(N265="snížená",J265,0)</f>
        <v>0</v>
      </c>
      <c r="BG265" s="171">
        <f>IF(N265="zákl. přenesená",J265,0)</f>
        <v>0</v>
      </c>
      <c r="BH265" s="171">
        <f>IF(N265="sníž. přenesená",J265,0)</f>
        <v>0</v>
      </c>
      <c r="BI265" s="171">
        <f>IF(N265="nulová",J265,0)</f>
        <v>0</v>
      </c>
      <c r="BJ265" s="18" t="s">
        <v>78</v>
      </c>
      <c r="BK265" s="171">
        <f>ROUND(I265*H265,2)</f>
        <v>0</v>
      </c>
      <c r="BL265" s="18" t="s">
        <v>141</v>
      </c>
      <c r="BM265" s="170" t="s">
        <v>739</v>
      </c>
    </row>
    <row r="266" spans="1:65" s="2" customFormat="1">
      <c r="A266" s="33"/>
      <c r="B266" s="34"/>
      <c r="C266" s="33"/>
      <c r="D266" s="172" t="s">
        <v>142</v>
      </c>
      <c r="E266" s="33"/>
      <c r="F266" s="173" t="s">
        <v>248</v>
      </c>
      <c r="G266" s="33"/>
      <c r="H266" s="33"/>
      <c r="I266" s="94"/>
      <c r="J266" s="33"/>
      <c r="K266" s="33"/>
      <c r="L266" s="34"/>
      <c r="M266" s="174"/>
      <c r="N266" s="175"/>
      <c r="O266" s="59"/>
      <c r="P266" s="59"/>
      <c r="Q266" s="59"/>
      <c r="R266" s="59"/>
      <c r="S266" s="59"/>
      <c r="T266" s="60"/>
      <c r="U266" s="33"/>
      <c r="V266" s="33"/>
      <c r="W266" s="33"/>
      <c r="X266" s="33"/>
      <c r="Y266" s="33"/>
      <c r="Z266" s="33"/>
      <c r="AA266" s="33"/>
      <c r="AB266" s="33"/>
      <c r="AC266" s="33"/>
      <c r="AD266" s="33"/>
      <c r="AE266" s="33"/>
      <c r="AT266" s="18" t="s">
        <v>142</v>
      </c>
      <c r="AU266" s="18" t="s">
        <v>79</v>
      </c>
    </row>
    <row r="267" spans="1:65" s="13" customFormat="1">
      <c r="B267" s="177"/>
      <c r="D267" s="172" t="s">
        <v>146</v>
      </c>
      <c r="E267" s="178" t="s">
        <v>1</v>
      </c>
      <c r="F267" s="179" t="s">
        <v>740</v>
      </c>
      <c r="H267" s="180">
        <v>42.5</v>
      </c>
      <c r="I267" s="181"/>
      <c r="L267" s="177"/>
      <c r="M267" s="182"/>
      <c r="N267" s="183"/>
      <c r="O267" s="183"/>
      <c r="P267" s="183"/>
      <c r="Q267" s="183"/>
      <c r="R267" s="183"/>
      <c r="S267" s="183"/>
      <c r="T267" s="184"/>
      <c r="AT267" s="178" t="s">
        <v>146</v>
      </c>
      <c r="AU267" s="178" t="s">
        <v>79</v>
      </c>
      <c r="AV267" s="13" t="s">
        <v>79</v>
      </c>
      <c r="AW267" s="13" t="s">
        <v>29</v>
      </c>
      <c r="AX267" s="13" t="s">
        <v>78</v>
      </c>
      <c r="AY267" s="178" t="s">
        <v>134</v>
      </c>
    </row>
    <row r="268" spans="1:65" s="15" customFormat="1">
      <c r="B268" s="193"/>
      <c r="D268" s="172" t="s">
        <v>146</v>
      </c>
      <c r="E268" s="194" t="s">
        <v>1</v>
      </c>
      <c r="F268" s="195" t="s">
        <v>250</v>
      </c>
      <c r="H268" s="194" t="s">
        <v>1</v>
      </c>
      <c r="I268" s="196"/>
      <c r="L268" s="193"/>
      <c r="M268" s="197"/>
      <c r="N268" s="198"/>
      <c r="O268" s="198"/>
      <c r="P268" s="198"/>
      <c r="Q268" s="198"/>
      <c r="R268" s="198"/>
      <c r="S268" s="198"/>
      <c r="T268" s="199"/>
      <c r="AT268" s="194" t="s">
        <v>146</v>
      </c>
      <c r="AU268" s="194" t="s">
        <v>79</v>
      </c>
      <c r="AV268" s="15" t="s">
        <v>78</v>
      </c>
      <c r="AW268" s="15" t="s">
        <v>29</v>
      </c>
      <c r="AX268" s="15" t="s">
        <v>72</v>
      </c>
      <c r="AY268" s="194" t="s">
        <v>134</v>
      </c>
    </row>
    <row r="269" spans="1:65" s="12" customFormat="1" ht="22.9" customHeight="1">
      <c r="B269" s="145"/>
      <c r="D269" s="146" t="s">
        <v>71</v>
      </c>
      <c r="E269" s="156" t="s">
        <v>141</v>
      </c>
      <c r="F269" s="156" t="s">
        <v>259</v>
      </c>
      <c r="I269" s="148"/>
      <c r="J269" s="157">
        <f>BK269</f>
        <v>0</v>
      </c>
      <c r="L269" s="145"/>
      <c r="M269" s="150"/>
      <c r="N269" s="151"/>
      <c r="O269" s="151"/>
      <c r="P269" s="152">
        <f>SUM(P270:P276)</f>
        <v>0</v>
      </c>
      <c r="Q269" s="151"/>
      <c r="R269" s="152">
        <f>SUM(R270:R276)</f>
        <v>0</v>
      </c>
      <c r="S269" s="151"/>
      <c r="T269" s="153">
        <f>SUM(T270:T276)</f>
        <v>0</v>
      </c>
      <c r="AR269" s="146" t="s">
        <v>78</v>
      </c>
      <c r="AT269" s="154" t="s">
        <v>71</v>
      </c>
      <c r="AU269" s="154" t="s">
        <v>78</v>
      </c>
      <c r="AY269" s="146" t="s">
        <v>134</v>
      </c>
      <c r="BK269" s="155">
        <f>SUM(BK270:BK276)</f>
        <v>0</v>
      </c>
    </row>
    <row r="270" spans="1:65" s="2" customFormat="1" ht="16.5" customHeight="1">
      <c r="A270" s="33"/>
      <c r="B270" s="158"/>
      <c r="C270" s="159" t="s">
        <v>468</v>
      </c>
      <c r="D270" s="159" t="s">
        <v>136</v>
      </c>
      <c r="E270" s="160" t="s">
        <v>260</v>
      </c>
      <c r="F270" s="161" t="s">
        <v>261</v>
      </c>
      <c r="G270" s="162" t="s">
        <v>191</v>
      </c>
      <c r="H270" s="163">
        <v>19.277999999999999</v>
      </c>
      <c r="I270" s="164"/>
      <c r="J270" s="165">
        <f>ROUND(I270*H270,2)</f>
        <v>0</v>
      </c>
      <c r="K270" s="161" t="s">
        <v>140</v>
      </c>
      <c r="L270" s="34"/>
      <c r="M270" s="166" t="s">
        <v>1</v>
      </c>
      <c r="N270" s="167" t="s">
        <v>37</v>
      </c>
      <c r="O270" s="59"/>
      <c r="P270" s="168">
        <f>O270*H270</f>
        <v>0</v>
      </c>
      <c r="Q270" s="168">
        <v>0</v>
      </c>
      <c r="R270" s="168">
        <f>Q270*H270</f>
        <v>0</v>
      </c>
      <c r="S270" s="168">
        <v>0</v>
      </c>
      <c r="T270" s="169">
        <f>S270*H270</f>
        <v>0</v>
      </c>
      <c r="U270" s="33"/>
      <c r="V270" s="33"/>
      <c r="W270" s="33"/>
      <c r="X270" s="33"/>
      <c r="Y270" s="33"/>
      <c r="Z270" s="33"/>
      <c r="AA270" s="33"/>
      <c r="AB270" s="33"/>
      <c r="AC270" s="33"/>
      <c r="AD270" s="33"/>
      <c r="AE270" s="33"/>
      <c r="AR270" s="170" t="s">
        <v>141</v>
      </c>
      <c r="AT270" s="170" t="s">
        <v>136</v>
      </c>
      <c r="AU270" s="170" t="s">
        <v>79</v>
      </c>
      <c r="AY270" s="18" t="s">
        <v>134</v>
      </c>
      <c r="BE270" s="171">
        <f>IF(N270="základní",J270,0)</f>
        <v>0</v>
      </c>
      <c r="BF270" s="171">
        <f>IF(N270="snížená",J270,0)</f>
        <v>0</v>
      </c>
      <c r="BG270" s="171">
        <f>IF(N270="zákl. přenesená",J270,0)</f>
        <v>0</v>
      </c>
      <c r="BH270" s="171">
        <f>IF(N270="sníž. přenesená",J270,0)</f>
        <v>0</v>
      </c>
      <c r="BI270" s="171">
        <f>IF(N270="nulová",J270,0)</f>
        <v>0</v>
      </c>
      <c r="BJ270" s="18" t="s">
        <v>78</v>
      </c>
      <c r="BK270" s="171">
        <f>ROUND(I270*H270,2)</f>
        <v>0</v>
      </c>
      <c r="BL270" s="18" t="s">
        <v>141</v>
      </c>
      <c r="BM270" s="170" t="s">
        <v>741</v>
      </c>
    </row>
    <row r="271" spans="1:65" s="2" customFormat="1" ht="19.5">
      <c r="A271" s="33"/>
      <c r="B271" s="34"/>
      <c r="C271" s="33"/>
      <c r="D271" s="172" t="s">
        <v>142</v>
      </c>
      <c r="E271" s="33"/>
      <c r="F271" s="173" t="s">
        <v>262</v>
      </c>
      <c r="G271" s="33"/>
      <c r="H271" s="33"/>
      <c r="I271" s="94"/>
      <c r="J271" s="33"/>
      <c r="K271" s="33"/>
      <c r="L271" s="34"/>
      <c r="M271" s="174"/>
      <c r="N271" s="175"/>
      <c r="O271" s="59"/>
      <c r="P271" s="59"/>
      <c r="Q271" s="59"/>
      <c r="R271" s="59"/>
      <c r="S271" s="59"/>
      <c r="T271" s="60"/>
      <c r="U271" s="33"/>
      <c r="V271" s="33"/>
      <c r="W271" s="33"/>
      <c r="X271" s="33"/>
      <c r="Y271" s="33"/>
      <c r="Z271" s="33"/>
      <c r="AA271" s="33"/>
      <c r="AB271" s="33"/>
      <c r="AC271" s="33"/>
      <c r="AD271" s="33"/>
      <c r="AE271" s="33"/>
      <c r="AT271" s="18" t="s">
        <v>142</v>
      </c>
      <c r="AU271" s="18" t="s">
        <v>79</v>
      </c>
    </row>
    <row r="272" spans="1:65" s="2" customFormat="1" ht="39">
      <c r="A272" s="33"/>
      <c r="B272" s="34"/>
      <c r="C272" s="33"/>
      <c r="D272" s="172" t="s">
        <v>144</v>
      </c>
      <c r="E272" s="33"/>
      <c r="F272" s="176" t="s">
        <v>263</v>
      </c>
      <c r="G272" s="33"/>
      <c r="H272" s="33"/>
      <c r="I272" s="94"/>
      <c r="J272" s="33"/>
      <c r="K272" s="33"/>
      <c r="L272" s="34"/>
      <c r="M272" s="174"/>
      <c r="N272" s="175"/>
      <c r="O272" s="59"/>
      <c r="P272" s="59"/>
      <c r="Q272" s="59"/>
      <c r="R272" s="59"/>
      <c r="S272" s="59"/>
      <c r="T272" s="60"/>
      <c r="U272" s="33"/>
      <c r="V272" s="33"/>
      <c r="W272" s="33"/>
      <c r="X272" s="33"/>
      <c r="Y272" s="33"/>
      <c r="Z272" s="33"/>
      <c r="AA272" s="33"/>
      <c r="AB272" s="33"/>
      <c r="AC272" s="33"/>
      <c r="AD272" s="33"/>
      <c r="AE272" s="33"/>
      <c r="AT272" s="18" t="s">
        <v>144</v>
      </c>
      <c r="AU272" s="18" t="s">
        <v>79</v>
      </c>
    </row>
    <row r="273" spans="1:65" s="13" customFormat="1">
      <c r="B273" s="177"/>
      <c r="D273" s="172" t="s">
        <v>146</v>
      </c>
      <c r="E273" s="178" t="s">
        <v>86</v>
      </c>
      <c r="F273" s="179" t="s">
        <v>742</v>
      </c>
      <c r="H273" s="180">
        <v>14.96</v>
      </c>
      <c r="I273" s="181"/>
      <c r="L273" s="177"/>
      <c r="M273" s="182"/>
      <c r="N273" s="183"/>
      <c r="O273" s="183"/>
      <c r="P273" s="183"/>
      <c r="Q273" s="183"/>
      <c r="R273" s="183"/>
      <c r="S273" s="183"/>
      <c r="T273" s="184"/>
      <c r="AT273" s="178" t="s">
        <v>146</v>
      </c>
      <c r="AU273" s="178" t="s">
        <v>79</v>
      </c>
      <c r="AV273" s="13" t="s">
        <v>79</v>
      </c>
      <c r="AW273" s="13" t="s">
        <v>29</v>
      </c>
      <c r="AX273" s="13" t="s">
        <v>72</v>
      </c>
      <c r="AY273" s="178" t="s">
        <v>134</v>
      </c>
    </row>
    <row r="274" spans="1:65" s="13" customFormat="1">
      <c r="B274" s="177"/>
      <c r="D274" s="172" t="s">
        <v>146</v>
      </c>
      <c r="E274" s="178" t="s">
        <v>87</v>
      </c>
      <c r="F274" s="179" t="s">
        <v>743</v>
      </c>
      <c r="H274" s="180">
        <v>3.4</v>
      </c>
      <c r="I274" s="181"/>
      <c r="L274" s="177"/>
      <c r="M274" s="182"/>
      <c r="N274" s="183"/>
      <c r="O274" s="183"/>
      <c r="P274" s="183"/>
      <c r="Q274" s="183"/>
      <c r="R274" s="183"/>
      <c r="S274" s="183"/>
      <c r="T274" s="184"/>
      <c r="AT274" s="178" t="s">
        <v>146</v>
      </c>
      <c r="AU274" s="178" t="s">
        <v>79</v>
      </c>
      <c r="AV274" s="13" t="s">
        <v>79</v>
      </c>
      <c r="AW274" s="13" t="s">
        <v>29</v>
      </c>
      <c r="AX274" s="13" t="s">
        <v>72</v>
      </c>
      <c r="AY274" s="178" t="s">
        <v>134</v>
      </c>
    </row>
    <row r="275" spans="1:65" s="14" customFormat="1">
      <c r="B275" s="185"/>
      <c r="D275" s="172" t="s">
        <v>146</v>
      </c>
      <c r="E275" s="186" t="s">
        <v>1</v>
      </c>
      <c r="F275" s="187" t="s">
        <v>147</v>
      </c>
      <c r="H275" s="188">
        <v>18.36</v>
      </c>
      <c r="I275" s="189"/>
      <c r="L275" s="185"/>
      <c r="M275" s="190"/>
      <c r="N275" s="191"/>
      <c r="O275" s="191"/>
      <c r="P275" s="191"/>
      <c r="Q275" s="191"/>
      <c r="R275" s="191"/>
      <c r="S275" s="191"/>
      <c r="T275" s="192"/>
      <c r="AT275" s="186" t="s">
        <v>146</v>
      </c>
      <c r="AU275" s="186" t="s">
        <v>79</v>
      </c>
      <c r="AV275" s="14" t="s">
        <v>141</v>
      </c>
      <c r="AW275" s="14" t="s">
        <v>29</v>
      </c>
      <c r="AX275" s="14" t="s">
        <v>72</v>
      </c>
      <c r="AY275" s="186" t="s">
        <v>134</v>
      </c>
    </row>
    <row r="276" spans="1:65" s="13" customFormat="1">
      <c r="B276" s="177"/>
      <c r="D276" s="172" t="s">
        <v>146</v>
      </c>
      <c r="E276" s="178" t="s">
        <v>1</v>
      </c>
      <c r="F276" s="179" t="s">
        <v>744</v>
      </c>
      <c r="H276" s="180">
        <v>19.277999999999999</v>
      </c>
      <c r="I276" s="181"/>
      <c r="L276" s="177"/>
      <c r="M276" s="182"/>
      <c r="N276" s="183"/>
      <c r="O276" s="183"/>
      <c r="P276" s="183"/>
      <c r="Q276" s="183"/>
      <c r="R276" s="183"/>
      <c r="S276" s="183"/>
      <c r="T276" s="184"/>
      <c r="AT276" s="178" t="s">
        <v>146</v>
      </c>
      <c r="AU276" s="178" t="s">
        <v>79</v>
      </c>
      <c r="AV276" s="13" t="s">
        <v>79</v>
      </c>
      <c r="AW276" s="13" t="s">
        <v>29</v>
      </c>
      <c r="AX276" s="13" t="s">
        <v>78</v>
      </c>
      <c r="AY276" s="178" t="s">
        <v>134</v>
      </c>
    </row>
    <row r="277" spans="1:65" s="12" customFormat="1" ht="22.9" customHeight="1">
      <c r="B277" s="145"/>
      <c r="D277" s="146" t="s">
        <v>71</v>
      </c>
      <c r="E277" s="156" t="s">
        <v>264</v>
      </c>
      <c r="F277" s="156" t="s">
        <v>265</v>
      </c>
      <c r="I277" s="148"/>
      <c r="J277" s="157">
        <f>BK277</f>
        <v>0</v>
      </c>
      <c r="L277" s="145"/>
      <c r="M277" s="150"/>
      <c r="N277" s="151"/>
      <c r="O277" s="151"/>
      <c r="P277" s="152">
        <f>SUM(P278:P439)</f>
        <v>0</v>
      </c>
      <c r="Q277" s="151"/>
      <c r="R277" s="152">
        <f>SUM(R278:R439)</f>
        <v>1920.2593160000001</v>
      </c>
      <c r="S277" s="151"/>
      <c r="T277" s="153">
        <f>SUM(T278:T439)</f>
        <v>0</v>
      </c>
      <c r="AR277" s="146" t="s">
        <v>78</v>
      </c>
      <c r="AT277" s="154" t="s">
        <v>71</v>
      </c>
      <c r="AU277" s="154" t="s">
        <v>78</v>
      </c>
      <c r="AY277" s="146" t="s">
        <v>134</v>
      </c>
      <c r="BK277" s="155">
        <f>SUM(BK278:BK439)</f>
        <v>0</v>
      </c>
    </row>
    <row r="278" spans="1:65" s="2" customFormat="1" ht="16.5" customHeight="1">
      <c r="A278" s="33"/>
      <c r="B278" s="158"/>
      <c r="C278" s="159" t="s">
        <v>745</v>
      </c>
      <c r="D278" s="159" t="s">
        <v>136</v>
      </c>
      <c r="E278" s="160" t="s">
        <v>266</v>
      </c>
      <c r="F278" s="161" t="s">
        <v>267</v>
      </c>
      <c r="G278" s="162" t="s">
        <v>139</v>
      </c>
      <c r="H278" s="163">
        <v>7396.2</v>
      </c>
      <c r="I278" s="164"/>
      <c r="J278" s="165">
        <f>ROUND(I278*H278,2)</f>
        <v>0</v>
      </c>
      <c r="K278" s="161" t="s">
        <v>140</v>
      </c>
      <c r="L278" s="34"/>
      <c r="M278" s="166" t="s">
        <v>1</v>
      </c>
      <c r="N278" s="167" t="s">
        <v>37</v>
      </c>
      <c r="O278" s="59"/>
      <c r="P278" s="168">
        <f>O278*H278</f>
        <v>0</v>
      </c>
      <c r="Q278" s="168">
        <v>0</v>
      </c>
      <c r="R278" s="168">
        <f>Q278*H278</f>
        <v>0</v>
      </c>
      <c r="S278" s="168">
        <v>0</v>
      </c>
      <c r="T278" s="169">
        <f>S278*H278</f>
        <v>0</v>
      </c>
      <c r="U278" s="33"/>
      <c r="V278" s="33"/>
      <c r="W278" s="33"/>
      <c r="X278" s="33"/>
      <c r="Y278" s="33"/>
      <c r="Z278" s="33"/>
      <c r="AA278" s="33"/>
      <c r="AB278" s="33"/>
      <c r="AC278" s="33"/>
      <c r="AD278" s="33"/>
      <c r="AE278" s="33"/>
      <c r="AR278" s="170" t="s">
        <v>141</v>
      </c>
      <c r="AT278" s="170" t="s">
        <v>136</v>
      </c>
      <c r="AU278" s="170" t="s">
        <v>79</v>
      </c>
      <c r="AY278" s="18" t="s">
        <v>134</v>
      </c>
      <c r="BE278" s="171">
        <f>IF(N278="základní",J278,0)</f>
        <v>0</v>
      </c>
      <c r="BF278" s="171">
        <f>IF(N278="snížená",J278,0)</f>
        <v>0</v>
      </c>
      <c r="BG278" s="171">
        <f>IF(N278="zákl. přenesená",J278,0)</f>
        <v>0</v>
      </c>
      <c r="BH278" s="171">
        <f>IF(N278="sníž. přenesená",J278,0)</f>
        <v>0</v>
      </c>
      <c r="BI278" s="171">
        <f>IF(N278="nulová",J278,0)</f>
        <v>0</v>
      </c>
      <c r="BJ278" s="18" t="s">
        <v>78</v>
      </c>
      <c r="BK278" s="171">
        <f>ROUND(I278*H278,2)</f>
        <v>0</v>
      </c>
      <c r="BL278" s="18" t="s">
        <v>141</v>
      </c>
      <c r="BM278" s="170" t="s">
        <v>746</v>
      </c>
    </row>
    <row r="279" spans="1:65" s="2" customFormat="1" ht="19.5">
      <c r="A279" s="33"/>
      <c r="B279" s="34"/>
      <c r="C279" s="33"/>
      <c r="D279" s="172" t="s">
        <v>142</v>
      </c>
      <c r="E279" s="33"/>
      <c r="F279" s="173" t="s">
        <v>268</v>
      </c>
      <c r="G279" s="33"/>
      <c r="H279" s="33"/>
      <c r="I279" s="94"/>
      <c r="J279" s="33"/>
      <c r="K279" s="33"/>
      <c r="L279" s="34"/>
      <c r="M279" s="174"/>
      <c r="N279" s="175"/>
      <c r="O279" s="59"/>
      <c r="P279" s="59"/>
      <c r="Q279" s="59"/>
      <c r="R279" s="59"/>
      <c r="S279" s="59"/>
      <c r="T279" s="60"/>
      <c r="U279" s="33"/>
      <c r="V279" s="33"/>
      <c r="W279" s="33"/>
      <c r="X279" s="33"/>
      <c r="Y279" s="33"/>
      <c r="Z279" s="33"/>
      <c r="AA279" s="33"/>
      <c r="AB279" s="33"/>
      <c r="AC279" s="33"/>
      <c r="AD279" s="33"/>
      <c r="AE279" s="33"/>
      <c r="AT279" s="18" t="s">
        <v>142</v>
      </c>
      <c r="AU279" s="18" t="s">
        <v>79</v>
      </c>
    </row>
    <row r="280" spans="1:65" s="13" customFormat="1">
      <c r="B280" s="177"/>
      <c r="D280" s="172" t="s">
        <v>146</v>
      </c>
      <c r="E280" s="178" t="s">
        <v>1</v>
      </c>
      <c r="F280" s="179" t="s">
        <v>747</v>
      </c>
      <c r="H280" s="180">
        <v>1050</v>
      </c>
      <c r="I280" s="181"/>
      <c r="L280" s="177"/>
      <c r="M280" s="182"/>
      <c r="N280" s="183"/>
      <c r="O280" s="183"/>
      <c r="P280" s="183"/>
      <c r="Q280" s="183"/>
      <c r="R280" s="183"/>
      <c r="S280" s="183"/>
      <c r="T280" s="184"/>
      <c r="AT280" s="178" t="s">
        <v>146</v>
      </c>
      <c r="AU280" s="178" t="s">
        <v>79</v>
      </c>
      <c r="AV280" s="13" t="s">
        <v>79</v>
      </c>
      <c r="AW280" s="13" t="s">
        <v>29</v>
      </c>
      <c r="AX280" s="13" t="s">
        <v>72</v>
      </c>
      <c r="AY280" s="178" t="s">
        <v>134</v>
      </c>
    </row>
    <row r="281" spans="1:65" s="13" customFormat="1">
      <c r="B281" s="177"/>
      <c r="D281" s="172" t="s">
        <v>146</v>
      </c>
      <c r="E281" s="178" t="s">
        <v>1</v>
      </c>
      <c r="F281" s="179" t="s">
        <v>748</v>
      </c>
      <c r="H281" s="180">
        <v>500</v>
      </c>
      <c r="I281" s="181"/>
      <c r="L281" s="177"/>
      <c r="M281" s="182"/>
      <c r="N281" s="183"/>
      <c r="O281" s="183"/>
      <c r="P281" s="183"/>
      <c r="Q281" s="183"/>
      <c r="R281" s="183"/>
      <c r="S281" s="183"/>
      <c r="T281" s="184"/>
      <c r="AT281" s="178" t="s">
        <v>146</v>
      </c>
      <c r="AU281" s="178" t="s">
        <v>79</v>
      </c>
      <c r="AV281" s="13" t="s">
        <v>79</v>
      </c>
      <c r="AW281" s="13" t="s">
        <v>29</v>
      </c>
      <c r="AX281" s="13" t="s">
        <v>72</v>
      </c>
      <c r="AY281" s="178" t="s">
        <v>134</v>
      </c>
    </row>
    <row r="282" spans="1:65" s="13" customFormat="1">
      <c r="B282" s="177"/>
      <c r="D282" s="172" t="s">
        <v>146</v>
      </c>
      <c r="E282" s="178" t="s">
        <v>1</v>
      </c>
      <c r="F282" s="179" t="s">
        <v>749</v>
      </c>
      <c r="H282" s="180">
        <v>40</v>
      </c>
      <c r="I282" s="181"/>
      <c r="L282" s="177"/>
      <c r="M282" s="182"/>
      <c r="N282" s="183"/>
      <c r="O282" s="183"/>
      <c r="P282" s="183"/>
      <c r="Q282" s="183"/>
      <c r="R282" s="183"/>
      <c r="S282" s="183"/>
      <c r="T282" s="184"/>
      <c r="AT282" s="178" t="s">
        <v>146</v>
      </c>
      <c r="AU282" s="178" t="s">
        <v>79</v>
      </c>
      <c r="AV282" s="13" t="s">
        <v>79</v>
      </c>
      <c r="AW282" s="13" t="s">
        <v>29</v>
      </c>
      <c r="AX282" s="13" t="s">
        <v>72</v>
      </c>
      <c r="AY282" s="178" t="s">
        <v>134</v>
      </c>
    </row>
    <row r="283" spans="1:65" s="13" customFormat="1">
      <c r="B283" s="177"/>
      <c r="D283" s="172" t="s">
        <v>146</v>
      </c>
      <c r="E283" s="178" t="s">
        <v>1</v>
      </c>
      <c r="F283" s="179" t="s">
        <v>750</v>
      </c>
      <c r="H283" s="180">
        <v>1350</v>
      </c>
      <c r="I283" s="181"/>
      <c r="L283" s="177"/>
      <c r="M283" s="182"/>
      <c r="N283" s="183"/>
      <c r="O283" s="183"/>
      <c r="P283" s="183"/>
      <c r="Q283" s="183"/>
      <c r="R283" s="183"/>
      <c r="S283" s="183"/>
      <c r="T283" s="184"/>
      <c r="AT283" s="178" t="s">
        <v>146</v>
      </c>
      <c r="AU283" s="178" t="s">
        <v>79</v>
      </c>
      <c r="AV283" s="13" t="s">
        <v>79</v>
      </c>
      <c r="AW283" s="13" t="s">
        <v>29</v>
      </c>
      <c r="AX283" s="13" t="s">
        <v>72</v>
      </c>
      <c r="AY283" s="178" t="s">
        <v>134</v>
      </c>
    </row>
    <row r="284" spans="1:65" s="13" customFormat="1">
      <c r="B284" s="177"/>
      <c r="D284" s="172" t="s">
        <v>146</v>
      </c>
      <c r="E284" s="178" t="s">
        <v>1</v>
      </c>
      <c r="F284" s="179" t="s">
        <v>751</v>
      </c>
      <c r="H284" s="180">
        <v>1150</v>
      </c>
      <c r="I284" s="181"/>
      <c r="L284" s="177"/>
      <c r="M284" s="182"/>
      <c r="N284" s="183"/>
      <c r="O284" s="183"/>
      <c r="P284" s="183"/>
      <c r="Q284" s="183"/>
      <c r="R284" s="183"/>
      <c r="S284" s="183"/>
      <c r="T284" s="184"/>
      <c r="AT284" s="178" t="s">
        <v>146</v>
      </c>
      <c r="AU284" s="178" t="s">
        <v>79</v>
      </c>
      <c r="AV284" s="13" t="s">
        <v>79</v>
      </c>
      <c r="AW284" s="13" t="s">
        <v>29</v>
      </c>
      <c r="AX284" s="13" t="s">
        <v>72</v>
      </c>
      <c r="AY284" s="178" t="s">
        <v>134</v>
      </c>
    </row>
    <row r="285" spans="1:65" s="13" customFormat="1">
      <c r="B285" s="177"/>
      <c r="D285" s="172" t="s">
        <v>146</v>
      </c>
      <c r="E285" s="178" t="s">
        <v>1</v>
      </c>
      <c r="F285" s="179" t="s">
        <v>752</v>
      </c>
      <c r="H285" s="180">
        <v>410</v>
      </c>
      <c r="I285" s="181"/>
      <c r="L285" s="177"/>
      <c r="M285" s="182"/>
      <c r="N285" s="183"/>
      <c r="O285" s="183"/>
      <c r="P285" s="183"/>
      <c r="Q285" s="183"/>
      <c r="R285" s="183"/>
      <c r="S285" s="183"/>
      <c r="T285" s="184"/>
      <c r="AT285" s="178" t="s">
        <v>146</v>
      </c>
      <c r="AU285" s="178" t="s">
        <v>79</v>
      </c>
      <c r="AV285" s="13" t="s">
        <v>79</v>
      </c>
      <c r="AW285" s="13" t="s">
        <v>29</v>
      </c>
      <c r="AX285" s="13" t="s">
        <v>72</v>
      </c>
      <c r="AY285" s="178" t="s">
        <v>134</v>
      </c>
    </row>
    <row r="286" spans="1:65" s="13" customFormat="1">
      <c r="B286" s="177"/>
      <c r="D286" s="172" t="s">
        <v>146</v>
      </c>
      <c r="E286" s="178" t="s">
        <v>1</v>
      </c>
      <c r="F286" s="179" t="s">
        <v>753</v>
      </c>
      <c r="H286" s="180">
        <v>40</v>
      </c>
      <c r="I286" s="181"/>
      <c r="L286" s="177"/>
      <c r="M286" s="182"/>
      <c r="N286" s="183"/>
      <c r="O286" s="183"/>
      <c r="P286" s="183"/>
      <c r="Q286" s="183"/>
      <c r="R286" s="183"/>
      <c r="S286" s="183"/>
      <c r="T286" s="184"/>
      <c r="AT286" s="178" t="s">
        <v>146</v>
      </c>
      <c r="AU286" s="178" t="s">
        <v>79</v>
      </c>
      <c r="AV286" s="13" t="s">
        <v>79</v>
      </c>
      <c r="AW286" s="13" t="s">
        <v>29</v>
      </c>
      <c r="AX286" s="13" t="s">
        <v>72</v>
      </c>
      <c r="AY286" s="178" t="s">
        <v>134</v>
      </c>
    </row>
    <row r="287" spans="1:65" s="13" customFormat="1">
      <c r="B287" s="177"/>
      <c r="D287" s="172" t="s">
        <v>146</v>
      </c>
      <c r="E287" s="178" t="s">
        <v>1</v>
      </c>
      <c r="F287" s="179" t="s">
        <v>754</v>
      </c>
      <c r="H287" s="180">
        <v>54</v>
      </c>
      <c r="I287" s="181"/>
      <c r="L287" s="177"/>
      <c r="M287" s="182"/>
      <c r="N287" s="183"/>
      <c r="O287" s="183"/>
      <c r="P287" s="183"/>
      <c r="Q287" s="183"/>
      <c r="R287" s="183"/>
      <c r="S287" s="183"/>
      <c r="T287" s="184"/>
      <c r="AT287" s="178" t="s">
        <v>146</v>
      </c>
      <c r="AU287" s="178" t="s">
        <v>79</v>
      </c>
      <c r="AV287" s="13" t="s">
        <v>79</v>
      </c>
      <c r="AW287" s="13" t="s">
        <v>29</v>
      </c>
      <c r="AX287" s="13" t="s">
        <v>72</v>
      </c>
      <c r="AY287" s="178" t="s">
        <v>134</v>
      </c>
    </row>
    <row r="288" spans="1:65" s="13" customFormat="1" ht="22.5">
      <c r="B288" s="177"/>
      <c r="D288" s="172" t="s">
        <v>146</v>
      </c>
      <c r="E288" s="178" t="s">
        <v>1</v>
      </c>
      <c r="F288" s="179" t="s">
        <v>755</v>
      </c>
      <c r="H288" s="180">
        <v>1500</v>
      </c>
      <c r="I288" s="181"/>
      <c r="L288" s="177"/>
      <c r="M288" s="182"/>
      <c r="N288" s="183"/>
      <c r="O288" s="183"/>
      <c r="P288" s="183"/>
      <c r="Q288" s="183"/>
      <c r="R288" s="183"/>
      <c r="S288" s="183"/>
      <c r="T288" s="184"/>
      <c r="AT288" s="178" t="s">
        <v>146</v>
      </c>
      <c r="AU288" s="178" t="s">
        <v>79</v>
      </c>
      <c r="AV288" s="13" t="s">
        <v>79</v>
      </c>
      <c r="AW288" s="13" t="s">
        <v>29</v>
      </c>
      <c r="AX288" s="13" t="s">
        <v>72</v>
      </c>
      <c r="AY288" s="178" t="s">
        <v>134</v>
      </c>
    </row>
    <row r="289" spans="1:65" s="13" customFormat="1">
      <c r="B289" s="177"/>
      <c r="D289" s="172" t="s">
        <v>146</v>
      </c>
      <c r="E289" s="178" t="s">
        <v>1</v>
      </c>
      <c r="F289" s="179" t="s">
        <v>756</v>
      </c>
      <c r="H289" s="180">
        <v>950</v>
      </c>
      <c r="I289" s="181"/>
      <c r="L289" s="177"/>
      <c r="M289" s="182"/>
      <c r="N289" s="183"/>
      <c r="O289" s="183"/>
      <c r="P289" s="183"/>
      <c r="Q289" s="183"/>
      <c r="R289" s="183"/>
      <c r="S289" s="183"/>
      <c r="T289" s="184"/>
      <c r="AT289" s="178" t="s">
        <v>146</v>
      </c>
      <c r="AU289" s="178" t="s">
        <v>79</v>
      </c>
      <c r="AV289" s="13" t="s">
        <v>79</v>
      </c>
      <c r="AW289" s="13" t="s">
        <v>29</v>
      </c>
      <c r="AX289" s="13" t="s">
        <v>72</v>
      </c>
      <c r="AY289" s="178" t="s">
        <v>134</v>
      </c>
    </row>
    <row r="290" spans="1:65" s="16" customFormat="1">
      <c r="B290" s="210"/>
      <c r="D290" s="172" t="s">
        <v>146</v>
      </c>
      <c r="E290" s="211" t="s">
        <v>1</v>
      </c>
      <c r="F290" s="212" t="s">
        <v>202</v>
      </c>
      <c r="H290" s="213">
        <v>7044</v>
      </c>
      <c r="I290" s="214"/>
      <c r="L290" s="210"/>
      <c r="M290" s="215"/>
      <c r="N290" s="216"/>
      <c r="O290" s="216"/>
      <c r="P290" s="216"/>
      <c r="Q290" s="216"/>
      <c r="R290" s="216"/>
      <c r="S290" s="216"/>
      <c r="T290" s="217"/>
      <c r="AT290" s="211" t="s">
        <v>146</v>
      </c>
      <c r="AU290" s="211" t="s">
        <v>79</v>
      </c>
      <c r="AV290" s="16" t="s">
        <v>93</v>
      </c>
      <c r="AW290" s="16" t="s">
        <v>29</v>
      </c>
      <c r="AX290" s="16" t="s">
        <v>72</v>
      </c>
      <c r="AY290" s="211" t="s">
        <v>134</v>
      </c>
    </row>
    <row r="291" spans="1:65" s="13" customFormat="1">
      <c r="B291" s="177"/>
      <c r="D291" s="172" t="s">
        <v>146</v>
      </c>
      <c r="E291" s="178" t="s">
        <v>1</v>
      </c>
      <c r="F291" s="179" t="s">
        <v>757</v>
      </c>
      <c r="H291" s="180">
        <v>7396.2</v>
      </c>
      <c r="I291" s="181"/>
      <c r="L291" s="177"/>
      <c r="M291" s="182"/>
      <c r="N291" s="183"/>
      <c r="O291" s="183"/>
      <c r="P291" s="183"/>
      <c r="Q291" s="183"/>
      <c r="R291" s="183"/>
      <c r="S291" s="183"/>
      <c r="T291" s="184"/>
      <c r="AT291" s="178" t="s">
        <v>146</v>
      </c>
      <c r="AU291" s="178" t="s">
        <v>79</v>
      </c>
      <c r="AV291" s="13" t="s">
        <v>79</v>
      </c>
      <c r="AW291" s="13" t="s">
        <v>29</v>
      </c>
      <c r="AX291" s="13" t="s">
        <v>78</v>
      </c>
      <c r="AY291" s="178" t="s">
        <v>134</v>
      </c>
    </row>
    <row r="292" spans="1:65" s="2" customFormat="1" ht="16.5" customHeight="1">
      <c r="A292" s="33"/>
      <c r="B292" s="158"/>
      <c r="C292" s="159" t="s">
        <v>203</v>
      </c>
      <c r="D292" s="159" t="s">
        <v>136</v>
      </c>
      <c r="E292" s="160" t="s">
        <v>269</v>
      </c>
      <c r="F292" s="161" t="s">
        <v>270</v>
      </c>
      <c r="G292" s="162" t="s">
        <v>139</v>
      </c>
      <c r="H292" s="163">
        <v>252</v>
      </c>
      <c r="I292" s="164"/>
      <c r="J292" s="165">
        <f>ROUND(I292*H292,2)</f>
        <v>0</v>
      </c>
      <c r="K292" s="161" t="s">
        <v>140</v>
      </c>
      <c r="L292" s="34"/>
      <c r="M292" s="166" t="s">
        <v>1</v>
      </c>
      <c r="N292" s="167" t="s">
        <v>37</v>
      </c>
      <c r="O292" s="59"/>
      <c r="P292" s="168">
        <f>O292*H292</f>
        <v>0</v>
      </c>
      <c r="Q292" s="168">
        <v>0</v>
      </c>
      <c r="R292" s="168">
        <f>Q292*H292</f>
        <v>0</v>
      </c>
      <c r="S292" s="168">
        <v>0</v>
      </c>
      <c r="T292" s="169">
        <f>S292*H292</f>
        <v>0</v>
      </c>
      <c r="U292" s="33"/>
      <c r="V292" s="33"/>
      <c r="W292" s="33"/>
      <c r="X292" s="33"/>
      <c r="Y292" s="33"/>
      <c r="Z292" s="33"/>
      <c r="AA292" s="33"/>
      <c r="AB292" s="33"/>
      <c r="AC292" s="33"/>
      <c r="AD292" s="33"/>
      <c r="AE292" s="33"/>
      <c r="AR292" s="170" t="s">
        <v>141</v>
      </c>
      <c r="AT292" s="170" t="s">
        <v>136</v>
      </c>
      <c r="AU292" s="170" t="s">
        <v>79</v>
      </c>
      <c r="AY292" s="18" t="s">
        <v>134</v>
      </c>
      <c r="BE292" s="171">
        <f>IF(N292="základní",J292,0)</f>
        <v>0</v>
      </c>
      <c r="BF292" s="171">
        <f>IF(N292="snížená",J292,0)</f>
        <v>0</v>
      </c>
      <c r="BG292" s="171">
        <f>IF(N292="zákl. přenesená",J292,0)</f>
        <v>0</v>
      </c>
      <c r="BH292" s="171">
        <f>IF(N292="sníž. přenesená",J292,0)</f>
        <v>0</v>
      </c>
      <c r="BI292" s="171">
        <f>IF(N292="nulová",J292,0)</f>
        <v>0</v>
      </c>
      <c r="BJ292" s="18" t="s">
        <v>78</v>
      </c>
      <c r="BK292" s="171">
        <f>ROUND(I292*H292,2)</f>
        <v>0</v>
      </c>
      <c r="BL292" s="18" t="s">
        <v>141</v>
      </c>
      <c r="BM292" s="170" t="s">
        <v>758</v>
      </c>
    </row>
    <row r="293" spans="1:65" s="2" customFormat="1" ht="19.5">
      <c r="A293" s="33"/>
      <c r="B293" s="34"/>
      <c r="C293" s="33"/>
      <c r="D293" s="172" t="s">
        <v>142</v>
      </c>
      <c r="E293" s="33"/>
      <c r="F293" s="173" t="s">
        <v>271</v>
      </c>
      <c r="G293" s="33"/>
      <c r="H293" s="33"/>
      <c r="I293" s="94"/>
      <c r="J293" s="33"/>
      <c r="K293" s="33"/>
      <c r="L293" s="34"/>
      <c r="M293" s="174"/>
      <c r="N293" s="175"/>
      <c r="O293" s="59"/>
      <c r="P293" s="59"/>
      <c r="Q293" s="59"/>
      <c r="R293" s="59"/>
      <c r="S293" s="59"/>
      <c r="T293" s="60"/>
      <c r="U293" s="33"/>
      <c r="V293" s="33"/>
      <c r="W293" s="33"/>
      <c r="X293" s="33"/>
      <c r="Y293" s="33"/>
      <c r="Z293" s="33"/>
      <c r="AA293" s="33"/>
      <c r="AB293" s="33"/>
      <c r="AC293" s="33"/>
      <c r="AD293" s="33"/>
      <c r="AE293" s="33"/>
      <c r="AT293" s="18" t="s">
        <v>142</v>
      </c>
      <c r="AU293" s="18" t="s">
        <v>79</v>
      </c>
    </row>
    <row r="294" spans="1:65" s="13" customFormat="1">
      <c r="B294" s="177"/>
      <c r="D294" s="172" t="s">
        <v>146</v>
      </c>
      <c r="E294" s="178" t="s">
        <v>1</v>
      </c>
      <c r="F294" s="179" t="s">
        <v>759</v>
      </c>
      <c r="H294" s="180">
        <v>240</v>
      </c>
      <c r="I294" s="181"/>
      <c r="L294" s="177"/>
      <c r="M294" s="182"/>
      <c r="N294" s="183"/>
      <c r="O294" s="183"/>
      <c r="P294" s="183"/>
      <c r="Q294" s="183"/>
      <c r="R294" s="183"/>
      <c r="S294" s="183"/>
      <c r="T294" s="184"/>
      <c r="AT294" s="178" t="s">
        <v>146</v>
      </c>
      <c r="AU294" s="178" t="s">
        <v>79</v>
      </c>
      <c r="AV294" s="13" t="s">
        <v>79</v>
      </c>
      <c r="AW294" s="13" t="s">
        <v>29</v>
      </c>
      <c r="AX294" s="13" t="s">
        <v>72</v>
      </c>
      <c r="AY294" s="178" t="s">
        <v>134</v>
      </c>
    </row>
    <row r="295" spans="1:65" s="13" customFormat="1">
      <c r="B295" s="177"/>
      <c r="D295" s="172" t="s">
        <v>146</v>
      </c>
      <c r="E295" s="178" t="s">
        <v>1</v>
      </c>
      <c r="F295" s="179" t="s">
        <v>760</v>
      </c>
      <c r="H295" s="180">
        <v>252</v>
      </c>
      <c r="I295" s="181"/>
      <c r="L295" s="177"/>
      <c r="M295" s="182"/>
      <c r="N295" s="183"/>
      <c r="O295" s="183"/>
      <c r="P295" s="183"/>
      <c r="Q295" s="183"/>
      <c r="R295" s="183"/>
      <c r="S295" s="183"/>
      <c r="T295" s="184"/>
      <c r="AT295" s="178" t="s">
        <v>146</v>
      </c>
      <c r="AU295" s="178" t="s">
        <v>79</v>
      </c>
      <c r="AV295" s="13" t="s">
        <v>79</v>
      </c>
      <c r="AW295" s="13" t="s">
        <v>29</v>
      </c>
      <c r="AX295" s="13" t="s">
        <v>78</v>
      </c>
      <c r="AY295" s="178" t="s">
        <v>134</v>
      </c>
    </row>
    <row r="296" spans="1:65" s="2" customFormat="1" ht="21.75" customHeight="1">
      <c r="A296" s="33"/>
      <c r="B296" s="158"/>
      <c r="C296" s="159" t="s">
        <v>761</v>
      </c>
      <c r="D296" s="159" t="s">
        <v>136</v>
      </c>
      <c r="E296" s="160" t="s">
        <v>272</v>
      </c>
      <c r="F296" s="161" t="s">
        <v>273</v>
      </c>
      <c r="G296" s="162" t="s">
        <v>139</v>
      </c>
      <c r="H296" s="163">
        <v>1417.5</v>
      </c>
      <c r="I296" s="164"/>
      <c r="J296" s="165">
        <f>ROUND(I296*H296,2)</f>
        <v>0</v>
      </c>
      <c r="K296" s="161" t="s">
        <v>140</v>
      </c>
      <c r="L296" s="34"/>
      <c r="M296" s="166" t="s">
        <v>1</v>
      </c>
      <c r="N296" s="167" t="s">
        <v>37</v>
      </c>
      <c r="O296" s="59"/>
      <c r="P296" s="168">
        <f>O296*H296</f>
        <v>0</v>
      </c>
      <c r="Q296" s="168">
        <v>0</v>
      </c>
      <c r="R296" s="168">
        <f>Q296*H296</f>
        <v>0</v>
      </c>
      <c r="S296" s="168">
        <v>0</v>
      </c>
      <c r="T296" s="169">
        <f>S296*H296</f>
        <v>0</v>
      </c>
      <c r="U296" s="33"/>
      <c r="V296" s="33"/>
      <c r="W296" s="33"/>
      <c r="X296" s="33"/>
      <c r="Y296" s="33"/>
      <c r="Z296" s="33"/>
      <c r="AA296" s="33"/>
      <c r="AB296" s="33"/>
      <c r="AC296" s="33"/>
      <c r="AD296" s="33"/>
      <c r="AE296" s="33"/>
      <c r="AR296" s="170" t="s">
        <v>141</v>
      </c>
      <c r="AT296" s="170" t="s">
        <v>136</v>
      </c>
      <c r="AU296" s="170" t="s">
        <v>79</v>
      </c>
      <c r="AY296" s="18" t="s">
        <v>134</v>
      </c>
      <c r="BE296" s="171">
        <f>IF(N296="základní",J296,0)</f>
        <v>0</v>
      </c>
      <c r="BF296" s="171">
        <f>IF(N296="snížená",J296,0)</f>
        <v>0</v>
      </c>
      <c r="BG296" s="171">
        <f>IF(N296="zákl. přenesená",J296,0)</f>
        <v>0</v>
      </c>
      <c r="BH296" s="171">
        <f>IF(N296="sníž. přenesená",J296,0)</f>
        <v>0</v>
      </c>
      <c r="BI296" s="171">
        <f>IF(N296="nulová",J296,0)</f>
        <v>0</v>
      </c>
      <c r="BJ296" s="18" t="s">
        <v>78</v>
      </c>
      <c r="BK296" s="171">
        <f>ROUND(I296*H296,2)</f>
        <v>0</v>
      </c>
      <c r="BL296" s="18" t="s">
        <v>141</v>
      </c>
      <c r="BM296" s="170" t="s">
        <v>762</v>
      </c>
    </row>
    <row r="297" spans="1:65" s="2" customFormat="1" ht="29.25">
      <c r="A297" s="33"/>
      <c r="B297" s="34"/>
      <c r="C297" s="33"/>
      <c r="D297" s="172" t="s">
        <v>142</v>
      </c>
      <c r="E297" s="33"/>
      <c r="F297" s="173" t="s">
        <v>274</v>
      </c>
      <c r="G297" s="33"/>
      <c r="H297" s="33"/>
      <c r="I297" s="94"/>
      <c r="J297" s="33"/>
      <c r="K297" s="33"/>
      <c r="L297" s="34"/>
      <c r="M297" s="174"/>
      <c r="N297" s="175"/>
      <c r="O297" s="59"/>
      <c r="P297" s="59"/>
      <c r="Q297" s="59"/>
      <c r="R297" s="59"/>
      <c r="S297" s="59"/>
      <c r="T297" s="60"/>
      <c r="U297" s="33"/>
      <c r="V297" s="33"/>
      <c r="W297" s="33"/>
      <c r="X297" s="33"/>
      <c r="Y297" s="33"/>
      <c r="Z297" s="33"/>
      <c r="AA297" s="33"/>
      <c r="AB297" s="33"/>
      <c r="AC297" s="33"/>
      <c r="AD297" s="33"/>
      <c r="AE297" s="33"/>
      <c r="AT297" s="18" t="s">
        <v>142</v>
      </c>
      <c r="AU297" s="18" t="s">
        <v>79</v>
      </c>
    </row>
    <row r="298" spans="1:65" s="2" customFormat="1" ht="87.75">
      <c r="A298" s="33"/>
      <c r="B298" s="34"/>
      <c r="C298" s="33"/>
      <c r="D298" s="172" t="s">
        <v>144</v>
      </c>
      <c r="E298" s="33"/>
      <c r="F298" s="176" t="s">
        <v>275</v>
      </c>
      <c r="G298" s="33"/>
      <c r="H298" s="33"/>
      <c r="I298" s="94"/>
      <c r="J298" s="33"/>
      <c r="K298" s="33"/>
      <c r="L298" s="34"/>
      <c r="M298" s="174"/>
      <c r="N298" s="175"/>
      <c r="O298" s="59"/>
      <c r="P298" s="59"/>
      <c r="Q298" s="59"/>
      <c r="R298" s="59"/>
      <c r="S298" s="59"/>
      <c r="T298" s="60"/>
      <c r="U298" s="33"/>
      <c r="V298" s="33"/>
      <c r="W298" s="33"/>
      <c r="X298" s="33"/>
      <c r="Y298" s="33"/>
      <c r="Z298" s="33"/>
      <c r="AA298" s="33"/>
      <c r="AB298" s="33"/>
      <c r="AC298" s="33"/>
      <c r="AD298" s="33"/>
      <c r="AE298" s="33"/>
      <c r="AT298" s="18" t="s">
        <v>144</v>
      </c>
      <c r="AU298" s="18" t="s">
        <v>79</v>
      </c>
    </row>
    <row r="299" spans="1:65" s="13" customFormat="1">
      <c r="B299" s="177"/>
      <c r="D299" s="172" t="s">
        <v>146</v>
      </c>
      <c r="E299" s="178" t="s">
        <v>1</v>
      </c>
      <c r="F299" s="179" t="s">
        <v>763</v>
      </c>
      <c r="H299" s="180">
        <v>950</v>
      </c>
      <c r="I299" s="181"/>
      <c r="L299" s="177"/>
      <c r="M299" s="182"/>
      <c r="N299" s="183"/>
      <c r="O299" s="183"/>
      <c r="P299" s="183"/>
      <c r="Q299" s="183"/>
      <c r="R299" s="183"/>
      <c r="S299" s="183"/>
      <c r="T299" s="184"/>
      <c r="AT299" s="178" t="s">
        <v>146</v>
      </c>
      <c r="AU299" s="178" t="s">
        <v>79</v>
      </c>
      <c r="AV299" s="13" t="s">
        <v>79</v>
      </c>
      <c r="AW299" s="13" t="s">
        <v>29</v>
      </c>
      <c r="AX299" s="13" t="s">
        <v>72</v>
      </c>
      <c r="AY299" s="178" t="s">
        <v>134</v>
      </c>
    </row>
    <row r="300" spans="1:65" s="13" customFormat="1">
      <c r="B300" s="177"/>
      <c r="D300" s="172" t="s">
        <v>146</v>
      </c>
      <c r="E300" s="178" t="s">
        <v>1</v>
      </c>
      <c r="F300" s="179" t="s">
        <v>764</v>
      </c>
      <c r="H300" s="180">
        <v>400</v>
      </c>
      <c r="I300" s="181"/>
      <c r="L300" s="177"/>
      <c r="M300" s="182"/>
      <c r="N300" s="183"/>
      <c r="O300" s="183"/>
      <c r="P300" s="183"/>
      <c r="Q300" s="183"/>
      <c r="R300" s="183"/>
      <c r="S300" s="183"/>
      <c r="T300" s="184"/>
      <c r="AT300" s="178" t="s">
        <v>146</v>
      </c>
      <c r="AU300" s="178" t="s">
        <v>79</v>
      </c>
      <c r="AV300" s="13" t="s">
        <v>79</v>
      </c>
      <c r="AW300" s="13" t="s">
        <v>29</v>
      </c>
      <c r="AX300" s="13" t="s">
        <v>72</v>
      </c>
      <c r="AY300" s="178" t="s">
        <v>134</v>
      </c>
    </row>
    <row r="301" spans="1:65" s="16" customFormat="1">
      <c r="B301" s="210"/>
      <c r="D301" s="172" t="s">
        <v>146</v>
      </c>
      <c r="E301" s="211" t="s">
        <v>1</v>
      </c>
      <c r="F301" s="212" t="s">
        <v>202</v>
      </c>
      <c r="H301" s="213">
        <v>1350</v>
      </c>
      <c r="I301" s="214"/>
      <c r="L301" s="210"/>
      <c r="M301" s="215"/>
      <c r="N301" s="216"/>
      <c r="O301" s="216"/>
      <c r="P301" s="216"/>
      <c r="Q301" s="216"/>
      <c r="R301" s="216"/>
      <c r="S301" s="216"/>
      <c r="T301" s="217"/>
      <c r="AT301" s="211" t="s">
        <v>146</v>
      </c>
      <c r="AU301" s="211" t="s">
        <v>79</v>
      </c>
      <c r="AV301" s="16" t="s">
        <v>93</v>
      </c>
      <c r="AW301" s="16" t="s">
        <v>29</v>
      </c>
      <c r="AX301" s="16" t="s">
        <v>72</v>
      </c>
      <c r="AY301" s="211" t="s">
        <v>134</v>
      </c>
    </row>
    <row r="302" spans="1:65" s="13" customFormat="1">
      <c r="B302" s="177"/>
      <c r="D302" s="172" t="s">
        <v>146</v>
      </c>
      <c r="E302" s="178" t="s">
        <v>1</v>
      </c>
      <c r="F302" s="179" t="s">
        <v>765</v>
      </c>
      <c r="H302" s="180">
        <v>1417.5</v>
      </c>
      <c r="I302" s="181"/>
      <c r="L302" s="177"/>
      <c r="M302" s="182"/>
      <c r="N302" s="183"/>
      <c r="O302" s="183"/>
      <c r="P302" s="183"/>
      <c r="Q302" s="183"/>
      <c r="R302" s="183"/>
      <c r="S302" s="183"/>
      <c r="T302" s="184"/>
      <c r="AT302" s="178" t="s">
        <v>146</v>
      </c>
      <c r="AU302" s="178" t="s">
        <v>79</v>
      </c>
      <c r="AV302" s="13" t="s">
        <v>79</v>
      </c>
      <c r="AW302" s="13" t="s">
        <v>29</v>
      </c>
      <c r="AX302" s="13" t="s">
        <v>78</v>
      </c>
      <c r="AY302" s="178" t="s">
        <v>134</v>
      </c>
    </row>
    <row r="303" spans="1:65" s="2" customFormat="1" ht="21.75" customHeight="1">
      <c r="A303" s="33"/>
      <c r="B303" s="158"/>
      <c r="C303" s="159" t="s">
        <v>766</v>
      </c>
      <c r="D303" s="159" t="s">
        <v>136</v>
      </c>
      <c r="E303" s="160" t="s">
        <v>284</v>
      </c>
      <c r="F303" s="161" t="s">
        <v>285</v>
      </c>
      <c r="G303" s="162" t="s">
        <v>139</v>
      </c>
      <c r="H303" s="163">
        <v>1900</v>
      </c>
      <c r="I303" s="164"/>
      <c r="J303" s="165">
        <f>ROUND(I303*H303,2)</f>
        <v>0</v>
      </c>
      <c r="K303" s="161" t="s">
        <v>140</v>
      </c>
      <c r="L303" s="34"/>
      <c r="M303" s="166" t="s">
        <v>1</v>
      </c>
      <c r="N303" s="167" t="s">
        <v>37</v>
      </c>
      <c r="O303" s="59"/>
      <c r="P303" s="168">
        <f>O303*H303</f>
        <v>0</v>
      </c>
      <c r="Q303" s="168">
        <v>0</v>
      </c>
      <c r="R303" s="168">
        <f>Q303*H303</f>
        <v>0</v>
      </c>
      <c r="S303" s="168">
        <v>0</v>
      </c>
      <c r="T303" s="169">
        <f>S303*H303</f>
        <v>0</v>
      </c>
      <c r="U303" s="33"/>
      <c r="V303" s="33"/>
      <c r="W303" s="33"/>
      <c r="X303" s="33"/>
      <c r="Y303" s="33"/>
      <c r="Z303" s="33"/>
      <c r="AA303" s="33"/>
      <c r="AB303" s="33"/>
      <c r="AC303" s="33"/>
      <c r="AD303" s="33"/>
      <c r="AE303" s="33"/>
      <c r="AR303" s="170" t="s">
        <v>141</v>
      </c>
      <c r="AT303" s="170" t="s">
        <v>136</v>
      </c>
      <c r="AU303" s="170" t="s">
        <v>79</v>
      </c>
      <c r="AY303" s="18" t="s">
        <v>134</v>
      </c>
      <c r="BE303" s="171">
        <f>IF(N303="základní",J303,0)</f>
        <v>0</v>
      </c>
      <c r="BF303" s="171">
        <f>IF(N303="snížená",J303,0)</f>
        <v>0</v>
      </c>
      <c r="BG303" s="171">
        <f>IF(N303="zákl. přenesená",J303,0)</f>
        <v>0</v>
      </c>
      <c r="BH303" s="171">
        <f>IF(N303="sníž. přenesená",J303,0)</f>
        <v>0</v>
      </c>
      <c r="BI303" s="171">
        <f>IF(N303="nulová",J303,0)</f>
        <v>0</v>
      </c>
      <c r="BJ303" s="18" t="s">
        <v>78</v>
      </c>
      <c r="BK303" s="171">
        <f>ROUND(I303*H303,2)</f>
        <v>0</v>
      </c>
      <c r="BL303" s="18" t="s">
        <v>141</v>
      </c>
      <c r="BM303" s="170" t="s">
        <v>767</v>
      </c>
    </row>
    <row r="304" spans="1:65" s="2" customFormat="1" ht="29.25">
      <c r="A304" s="33"/>
      <c r="B304" s="34"/>
      <c r="C304" s="33"/>
      <c r="D304" s="172" t="s">
        <v>142</v>
      </c>
      <c r="E304" s="33"/>
      <c r="F304" s="173" t="s">
        <v>286</v>
      </c>
      <c r="G304" s="33"/>
      <c r="H304" s="33"/>
      <c r="I304" s="94"/>
      <c r="J304" s="33"/>
      <c r="K304" s="33"/>
      <c r="L304" s="34"/>
      <c r="M304" s="174"/>
      <c r="N304" s="175"/>
      <c r="O304" s="59"/>
      <c r="P304" s="59"/>
      <c r="Q304" s="59"/>
      <c r="R304" s="59"/>
      <c r="S304" s="59"/>
      <c r="T304" s="60"/>
      <c r="U304" s="33"/>
      <c r="V304" s="33"/>
      <c r="W304" s="33"/>
      <c r="X304" s="33"/>
      <c r="Y304" s="33"/>
      <c r="Z304" s="33"/>
      <c r="AA304" s="33"/>
      <c r="AB304" s="33"/>
      <c r="AC304" s="33"/>
      <c r="AD304" s="33"/>
      <c r="AE304" s="33"/>
      <c r="AT304" s="18" t="s">
        <v>142</v>
      </c>
      <c r="AU304" s="18" t="s">
        <v>79</v>
      </c>
    </row>
    <row r="305" spans="1:65" s="2" customFormat="1" ht="370.5">
      <c r="A305" s="33"/>
      <c r="B305" s="34"/>
      <c r="C305" s="33"/>
      <c r="D305" s="172" t="s">
        <v>144</v>
      </c>
      <c r="E305" s="33"/>
      <c r="F305" s="176" t="s">
        <v>287</v>
      </c>
      <c r="G305" s="33"/>
      <c r="H305" s="33"/>
      <c r="I305" s="94"/>
      <c r="J305" s="33"/>
      <c r="K305" s="33"/>
      <c r="L305" s="34"/>
      <c r="M305" s="174"/>
      <c r="N305" s="175"/>
      <c r="O305" s="59"/>
      <c r="P305" s="59"/>
      <c r="Q305" s="59"/>
      <c r="R305" s="59"/>
      <c r="S305" s="59"/>
      <c r="T305" s="60"/>
      <c r="U305" s="33"/>
      <c r="V305" s="33"/>
      <c r="W305" s="33"/>
      <c r="X305" s="33"/>
      <c r="Y305" s="33"/>
      <c r="Z305" s="33"/>
      <c r="AA305" s="33"/>
      <c r="AB305" s="33"/>
      <c r="AC305" s="33"/>
      <c r="AD305" s="33"/>
      <c r="AE305" s="33"/>
      <c r="AT305" s="18" t="s">
        <v>144</v>
      </c>
      <c r="AU305" s="18" t="s">
        <v>79</v>
      </c>
    </row>
    <row r="306" spans="1:65" s="13" customFormat="1">
      <c r="B306" s="177"/>
      <c r="D306" s="172" t="s">
        <v>146</v>
      </c>
      <c r="E306" s="178" t="s">
        <v>1</v>
      </c>
      <c r="F306" s="179" t="s">
        <v>768</v>
      </c>
      <c r="H306" s="180">
        <v>1900</v>
      </c>
      <c r="I306" s="181"/>
      <c r="L306" s="177"/>
      <c r="M306" s="182"/>
      <c r="N306" s="183"/>
      <c r="O306" s="183"/>
      <c r="P306" s="183"/>
      <c r="Q306" s="183"/>
      <c r="R306" s="183"/>
      <c r="S306" s="183"/>
      <c r="T306" s="184"/>
      <c r="AT306" s="178" t="s">
        <v>146</v>
      </c>
      <c r="AU306" s="178" t="s">
        <v>79</v>
      </c>
      <c r="AV306" s="13" t="s">
        <v>79</v>
      </c>
      <c r="AW306" s="13" t="s">
        <v>29</v>
      </c>
      <c r="AX306" s="13" t="s">
        <v>78</v>
      </c>
      <c r="AY306" s="178" t="s">
        <v>134</v>
      </c>
    </row>
    <row r="307" spans="1:65" s="2" customFormat="1" ht="33" customHeight="1">
      <c r="A307" s="33"/>
      <c r="B307" s="158"/>
      <c r="C307" s="159" t="s">
        <v>769</v>
      </c>
      <c r="D307" s="159" t="s">
        <v>136</v>
      </c>
      <c r="E307" s="160" t="s">
        <v>292</v>
      </c>
      <c r="F307" s="161" t="s">
        <v>293</v>
      </c>
      <c r="G307" s="162" t="s">
        <v>151</v>
      </c>
      <c r="H307" s="163">
        <v>42</v>
      </c>
      <c r="I307" s="164"/>
      <c r="J307" s="165">
        <f>ROUND(I307*H307,2)</f>
        <v>0</v>
      </c>
      <c r="K307" s="161" t="s">
        <v>140</v>
      </c>
      <c r="L307" s="34"/>
      <c r="M307" s="166" t="s">
        <v>1</v>
      </c>
      <c r="N307" s="167" t="s">
        <v>37</v>
      </c>
      <c r="O307" s="59"/>
      <c r="P307" s="168">
        <f>O307*H307</f>
        <v>0</v>
      </c>
      <c r="Q307" s="168">
        <v>0</v>
      </c>
      <c r="R307" s="168">
        <f>Q307*H307</f>
        <v>0</v>
      </c>
      <c r="S307" s="168">
        <v>0</v>
      </c>
      <c r="T307" s="169">
        <f>S307*H307</f>
        <v>0</v>
      </c>
      <c r="U307" s="33"/>
      <c r="V307" s="33"/>
      <c r="W307" s="33"/>
      <c r="X307" s="33"/>
      <c r="Y307" s="33"/>
      <c r="Z307" s="33"/>
      <c r="AA307" s="33"/>
      <c r="AB307" s="33"/>
      <c r="AC307" s="33"/>
      <c r="AD307" s="33"/>
      <c r="AE307" s="33"/>
      <c r="AR307" s="170" t="s">
        <v>141</v>
      </c>
      <c r="AT307" s="170" t="s">
        <v>136</v>
      </c>
      <c r="AU307" s="170" t="s">
        <v>79</v>
      </c>
      <c r="AY307" s="18" t="s">
        <v>134</v>
      </c>
      <c r="BE307" s="171">
        <f>IF(N307="základní",J307,0)</f>
        <v>0</v>
      </c>
      <c r="BF307" s="171">
        <f>IF(N307="snížená",J307,0)</f>
        <v>0</v>
      </c>
      <c r="BG307" s="171">
        <f>IF(N307="zákl. přenesená",J307,0)</f>
        <v>0</v>
      </c>
      <c r="BH307" s="171">
        <f>IF(N307="sníž. přenesená",J307,0)</f>
        <v>0</v>
      </c>
      <c r="BI307" s="171">
        <f>IF(N307="nulová",J307,0)</f>
        <v>0</v>
      </c>
      <c r="BJ307" s="18" t="s">
        <v>78</v>
      </c>
      <c r="BK307" s="171">
        <f>ROUND(I307*H307,2)</f>
        <v>0</v>
      </c>
      <c r="BL307" s="18" t="s">
        <v>141</v>
      </c>
      <c r="BM307" s="170" t="s">
        <v>770</v>
      </c>
    </row>
    <row r="308" spans="1:65" s="2" customFormat="1">
      <c r="A308" s="33"/>
      <c r="B308" s="34"/>
      <c r="C308" s="33"/>
      <c r="D308" s="172" t="s">
        <v>142</v>
      </c>
      <c r="E308" s="33"/>
      <c r="F308" s="173" t="s">
        <v>294</v>
      </c>
      <c r="G308" s="33"/>
      <c r="H308" s="33"/>
      <c r="I308" s="94"/>
      <c r="J308" s="33"/>
      <c r="K308" s="33"/>
      <c r="L308" s="34"/>
      <c r="M308" s="174"/>
      <c r="N308" s="175"/>
      <c r="O308" s="59"/>
      <c r="P308" s="59"/>
      <c r="Q308" s="59"/>
      <c r="R308" s="59"/>
      <c r="S308" s="59"/>
      <c r="T308" s="60"/>
      <c r="U308" s="33"/>
      <c r="V308" s="33"/>
      <c r="W308" s="33"/>
      <c r="X308" s="33"/>
      <c r="Y308" s="33"/>
      <c r="Z308" s="33"/>
      <c r="AA308" s="33"/>
      <c r="AB308" s="33"/>
      <c r="AC308" s="33"/>
      <c r="AD308" s="33"/>
      <c r="AE308" s="33"/>
      <c r="AT308" s="18" t="s">
        <v>142</v>
      </c>
      <c r="AU308" s="18" t="s">
        <v>79</v>
      </c>
    </row>
    <row r="309" spans="1:65" s="15" customFormat="1">
      <c r="B309" s="193"/>
      <c r="D309" s="172" t="s">
        <v>146</v>
      </c>
      <c r="E309" s="194" t="s">
        <v>1</v>
      </c>
      <c r="F309" s="195" t="s">
        <v>295</v>
      </c>
      <c r="H309" s="194" t="s">
        <v>1</v>
      </c>
      <c r="I309" s="196"/>
      <c r="L309" s="193"/>
      <c r="M309" s="197"/>
      <c r="N309" s="198"/>
      <c r="O309" s="198"/>
      <c r="P309" s="198"/>
      <c r="Q309" s="198"/>
      <c r="R309" s="198"/>
      <c r="S309" s="198"/>
      <c r="T309" s="199"/>
      <c r="AT309" s="194" t="s">
        <v>146</v>
      </c>
      <c r="AU309" s="194" t="s">
        <v>79</v>
      </c>
      <c r="AV309" s="15" t="s">
        <v>78</v>
      </c>
      <c r="AW309" s="15" t="s">
        <v>29</v>
      </c>
      <c r="AX309" s="15" t="s">
        <v>72</v>
      </c>
      <c r="AY309" s="194" t="s">
        <v>134</v>
      </c>
    </row>
    <row r="310" spans="1:65" s="15" customFormat="1" ht="33.75">
      <c r="B310" s="193"/>
      <c r="D310" s="172" t="s">
        <v>146</v>
      </c>
      <c r="E310" s="194" t="s">
        <v>1</v>
      </c>
      <c r="F310" s="195" t="s">
        <v>296</v>
      </c>
      <c r="H310" s="194" t="s">
        <v>1</v>
      </c>
      <c r="I310" s="196"/>
      <c r="L310" s="193"/>
      <c r="M310" s="197"/>
      <c r="N310" s="198"/>
      <c r="O310" s="198"/>
      <c r="P310" s="198"/>
      <c r="Q310" s="198"/>
      <c r="R310" s="198"/>
      <c r="S310" s="198"/>
      <c r="T310" s="199"/>
      <c r="AT310" s="194" t="s">
        <v>146</v>
      </c>
      <c r="AU310" s="194" t="s">
        <v>79</v>
      </c>
      <c r="AV310" s="15" t="s">
        <v>78</v>
      </c>
      <c r="AW310" s="15" t="s">
        <v>29</v>
      </c>
      <c r="AX310" s="15" t="s">
        <v>72</v>
      </c>
      <c r="AY310" s="194" t="s">
        <v>134</v>
      </c>
    </row>
    <row r="311" spans="1:65" s="15" customFormat="1">
      <c r="B311" s="193"/>
      <c r="D311" s="172" t="s">
        <v>146</v>
      </c>
      <c r="E311" s="194" t="s">
        <v>1</v>
      </c>
      <c r="F311" s="195" t="s">
        <v>297</v>
      </c>
      <c r="H311" s="194" t="s">
        <v>1</v>
      </c>
      <c r="I311" s="196"/>
      <c r="L311" s="193"/>
      <c r="M311" s="197"/>
      <c r="N311" s="198"/>
      <c r="O311" s="198"/>
      <c r="P311" s="198"/>
      <c r="Q311" s="198"/>
      <c r="R311" s="198"/>
      <c r="S311" s="198"/>
      <c r="T311" s="199"/>
      <c r="AT311" s="194" t="s">
        <v>146</v>
      </c>
      <c r="AU311" s="194" t="s">
        <v>79</v>
      </c>
      <c r="AV311" s="15" t="s">
        <v>78</v>
      </c>
      <c r="AW311" s="15" t="s">
        <v>29</v>
      </c>
      <c r="AX311" s="15" t="s">
        <v>72</v>
      </c>
      <c r="AY311" s="194" t="s">
        <v>134</v>
      </c>
    </row>
    <row r="312" spans="1:65" s="13" customFormat="1" ht="22.5">
      <c r="B312" s="177"/>
      <c r="D312" s="172" t="s">
        <v>146</v>
      </c>
      <c r="E312" s="178" t="s">
        <v>1</v>
      </c>
      <c r="F312" s="179" t="s">
        <v>771</v>
      </c>
      <c r="H312" s="180">
        <v>42</v>
      </c>
      <c r="I312" s="181"/>
      <c r="L312" s="177"/>
      <c r="M312" s="182"/>
      <c r="N312" s="183"/>
      <c r="O312" s="183"/>
      <c r="P312" s="183"/>
      <c r="Q312" s="183"/>
      <c r="R312" s="183"/>
      <c r="S312" s="183"/>
      <c r="T312" s="184"/>
      <c r="AT312" s="178" t="s">
        <v>146</v>
      </c>
      <c r="AU312" s="178" t="s">
        <v>79</v>
      </c>
      <c r="AV312" s="13" t="s">
        <v>79</v>
      </c>
      <c r="AW312" s="13" t="s">
        <v>29</v>
      </c>
      <c r="AX312" s="13" t="s">
        <v>78</v>
      </c>
      <c r="AY312" s="178" t="s">
        <v>134</v>
      </c>
    </row>
    <row r="313" spans="1:65" s="2" customFormat="1" ht="21.75" customHeight="1">
      <c r="A313" s="33"/>
      <c r="B313" s="158"/>
      <c r="C313" s="159" t="s">
        <v>434</v>
      </c>
      <c r="D313" s="159" t="s">
        <v>136</v>
      </c>
      <c r="E313" s="160" t="s">
        <v>772</v>
      </c>
      <c r="F313" s="161" t="s">
        <v>773</v>
      </c>
      <c r="G313" s="162" t="s">
        <v>139</v>
      </c>
      <c r="H313" s="163">
        <v>1900</v>
      </c>
      <c r="I313" s="164"/>
      <c r="J313" s="165">
        <f>ROUND(I313*H313,2)</f>
        <v>0</v>
      </c>
      <c r="K313" s="161" t="s">
        <v>140</v>
      </c>
      <c r="L313" s="34"/>
      <c r="M313" s="166" t="s">
        <v>1</v>
      </c>
      <c r="N313" s="167" t="s">
        <v>37</v>
      </c>
      <c r="O313" s="59"/>
      <c r="P313" s="168">
        <f>O313*H313</f>
        <v>0</v>
      </c>
      <c r="Q313" s="168">
        <v>0</v>
      </c>
      <c r="R313" s="168">
        <f>Q313*H313</f>
        <v>0</v>
      </c>
      <c r="S313" s="168">
        <v>0</v>
      </c>
      <c r="T313" s="169">
        <f>S313*H313</f>
        <v>0</v>
      </c>
      <c r="U313" s="33"/>
      <c r="V313" s="33"/>
      <c r="W313" s="33"/>
      <c r="X313" s="33"/>
      <c r="Y313" s="33"/>
      <c r="Z313" s="33"/>
      <c r="AA313" s="33"/>
      <c r="AB313" s="33"/>
      <c r="AC313" s="33"/>
      <c r="AD313" s="33"/>
      <c r="AE313" s="33"/>
      <c r="AR313" s="170" t="s">
        <v>141</v>
      </c>
      <c r="AT313" s="170" t="s">
        <v>136</v>
      </c>
      <c r="AU313" s="170" t="s">
        <v>79</v>
      </c>
      <c r="AY313" s="18" t="s">
        <v>134</v>
      </c>
      <c r="BE313" s="171">
        <f>IF(N313="základní",J313,0)</f>
        <v>0</v>
      </c>
      <c r="BF313" s="171">
        <f>IF(N313="snížená",J313,0)</f>
        <v>0</v>
      </c>
      <c r="BG313" s="171">
        <f>IF(N313="zákl. přenesená",J313,0)</f>
        <v>0</v>
      </c>
      <c r="BH313" s="171">
        <f>IF(N313="sníž. přenesená",J313,0)</f>
        <v>0</v>
      </c>
      <c r="BI313" s="171">
        <f>IF(N313="nulová",J313,0)</f>
        <v>0</v>
      </c>
      <c r="BJ313" s="18" t="s">
        <v>78</v>
      </c>
      <c r="BK313" s="171">
        <f>ROUND(I313*H313,2)</f>
        <v>0</v>
      </c>
      <c r="BL313" s="18" t="s">
        <v>141</v>
      </c>
      <c r="BM313" s="170" t="s">
        <v>774</v>
      </c>
    </row>
    <row r="314" spans="1:65" s="2" customFormat="1" ht="39">
      <c r="A314" s="33"/>
      <c r="B314" s="34"/>
      <c r="C314" s="33"/>
      <c r="D314" s="172" t="s">
        <v>142</v>
      </c>
      <c r="E314" s="33"/>
      <c r="F314" s="173" t="s">
        <v>775</v>
      </c>
      <c r="G314" s="33"/>
      <c r="H314" s="33"/>
      <c r="I314" s="94"/>
      <c r="J314" s="33"/>
      <c r="K314" s="33"/>
      <c r="L314" s="34"/>
      <c r="M314" s="174"/>
      <c r="N314" s="175"/>
      <c r="O314" s="59"/>
      <c r="P314" s="59"/>
      <c r="Q314" s="59"/>
      <c r="R314" s="59"/>
      <c r="S314" s="59"/>
      <c r="T314" s="60"/>
      <c r="U314" s="33"/>
      <c r="V314" s="33"/>
      <c r="W314" s="33"/>
      <c r="X314" s="33"/>
      <c r="Y314" s="33"/>
      <c r="Z314" s="33"/>
      <c r="AA314" s="33"/>
      <c r="AB314" s="33"/>
      <c r="AC314" s="33"/>
      <c r="AD314" s="33"/>
      <c r="AE314" s="33"/>
      <c r="AT314" s="18" t="s">
        <v>142</v>
      </c>
      <c r="AU314" s="18" t="s">
        <v>79</v>
      </c>
    </row>
    <row r="315" spans="1:65" s="2" customFormat="1" ht="370.5">
      <c r="A315" s="33"/>
      <c r="B315" s="34"/>
      <c r="C315" s="33"/>
      <c r="D315" s="172" t="s">
        <v>144</v>
      </c>
      <c r="E315" s="33"/>
      <c r="F315" s="176" t="s">
        <v>287</v>
      </c>
      <c r="G315" s="33"/>
      <c r="H315" s="33"/>
      <c r="I315" s="94"/>
      <c r="J315" s="33"/>
      <c r="K315" s="33"/>
      <c r="L315" s="34"/>
      <c r="M315" s="174"/>
      <c r="N315" s="175"/>
      <c r="O315" s="59"/>
      <c r="P315" s="59"/>
      <c r="Q315" s="59"/>
      <c r="R315" s="59"/>
      <c r="S315" s="59"/>
      <c r="T315" s="60"/>
      <c r="U315" s="33"/>
      <c r="V315" s="33"/>
      <c r="W315" s="33"/>
      <c r="X315" s="33"/>
      <c r="Y315" s="33"/>
      <c r="Z315" s="33"/>
      <c r="AA315" s="33"/>
      <c r="AB315" s="33"/>
      <c r="AC315" s="33"/>
      <c r="AD315" s="33"/>
      <c r="AE315" s="33"/>
      <c r="AT315" s="18" t="s">
        <v>144</v>
      </c>
      <c r="AU315" s="18" t="s">
        <v>79</v>
      </c>
    </row>
    <row r="316" spans="1:65" s="13" customFormat="1">
      <c r="B316" s="177"/>
      <c r="D316" s="172" t="s">
        <v>146</v>
      </c>
      <c r="E316" s="178" t="s">
        <v>1</v>
      </c>
      <c r="F316" s="179" t="s">
        <v>768</v>
      </c>
      <c r="H316" s="180">
        <v>1900</v>
      </c>
      <c r="I316" s="181"/>
      <c r="L316" s="177"/>
      <c r="M316" s="182"/>
      <c r="N316" s="183"/>
      <c r="O316" s="183"/>
      <c r="P316" s="183"/>
      <c r="Q316" s="183"/>
      <c r="R316" s="183"/>
      <c r="S316" s="183"/>
      <c r="T316" s="184"/>
      <c r="AT316" s="178" t="s">
        <v>146</v>
      </c>
      <c r="AU316" s="178" t="s">
        <v>79</v>
      </c>
      <c r="AV316" s="13" t="s">
        <v>79</v>
      </c>
      <c r="AW316" s="13" t="s">
        <v>29</v>
      </c>
      <c r="AX316" s="13" t="s">
        <v>78</v>
      </c>
      <c r="AY316" s="178" t="s">
        <v>134</v>
      </c>
    </row>
    <row r="317" spans="1:65" s="15" customFormat="1" ht="33.75">
      <c r="B317" s="193"/>
      <c r="D317" s="172" t="s">
        <v>146</v>
      </c>
      <c r="E317" s="194" t="s">
        <v>1</v>
      </c>
      <c r="F317" s="195" t="s">
        <v>289</v>
      </c>
      <c r="H317" s="194" t="s">
        <v>1</v>
      </c>
      <c r="I317" s="196"/>
      <c r="L317" s="193"/>
      <c r="M317" s="197"/>
      <c r="N317" s="198"/>
      <c r="O317" s="198"/>
      <c r="P317" s="198"/>
      <c r="Q317" s="198"/>
      <c r="R317" s="198"/>
      <c r="S317" s="198"/>
      <c r="T317" s="199"/>
      <c r="AT317" s="194" t="s">
        <v>146</v>
      </c>
      <c r="AU317" s="194" t="s">
        <v>79</v>
      </c>
      <c r="AV317" s="15" t="s">
        <v>78</v>
      </c>
      <c r="AW317" s="15" t="s">
        <v>29</v>
      </c>
      <c r="AX317" s="15" t="s">
        <v>72</v>
      </c>
      <c r="AY317" s="194" t="s">
        <v>134</v>
      </c>
    </row>
    <row r="318" spans="1:65" s="15" customFormat="1">
      <c r="B318" s="193"/>
      <c r="D318" s="172" t="s">
        <v>146</v>
      </c>
      <c r="E318" s="194" t="s">
        <v>1</v>
      </c>
      <c r="F318" s="195" t="s">
        <v>290</v>
      </c>
      <c r="H318" s="194" t="s">
        <v>1</v>
      </c>
      <c r="I318" s="196"/>
      <c r="L318" s="193"/>
      <c r="M318" s="197"/>
      <c r="N318" s="198"/>
      <c r="O318" s="198"/>
      <c r="P318" s="198"/>
      <c r="Q318" s="198"/>
      <c r="R318" s="198"/>
      <c r="S318" s="198"/>
      <c r="T318" s="199"/>
      <c r="AT318" s="194" t="s">
        <v>146</v>
      </c>
      <c r="AU318" s="194" t="s">
        <v>79</v>
      </c>
      <c r="AV318" s="15" t="s">
        <v>78</v>
      </c>
      <c r="AW318" s="15" t="s">
        <v>29</v>
      </c>
      <c r="AX318" s="15" t="s">
        <v>72</v>
      </c>
      <c r="AY318" s="194" t="s">
        <v>134</v>
      </c>
    </row>
    <row r="319" spans="1:65" s="2" customFormat="1" ht="16.5" customHeight="1">
      <c r="A319" s="33"/>
      <c r="B319" s="158"/>
      <c r="C319" s="200" t="s">
        <v>594</v>
      </c>
      <c r="D319" s="200" t="s">
        <v>168</v>
      </c>
      <c r="E319" s="201" t="s">
        <v>277</v>
      </c>
      <c r="F319" s="202" t="s">
        <v>278</v>
      </c>
      <c r="G319" s="203" t="s">
        <v>171</v>
      </c>
      <c r="H319" s="204">
        <v>26.22</v>
      </c>
      <c r="I319" s="205"/>
      <c r="J319" s="206">
        <f>ROUND(I319*H319,2)</f>
        <v>0</v>
      </c>
      <c r="K319" s="202" t="s">
        <v>140</v>
      </c>
      <c r="L319" s="207"/>
      <c r="M319" s="208" t="s">
        <v>1</v>
      </c>
      <c r="N319" s="209" t="s">
        <v>37</v>
      </c>
      <c r="O319" s="59"/>
      <c r="P319" s="168">
        <f>O319*H319</f>
        <v>0</v>
      </c>
      <c r="Q319" s="168">
        <v>1</v>
      </c>
      <c r="R319" s="168">
        <f>Q319*H319</f>
        <v>26.22</v>
      </c>
      <c r="S319" s="168">
        <v>0</v>
      </c>
      <c r="T319" s="169">
        <f>S319*H319</f>
        <v>0</v>
      </c>
      <c r="U319" s="33"/>
      <c r="V319" s="33"/>
      <c r="W319" s="33"/>
      <c r="X319" s="33"/>
      <c r="Y319" s="33"/>
      <c r="Z319" s="33"/>
      <c r="AA319" s="33"/>
      <c r="AB319" s="33"/>
      <c r="AC319" s="33"/>
      <c r="AD319" s="33"/>
      <c r="AE319" s="33"/>
      <c r="AR319" s="170" t="s">
        <v>172</v>
      </c>
      <c r="AT319" s="170" t="s">
        <v>168</v>
      </c>
      <c r="AU319" s="170" t="s">
        <v>79</v>
      </c>
      <c r="AY319" s="18" t="s">
        <v>134</v>
      </c>
      <c r="BE319" s="171">
        <f>IF(N319="základní",J319,0)</f>
        <v>0</v>
      </c>
      <c r="BF319" s="171">
        <f>IF(N319="snížená",J319,0)</f>
        <v>0</v>
      </c>
      <c r="BG319" s="171">
        <f>IF(N319="zákl. přenesená",J319,0)</f>
        <v>0</v>
      </c>
      <c r="BH319" s="171">
        <f>IF(N319="sníž. přenesená",J319,0)</f>
        <v>0</v>
      </c>
      <c r="BI319" s="171">
        <f>IF(N319="nulová",J319,0)</f>
        <v>0</v>
      </c>
      <c r="BJ319" s="18" t="s">
        <v>78</v>
      </c>
      <c r="BK319" s="171">
        <f>ROUND(I319*H319,2)</f>
        <v>0</v>
      </c>
      <c r="BL319" s="18" t="s">
        <v>141</v>
      </c>
      <c r="BM319" s="170" t="s">
        <v>776</v>
      </c>
    </row>
    <row r="320" spans="1:65" s="2" customFormat="1">
      <c r="A320" s="33"/>
      <c r="B320" s="34"/>
      <c r="C320" s="33"/>
      <c r="D320" s="172" t="s">
        <v>142</v>
      </c>
      <c r="E320" s="33"/>
      <c r="F320" s="173" t="s">
        <v>278</v>
      </c>
      <c r="G320" s="33"/>
      <c r="H320" s="33"/>
      <c r="I320" s="94"/>
      <c r="J320" s="33"/>
      <c r="K320" s="33"/>
      <c r="L320" s="34"/>
      <c r="M320" s="174"/>
      <c r="N320" s="175"/>
      <c r="O320" s="59"/>
      <c r="P320" s="59"/>
      <c r="Q320" s="59"/>
      <c r="R320" s="59"/>
      <c r="S320" s="59"/>
      <c r="T320" s="60"/>
      <c r="U320" s="33"/>
      <c r="V320" s="33"/>
      <c r="W320" s="33"/>
      <c r="X320" s="33"/>
      <c r="Y320" s="33"/>
      <c r="Z320" s="33"/>
      <c r="AA320" s="33"/>
      <c r="AB320" s="33"/>
      <c r="AC320" s="33"/>
      <c r="AD320" s="33"/>
      <c r="AE320" s="33"/>
      <c r="AT320" s="18" t="s">
        <v>142</v>
      </c>
      <c r="AU320" s="18" t="s">
        <v>79</v>
      </c>
    </row>
    <row r="321" spans="1:65" s="13" customFormat="1" ht="22.5">
      <c r="B321" s="177"/>
      <c r="D321" s="172" t="s">
        <v>146</v>
      </c>
      <c r="E321" s="178" t="s">
        <v>1</v>
      </c>
      <c r="F321" s="179" t="s">
        <v>777</v>
      </c>
      <c r="H321" s="180">
        <v>26.22</v>
      </c>
      <c r="I321" s="181"/>
      <c r="L321" s="177"/>
      <c r="M321" s="182"/>
      <c r="N321" s="183"/>
      <c r="O321" s="183"/>
      <c r="P321" s="183"/>
      <c r="Q321" s="183"/>
      <c r="R321" s="183"/>
      <c r="S321" s="183"/>
      <c r="T321" s="184"/>
      <c r="AT321" s="178" t="s">
        <v>146</v>
      </c>
      <c r="AU321" s="178" t="s">
        <v>79</v>
      </c>
      <c r="AV321" s="13" t="s">
        <v>79</v>
      </c>
      <c r="AW321" s="13" t="s">
        <v>29</v>
      </c>
      <c r="AX321" s="13" t="s">
        <v>78</v>
      </c>
      <c r="AY321" s="178" t="s">
        <v>134</v>
      </c>
    </row>
    <row r="322" spans="1:65" s="2" customFormat="1" ht="16.5" customHeight="1">
      <c r="A322" s="33"/>
      <c r="B322" s="158"/>
      <c r="C322" s="200" t="s">
        <v>600</v>
      </c>
      <c r="D322" s="200" t="s">
        <v>168</v>
      </c>
      <c r="E322" s="201" t="s">
        <v>279</v>
      </c>
      <c r="F322" s="202" t="s">
        <v>280</v>
      </c>
      <c r="G322" s="203" t="s">
        <v>171</v>
      </c>
      <c r="H322" s="204">
        <v>153.9</v>
      </c>
      <c r="I322" s="205"/>
      <c r="J322" s="206">
        <f>ROUND(I322*H322,2)</f>
        <v>0</v>
      </c>
      <c r="K322" s="202" t="s">
        <v>140</v>
      </c>
      <c r="L322" s="207"/>
      <c r="M322" s="208" t="s">
        <v>1</v>
      </c>
      <c r="N322" s="209" t="s">
        <v>37</v>
      </c>
      <c r="O322" s="59"/>
      <c r="P322" s="168">
        <f>O322*H322</f>
        <v>0</v>
      </c>
      <c r="Q322" s="168">
        <v>1</v>
      </c>
      <c r="R322" s="168">
        <f>Q322*H322</f>
        <v>153.9</v>
      </c>
      <c r="S322" s="168">
        <v>0</v>
      </c>
      <c r="T322" s="169">
        <f>S322*H322</f>
        <v>0</v>
      </c>
      <c r="U322" s="33"/>
      <c r="V322" s="33"/>
      <c r="W322" s="33"/>
      <c r="X322" s="33"/>
      <c r="Y322" s="33"/>
      <c r="Z322" s="33"/>
      <c r="AA322" s="33"/>
      <c r="AB322" s="33"/>
      <c r="AC322" s="33"/>
      <c r="AD322" s="33"/>
      <c r="AE322" s="33"/>
      <c r="AR322" s="170" t="s">
        <v>172</v>
      </c>
      <c r="AT322" s="170" t="s">
        <v>168</v>
      </c>
      <c r="AU322" s="170" t="s">
        <v>79</v>
      </c>
      <c r="AY322" s="18" t="s">
        <v>134</v>
      </c>
      <c r="BE322" s="171">
        <f>IF(N322="základní",J322,0)</f>
        <v>0</v>
      </c>
      <c r="BF322" s="171">
        <f>IF(N322="snížená",J322,0)</f>
        <v>0</v>
      </c>
      <c r="BG322" s="171">
        <f>IF(N322="zákl. přenesená",J322,0)</f>
        <v>0</v>
      </c>
      <c r="BH322" s="171">
        <f>IF(N322="sníž. přenesená",J322,0)</f>
        <v>0</v>
      </c>
      <c r="BI322" s="171">
        <f>IF(N322="nulová",J322,0)</f>
        <v>0</v>
      </c>
      <c r="BJ322" s="18" t="s">
        <v>78</v>
      </c>
      <c r="BK322" s="171">
        <f>ROUND(I322*H322,2)</f>
        <v>0</v>
      </c>
      <c r="BL322" s="18" t="s">
        <v>141</v>
      </c>
      <c r="BM322" s="170" t="s">
        <v>778</v>
      </c>
    </row>
    <row r="323" spans="1:65" s="2" customFormat="1">
      <c r="A323" s="33"/>
      <c r="B323" s="34"/>
      <c r="C323" s="33"/>
      <c r="D323" s="172" t="s">
        <v>142</v>
      </c>
      <c r="E323" s="33"/>
      <c r="F323" s="173" t="s">
        <v>280</v>
      </c>
      <c r="G323" s="33"/>
      <c r="H323" s="33"/>
      <c r="I323" s="94"/>
      <c r="J323" s="33"/>
      <c r="K323" s="33"/>
      <c r="L323" s="34"/>
      <c r="M323" s="174"/>
      <c r="N323" s="175"/>
      <c r="O323" s="59"/>
      <c r="P323" s="59"/>
      <c r="Q323" s="59"/>
      <c r="R323" s="59"/>
      <c r="S323" s="59"/>
      <c r="T323" s="60"/>
      <c r="U323" s="33"/>
      <c r="V323" s="33"/>
      <c r="W323" s="33"/>
      <c r="X323" s="33"/>
      <c r="Y323" s="33"/>
      <c r="Z323" s="33"/>
      <c r="AA323" s="33"/>
      <c r="AB323" s="33"/>
      <c r="AC323" s="33"/>
      <c r="AD323" s="33"/>
      <c r="AE323" s="33"/>
      <c r="AT323" s="18" t="s">
        <v>142</v>
      </c>
      <c r="AU323" s="18" t="s">
        <v>79</v>
      </c>
    </row>
    <row r="324" spans="1:65" s="13" customFormat="1" ht="22.5">
      <c r="B324" s="177"/>
      <c r="D324" s="172" t="s">
        <v>146</v>
      </c>
      <c r="E324" s="178" t="s">
        <v>1</v>
      </c>
      <c r="F324" s="179" t="s">
        <v>779</v>
      </c>
      <c r="H324" s="180">
        <v>153.9</v>
      </c>
      <c r="I324" s="181"/>
      <c r="L324" s="177"/>
      <c r="M324" s="182"/>
      <c r="N324" s="183"/>
      <c r="O324" s="183"/>
      <c r="P324" s="183"/>
      <c r="Q324" s="183"/>
      <c r="R324" s="183"/>
      <c r="S324" s="183"/>
      <c r="T324" s="184"/>
      <c r="AT324" s="178" t="s">
        <v>146</v>
      </c>
      <c r="AU324" s="178" t="s">
        <v>79</v>
      </c>
      <c r="AV324" s="13" t="s">
        <v>79</v>
      </c>
      <c r="AW324" s="13" t="s">
        <v>29</v>
      </c>
      <c r="AX324" s="13" t="s">
        <v>78</v>
      </c>
      <c r="AY324" s="178" t="s">
        <v>134</v>
      </c>
    </row>
    <row r="325" spans="1:65" s="2" customFormat="1" ht="16.5" customHeight="1">
      <c r="A325" s="33"/>
      <c r="B325" s="158"/>
      <c r="C325" s="200" t="s">
        <v>437</v>
      </c>
      <c r="D325" s="200" t="s">
        <v>168</v>
      </c>
      <c r="E325" s="201" t="s">
        <v>281</v>
      </c>
      <c r="F325" s="202" t="s">
        <v>282</v>
      </c>
      <c r="G325" s="203" t="s">
        <v>171</v>
      </c>
      <c r="H325" s="204">
        <v>32.774999999999999</v>
      </c>
      <c r="I325" s="205"/>
      <c r="J325" s="206">
        <f>ROUND(I325*H325,2)</f>
        <v>0</v>
      </c>
      <c r="K325" s="202" t="s">
        <v>140</v>
      </c>
      <c r="L325" s="207"/>
      <c r="M325" s="208" t="s">
        <v>1</v>
      </c>
      <c r="N325" s="209" t="s">
        <v>37</v>
      </c>
      <c r="O325" s="59"/>
      <c r="P325" s="168">
        <f>O325*H325</f>
        <v>0</v>
      </c>
      <c r="Q325" s="168">
        <v>1</v>
      </c>
      <c r="R325" s="168">
        <f>Q325*H325</f>
        <v>32.774999999999999</v>
      </c>
      <c r="S325" s="168">
        <v>0</v>
      </c>
      <c r="T325" s="169">
        <f>S325*H325</f>
        <v>0</v>
      </c>
      <c r="U325" s="33"/>
      <c r="V325" s="33"/>
      <c r="W325" s="33"/>
      <c r="X325" s="33"/>
      <c r="Y325" s="33"/>
      <c r="Z325" s="33"/>
      <c r="AA325" s="33"/>
      <c r="AB325" s="33"/>
      <c r="AC325" s="33"/>
      <c r="AD325" s="33"/>
      <c r="AE325" s="33"/>
      <c r="AR325" s="170" t="s">
        <v>172</v>
      </c>
      <c r="AT325" s="170" t="s">
        <v>168</v>
      </c>
      <c r="AU325" s="170" t="s">
        <v>79</v>
      </c>
      <c r="AY325" s="18" t="s">
        <v>134</v>
      </c>
      <c r="BE325" s="171">
        <f>IF(N325="základní",J325,0)</f>
        <v>0</v>
      </c>
      <c r="BF325" s="171">
        <f>IF(N325="snížená",J325,0)</f>
        <v>0</v>
      </c>
      <c r="BG325" s="171">
        <f>IF(N325="zákl. přenesená",J325,0)</f>
        <v>0</v>
      </c>
      <c r="BH325" s="171">
        <f>IF(N325="sníž. přenesená",J325,0)</f>
        <v>0</v>
      </c>
      <c r="BI325" s="171">
        <f>IF(N325="nulová",J325,0)</f>
        <v>0</v>
      </c>
      <c r="BJ325" s="18" t="s">
        <v>78</v>
      </c>
      <c r="BK325" s="171">
        <f>ROUND(I325*H325,2)</f>
        <v>0</v>
      </c>
      <c r="BL325" s="18" t="s">
        <v>141</v>
      </c>
      <c r="BM325" s="170" t="s">
        <v>780</v>
      </c>
    </row>
    <row r="326" spans="1:65" s="2" customFormat="1">
      <c r="A326" s="33"/>
      <c r="B326" s="34"/>
      <c r="C326" s="33"/>
      <c r="D326" s="172" t="s">
        <v>142</v>
      </c>
      <c r="E326" s="33"/>
      <c r="F326" s="173" t="s">
        <v>282</v>
      </c>
      <c r="G326" s="33"/>
      <c r="H326" s="33"/>
      <c r="I326" s="94"/>
      <c r="J326" s="33"/>
      <c r="K326" s="33"/>
      <c r="L326" s="34"/>
      <c r="M326" s="174"/>
      <c r="N326" s="175"/>
      <c r="O326" s="59"/>
      <c r="P326" s="59"/>
      <c r="Q326" s="59"/>
      <c r="R326" s="59"/>
      <c r="S326" s="59"/>
      <c r="T326" s="60"/>
      <c r="U326" s="33"/>
      <c r="V326" s="33"/>
      <c r="W326" s="33"/>
      <c r="X326" s="33"/>
      <c r="Y326" s="33"/>
      <c r="Z326" s="33"/>
      <c r="AA326" s="33"/>
      <c r="AB326" s="33"/>
      <c r="AC326" s="33"/>
      <c r="AD326" s="33"/>
      <c r="AE326" s="33"/>
      <c r="AT326" s="18" t="s">
        <v>142</v>
      </c>
      <c r="AU326" s="18" t="s">
        <v>79</v>
      </c>
    </row>
    <row r="327" spans="1:65" s="13" customFormat="1" ht="22.5">
      <c r="B327" s="177"/>
      <c r="D327" s="172" t="s">
        <v>146</v>
      </c>
      <c r="E327" s="178" t="s">
        <v>1</v>
      </c>
      <c r="F327" s="179" t="s">
        <v>781</v>
      </c>
      <c r="H327" s="180">
        <v>32.774999999999999</v>
      </c>
      <c r="I327" s="181"/>
      <c r="L327" s="177"/>
      <c r="M327" s="182"/>
      <c r="N327" s="183"/>
      <c r="O327" s="183"/>
      <c r="P327" s="183"/>
      <c r="Q327" s="183"/>
      <c r="R327" s="183"/>
      <c r="S327" s="183"/>
      <c r="T327" s="184"/>
      <c r="AT327" s="178" t="s">
        <v>146</v>
      </c>
      <c r="AU327" s="178" t="s">
        <v>79</v>
      </c>
      <c r="AV327" s="13" t="s">
        <v>79</v>
      </c>
      <c r="AW327" s="13" t="s">
        <v>29</v>
      </c>
      <c r="AX327" s="13" t="s">
        <v>78</v>
      </c>
      <c r="AY327" s="178" t="s">
        <v>134</v>
      </c>
    </row>
    <row r="328" spans="1:65" s="2" customFormat="1" ht="21.75" customHeight="1">
      <c r="A328" s="33"/>
      <c r="B328" s="158"/>
      <c r="C328" s="159" t="s">
        <v>210</v>
      </c>
      <c r="D328" s="159" t="s">
        <v>136</v>
      </c>
      <c r="E328" s="160" t="s">
        <v>298</v>
      </c>
      <c r="F328" s="161" t="s">
        <v>299</v>
      </c>
      <c r="G328" s="162" t="s">
        <v>139</v>
      </c>
      <c r="H328" s="163">
        <v>1900</v>
      </c>
      <c r="I328" s="164"/>
      <c r="J328" s="165">
        <f>ROUND(I328*H328,2)</f>
        <v>0</v>
      </c>
      <c r="K328" s="161" t="s">
        <v>140</v>
      </c>
      <c r="L328" s="34"/>
      <c r="M328" s="166" t="s">
        <v>1</v>
      </c>
      <c r="N328" s="167" t="s">
        <v>37</v>
      </c>
      <c r="O328" s="59"/>
      <c r="P328" s="168">
        <f>O328*H328</f>
        <v>0</v>
      </c>
      <c r="Q328" s="168">
        <v>0</v>
      </c>
      <c r="R328" s="168">
        <f>Q328*H328</f>
        <v>0</v>
      </c>
      <c r="S328" s="168">
        <v>0</v>
      </c>
      <c r="T328" s="169">
        <f>S328*H328</f>
        <v>0</v>
      </c>
      <c r="U328" s="33"/>
      <c r="V328" s="33"/>
      <c r="W328" s="33"/>
      <c r="X328" s="33"/>
      <c r="Y328" s="33"/>
      <c r="Z328" s="33"/>
      <c r="AA328" s="33"/>
      <c r="AB328" s="33"/>
      <c r="AC328" s="33"/>
      <c r="AD328" s="33"/>
      <c r="AE328" s="33"/>
      <c r="AR328" s="170" t="s">
        <v>141</v>
      </c>
      <c r="AT328" s="170" t="s">
        <v>136</v>
      </c>
      <c r="AU328" s="170" t="s">
        <v>79</v>
      </c>
      <c r="AY328" s="18" t="s">
        <v>134</v>
      </c>
      <c r="BE328" s="171">
        <f>IF(N328="základní",J328,0)</f>
        <v>0</v>
      </c>
      <c r="BF328" s="171">
        <f>IF(N328="snížená",J328,0)</f>
        <v>0</v>
      </c>
      <c r="BG328" s="171">
        <f>IF(N328="zákl. přenesená",J328,0)</f>
        <v>0</v>
      </c>
      <c r="BH328" s="171">
        <f>IF(N328="sníž. přenesená",J328,0)</f>
        <v>0</v>
      </c>
      <c r="BI328" s="171">
        <f>IF(N328="nulová",J328,0)</f>
        <v>0</v>
      </c>
      <c r="BJ328" s="18" t="s">
        <v>78</v>
      </c>
      <c r="BK328" s="171">
        <f>ROUND(I328*H328,2)</f>
        <v>0</v>
      </c>
      <c r="BL328" s="18" t="s">
        <v>141</v>
      </c>
      <c r="BM328" s="170" t="s">
        <v>782</v>
      </c>
    </row>
    <row r="329" spans="1:65" s="2" customFormat="1">
      <c r="A329" s="33"/>
      <c r="B329" s="34"/>
      <c r="C329" s="33"/>
      <c r="D329" s="172" t="s">
        <v>142</v>
      </c>
      <c r="E329" s="33"/>
      <c r="F329" s="173" t="s">
        <v>300</v>
      </c>
      <c r="G329" s="33"/>
      <c r="H329" s="33"/>
      <c r="I329" s="94"/>
      <c r="J329" s="33"/>
      <c r="K329" s="33"/>
      <c r="L329" s="34"/>
      <c r="M329" s="174"/>
      <c r="N329" s="175"/>
      <c r="O329" s="59"/>
      <c r="P329" s="59"/>
      <c r="Q329" s="59"/>
      <c r="R329" s="59"/>
      <c r="S329" s="59"/>
      <c r="T329" s="60"/>
      <c r="U329" s="33"/>
      <c r="V329" s="33"/>
      <c r="W329" s="33"/>
      <c r="X329" s="33"/>
      <c r="Y329" s="33"/>
      <c r="Z329" s="33"/>
      <c r="AA329" s="33"/>
      <c r="AB329" s="33"/>
      <c r="AC329" s="33"/>
      <c r="AD329" s="33"/>
      <c r="AE329" s="33"/>
      <c r="AT329" s="18" t="s">
        <v>142</v>
      </c>
      <c r="AU329" s="18" t="s">
        <v>79</v>
      </c>
    </row>
    <row r="330" spans="1:65" s="2" customFormat="1" ht="39">
      <c r="A330" s="33"/>
      <c r="B330" s="34"/>
      <c r="C330" s="33"/>
      <c r="D330" s="172" t="s">
        <v>144</v>
      </c>
      <c r="E330" s="33"/>
      <c r="F330" s="176" t="s">
        <v>301</v>
      </c>
      <c r="G330" s="33"/>
      <c r="H330" s="33"/>
      <c r="I330" s="94"/>
      <c r="J330" s="33"/>
      <c r="K330" s="33"/>
      <c r="L330" s="34"/>
      <c r="M330" s="174"/>
      <c r="N330" s="175"/>
      <c r="O330" s="59"/>
      <c r="P330" s="59"/>
      <c r="Q330" s="59"/>
      <c r="R330" s="59"/>
      <c r="S330" s="59"/>
      <c r="T330" s="60"/>
      <c r="U330" s="33"/>
      <c r="V330" s="33"/>
      <c r="W330" s="33"/>
      <c r="X330" s="33"/>
      <c r="Y330" s="33"/>
      <c r="Z330" s="33"/>
      <c r="AA330" s="33"/>
      <c r="AB330" s="33"/>
      <c r="AC330" s="33"/>
      <c r="AD330" s="33"/>
      <c r="AE330" s="33"/>
      <c r="AT330" s="18" t="s">
        <v>144</v>
      </c>
      <c r="AU330" s="18" t="s">
        <v>79</v>
      </c>
    </row>
    <row r="331" spans="1:65" s="13" customFormat="1">
      <c r="B331" s="177"/>
      <c r="D331" s="172" t="s">
        <v>146</v>
      </c>
      <c r="E331" s="178" t="s">
        <v>1</v>
      </c>
      <c r="F331" s="179" t="s">
        <v>783</v>
      </c>
      <c r="H331" s="180">
        <v>1900</v>
      </c>
      <c r="I331" s="181"/>
      <c r="L331" s="177"/>
      <c r="M331" s="182"/>
      <c r="N331" s="183"/>
      <c r="O331" s="183"/>
      <c r="P331" s="183"/>
      <c r="Q331" s="183"/>
      <c r="R331" s="183"/>
      <c r="S331" s="183"/>
      <c r="T331" s="184"/>
      <c r="AT331" s="178" t="s">
        <v>146</v>
      </c>
      <c r="AU331" s="178" t="s">
        <v>79</v>
      </c>
      <c r="AV331" s="13" t="s">
        <v>79</v>
      </c>
      <c r="AW331" s="13" t="s">
        <v>29</v>
      </c>
      <c r="AX331" s="13" t="s">
        <v>78</v>
      </c>
      <c r="AY331" s="178" t="s">
        <v>134</v>
      </c>
    </row>
    <row r="332" spans="1:65" s="2" customFormat="1" ht="21.75" customHeight="1">
      <c r="A332" s="33"/>
      <c r="B332" s="158"/>
      <c r="C332" s="159" t="s">
        <v>204</v>
      </c>
      <c r="D332" s="159" t="s">
        <v>136</v>
      </c>
      <c r="E332" s="160" t="s">
        <v>302</v>
      </c>
      <c r="F332" s="161" t="s">
        <v>303</v>
      </c>
      <c r="G332" s="162" t="s">
        <v>139</v>
      </c>
      <c r="H332" s="163">
        <v>1900</v>
      </c>
      <c r="I332" s="164"/>
      <c r="J332" s="165">
        <f>ROUND(I332*H332,2)</f>
        <v>0</v>
      </c>
      <c r="K332" s="161" t="s">
        <v>140</v>
      </c>
      <c r="L332" s="34"/>
      <c r="M332" s="166" t="s">
        <v>1</v>
      </c>
      <c r="N332" s="167" t="s">
        <v>37</v>
      </c>
      <c r="O332" s="59"/>
      <c r="P332" s="168">
        <f>O332*H332</f>
        <v>0</v>
      </c>
      <c r="Q332" s="168">
        <v>0</v>
      </c>
      <c r="R332" s="168">
        <f>Q332*H332</f>
        <v>0</v>
      </c>
      <c r="S332" s="168">
        <v>0</v>
      </c>
      <c r="T332" s="169">
        <f>S332*H332</f>
        <v>0</v>
      </c>
      <c r="U332" s="33"/>
      <c r="V332" s="33"/>
      <c r="W332" s="33"/>
      <c r="X332" s="33"/>
      <c r="Y332" s="33"/>
      <c r="Z332" s="33"/>
      <c r="AA332" s="33"/>
      <c r="AB332" s="33"/>
      <c r="AC332" s="33"/>
      <c r="AD332" s="33"/>
      <c r="AE332" s="33"/>
      <c r="AR332" s="170" t="s">
        <v>141</v>
      </c>
      <c r="AT332" s="170" t="s">
        <v>136</v>
      </c>
      <c r="AU332" s="170" t="s">
        <v>79</v>
      </c>
      <c r="AY332" s="18" t="s">
        <v>134</v>
      </c>
      <c r="BE332" s="171">
        <f>IF(N332="základní",J332,0)</f>
        <v>0</v>
      </c>
      <c r="BF332" s="171">
        <f>IF(N332="snížená",J332,0)</f>
        <v>0</v>
      </c>
      <c r="BG332" s="171">
        <f>IF(N332="zákl. přenesená",J332,0)</f>
        <v>0</v>
      </c>
      <c r="BH332" s="171">
        <f>IF(N332="sníž. přenesená",J332,0)</f>
        <v>0</v>
      </c>
      <c r="BI332" s="171">
        <f>IF(N332="nulová",J332,0)</f>
        <v>0</v>
      </c>
      <c r="BJ332" s="18" t="s">
        <v>78</v>
      </c>
      <c r="BK332" s="171">
        <f>ROUND(I332*H332,2)</f>
        <v>0</v>
      </c>
      <c r="BL332" s="18" t="s">
        <v>141</v>
      </c>
      <c r="BM332" s="170" t="s">
        <v>784</v>
      </c>
    </row>
    <row r="333" spans="1:65" s="2" customFormat="1" ht="19.5">
      <c r="A333" s="33"/>
      <c r="B333" s="34"/>
      <c r="C333" s="33"/>
      <c r="D333" s="172" t="s">
        <v>142</v>
      </c>
      <c r="E333" s="33"/>
      <c r="F333" s="173" t="s">
        <v>304</v>
      </c>
      <c r="G333" s="33"/>
      <c r="H333" s="33"/>
      <c r="I333" s="94"/>
      <c r="J333" s="33"/>
      <c r="K333" s="33"/>
      <c r="L333" s="34"/>
      <c r="M333" s="174"/>
      <c r="N333" s="175"/>
      <c r="O333" s="59"/>
      <c r="P333" s="59"/>
      <c r="Q333" s="59"/>
      <c r="R333" s="59"/>
      <c r="S333" s="59"/>
      <c r="T333" s="60"/>
      <c r="U333" s="33"/>
      <c r="V333" s="33"/>
      <c r="W333" s="33"/>
      <c r="X333" s="33"/>
      <c r="Y333" s="33"/>
      <c r="Z333" s="33"/>
      <c r="AA333" s="33"/>
      <c r="AB333" s="33"/>
      <c r="AC333" s="33"/>
      <c r="AD333" s="33"/>
      <c r="AE333" s="33"/>
      <c r="AT333" s="18" t="s">
        <v>142</v>
      </c>
      <c r="AU333" s="18" t="s">
        <v>79</v>
      </c>
    </row>
    <row r="334" spans="1:65" s="13" customFormat="1">
      <c r="B334" s="177"/>
      <c r="D334" s="172" t="s">
        <v>146</v>
      </c>
      <c r="E334" s="178" t="s">
        <v>1</v>
      </c>
      <c r="F334" s="179" t="s">
        <v>783</v>
      </c>
      <c r="H334" s="180">
        <v>1900</v>
      </c>
      <c r="I334" s="181"/>
      <c r="L334" s="177"/>
      <c r="M334" s="182"/>
      <c r="N334" s="183"/>
      <c r="O334" s="183"/>
      <c r="P334" s="183"/>
      <c r="Q334" s="183"/>
      <c r="R334" s="183"/>
      <c r="S334" s="183"/>
      <c r="T334" s="184"/>
      <c r="AT334" s="178" t="s">
        <v>146</v>
      </c>
      <c r="AU334" s="178" t="s">
        <v>79</v>
      </c>
      <c r="AV334" s="13" t="s">
        <v>79</v>
      </c>
      <c r="AW334" s="13" t="s">
        <v>29</v>
      </c>
      <c r="AX334" s="13" t="s">
        <v>78</v>
      </c>
      <c r="AY334" s="178" t="s">
        <v>134</v>
      </c>
    </row>
    <row r="335" spans="1:65" s="2" customFormat="1" ht="21.75" customHeight="1">
      <c r="A335" s="33"/>
      <c r="B335" s="158"/>
      <c r="C335" s="159" t="s">
        <v>216</v>
      </c>
      <c r="D335" s="159" t="s">
        <v>136</v>
      </c>
      <c r="E335" s="160" t="s">
        <v>306</v>
      </c>
      <c r="F335" s="161" t="s">
        <v>307</v>
      </c>
      <c r="G335" s="162" t="s">
        <v>139</v>
      </c>
      <c r="H335" s="163">
        <v>1900</v>
      </c>
      <c r="I335" s="164"/>
      <c r="J335" s="165">
        <f>ROUND(I335*H335,2)</f>
        <v>0</v>
      </c>
      <c r="K335" s="161" t="s">
        <v>140</v>
      </c>
      <c r="L335" s="34"/>
      <c r="M335" s="166" t="s">
        <v>1</v>
      </c>
      <c r="N335" s="167" t="s">
        <v>37</v>
      </c>
      <c r="O335" s="59"/>
      <c r="P335" s="168">
        <f>O335*H335</f>
        <v>0</v>
      </c>
      <c r="Q335" s="168">
        <v>0</v>
      </c>
      <c r="R335" s="168">
        <f>Q335*H335</f>
        <v>0</v>
      </c>
      <c r="S335" s="168">
        <v>0</v>
      </c>
      <c r="T335" s="169">
        <f>S335*H335</f>
        <v>0</v>
      </c>
      <c r="U335" s="33"/>
      <c r="V335" s="33"/>
      <c r="W335" s="33"/>
      <c r="X335" s="33"/>
      <c r="Y335" s="33"/>
      <c r="Z335" s="33"/>
      <c r="AA335" s="33"/>
      <c r="AB335" s="33"/>
      <c r="AC335" s="33"/>
      <c r="AD335" s="33"/>
      <c r="AE335" s="33"/>
      <c r="AR335" s="170" t="s">
        <v>141</v>
      </c>
      <c r="AT335" s="170" t="s">
        <v>136</v>
      </c>
      <c r="AU335" s="170" t="s">
        <v>79</v>
      </c>
      <c r="AY335" s="18" t="s">
        <v>134</v>
      </c>
      <c r="BE335" s="171">
        <f>IF(N335="základní",J335,0)</f>
        <v>0</v>
      </c>
      <c r="BF335" s="171">
        <f>IF(N335="snížená",J335,0)</f>
        <v>0</v>
      </c>
      <c r="BG335" s="171">
        <f>IF(N335="zákl. přenesená",J335,0)</f>
        <v>0</v>
      </c>
      <c r="BH335" s="171">
        <f>IF(N335="sníž. přenesená",J335,0)</f>
        <v>0</v>
      </c>
      <c r="BI335" s="171">
        <f>IF(N335="nulová",J335,0)</f>
        <v>0</v>
      </c>
      <c r="BJ335" s="18" t="s">
        <v>78</v>
      </c>
      <c r="BK335" s="171">
        <f>ROUND(I335*H335,2)</f>
        <v>0</v>
      </c>
      <c r="BL335" s="18" t="s">
        <v>141</v>
      </c>
      <c r="BM335" s="170" t="s">
        <v>785</v>
      </c>
    </row>
    <row r="336" spans="1:65" s="2" customFormat="1" ht="29.25">
      <c r="A336" s="33"/>
      <c r="B336" s="34"/>
      <c r="C336" s="33"/>
      <c r="D336" s="172" t="s">
        <v>142</v>
      </c>
      <c r="E336" s="33"/>
      <c r="F336" s="173" t="s">
        <v>308</v>
      </c>
      <c r="G336" s="33"/>
      <c r="H336" s="33"/>
      <c r="I336" s="94"/>
      <c r="J336" s="33"/>
      <c r="K336" s="33"/>
      <c r="L336" s="34"/>
      <c r="M336" s="174"/>
      <c r="N336" s="175"/>
      <c r="O336" s="59"/>
      <c r="P336" s="59"/>
      <c r="Q336" s="59"/>
      <c r="R336" s="59"/>
      <c r="S336" s="59"/>
      <c r="T336" s="60"/>
      <c r="U336" s="33"/>
      <c r="V336" s="33"/>
      <c r="W336" s="33"/>
      <c r="X336" s="33"/>
      <c r="Y336" s="33"/>
      <c r="Z336" s="33"/>
      <c r="AA336" s="33"/>
      <c r="AB336" s="33"/>
      <c r="AC336" s="33"/>
      <c r="AD336" s="33"/>
      <c r="AE336" s="33"/>
      <c r="AT336" s="18" t="s">
        <v>142</v>
      </c>
      <c r="AU336" s="18" t="s">
        <v>79</v>
      </c>
    </row>
    <row r="337" spans="1:65" s="2" customFormat="1" ht="19.5">
      <c r="A337" s="33"/>
      <c r="B337" s="34"/>
      <c r="C337" s="33"/>
      <c r="D337" s="172" t="s">
        <v>144</v>
      </c>
      <c r="E337" s="33"/>
      <c r="F337" s="176" t="s">
        <v>309</v>
      </c>
      <c r="G337" s="33"/>
      <c r="H337" s="33"/>
      <c r="I337" s="94"/>
      <c r="J337" s="33"/>
      <c r="K337" s="33"/>
      <c r="L337" s="34"/>
      <c r="M337" s="174"/>
      <c r="N337" s="175"/>
      <c r="O337" s="59"/>
      <c r="P337" s="59"/>
      <c r="Q337" s="59"/>
      <c r="R337" s="59"/>
      <c r="S337" s="59"/>
      <c r="T337" s="60"/>
      <c r="U337" s="33"/>
      <c r="V337" s="33"/>
      <c r="W337" s="33"/>
      <c r="X337" s="33"/>
      <c r="Y337" s="33"/>
      <c r="Z337" s="33"/>
      <c r="AA337" s="33"/>
      <c r="AB337" s="33"/>
      <c r="AC337" s="33"/>
      <c r="AD337" s="33"/>
      <c r="AE337" s="33"/>
      <c r="AT337" s="18" t="s">
        <v>144</v>
      </c>
      <c r="AU337" s="18" t="s">
        <v>79</v>
      </c>
    </row>
    <row r="338" spans="1:65" s="13" customFormat="1">
      <c r="B338" s="177"/>
      <c r="D338" s="172" t="s">
        <v>146</v>
      </c>
      <c r="E338" s="178" t="s">
        <v>1</v>
      </c>
      <c r="F338" s="179" t="s">
        <v>783</v>
      </c>
      <c r="H338" s="180">
        <v>1900</v>
      </c>
      <c r="I338" s="181"/>
      <c r="L338" s="177"/>
      <c r="M338" s="182"/>
      <c r="N338" s="183"/>
      <c r="O338" s="183"/>
      <c r="P338" s="183"/>
      <c r="Q338" s="183"/>
      <c r="R338" s="183"/>
      <c r="S338" s="183"/>
      <c r="T338" s="184"/>
      <c r="AT338" s="178" t="s">
        <v>146</v>
      </c>
      <c r="AU338" s="178" t="s">
        <v>79</v>
      </c>
      <c r="AV338" s="13" t="s">
        <v>79</v>
      </c>
      <c r="AW338" s="13" t="s">
        <v>29</v>
      </c>
      <c r="AX338" s="13" t="s">
        <v>78</v>
      </c>
      <c r="AY338" s="178" t="s">
        <v>134</v>
      </c>
    </row>
    <row r="339" spans="1:65" s="2" customFormat="1" ht="21.75" customHeight="1">
      <c r="A339" s="33"/>
      <c r="B339" s="158"/>
      <c r="C339" s="159" t="s">
        <v>786</v>
      </c>
      <c r="D339" s="159" t="s">
        <v>136</v>
      </c>
      <c r="E339" s="160" t="s">
        <v>310</v>
      </c>
      <c r="F339" s="161" t="s">
        <v>311</v>
      </c>
      <c r="G339" s="162" t="s">
        <v>139</v>
      </c>
      <c r="H339" s="163">
        <v>1900</v>
      </c>
      <c r="I339" s="164"/>
      <c r="J339" s="165">
        <f>ROUND(I339*H339,2)</f>
        <v>0</v>
      </c>
      <c r="K339" s="161" t="s">
        <v>140</v>
      </c>
      <c r="L339" s="34"/>
      <c r="M339" s="166" t="s">
        <v>1</v>
      </c>
      <c r="N339" s="167" t="s">
        <v>37</v>
      </c>
      <c r="O339" s="59"/>
      <c r="P339" s="168">
        <f>O339*H339</f>
        <v>0</v>
      </c>
      <c r="Q339" s="168">
        <v>0</v>
      </c>
      <c r="R339" s="168">
        <f>Q339*H339</f>
        <v>0</v>
      </c>
      <c r="S339" s="168">
        <v>0</v>
      </c>
      <c r="T339" s="169">
        <f>S339*H339</f>
        <v>0</v>
      </c>
      <c r="U339" s="33"/>
      <c r="V339" s="33"/>
      <c r="W339" s="33"/>
      <c r="X339" s="33"/>
      <c r="Y339" s="33"/>
      <c r="Z339" s="33"/>
      <c r="AA339" s="33"/>
      <c r="AB339" s="33"/>
      <c r="AC339" s="33"/>
      <c r="AD339" s="33"/>
      <c r="AE339" s="33"/>
      <c r="AR339" s="170" t="s">
        <v>141</v>
      </c>
      <c r="AT339" s="170" t="s">
        <v>136</v>
      </c>
      <c r="AU339" s="170" t="s">
        <v>79</v>
      </c>
      <c r="AY339" s="18" t="s">
        <v>134</v>
      </c>
      <c r="BE339" s="171">
        <f>IF(N339="základní",J339,0)</f>
        <v>0</v>
      </c>
      <c r="BF339" s="171">
        <f>IF(N339="snížená",J339,0)</f>
        <v>0</v>
      </c>
      <c r="BG339" s="171">
        <f>IF(N339="zákl. přenesená",J339,0)</f>
        <v>0</v>
      </c>
      <c r="BH339" s="171">
        <f>IF(N339="sníž. přenesená",J339,0)</f>
        <v>0</v>
      </c>
      <c r="BI339" s="171">
        <f>IF(N339="nulová",J339,0)</f>
        <v>0</v>
      </c>
      <c r="BJ339" s="18" t="s">
        <v>78</v>
      </c>
      <c r="BK339" s="171">
        <f>ROUND(I339*H339,2)</f>
        <v>0</v>
      </c>
      <c r="BL339" s="18" t="s">
        <v>141</v>
      </c>
      <c r="BM339" s="170" t="s">
        <v>787</v>
      </c>
    </row>
    <row r="340" spans="1:65" s="2" customFormat="1" ht="29.25">
      <c r="A340" s="33"/>
      <c r="B340" s="34"/>
      <c r="C340" s="33"/>
      <c r="D340" s="172" t="s">
        <v>142</v>
      </c>
      <c r="E340" s="33"/>
      <c r="F340" s="173" t="s">
        <v>312</v>
      </c>
      <c r="G340" s="33"/>
      <c r="H340" s="33"/>
      <c r="I340" s="94"/>
      <c r="J340" s="33"/>
      <c r="K340" s="33"/>
      <c r="L340" s="34"/>
      <c r="M340" s="174"/>
      <c r="N340" s="175"/>
      <c r="O340" s="59"/>
      <c r="P340" s="59"/>
      <c r="Q340" s="59"/>
      <c r="R340" s="59"/>
      <c r="S340" s="59"/>
      <c r="T340" s="60"/>
      <c r="U340" s="33"/>
      <c r="V340" s="33"/>
      <c r="W340" s="33"/>
      <c r="X340" s="33"/>
      <c r="Y340" s="33"/>
      <c r="Z340" s="33"/>
      <c r="AA340" s="33"/>
      <c r="AB340" s="33"/>
      <c r="AC340" s="33"/>
      <c r="AD340" s="33"/>
      <c r="AE340" s="33"/>
      <c r="AT340" s="18" t="s">
        <v>142</v>
      </c>
      <c r="AU340" s="18" t="s">
        <v>79</v>
      </c>
    </row>
    <row r="341" spans="1:65" s="2" customFormat="1" ht="19.5">
      <c r="A341" s="33"/>
      <c r="B341" s="34"/>
      <c r="C341" s="33"/>
      <c r="D341" s="172" t="s">
        <v>144</v>
      </c>
      <c r="E341" s="33"/>
      <c r="F341" s="176" t="s">
        <v>313</v>
      </c>
      <c r="G341" s="33"/>
      <c r="H341" s="33"/>
      <c r="I341" s="94"/>
      <c r="J341" s="33"/>
      <c r="K341" s="33"/>
      <c r="L341" s="34"/>
      <c r="M341" s="174"/>
      <c r="N341" s="175"/>
      <c r="O341" s="59"/>
      <c r="P341" s="59"/>
      <c r="Q341" s="59"/>
      <c r="R341" s="59"/>
      <c r="S341" s="59"/>
      <c r="T341" s="60"/>
      <c r="U341" s="33"/>
      <c r="V341" s="33"/>
      <c r="W341" s="33"/>
      <c r="X341" s="33"/>
      <c r="Y341" s="33"/>
      <c r="Z341" s="33"/>
      <c r="AA341" s="33"/>
      <c r="AB341" s="33"/>
      <c r="AC341" s="33"/>
      <c r="AD341" s="33"/>
      <c r="AE341" s="33"/>
      <c r="AT341" s="18" t="s">
        <v>144</v>
      </c>
      <c r="AU341" s="18" t="s">
        <v>79</v>
      </c>
    </row>
    <row r="342" spans="1:65" s="13" customFormat="1">
      <c r="B342" s="177"/>
      <c r="D342" s="172" t="s">
        <v>146</v>
      </c>
      <c r="E342" s="178" t="s">
        <v>1</v>
      </c>
      <c r="F342" s="179" t="s">
        <v>783</v>
      </c>
      <c r="H342" s="180">
        <v>1900</v>
      </c>
      <c r="I342" s="181"/>
      <c r="L342" s="177"/>
      <c r="M342" s="182"/>
      <c r="N342" s="183"/>
      <c r="O342" s="183"/>
      <c r="P342" s="183"/>
      <c r="Q342" s="183"/>
      <c r="R342" s="183"/>
      <c r="S342" s="183"/>
      <c r="T342" s="184"/>
      <c r="AT342" s="178" t="s">
        <v>146</v>
      </c>
      <c r="AU342" s="178" t="s">
        <v>79</v>
      </c>
      <c r="AV342" s="13" t="s">
        <v>79</v>
      </c>
      <c r="AW342" s="13" t="s">
        <v>29</v>
      </c>
      <c r="AX342" s="13" t="s">
        <v>78</v>
      </c>
      <c r="AY342" s="178" t="s">
        <v>134</v>
      </c>
    </row>
    <row r="343" spans="1:65" s="2" customFormat="1" ht="21.75" customHeight="1">
      <c r="A343" s="33"/>
      <c r="B343" s="158"/>
      <c r="C343" s="159" t="s">
        <v>542</v>
      </c>
      <c r="D343" s="159" t="s">
        <v>136</v>
      </c>
      <c r="E343" s="160" t="s">
        <v>347</v>
      </c>
      <c r="F343" s="161" t="s">
        <v>788</v>
      </c>
      <c r="G343" s="162" t="s">
        <v>177</v>
      </c>
      <c r="H343" s="163">
        <v>3700</v>
      </c>
      <c r="I343" s="164"/>
      <c r="J343" s="165">
        <f>ROUND(I343*H343,2)</f>
        <v>0</v>
      </c>
      <c r="K343" s="161" t="s">
        <v>140</v>
      </c>
      <c r="L343" s="34"/>
      <c r="M343" s="166" t="s">
        <v>1</v>
      </c>
      <c r="N343" s="167" t="s">
        <v>37</v>
      </c>
      <c r="O343" s="59"/>
      <c r="P343" s="168">
        <f>O343*H343</f>
        <v>0</v>
      </c>
      <c r="Q343" s="168">
        <v>8.9779999999999999E-2</v>
      </c>
      <c r="R343" s="168">
        <f>Q343*H343</f>
        <v>332.18599999999998</v>
      </c>
      <c r="S343" s="168">
        <v>0</v>
      </c>
      <c r="T343" s="169">
        <f>S343*H343</f>
        <v>0</v>
      </c>
      <c r="U343" s="33"/>
      <c r="V343" s="33"/>
      <c r="W343" s="33"/>
      <c r="X343" s="33"/>
      <c r="Y343" s="33"/>
      <c r="Z343" s="33"/>
      <c r="AA343" s="33"/>
      <c r="AB343" s="33"/>
      <c r="AC343" s="33"/>
      <c r="AD343" s="33"/>
      <c r="AE343" s="33"/>
      <c r="AR343" s="170" t="s">
        <v>141</v>
      </c>
      <c r="AT343" s="170" t="s">
        <v>136</v>
      </c>
      <c r="AU343" s="170" t="s">
        <v>79</v>
      </c>
      <c r="AY343" s="18" t="s">
        <v>134</v>
      </c>
      <c r="BE343" s="171">
        <f>IF(N343="základní",J343,0)</f>
        <v>0</v>
      </c>
      <c r="BF343" s="171">
        <f>IF(N343="snížená",J343,0)</f>
        <v>0</v>
      </c>
      <c r="BG343" s="171">
        <f>IF(N343="zákl. přenesená",J343,0)</f>
        <v>0</v>
      </c>
      <c r="BH343" s="171">
        <f>IF(N343="sníž. přenesená",J343,0)</f>
        <v>0</v>
      </c>
      <c r="BI343" s="171">
        <f>IF(N343="nulová",J343,0)</f>
        <v>0</v>
      </c>
      <c r="BJ343" s="18" t="s">
        <v>78</v>
      </c>
      <c r="BK343" s="171">
        <f>ROUND(I343*H343,2)</f>
        <v>0</v>
      </c>
      <c r="BL343" s="18" t="s">
        <v>141</v>
      </c>
      <c r="BM343" s="170" t="s">
        <v>789</v>
      </c>
    </row>
    <row r="344" spans="1:65" s="2" customFormat="1" ht="39">
      <c r="A344" s="33"/>
      <c r="B344" s="34"/>
      <c r="C344" s="33"/>
      <c r="D344" s="172" t="s">
        <v>142</v>
      </c>
      <c r="E344" s="33"/>
      <c r="F344" s="173" t="s">
        <v>348</v>
      </c>
      <c r="G344" s="33"/>
      <c r="H344" s="33"/>
      <c r="I344" s="94"/>
      <c r="J344" s="33"/>
      <c r="K344" s="33"/>
      <c r="L344" s="34"/>
      <c r="M344" s="174"/>
      <c r="N344" s="175"/>
      <c r="O344" s="59"/>
      <c r="P344" s="59"/>
      <c r="Q344" s="59"/>
      <c r="R344" s="59"/>
      <c r="S344" s="59"/>
      <c r="T344" s="60"/>
      <c r="U344" s="33"/>
      <c r="V344" s="33"/>
      <c r="W344" s="33"/>
      <c r="X344" s="33"/>
      <c r="Y344" s="33"/>
      <c r="Z344" s="33"/>
      <c r="AA344" s="33"/>
      <c r="AB344" s="33"/>
      <c r="AC344" s="33"/>
      <c r="AD344" s="33"/>
      <c r="AE344" s="33"/>
      <c r="AT344" s="18" t="s">
        <v>142</v>
      </c>
      <c r="AU344" s="18" t="s">
        <v>79</v>
      </c>
    </row>
    <row r="345" spans="1:65" s="2" customFormat="1" ht="126.75">
      <c r="A345" s="33"/>
      <c r="B345" s="34"/>
      <c r="C345" s="33"/>
      <c r="D345" s="172" t="s">
        <v>144</v>
      </c>
      <c r="E345" s="33"/>
      <c r="F345" s="176" t="s">
        <v>349</v>
      </c>
      <c r="G345" s="33"/>
      <c r="H345" s="33"/>
      <c r="I345" s="94"/>
      <c r="J345" s="33"/>
      <c r="K345" s="33"/>
      <c r="L345" s="34"/>
      <c r="M345" s="174"/>
      <c r="N345" s="175"/>
      <c r="O345" s="59"/>
      <c r="P345" s="59"/>
      <c r="Q345" s="59"/>
      <c r="R345" s="59"/>
      <c r="S345" s="59"/>
      <c r="T345" s="60"/>
      <c r="U345" s="33"/>
      <c r="V345" s="33"/>
      <c r="W345" s="33"/>
      <c r="X345" s="33"/>
      <c r="Y345" s="33"/>
      <c r="Z345" s="33"/>
      <c r="AA345" s="33"/>
      <c r="AB345" s="33"/>
      <c r="AC345" s="33"/>
      <c r="AD345" s="33"/>
      <c r="AE345" s="33"/>
      <c r="AT345" s="18" t="s">
        <v>144</v>
      </c>
      <c r="AU345" s="18" t="s">
        <v>79</v>
      </c>
    </row>
    <row r="346" spans="1:65" s="13" customFormat="1" ht="22.5">
      <c r="B346" s="177"/>
      <c r="D346" s="172" t="s">
        <v>146</v>
      </c>
      <c r="E346" s="178" t="s">
        <v>1</v>
      </c>
      <c r="F346" s="179" t="s">
        <v>790</v>
      </c>
      <c r="H346" s="180">
        <v>1100</v>
      </c>
      <c r="I346" s="181"/>
      <c r="L346" s="177"/>
      <c r="M346" s="182"/>
      <c r="N346" s="183"/>
      <c r="O346" s="183"/>
      <c r="P346" s="183"/>
      <c r="Q346" s="183"/>
      <c r="R346" s="183"/>
      <c r="S346" s="183"/>
      <c r="T346" s="184"/>
      <c r="AT346" s="178" t="s">
        <v>146</v>
      </c>
      <c r="AU346" s="178" t="s">
        <v>79</v>
      </c>
      <c r="AV346" s="13" t="s">
        <v>79</v>
      </c>
      <c r="AW346" s="13" t="s">
        <v>29</v>
      </c>
      <c r="AX346" s="13" t="s">
        <v>72</v>
      </c>
      <c r="AY346" s="178" t="s">
        <v>134</v>
      </c>
    </row>
    <row r="347" spans="1:65" s="13" customFormat="1" ht="33.75">
      <c r="B347" s="177"/>
      <c r="D347" s="172" t="s">
        <v>146</v>
      </c>
      <c r="E347" s="178" t="s">
        <v>1</v>
      </c>
      <c r="F347" s="179" t="s">
        <v>791</v>
      </c>
      <c r="H347" s="180">
        <v>2600</v>
      </c>
      <c r="I347" s="181"/>
      <c r="L347" s="177"/>
      <c r="M347" s="182"/>
      <c r="N347" s="183"/>
      <c r="O347" s="183"/>
      <c r="P347" s="183"/>
      <c r="Q347" s="183"/>
      <c r="R347" s="183"/>
      <c r="S347" s="183"/>
      <c r="T347" s="184"/>
      <c r="AT347" s="178" t="s">
        <v>146</v>
      </c>
      <c r="AU347" s="178" t="s">
        <v>79</v>
      </c>
      <c r="AV347" s="13" t="s">
        <v>79</v>
      </c>
      <c r="AW347" s="13" t="s">
        <v>29</v>
      </c>
      <c r="AX347" s="13" t="s">
        <v>72</v>
      </c>
      <c r="AY347" s="178" t="s">
        <v>134</v>
      </c>
    </row>
    <row r="348" spans="1:65" s="14" customFormat="1">
      <c r="B348" s="185"/>
      <c r="D348" s="172" t="s">
        <v>146</v>
      </c>
      <c r="E348" s="186" t="s">
        <v>1</v>
      </c>
      <c r="F348" s="187" t="s">
        <v>147</v>
      </c>
      <c r="H348" s="188">
        <v>3700</v>
      </c>
      <c r="I348" s="189"/>
      <c r="L348" s="185"/>
      <c r="M348" s="190"/>
      <c r="N348" s="191"/>
      <c r="O348" s="191"/>
      <c r="P348" s="191"/>
      <c r="Q348" s="191"/>
      <c r="R348" s="191"/>
      <c r="S348" s="191"/>
      <c r="T348" s="192"/>
      <c r="AT348" s="186" t="s">
        <v>146</v>
      </c>
      <c r="AU348" s="186" t="s">
        <v>79</v>
      </c>
      <c r="AV348" s="14" t="s">
        <v>141</v>
      </c>
      <c r="AW348" s="14" t="s">
        <v>29</v>
      </c>
      <c r="AX348" s="14" t="s">
        <v>78</v>
      </c>
      <c r="AY348" s="186" t="s">
        <v>134</v>
      </c>
    </row>
    <row r="349" spans="1:65" s="15" customFormat="1" ht="22.5">
      <c r="B349" s="193"/>
      <c r="D349" s="172" t="s">
        <v>146</v>
      </c>
      <c r="E349" s="194" t="s">
        <v>1</v>
      </c>
      <c r="F349" s="195" t="s">
        <v>319</v>
      </c>
      <c r="H349" s="194" t="s">
        <v>1</v>
      </c>
      <c r="I349" s="196"/>
      <c r="L349" s="193"/>
      <c r="M349" s="197"/>
      <c r="N349" s="198"/>
      <c r="O349" s="198"/>
      <c r="P349" s="198"/>
      <c r="Q349" s="198"/>
      <c r="R349" s="198"/>
      <c r="S349" s="198"/>
      <c r="T349" s="199"/>
      <c r="AT349" s="194" t="s">
        <v>146</v>
      </c>
      <c r="AU349" s="194" t="s">
        <v>79</v>
      </c>
      <c r="AV349" s="15" t="s">
        <v>78</v>
      </c>
      <c r="AW349" s="15" t="s">
        <v>29</v>
      </c>
      <c r="AX349" s="15" t="s">
        <v>72</v>
      </c>
      <c r="AY349" s="194" t="s">
        <v>134</v>
      </c>
    </row>
    <row r="350" spans="1:65" s="2" customFormat="1" ht="21.75" customHeight="1">
      <c r="A350" s="33"/>
      <c r="B350" s="158"/>
      <c r="C350" s="159" t="s">
        <v>194</v>
      </c>
      <c r="D350" s="159" t="s">
        <v>136</v>
      </c>
      <c r="E350" s="160" t="s">
        <v>314</v>
      </c>
      <c r="F350" s="161" t="s">
        <v>315</v>
      </c>
      <c r="G350" s="162" t="s">
        <v>139</v>
      </c>
      <c r="H350" s="163">
        <v>897</v>
      </c>
      <c r="I350" s="164"/>
      <c r="J350" s="165">
        <f>ROUND(I350*H350,2)</f>
        <v>0</v>
      </c>
      <c r="K350" s="161" t="s">
        <v>140</v>
      </c>
      <c r="L350" s="34"/>
      <c r="M350" s="166" t="s">
        <v>1</v>
      </c>
      <c r="N350" s="167" t="s">
        <v>37</v>
      </c>
      <c r="O350" s="59"/>
      <c r="P350" s="168">
        <f>O350*H350</f>
        <v>0</v>
      </c>
      <c r="Q350" s="168">
        <v>0.1837</v>
      </c>
      <c r="R350" s="168">
        <f>Q350*H350</f>
        <v>164.77889999999999</v>
      </c>
      <c r="S350" s="168">
        <v>0</v>
      </c>
      <c r="T350" s="169">
        <f>S350*H350</f>
        <v>0</v>
      </c>
      <c r="U350" s="33"/>
      <c r="V350" s="33"/>
      <c r="W350" s="33"/>
      <c r="X350" s="33"/>
      <c r="Y350" s="33"/>
      <c r="Z350" s="33"/>
      <c r="AA350" s="33"/>
      <c r="AB350" s="33"/>
      <c r="AC350" s="33"/>
      <c r="AD350" s="33"/>
      <c r="AE350" s="33"/>
      <c r="AR350" s="170" t="s">
        <v>141</v>
      </c>
      <c r="AT350" s="170" t="s">
        <v>136</v>
      </c>
      <c r="AU350" s="170" t="s">
        <v>79</v>
      </c>
      <c r="AY350" s="18" t="s">
        <v>134</v>
      </c>
      <c r="BE350" s="171">
        <f>IF(N350="základní",J350,0)</f>
        <v>0</v>
      </c>
      <c r="BF350" s="171">
        <f>IF(N350="snížená",J350,0)</f>
        <v>0</v>
      </c>
      <c r="BG350" s="171">
        <f>IF(N350="zákl. přenesená",J350,0)</f>
        <v>0</v>
      </c>
      <c r="BH350" s="171">
        <f>IF(N350="sníž. přenesená",J350,0)</f>
        <v>0</v>
      </c>
      <c r="BI350" s="171">
        <f>IF(N350="nulová",J350,0)</f>
        <v>0</v>
      </c>
      <c r="BJ350" s="18" t="s">
        <v>78</v>
      </c>
      <c r="BK350" s="171">
        <f>ROUND(I350*H350,2)</f>
        <v>0</v>
      </c>
      <c r="BL350" s="18" t="s">
        <v>141</v>
      </c>
      <c r="BM350" s="170" t="s">
        <v>792</v>
      </c>
    </row>
    <row r="351" spans="1:65" s="2" customFormat="1" ht="39">
      <c r="A351" s="33"/>
      <c r="B351" s="34"/>
      <c r="C351" s="33"/>
      <c r="D351" s="172" t="s">
        <v>142</v>
      </c>
      <c r="E351" s="33"/>
      <c r="F351" s="173" t="s">
        <v>316</v>
      </c>
      <c r="G351" s="33"/>
      <c r="H351" s="33"/>
      <c r="I351" s="94"/>
      <c r="J351" s="33"/>
      <c r="K351" s="33"/>
      <c r="L351" s="34"/>
      <c r="M351" s="174"/>
      <c r="N351" s="175"/>
      <c r="O351" s="59"/>
      <c r="P351" s="59"/>
      <c r="Q351" s="59"/>
      <c r="R351" s="59"/>
      <c r="S351" s="59"/>
      <c r="T351" s="60"/>
      <c r="U351" s="33"/>
      <c r="V351" s="33"/>
      <c r="W351" s="33"/>
      <c r="X351" s="33"/>
      <c r="Y351" s="33"/>
      <c r="Z351" s="33"/>
      <c r="AA351" s="33"/>
      <c r="AB351" s="33"/>
      <c r="AC351" s="33"/>
      <c r="AD351" s="33"/>
      <c r="AE351" s="33"/>
      <c r="AT351" s="18" t="s">
        <v>142</v>
      </c>
      <c r="AU351" s="18" t="s">
        <v>79</v>
      </c>
    </row>
    <row r="352" spans="1:65" s="2" customFormat="1" ht="156">
      <c r="A352" s="33"/>
      <c r="B352" s="34"/>
      <c r="C352" s="33"/>
      <c r="D352" s="172" t="s">
        <v>144</v>
      </c>
      <c r="E352" s="33"/>
      <c r="F352" s="176" t="s">
        <v>317</v>
      </c>
      <c r="G352" s="33"/>
      <c r="H352" s="33"/>
      <c r="I352" s="94"/>
      <c r="J352" s="33"/>
      <c r="K352" s="33"/>
      <c r="L352" s="34"/>
      <c r="M352" s="174"/>
      <c r="N352" s="175"/>
      <c r="O352" s="59"/>
      <c r="P352" s="59"/>
      <c r="Q352" s="59"/>
      <c r="R352" s="59"/>
      <c r="S352" s="59"/>
      <c r="T352" s="60"/>
      <c r="U352" s="33"/>
      <c r="V352" s="33"/>
      <c r="W352" s="33"/>
      <c r="X352" s="33"/>
      <c r="Y352" s="33"/>
      <c r="Z352" s="33"/>
      <c r="AA352" s="33"/>
      <c r="AB352" s="33"/>
      <c r="AC352" s="33"/>
      <c r="AD352" s="33"/>
      <c r="AE352" s="33"/>
      <c r="AT352" s="18" t="s">
        <v>144</v>
      </c>
      <c r="AU352" s="18" t="s">
        <v>79</v>
      </c>
    </row>
    <row r="353" spans="1:65" s="15" customFormat="1">
      <c r="B353" s="193"/>
      <c r="D353" s="172" t="s">
        <v>146</v>
      </c>
      <c r="E353" s="194" t="s">
        <v>1</v>
      </c>
      <c r="F353" s="195" t="s">
        <v>318</v>
      </c>
      <c r="H353" s="194" t="s">
        <v>1</v>
      </c>
      <c r="I353" s="196"/>
      <c r="L353" s="193"/>
      <c r="M353" s="197"/>
      <c r="N353" s="198"/>
      <c r="O353" s="198"/>
      <c r="P353" s="198"/>
      <c r="Q353" s="198"/>
      <c r="R353" s="198"/>
      <c r="S353" s="198"/>
      <c r="T353" s="199"/>
      <c r="AT353" s="194" t="s">
        <v>146</v>
      </c>
      <c r="AU353" s="194" t="s">
        <v>79</v>
      </c>
      <c r="AV353" s="15" t="s">
        <v>78</v>
      </c>
      <c r="AW353" s="15" t="s">
        <v>29</v>
      </c>
      <c r="AX353" s="15" t="s">
        <v>72</v>
      </c>
      <c r="AY353" s="194" t="s">
        <v>134</v>
      </c>
    </row>
    <row r="354" spans="1:65" s="13" customFormat="1" ht="22.5">
      <c r="B354" s="177"/>
      <c r="D354" s="172" t="s">
        <v>146</v>
      </c>
      <c r="E354" s="178" t="s">
        <v>1</v>
      </c>
      <c r="F354" s="179" t="s">
        <v>793</v>
      </c>
      <c r="H354" s="180">
        <v>880</v>
      </c>
      <c r="I354" s="181"/>
      <c r="L354" s="177"/>
      <c r="M354" s="182"/>
      <c r="N354" s="183"/>
      <c r="O354" s="183"/>
      <c r="P354" s="183"/>
      <c r="Q354" s="183"/>
      <c r="R354" s="183"/>
      <c r="S354" s="183"/>
      <c r="T354" s="184"/>
      <c r="AT354" s="178" t="s">
        <v>146</v>
      </c>
      <c r="AU354" s="178" t="s">
        <v>79</v>
      </c>
      <c r="AV354" s="13" t="s">
        <v>79</v>
      </c>
      <c r="AW354" s="13" t="s">
        <v>29</v>
      </c>
      <c r="AX354" s="13" t="s">
        <v>72</v>
      </c>
      <c r="AY354" s="178" t="s">
        <v>134</v>
      </c>
    </row>
    <row r="355" spans="1:65" s="13" customFormat="1">
      <c r="B355" s="177"/>
      <c r="D355" s="172" t="s">
        <v>146</v>
      </c>
      <c r="E355" s="178" t="s">
        <v>1</v>
      </c>
      <c r="F355" s="179" t="s">
        <v>794</v>
      </c>
      <c r="H355" s="180">
        <v>17</v>
      </c>
      <c r="I355" s="181"/>
      <c r="L355" s="177"/>
      <c r="M355" s="182"/>
      <c r="N355" s="183"/>
      <c r="O355" s="183"/>
      <c r="P355" s="183"/>
      <c r="Q355" s="183"/>
      <c r="R355" s="183"/>
      <c r="S355" s="183"/>
      <c r="T355" s="184"/>
      <c r="AT355" s="178" t="s">
        <v>146</v>
      </c>
      <c r="AU355" s="178" t="s">
        <v>79</v>
      </c>
      <c r="AV355" s="13" t="s">
        <v>79</v>
      </c>
      <c r="AW355" s="13" t="s">
        <v>29</v>
      </c>
      <c r="AX355" s="13" t="s">
        <v>72</v>
      </c>
      <c r="AY355" s="178" t="s">
        <v>134</v>
      </c>
    </row>
    <row r="356" spans="1:65" s="14" customFormat="1">
      <c r="B356" s="185"/>
      <c r="D356" s="172" t="s">
        <v>146</v>
      </c>
      <c r="E356" s="186" t="s">
        <v>1</v>
      </c>
      <c r="F356" s="187" t="s">
        <v>147</v>
      </c>
      <c r="H356" s="188">
        <v>897</v>
      </c>
      <c r="I356" s="189"/>
      <c r="L356" s="185"/>
      <c r="M356" s="190"/>
      <c r="N356" s="191"/>
      <c r="O356" s="191"/>
      <c r="P356" s="191"/>
      <c r="Q356" s="191"/>
      <c r="R356" s="191"/>
      <c r="S356" s="191"/>
      <c r="T356" s="192"/>
      <c r="AT356" s="186" t="s">
        <v>146</v>
      </c>
      <c r="AU356" s="186" t="s">
        <v>79</v>
      </c>
      <c r="AV356" s="14" t="s">
        <v>141</v>
      </c>
      <c r="AW356" s="14" t="s">
        <v>29</v>
      </c>
      <c r="AX356" s="14" t="s">
        <v>78</v>
      </c>
      <c r="AY356" s="186" t="s">
        <v>134</v>
      </c>
    </row>
    <row r="357" spans="1:65" s="15" customFormat="1" ht="22.5">
      <c r="B357" s="193"/>
      <c r="D357" s="172" t="s">
        <v>146</v>
      </c>
      <c r="E357" s="194" t="s">
        <v>1</v>
      </c>
      <c r="F357" s="195" t="s">
        <v>319</v>
      </c>
      <c r="H357" s="194" t="s">
        <v>1</v>
      </c>
      <c r="I357" s="196"/>
      <c r="L357" s="193"/>
      <c r="M357" s="197"/>
      <c r="N357" s="198"/>
      <c r="O357" s="198"/>
      <c r="P357" s="198"/>
      <c r="Q357" s="198"/>
      <c r="R357" s="198"/>
      <c r="S357" s="198"/>
      <c r="T357" s="199"/>
      <c r="AT357" s="194" t="s">
        <v>146</v>
      </c>
      <c r="AU357" s="194" t="s">
        <v>79</v>
      </c>
      <c r="AV357" s="15" t="s">
        <v>78</v>
      </c>
      <c r="AW357" s="15" t="s">
        <v>29</v>
      </c>
      <c r="AX357" s="15" t="s">
        <v>72</v>
      </c>
      <c r="AY357" s="194" t="s">
        <v>134</v>
      </c>
    </row>
    <row r="358" spans="1:65" s="2" customFormat="1" ht="21.75" customHeight="1">
      <c r="A358" s="33"/>
      <c r="B358" s="158"/>
      <c r="C358" s="159" t="s">
        <v>164</v>
      </c>
      <c r="D358" s="159" t="s">
        <v>136</v>
      </c>
      <c r="E358" s="160" t="s">
        <v>351</v>
      </c>
      <c r="F358" s="161" t="s">
        <v>352</v>
      </c>
      <c r="G358" s="162" t="s">
        <v>139</v>
      </c>
      <c r="H358" s="163">
        <v>616</v>
      </c>
      <c r="I358" s="164"/>
      <c r="J358" s="165">
        <f>ROUND(I358*H358,2)</f>
        <v>0</v>
      </c>
      <c r="K358" s="161" t="s">
        <v>140</v>
      </c>
      <c r="L358" s="34"/>
      <c r="M358" s="166" t="s">
        <v>1</v>
      </c>
      <c r="N358" s="167" t="s">
        <v>37</v>
      </c>
      <c r="O358" s="59"/>
      <c r="P358" s="168">
        <f>O358*H358</f>
        <v>0</v>
      </c>
      <c r="Q358" s="168">
        <v>0</v>
      </c>
      <c r="R358" s="168">
        <f>Q358*H358</f>
        <v>0</v>
      </c>
      <c r="S358" s="168">
        <v>0</v>
      </c>
      <c r="T358" s="169">
        <f>S358*H358</f>
        <v>0</v>
      </c>
      <c r="U358" s="33"/>
      <c r="V358" s="33"/>
      <c r="W358" s="33"/>
      <c r="X358" s="33"/>
      <c r="Y358" s="33"/>
      <c r="Z358" s="33"/>
      <c r="AA358" s="33"/>
      <c r="AB358" s="33"/>
      <c r="AC358" s="33"/>
      <c r="AD358" s="33"/>
      <c r="AE358" s="33"/>
      <c r="AR358" s="170" t="s">
        <v>141</v>
      </c>
      <c r="AT358" s="170" t="s">
        <v>136</v>
      </c>
      <c r="AU358" s="170" t="s">
        <v>79</v>
      </c>
      <c r="AY358" s="18" t="s">
        <v>134</v>
      </c>
      <c r="BE358" s="171">
        <f>IF(N358="základní",J358,0)</f>
        <v>0</v>
      </c>
      <c r="BF358" s="171">
        <f>IF(N358="snížená",J358,0)</f>
        <v>0</v>
      </c>
      <c r="BG358" s="171">
        <f>IF(N358="zákl. přenesená",J358,0)</f>
        <v>0</v>
      </c>
      <c r="BH358" s="171">
        <f>IF(N358="sníž. přenesená",J358,0)</f>
        <v>0</v>
      </c>
      <c r="BI358" s="171">
        <f>IF(N358="nulová",J358,0)</f>
        <v>0</v>
      </c>
      <c r="BJ358" s="18" t="s">
        <v>78</v>
      </c>
      <c r="BK358" s="171">
        <f>ROUND(I358*H358,2)</f>
        <v>0</v>
      </c>
      <c r="BL358" s="18" t="s">
        <v>141</v>
      </c>
      <c r="BM358" s="170" t="s">
        <v>795</v>
      </c>
    </row>
    <row r="359" spans="1:65" s="2" customFormat="1" ht="39">
      <c r="A359" s="33"/>
      <c r="B359" s="34"/>
      <c r="C359" s="33"/>
      <c r="D359" s="172" t="s">
        <v>142</v>
      </c>
      <c r="E359" s="33"/>
      <c r="F359" s="173" t="s">
        <v>353</v>
      </c>
      <c r="G359" s="33"/>
      <c r="H359" s="33"/>
      <c r="I359" s="94"/>
      <c r="J359" s="33"/>
      <c r="K359" s="33"/>
      <c r="L359" s="34"/>
      <c r="M359" s="174"/>
      <c r="N359" s="175"/>
      <c r="O359" s="59"/>
      <c r="P359" s="59"/>
      <c r="Q359" s="59"/>
      <c r="R359" s="59"/>
      <c r="S359" s="59"/>
      <c r="T359" s="60"/>
      <c r="U359" s="33"/>
      <c r="V359" s="33"/>
      <c r="W359" s="33"/>
      <c r="X359" s="33"/>
      <c r="Y359" s="33"/>
      <c r="Z359" s="33"/>
      <c r="AA359" s="33"/>
      <c r="AB359" s="33"/>
      <c r="AC359" s="33"/>
      <c r="AD359" s="33"/>
      <c r="AE359" s="33"/>
      <c r="AT359" s="18" t="s">
        <v>142</v>
      </c>
      <c r="AU359" s="18" t="s">
        <v>79</v>
      </c>
    </row>
    <row r="360" spans="1:65" s="15" customFormat="1">
      <c r="B360" s="193"/>
      <c r="D360" s="172" t="s">
        <v>146</v>
      </c>
      <c r="E360" s="194" t="s">
        <v>1</v>
      </c>
      <c r="F360" s="195" t="s">
        <v>318</v>
      </c>
      <c r="H360" s="194" t="s">
        <v>1</v>
      </c>
      <c r="I360" s="196"/>
      <c r="L360" s="193"/>
      <c r="M360" s="197"/>
      <c r="N360" s="198"/>
      <c r="O360" s="198"/>
      <c r="P360" s="198"/>
      <c r="Q360" s="198"/>
      <c r="R360" s="198"/>
      <c r="S360" s="198"/>
      <c r="T360" s="199"/>
      <c r="AT360" s="194" t="s">
        <v>146</v>
      </c>
      <c r="AU360" s="194" t="s">
        <v>79</v>
      </c>
      <c r="AV360" s="15" t="s">
        <v>78</v>
      </c>
      <c r="AW360" s="15" t="s">
        <v>29</v>
      </c>
      <c r="AX360" s="15" t="s">
        <v>72</v>
      </c>
      <c r="AY360" s="194" t="s">
        <v>134</v>
      </c>
    </row>
    <row r="361" spans="1:65" s="13" customFormat="1">
      <c r="B361" s="177"/>
      <c r="D361" s="172" t="s">
        <v>146</v>
      </c>
      <c r="E361" s="178" t="s">
        <v>1</v>
      </c>
      <c r="F361" s="179" t="s">
        <v>796</v>
      </c>
      <c r="H361" s="180">
        <v>470</v>
      </c>
      <c r="I361" s="181"/>
      <c r="L361" s="177"/>
      <c r="M361" s="182"/>
      <c r="N361" s="183"/>
      <c r="O361" s="183"/>
      <c r="P361" s="183"/>
      <c r="Q361" s="183"/>
      <c r="R361" s="183"/>
      <c r="S361" s="183"/>
      <c r="T361" s="184"/>
      <c r="AT361" s="178" t="s">
        <v>146</v>
      </c>
      <c r="AU361" s="178" t="s">
        <v>79</v>
      </c>
      <c r="AV361" s="13" t="s">
        <v>79</v>
      </c>
      <c r="AW361" s="13" t="s">
        <v>29</v>
      </c>
      <c r="AX361" s="13" t="s">
        <v>72</v>
      </c>
      <c r="AY361" s="178" t="s">
        <v>134</v>
      </c>
    </row>
    <row r="362" spans="1:65" s="13" customFormat="1">
      <c r="B362" s="177"/>
      <c r="D362" s="172" t="s">
        <v>146</v>
      </c>
      <c r="E362" s="178" t="s">
        <v>1</v>
      </c>
      <c r="F362" s="179" t="s">
        <v>797</v>
      </c>
      <c r="H362" s="180">
        <v>146</v>
      </c>
      <c r="I362" s="181"/>
      <c r="L362" s="177"/>
      <c r="M362" s="182"/>
      <c r="N362" s="183"/>
      <c r="O362" s="183"/>
      <c r="P362" s="183"/>
      <c r="Q362" s="183"/>
      <c r="R362" s="183"/>
      <c r="S362" s="183"/>
      <c r="T362" s="184"/>
      <c r="AT362" s="178" t="s">
        <v>146</v>
      </c>
      <c r="AU362" s="178" t="s">
        <v>79</v>
      </c>
      <c r="AV362" s="13" t="s">
        <v>79</v>
      </c>
      <c r="AW362" s="13" t="s">
        <v>29</v>
      </c>
      <c r="AX362" s="13" t="s">
        <v>72</v>
      </c>
      <c r="AY362" s="178" t="s">
        <v>134</v>
      </c>
    </row>
    <row r="363" spans="1:65" s="14" customFormat="1">
      <c r="B363" s="185"/>
      <c r="D363" s="172" t="s">
        <v>146</v>
      </c>
      <c r="E363" s="186" t="s">
        <v>1</v>
      </c>
      <c r="F363" s="187" t="s">
        <v>147</v>
      </c>
      <c r="H363" s="188">
        <v>616</v>
      </c>
      <c r="I363" s="189"/>
      <c r="L363" s="185"/>
      <c r="M363" s="190"/>
      <c r="N363" s="191"/>
      <c r="O363" s="191"/>
      <c r="P363" s="191"/>
      <c r="Q363" s="191"/>
      <c r="R363" s="191"/>
      <c r="S363" s="191"/>
      <c r="T363" s="192"/>
      <c r="AT363" s="186" t="s">
        <v>146</v>
      </c>
      <c r="AU363" s="186" t="s">
        <v>79</v>
      </c>
      <c r="AV363" s="14" t="s">
        <v>141</v>
      </c>
      <c r="AW363" s="14" t="s">
        <v>29</v>
      </c>
      <c r="AX363" s="14" t="s">
        <v>78</v>
      </c>
      <c r="AY363" s="186" t="s">
        <v>134</v>
      </c>
    </row>
    <row r="364" spans="1:65" s="15" customFormat="1" ht="22.5">
      <c r="B364" s="193"/>
      <c r="D364" s="172" t="s">
        <v>146</v>
      </c>
      <c r="E364" s="194" t="s">
        <v>1</v>
      </c>
      <c r="F364" s="195" t="s">
        <v>319</v>
      </c>
      <c r="H364" s="194" t="s">
        <v>1</v>
      </c>
      <c r="I364" s="196"/>
      <c r="L364" s="193"/>
      <c r="M364" s="197"/>
      <c r="N364" s="198"/>
      <c r="O364" s="198"/>
      <c r="P364" s="198"/>
      <c r="Q364" s="198"/>
      <c r="R364" s="198"/>
      <c r="S364" s="198"/>
      <c r="T364" s="199"/>
      <c r="AT364" s="194" t="s">
        <v>146</v>
      </c>
      <c r="AU364" s="194" t="s">
        <v>79</v>
      </c>
      <c r="AV364" s="15" t="s">
        <v>78</v>
      </c>
      <c r="AW364" s="15" t="s">
        <v>29</v>
      </c>
      <c r="AX364" s="15" t="s">
        <v>72</v>
      </c>
      <c r="AY364" s="194" t="s">
        <v>134</v>
      </c>
    </row>
    <row r="365" spans="1:65" s="2" customFormat="1" ht="16.5" customHeight="1">
      <c r="A365" s="33"/>
      <c r="B365" s="158"/>
      <c r="C365" s="200" t="s">
        <v>229</v>
      </c>
      <c r="D365" s="200" t="s">
        <v>168</v>
      </c>
      <c r="E365" s="201" t="s">
        <v>355</v>
      </c>
      <c r="F365" s="202" t="s">
        <v>356</v>
      </c>
      <c r="G365" s="203" t="s">
        <v>139</v>
      </c>
      <c r="H365" s="204">
        <v>1561.056</v>
      </c>
      <c r="I365" s="205"/>
      <c r="J365" s="206">
        <f>ROUND(I365*H365,2)</f>
        <v>0</v>
      </c>
      <c r="K365" s="202" t="s">
        <v>140</v>
      </c>
      <c r="L365" s="207"/>
      <c r="M365" s="208" t="s">
        <v>1</v>
      </c>
      <c r="N365" s="209" t="s">
        <v>37</v>
      </c>
      <c r="O365" s="59"/>
      <c r="P365" s="168">
        <f>O365*H365</f>
        <v>0</v>
      </c>
      <c r="Q365" s="168">
        <v>0.222</v>
      </c>
      <c r="R365" s="168">
        <f>Q365*H365</f>
        <v>346.55443200000002</v>
      </c>
      <c r="S365" s="168">
        <v>0</v>
      </c>
      <c r="T365" s="169">
        <f>S365*H365</f>
        <v>0</v>
      </c>
      <c r="U365" s="33"/>
      <c r="V365" s="33"/>
      <c r="W365" s="33"/>
      <c r="X365" s="33"/>
      <c r="Y365" s="33"/>
      <c r="Z365" s="33"/>
      <c r="AA365" s="33"/>
      <c r="AB365" s="33"/>
      <c r="AC365" s="33"/>
      <c r="AD365" s="33"/>
      <c r="AE365" s="33"/>
      <c r="AR365" s="170" t="s">
        <v>172</v>
      </c>
      <c r="AT365" s="170" t="s">
        <v>168</v>
      </c>
      <c r="AU365" s="170" t="s">
        <v>79</v>
      </c>
      <c r="AY365" s="18" t="s">
        <v>134</v>
      </c>
      <c r="BE365" s="171">
        <f>IF(N365="základní",J365,0)</f>
        <v>0</v>
      </c>
      <c r="BF365" s="171">
        <f>IF(N365="snížená",J365,0)</f>
        <v>0</v>
      </c>
      <c r="BG365" s="171">
        <f>IF(N365="zákl. přenesená",J365,0)</f>
        <v>0</v>
      </c>
      <c r="BH365" s="171">
        <f>IF(N365="sníž. přenesená",J365,0)</f>
        <v>0</v>
      </c>
      <c r="BI365" s="171">
        <f>IF(N365="nulová",J365,0)</f>
        <v>0</v>
      </c>
      <c r="BJ365" s="18" t="s">
        <v>78</v>
      </c>
      <c r="BK365" s="171">
        <f>ROUND(I365*H365,2)</f>
        <v>0</v>
      </c>
      <c r="BL365" s="18" t="s">
        <v>141</v>
      </c>
      <c r="BM365" s="170" t="s">
        <v>798</v>
      </c>
    </row>
    <row r="366" spans="1:65" s="2" customFormat="1">
      <c r="A366" s="33"/>
      <c r="B366" s="34"/>
      <c r="C366" s="33"/>
      <c r="D366" s="172" t="s">
        <v>142</v>
      </c>
      <c r="E366" s="33"/>
      <c r="F366" s="173" t="s">
        <v>356</v>
      </c>
      <c r="G366" s="33"/>
      <c r="H366" s="33"/>
      <c r="I366" s="94"/>
      <c r="J366" s="33"/>
      <c r="K366" s="33"/>
      <c r="L366" s="34"/>
      <c r="M366" s="174"/>
      <c r="N366" s="175"/>
      <c r="O366" s="59"/>
      <c r="P366" s="59"/>
      <c r="Q366" s="59"/>
      <c r="R366" s="59"/>
      <c r="S366" s="59"/>
      <c r="T366" s="60"/>
      <c r="U366" s="33"/>
      <c r="V366" s="33"/>
      <c r="W366" s="33"/>
      <c r="X366" s="33"/>
      <c r="Y366" s="33"/>
      <c r="Z366" s="33"/>
      <c r="AA366" s="33"/>
      <c r="AB366" s="33"/>
      <c r="AC366" s="33"/>
      <c r="AD366" s="33"/>
      <c r="AE366" s="33"/>
      <c r="AT366" s="18" t="s">
        <v>142</v>
      </c>
      <c r="AU366" s="18" t="s">
        <v>79</v>
      </c>
    </row>
    <row r="367" spans="1:65" s="13" customFormat="1">
      <c r="B367" s="177"/>
      <c r="D367" s="172" t="s">
        <v>146</v>
      </c>
      <c r="E367" s="178" t="s">
        <v>1</v>
      </c>
      <c r="F367" s="179" t="s">
        <v>799</v>
      </c>
      <c r="H367" s="180">
        <v>450</v>
      </c>
      <c r="I367" s="181"/>
      <c r="L367" s="177"/>
      <c r="M367" s="182"/>
      <c r="N367" s="183"/>
      <c r="O367" s="183"/>
      <c r="P367" s="183"/>
      <c r="Q367" s="183"/>
      <c r="R367" s="183"/>
      <c r="S367" s="183"/>
      <c r="T367" s="184"/>
      <c r="AT367" s="178" t="s">
        <v>146</v>
      </c>
      <c r="AU367" s="178" t="s">
        <v>79</v>
      </c>
      <c r="AV367" s="13" t="s">
        <v>79</v>
      </c>
      <c r="AW367" s="13" t="s">
        <v>29</v>
      </c>
      <c r="AX367" s="13" t="s">
        <v>72</v>
      </c>
      <c r="AY367" s="178" t="s">
        <v>134</v>
      </c>
    </row>
    <row r="368" spans="1:65" s="13" customFormat="1">
      <c r="B368" s="177"/>
      <c r="D368" s="172" t="s">
        <v>146</v>
      </c>
      <c r="E368" s="178" t="s">
        <v>1</v>
      </c>
      <c r="F368" s="179" t="s">
        <v>800</v>
      </c>
      <c r="H368" s="180">
        <v>146</v>
      </c>
      <c r="I368" s="181"/>
      <c r="L368" s="177"/>
      <c r="M368" s="182"/>
      <c r="N368" s="183"/>
      <c r="O368" s="183"/>
      <c r="P368" s="183"/>
      <c r="Q368" s="183"/>
      <c r="R368" s="183"/>
      <c r="S368" s="183"/>
      <c r="T368" s="184"/>
      <c r="AT368" s="178" t="s">
        <v>146</v>
      </c>
      <c r="AU368" s="178" t="s">
        <v>79</v>
      </c>
      <c r="AV368" s="13" t="s">
        <v>79</v>
      </c>
      <c r="AW368" s="13" t="s">
        <v>29</v>
      </c>
      <c r="AX368" s="13" t="s">
        <v>72</v>
      </c>
      <c r="AY368" s="178" t="s">
        <v>134</v>
      </c>
    </row>
    <row r="369" spans="1:65" s="13" customFormat="1">
      <c r="B369" s="177"/>
      <c r="D369" s="172" t="s">
        <v>146</v>
      </c>
      <c r="E369" s="178" t="s">
        <v>1</v>
      </c>
      <c r="F369" s="179" t="s">
        <v>801</v>
      </c>
      <c r="H369" s="180">
        <v>480</v>
      </c>
      <c r="I369" s="181"/>
      <c r="L369" s="177"/>
      <c r="M369" s="182"/>
      <c r="N369" s="183"/>
      <c r="O369" s="183"/>
      <c r="P369" s="183"/>
      <c r="Q369" s="183"/>
      <c r="R369" s="183"/>
      <c r="S369" s="183"/>
      <c r="T369" s="184"/>
      <c r="AT369" s="178" t="s">
        <v>146</v>
      </c>
      <c r="AU369" s="178" t="s">
        <v>79</v>
      </c>
      <c r="AV369" s="13" t="s">
        <v>79</v>
      </c>
      <c r="AW369" s="13" t="s">
        <v>29</v>
      </c>
      <c r="AX369" s="13" t="s">
        <v>72</v>
      </c>
      <c r="AY369" s="178" t="s">
        <v>134</v>
      </c>
    </row>
    <row r="370" spans="1:65" s="13" customFormat="1">
      <c r="B370" s="177"/>
      <c r="D370" s="172" t="s">
        <v>146</v>
      </c>
      <c r="E370" s="178" t="s">
        <v>1</v>
      </c>
      <c r="F370" s="179" t="s">
        <v>802</v>
      </c>
      <c r="H370" s="180">
        <v>20</v>
      </c>
      <c r="I370" s="181"/>
      <c r="L370" s="177"/>
      <c r="M370" s="182"/>
      <c r="N370" s="183"/>
      <c r="O370" s="183"/>
      <c r="P370" s="183"/>
      <c r="Q370" s="183"/>
      <c r="R370" s="183"/>
      <c r="S370" s="183"/>
      <c r="T370" s="184"/>
      <c r="AT370" s="178" t="s">
        <v>146</v>
      </c>
      <c r="AU370" s="178" t="s">
        <v>79</v>
      </c>
      <c r="AV370" s="13" t="s">
        <v>79</v>
      </c>
      <c r="AW370" s="13" t="s">
        <v>29</v>
      </c>
      <c r="AX370" s="13" t="s">
        <v>72</v>
      </c>
      <c r="AY370" s="178" t="s">
        <v>134</v>
      </c>
    </row>
    <row r="371" spans="1:65" s="13" customFormat="1">
      <c r="B371" s="177"/>
      <c r="D371" s="172" t="s">
        <v>146</v>
      </c>
      <c r="E371" s="178" t="s">
        <v>1</v>
      </c>
      <c r="F371" s="179" t="s">
        <v>803</v>
      </c>
      <c r="H371" s="180">
        <v>400</v>
      </c>
      <c r="I371" s="181"/>
      <c r="L371" s="177"/>
      <c r="M371" s="182"/>
      <c r="N371" s="183"/>
      <c r="O371" s="183"/>
      <c r="P371" s="183"/>
      <c r="Q371" s="183"/>
      <c r="R371" s="183"/>
      <c r="S371" s="183"/>
      <c r="T371" s="184"/>
      <c r="AT371" s="178" t="s">
        <v>146</v>
      </c>
      <c r="AU371" s="178" t="s">
        <v>79</v>
      </c>
      <c r="AV371" s="13" t="s">
        <v>79</v>
      </c>
      <c r="AW371" s="13" t="s">
        <v>29</v>
      </c>
      <c r="AX371" s="13" t="s">
        <v>72</v>
      </c>
      <c r="AY371" s="178" t="s">
        <v>134</v>
      </c>
    </row>
    <row r="372" spans="1:65" s="13" customFormat="1" ht="33.75">
      <c r="B372" s="177"/>
      <c r="D372" s="172" t="s">
        <v>146</v>
      </c>
      <c r="E372" s="178" t="s">
        <v>1</v>
      </c>
      <c r="F372" s="179" t="s">
        <v>804</v>
      </c>
      <c r="H372" s="180">
        <v>-24</v>
      </c>
      <c r="I372" s="181"/>
      <c r="L372" s="177"/>
      <c r="M372" s="182"/>
      <c r="N372" s="183"/>
      <c r="O372" s="183"/>
      <c r="P372" s="183"/>
      <c r="Q372" s="183"/>
      <c r="R372" s="183"/>
      <c r="S372" s="183"/>
      <c r="T372" s="184"/>
      <c r="AT372" s="178" t="s">
        <v>146</v>
      </c>
      <c r="AU372" s="178" t="s">
        <v>79</v>
      </c>
      <c r="AV372" s="13" t="s">
        <v>79</v>
      </c>
      <c r="AW372" s="13" t="s">
        <v>29</v>
      </c>
      <c r="AX372" s="13" t="s">
        <v>72</v>
      </c>
      <c r="AY372" s="178" t="s">
        <v>134</v>
      </c>
    </row>
    <row r="373" spans="1:65" s="16" customFormat="1">
      <c r="B373" s="210"/>
      <c r="D373" s="172" t="s">
        <v>146</v>
      </c>
      <c r="E373" s="211" t="s">
        <v>1</v>
      </c>
      <c r="F373" s="212" t="s">
        <v>202</v>
      </c>
      <c r="H373" s="213">
        <v>1472</v>
      </c>
      <c r="I373" s="214"/>
      <c r="L373" s="210"/>
      <c r="M373" s="215"/>
      <c r="N373" s="216"/>
      <c r="O373" s="216"/>
      <c r="P373" s="216"/>
      <c r="Q373" s="216"/>
      <c r="R373" s="216"/>
      <c r="S373" s="216"/>
      <c r="T373" s="217"/>
      <c r="AT373" s="211" t="s">
        <v>146</v>
      </c>
      <c r="AU373" s="211" t="s">
        <v>79</v>
      </c>
      <c r="AV373" s="16" t="s">
        <v>93</v>
      </c>
      <c r="AW373" s="16" t="s">
        <v>29</v>
      </c>
      <c r="AX373" s="16" t="s">
        <v>72</v>
      </c>
      <c r="AY373" s="211" t="s">
        <v>134</v>
      </c>
    </row>
    <row r="374" spans="1:65" s="13" customFormat="1">
      <c r="B374" s="177"/>
      <c r="D374" s="172" t="s">
        <v>146</v>
      </c>
      <c r="E374" s="178" t="s">
        <v>1</v>
      </c>
      <c r="F374" s="179" t="s">
        <v>805</v>
      </c>
      <c r="H374" s="180">
        <v>1545.6</v>
      </c>
      <c r="I374" s="181"/>
      <c r="L374" s="177"/>
      <c r="M374" s="182"/>
      <c r="N374" s="183"/>
      <c r="O374" s="183"/>
      <c r="P374" s="183"/>
      <c r="Q374" s="183"/>
      <c r="R374" s="183"/>
      <c r="S374" s="183"/>
      <c r="T374" s="184"/>
      <c r="AT374" s="178" t="s">
        <v>146</v>
      </c>
      <c r="AU374" s="178" t="s">
        <v>79</v>
      </c>
      <c r="AV374" s="13" t="s">
        <v>79</v>
      </c>
      <c r="AW374" s="13" t="s">
        <v>29</v>
      </c>
      <c r="AX374" s="13" t="s">
        <v>78</v>
      </c>
      <c r="AY374" s="178" t="s">
        <v>134</v>
      </c>
    </row>
    <row r="375" spans="1:65" s="15" customFormat="1" ht="22.5">
      <c r="B375" s="193"/>
      <c r="D375" s="172" t="s">
        <v>146</v>
      </c>
      <c r="E375" s="194" t="s">
        <v>1</v>
      </c>
      <c r="F375" s="195" t="s">
        <v>319</v>
      </c>
      <c r="H375" s="194" t="s">
        <v>1</v>
      </c>
      <c r="I375" s="196"/>
      <c r="L375" s="193"/>
      <c r="M375" s="197"/>
      <c r="N375" s="198"/>
      <c r="O375" s="198"/>
      <c r="P375" s="198"/>
      <c r="Q375" s="198"/>
      <c r="R375" s="198"/>
      <c r="S375" s="198"/>
      <c r="T375" s="199"/>
      <c r="AT375" s="194" t="s">
        <v>146</v>
      </c>
      <c r="AU375" s="194" t="s">
        <v>79</v>
      </c>
      <c r="AV375" s="15" t="s">
        <v>78</v>
      </c>
      <c r="AW375" s="15" t="s">
        <v>29</v>
      </c>
      <c r="AX375" s="15" t="s">
        <v>72</v>
      </c>
      <c r="AY375" s="194" t="s">
        <v>134</v>
      </c>
    </row>
    <row r="376" spans="1:65" s="13" customFormat="1">
      <c r="B376" s="177"/>
      <c r="D376" s="172" t="s">
        <v>146</v>
      </c>
      <c r="F376" s="179" t="s">
        <v>806</v>
      </c>
      <c r="H376" s="180">
        <v>1561.056</v>
      </c>
      <c r="I376" s="181"/>
      <c r="L376" s="177"/>
      <c r="M376" s="182"/>
      <c r="N376" s="183"/>
      <c r="O376" s="183"/>
      <c r="P376" s="183"/>
      <c r="Q376" s="183"/>
      <c r="R376" s="183"/>
      <c r="S376" s="183"/>
      <c r="T376" s="184"/>
      <c r="AT376" s="178" t="s">
        <v>146</v>
      </c>
      <c r="AU376" s="178" t="s">
        <v>79</v>
      </c>
      <c r="AV376" s="13" t="s">
        <v>79</v>
      </c>
      <c r="AW376" s="13" t="s">
        <v>3</v>
      </c>
      <c r="AX376" s="13" t="s">
        <v>78</v>
      </c>
      <c r="AY376" s="178" t="s">
        <v>134</v>
      </c>
    </row>
    <row r="377" spans="1:65" s="2" customFormat="1" ht="16.5" customHeight="1">
      <c r="A377" s="33"/>
      <c r="B377" s="158"/>
      <c r="C377" s="200" t="s">
        <v>807</v>
      </c>
      <c r="D377" s="200" t="s">
        <v>168</v>
      </c>
      <c r="E377" s="201" t="s">
        <v>808</v>
      </c>
      <c r="F377" s="202" t="s">
        <v>809</v>
      </c>
      <c r="G377" s="203" t="s">
        <v>139</v>
      </c>
      <c r="H377" s="204">
        <v>17.850000000000001</v>
      </c>
      <c r="I377" s="205"/>
      <c r="J377" s="206">
        <f>ROUND(I377*H377,2)</f>
        <v>0</v>
      </c>
      <c r="K377" s="202" t="s">
        <v>140</v>
      </c>
      <c r="L377" s="207"/>
      <c r="M377" s="208" t="s">
        <v>1</v>
      </c>
      <c r="N377" s="209" t="s">
        <v>37</v>
      </c>
      <c r="O377" s="59"/>
      <c r="P377" s="168">
        <f>O377*H377</f>
        <v>0</v>
      </c>
      <c r="Q377" s="168">
        <v>0.222</v>
      </c>
      <c r="R377" s="168">
        <f>Q377*H377</f>
        <v>3.9627000000000003</v>
      </c>
      <c r="S377" s="168">
        <v>0</v>
      </c>
      <c r="T377" s="169">
        <f>S377*H377</f>
        <v>0</v>
      </c>
      <c r="U377" s="33"/>
      <c r="V377" s="33"/>
      <c r="W377" s="33"/>
      <c r="X377" s="33"/>
      <c r="Y377" s="33"/>
      <c r="Z377" s="33"/>
      <c r="AA377" s="33"/>
      <c r="AB377" s="33"/>
      <c r="AC377" s="33"/>
      <c r="AD377" s="33"/>
      <c r="AE377" s="33"/>
      <c r="AR377" s="170" t="s">
        <v>172</v>
      </c>
      <c r="AT377" s="170" t="s">
        <v>168</v>
      </c>
      <c r="AU377" s="170" t="s">
        <v>79</v>
      </c>
      <c r="AY377" s="18" t="s">
        <v>134</v>
      </c>
      <c r="BE377" s="171">
        <f>IF(N377="základní",J377,0)</f>
        <v>0</v>
      </c>
      <c r="BF377" s="171">
        <f>IF(N377="snížená",J377,0)</f>
        <v>0</v>
      </c>
      <c r="BG377" s="171">
        <f>IF(N377="zákl. přenesená",J377,0)</f>
        <v>0</v>
      </c>
      <c r="BH377" s="171">
        <f>IF(N377="sníž. přenesená",J377,0)</f>
        <v>0</v>
      </c>
      <c r="BI377" s="171">
        <f>IF(N377="nulová",J377,0)</f>
        <v>0</v>
      </c>
      <c r="BJ377" s="18" t="s">
        <v>78</v>
      </c>
      <c r="BK377" s="171">
        <f>ROUND(I377*H377,2)</f>
        <v>0</v>
      </c>
      <c r="BL377" s="18" t="s">
        <v>141</v>
      </c>
      <c r="BM377" s="170" t="s">
        <v>810</v>
      </c>
    </row>
    <row r="378" spans="1:65" s="2" customFormat="1">
      <c r="A378" s="33"/>
      <c r="B378" s="34"/>
      <c r="C378" s="33"/>
      <c r="D378" s="172" t="s">
        <v>142</v>
      </c>
      <c r="E378" s="33"/>
      <c r="F378" s="173" t="s">
        <v>356</v>
      </c>
      <c r="G378" s="33"/>
      <c r="H378" s="33"/>
      <c r="I378" s="94"/>
      <c r="J378" s="33"/>
      <c r="K378" s="33"/>
      <c r="L378" s="34"/>
      <c r="M378" s="174"/>
      <c r="N378" s="175"/>
      <c r="O378" s="59"/>
      <c r="P378" s="59"/>
      <c r="Q378" s="59"/>
      <c r="R378" s="59"/>
      <c r="S378" s="59"/>
      <c r="T378" s="60"/>
      <c r="U378" s="33"/>
      <c r="V378" s="33"/>
      <c r="W378" s="33"/>
      <c r="X378" s="33"/>
      <c r="Y378" s="33"/>
      <c r="Z378" s="33"/>
      <c r="AA378" s="33"/>
      <c r="AB378" s="33"/>
      <c r="AC378" s="33"/>
      <c r="AD378" s="33"/>
      <c r="AE378" s="33"/>
      <c r="AT378" s="18" t="s">
        <v>142</v>
      </c>
      <c r="AU378" s="18" t="s">
        <v>79</v>
      </c>
    </row>
    <row r="379" spans="1:65" s="13" customFormat="1" ht="22.5">
      <c r="B379" s="177"/>
      <c r="D379" s="172" t="s">
        <v>146</v>
      </c>
      <c r="E379" s="178" t="s">
        <v>1</v>
      </c>
      <c r="F379" s="179" t="s">
        <v>811</v>
      </c>
      <c r="H379" s="180">
        <v>17</v>
      </c>
      <c r="I379" s="181"/>
      <c r="L379" s="177"/>
      <c r="M379" s="182"/>
      <c r="N379" s="183"/>
      <c r="O379" s="183"/>
      <c r="P379" s="183"/>
      <c r="Q379" s="183"/>
      <c r="R379" s="183"/>
      <c r="S379" s="183"/>
      <c r="T379" s="184"/>
      <c r="AT379" s="178" t="s">
        <v>146</v>
      </c>
      <c r="AU379" s="178" t="s">
        <v>79</v>
      </c>
      <c r="AV379" s="13" t="s">
        <v>79</v>
      </c>
      <c r="AW379" s="13" t="s">
        <v>3</v>
      </c>
      <c r="AX379" s="13" t="s">
        <v>72</v>
      </c>
      <c r="AY379" s="178" t="s">
        <v>134</v>
      </c>
    </row>
    <row r="380" spans="1:65" s="16" customFormat="1">
      <c r="B380" s="210"/>
      <c r="D380" s="172" t="s">
        <v>146</v>
      </c>
      <c r="E380" s="211" t="s">
        <v>1</v>
      </c>
      <c r="F380" s="212" t="s">
        <v>202</v>
      </c>
      <c r="H380" s="213">
        <v>17</v>
      </c>
      <c r="I380" s="214"/>
      <c r="L380" s="210"/>
      <c r="M380" s="215"/>
      <c r="N380" s="216"/>
      <c r="O380" s="216"/>
      <c r="P380" s="216"/>
      <c r="Q380" s="216"/>
      <c r="R380" s="216"/>
      <c r="S380" s="216"/>
      <c r="T380" s="217"/>
      <c r="AT380" s="211" t="s">
        <v>146</v>
      </c>
      <c r="AU380" s="211" t="s">
        <v>79</v>
      </c>
      <c r="AV380" s="16" t="s">
        <v>93</v>
      </c>
      <c r="AW380" s="16" t="s">
        <v>3</v>
      </c>
      <c r="AX380" s="16" t="s">
        <v>72</v>
      </c>
      <c r="AY380" s="211" t="s">
        <v>134</v>
      </c>
    </row>
    <row r="381" spans="1:65" s="13" customFormat="1">
      <c r="B381" s="177"/>
      <c r="D381" s="172" t="s">
        <v>146</v>
      </c>
      <c r="E381" s="178" t="s">
        <v>1</v>
      </c>
      <c r="F381" s="179" t="s">
        <v>812</v>
      </c>
      <c r="H381" s="180">
        <v>17.850000000000001</v>
      </c>
      <c r="I381" s="181"/>
      <c r="L381" s="177"/>
      <c r="M381" s="182"/>
      <c r="N381" s="183"/>
      <c r="O381" s="183"/>
      <c r="P381" s="183"/>
      <c r="Q381" s="183"/>
      <c r="R381" s="183"/>
      <c r="S381" s="183"/>
      <c r="T381" s="184"/>
      <c r="AT381" s="178" t="s">
        <v>146</v>
      </c>
      <c r="AU381" s="178" t="s">
        <v>79</v>
      </c>
      <c r="AV381" s="13" t="s">
        <v>79</v>
      </c>
      <c r="AW381" s="13" t="s">
        <v>29</v>
      </c>
      <c r="AX381" s="13" t="s">
        <v>78</v>
      </c>
      <c r="AY381" s="178" t="s">
        <v>134</v>
      </c>
    </row>
    <row r="382" spans="1:65" s="15" customFormat="1" ht="22.5">
      <c r="B382" s="193"/>
      <c r="D382" s="172" t="s">
        <v>146</v>
      </c>
      <c r="E382" s="194" t="s">
        <v>1</v>
      </c>
      <c r="F382" s="195" t="s">
        <v>319</v>
      </c>
      <c r="H382" s="194" t="s">
        <v>1</v>
      </c>
      <c r="I382" s="196"/>
      <c r="L382" s="193"/>
      <c r="M382" s="197"/>
      <c r="N382" s="198"/>
      <c r="O382" s="198"/>
      <c r="P382" s="198"/>
      <c r="Q382" s="198"/>
      <c r="R382" s="198"/>
      <c r="S382" s="198"/>
      <c r="T382" s="199"/>
      <c r="AT382" s="194" t="s">
        <v>146</v>
      </c>
      <c r="AU382" s="194" t="s">
        <v>79</v>
      </c>
      <c r="AV382" s="15" t="s">
        <v>78</v>
      </c>
      <c r="AW382" s="15" t="s">
        <v>3</v>
      </c>
      <c r="AX382" s="15" t="s">
        <v>72</v>
      </c>
      <c r="AY382" s="194" t="s">
        <v>134</v>
      </c>
    </row>
    <row r="383" spans="1:65" s="2" customFormat="1" ht="21.75" customHeight="1">
      <c r="A383" s="33"/>
      <c r="B383" s="158"/>
      <c r="C383" s="159" t="s">
        <v>188</v>
      </c>
      <c r="D383" s="159" t="s">
        <v>136</v>
      </c>
      <c r="E383" s="160" t="s">
        <v>321</v>
      </c>
      <c r="F383" s="161" t="s">
        <v>322</v>
      </c>
      <c r="G383" s="162" t="s">
        <v>139</v>
      </c>
      <c r="H383" s="163">
        <v>886</v>
      </c>
      <c r="I383" s="164"/>
      <c r="J383" s="165">
        <f>ROUND(I383*H383,2)</f>
        <v>0</v>
      </c>
      <c r="K383" s="161" t="s">
        <v>140</v>
      </c>
      <c r="L383" s="34"/>
      <c r="M383" s="166" t="s">
        <v>1</v>
      </c>
      <c r="N383" s="167" t="s">
        <v>37</v>
      </c>
      <c r="O383" s="59"/>
      <c r="P383" s="168">
        <f>O383*H383</f>
        <v>0</v>
      </c>
      <c r="Q383" s="168">
        <v>0.16703000000000001</v>
      </c>
      <c r="R383" s="168">
        <f>Q383*H383</f>
        <v>147.98858000000001</v>
      </c>
      <c r="S383" s="168">
        <v>0</v>
      </c>
      <c r="T383" s="169">
        <f>S383*H383</f>
        <v>0</v>
      </c>
      <c r="U383" s="33"/>
      <c r="V383" s="33"/>
      <c r="W383" s="33"/>
      <c r="X383" s="33"/>
      <c r="Y383" s="33"/>
      <c r="Z383" s="33"/>
      <c r="AA383" s="33"/>
      <c r="AB383" s="33"/>
      <c r="AC383" s="33"/>
      <c r="AD383" s="33"/>
      <c r="AE383" s="33"/>
      <c r="AR383" s="170" t="s">
        <v>141</v>
      </c>
      <c r="AT383" s="170" t="s">
        <v>136</v>
      </c>
      <c r="AU383" s="170" t="s">
        <v>79</v>
      </c>
      <c r="AY383" s="18" t="s">
        <v>134</v>
      </c>
      <c r="BE383" s="171">
        <f>IF(N383="základní",J383,0)</f>
        <v>0</v>
      </c>
      <c r="BF383" s="171">
        <f>IF(N383="snížená",J383,0)</f>
        <v>0</v>
      </c>
      <c r="BG383" s="171">
        <f>IF(N383="zákl. přenesená",J383,0)</f>
        <v>0</v>
      </c>
      <c r="BH383" s="171">
        <f>IF(N383="sníž. přenesená",J383,0)</f>
        <v>0</v>
      </c>
      <c r="BI383" s="171">
        <f>IF(N383="nulová",J383,0)</f>
        <v>0</v>
      </c>
      <c r="BJ383" s="18" t="s">
        <v>78</v>
      </c>
      <c r="BK383" s="171">
        <f>ROUND(I383*H383,2)</f>
        <v>0</v>
      </c>
      <c r="BL383" s="18" t="s">
        <v>141</v>
      </c>
      <c r="BM383" s="170" t="s">
        <v>813</v>
      </c>
    </row>
    <row r="384" spans="1:65" s="2" customFormat="1" ht="39">
      <c r="A384" s="33"/>
      <c r="B384" s="34"/>
      <c r="C384" s="33"/>
      <c r="D384" s="172" t="s">
        <v>142</v>
      </c>
      <c r="E384" s="33"/>
      <c r="F384" s="173" t="s">
        <v>323</v>
      </c>
      <c r="G384" s="33"/>
      <c r="H384" s="33"/>
      <c r="I384" s="94"/>
      <c r="J384" s="33"/>
      <c r="K384" s="33"/>
      <c r="L384" s="34"/>
      <c r="M384" s="174"/>
      <c r="N384" s="175"/>
      <c r="O384" s="59"/>
      <c r="P384" s="59"/>
      <c r="Q384" s="59"/>
      <c r="R384" s="59"/>
      <c r="S384" s="59"/>
      <c r="T384" s="60"/>
      <c r="U384" s="33"/>
      <c r="V384" s="33"/>
      <c r="W384" s="33"/>
      <c r="X384" s="33"/>
      <c r="Y384" s="33"/>
      <c r="Z384" s="33"/>
      <c r="AA384" s="33"/>
      <c r="AB384" s="33"/>
      <c r="AC384" s="33"/>
      <c r="AD384" s="33"/>
      <c r="AE384" s="33"/>
      <c r="AT384" s="18" t="s">
        <v>142</v>
      </c>
      <c r="AU384" s="18" t="s">
        <v>79</v>
      </c>
    </row>
    <row r="385" spans="1:65" s="2" customFormat="1" ht="78">
      <c r="A385" s="33"/>
      <c r="B385" s="34"/>
      <c r="C385" s="33"/>
      <c r="D385" s="172" t="s">
        <v>144</v>
      </c>
      <c r="E385" s="33"/>
      <c r="F385" s="176" t="s">
        <v>324</v>
      </c>
      <c r="G385" s="33"/>
      <c r="H385" s="33"/>
      <c r="I385" s="94"/>
      <c r="J385" s="33"/>
      <c r="K385" s="33"/>
      <c r="L385" s="34"/>
      <c r="M385" s="174"/>
      <c r="N385" s="175"/>
      <c r="O385" s="59"/>
      <c r="P385" s="59"/>
      <c r="Q385" s="59"/>
      <c r="R385" s="59"/>
      <c r="S385" s="59"/>
      <c r="T385" s="60"/>
      <c r="U385" s="33"/>
      <c r="V385" s="33"/>
      <c r="W385" s="33"/>
      <c r="X385" s="33"/>
      <c r="Y385" s="33"/>
      <c r="Z385" s="33"/>
      <c r="AA385" s="33"/>
      <c r="AB385" s="33"/>
      <c r="AC385" s="33"/>
      <c r="AD385" s="33"/>
      <c r="AE385" s="33"/>
      <c r="AT385" s="18" t="s">
        <v>144</v>
      </c>
      <c r="AU385" s="18" t="s">
        <v>79</v>
      </c>
    </row>
    <row r="386" spans="1:65" s="15" customFormat="1">
      <c r="B386" s="193"/>
      <c r="D386" s="172" t="s">
        <v>146</v>
      </c>
      <c r="E386" s="194" t="s">
        <v>1</v>
      </c>
      <c r="F386" s="195" t="s">
        <v>814</v>
      </c>
      <c r="H386" s="194" t="s">
        <v>1</v>
      </c>
      <c r="I386" s="196"/>
      <c r="L386" s="193"/>
      <c r="M386" s="197"/>
      <c r="N386" s="198"/>
      <c r="O386" s="198"/>
      <c r="P386" s="198"/>
      <c r="Q386" s="198"/>
      <c r="R386" s="198"/>
      <c r="S386" s="198"/>
      <c r="T386" s="199"/>
      <c r="AT386" s="194" t="s">
        <v>146</v>
      </c>
      <c r="AU386" s="194" t="s">
        <v>79</v>
      </c>
      <c r="AV386" s="15" t="s">
        <v>78</v>
      </c>
      <c r="AW386" s="15" t="s">
        <v>29</v>
      </c>
      <c r="AX386" s="15" t="s">
        <v>72</v>
      </c>
      <c r="AY386" s="194" t="s">
        <v>134</v>
      </c>
    </row>
    <row r="387" spans="1:65" s="13" customFormat="1">
      <c r="B387" s="177"/>
      <c r="D387" s="172" t="s">
        <v>146</v>
      </c>
      <c r="E387" s="178" t="s">
        <v>1</v>
      </c>
      <c r="F387" s="179" t="s">
        <v>815</v>
      </c>
      <c r="H387" s="180">
        <v>677</v>
      </c>
      <c r="I387" s="181"/>
      <c r="L387" s="177"/>
      <c r="M387" s="182"/>
      <c r="N387" s="183"/>
      <c r="O387" s="183"/>
      <c r="P387" s="183"/>
      <c r="Q387" s="183"/>
      <c r="R387" s="183"/>
      <c r="S387" s="183"/>
      <c r="T387" s="184"/>
      <c r="AT387" s="178" t="s">
        <v>146</v>
      </c>
      <c r="AU387" s="178" t="s">
        <v>79</v>
      </c>
      <c r="AV387" s="13" t="s">
        <v>79</v>
      </c>
      <c r="AW387" s="13" t="s">
        <v>29</v>
      </c>
      <c r="AX387" s="13" t="s">
        <v>72</v>
      </c>
      <c r="AY387" s="178" t="s">
        <v>134</v>
      </c>
    </row>
    <row r="388" spans="1:65" s="13" customFormat="1">
      <c r="B388" s="177"/>
      <c r="D388" s="172" t="s">
        <v>146</v>
      </c>
      <c r="E388" s="178" t="s">
        <v>1</v>
      </c>
      <c r="F388" s="179" t="s">
        <v>816</v>
      </c>
      <c r="H388" s="180">
        <v>40</v>
      </c>
      <c r="I388" s="181"/>
      <c r="L388" s="177"/>
      <c r="M388" s="182"/>
      <c r="N388" s="183"/>
      <c r="O388" s="183"/>
      <c r="P388" s="183"/>
      <c r="Q388" s="183"/>
      <c r="R388" s="183"/>
      <c r="S388" s="183"/>
      <c r="T388" s="184"/>
      <c r="AT388" s="178" t="s">
        <v>146</v>
      </c>
      <c r="AU388" s="178" t="s">
        <v>79</v>
      </c>
      <c r="AV388" s="13" t="s">
        <v>79</v>
      </c>
      <c r="AW388" s="13" t="s">
        <v>29</v>
      </c>
      <c r="AX388" s="13" t="s">
        <v>72</v>
      </c>
      <c r="AY388" s="178" t="s">
        <v>134</v>
      </c>
    </row>
    <row r="389" spans="1:65" s="13" customFormat="1">
      <c r="B389" s="177"/>
      <c r="D389" s="172" t="s">
        <v>146</v>
      </c>
      <c r="E389" s="178" t="s">
        <v>1</v>
      </c>
      <c r="F389" s="179" t="s">
        <v>817</v>
      </c>
      <c r="H389" s="180">
        <v>40</v>
      </c>
      <c r="I389" s="181"/>
      <c r="L389" s="177"/>
      <c r="M389" s="182"/>
      <c r="N389" s="183"/>
      <c r="O389" s="183"/>
      <c r="P389" s="183"/>
      <c r="Q389" s="183"/>
      <c r="R389" s="183"/>
      <c r="S389" s="183"/>
      <c r="T389" s="184"/>
      <c r="AT389" s="178" t="s">
        <v>146</v>
      </c>
      <c r="AU389" s="178" t="s">
        <v>79</v>
      </c>
      <c r="AV389" s="13" t="s">
        <v>79</v>
      </c>
      <c r="AW389" s="13" t="s">
        <v>29</v>
      </c>
      <c r="AX389" s="13" t="s">
        <v>72</v>
      </c>
      <c r="AY389" s="178" t="s">
        <v>134</v>
      </c>
    </row>
    <row r="390" spans="1:65" s="13" customFormat="1">
      <c r="B390" s="177"/>
      <c r="D390" s="172" t="s">
        <v>146</v>
      </c>
      <c r="E390" s="178" t="s">
        <v>1</v>
      </c>
      <c r="F390" s="179" t="s">
        <v>818</v>
      </c>
      <c r="H390" s="180">
        <v>129</v>
      </c>
      <c r="I390" s="181"/>
      <c r="L390" s="177"/>
      <c r="M390" s="182"/>
      <c r="N390" s="183"/>
      <c r="O390" s="183"/>
      <c r="P390" s="183"/>
      <c r="Q390" s="183"/>
      <c r="R390" s="183"/>
      <c r="S390" s="183"/>
      <c r="T390" s="184"/>
      <c r="AT390" s="178" t="s">
        <v>146</v>
      </c>
      <c r="AU390" s="178" t="s">
        <v>79</v>
      </c>
      <c r="AV390" s="13" t="s">
        <v>79</v>
      </c>
      <c r="AW390" s="13" t="s">
        <v>29</v>
      </c>
      <c r="AX390" s="13" t="s">
        <v>72</v>
      </c>
      <c r="AY390" s="178" t="s">
        <v>134</v>
      </c>
    </row>
    <row r="391" spans="1:65" s="14" customFormat="1">
      <c r="B391" s="185"/>
      <c r="D391" s="172" t="s">
        <v>146</v>
      </c>
      <c r="E391" s="186" t="s">
        <v>84</v>
      </c>
      <c r="F391" s="187" t="s">
        <v>147</v>
      </c>
      <c r="H391" s="188">
        <v>886</v>
      </c>
      <c r="I391" s="189"/>
      <c r="L391" s="185"/>
      <c r="M391" s="190"/>
      <c r="N391" s="191"/>
      <c r="O391" s="191"/>
      <c r="P391" s="191"/>
      <c r="Q391" s="191"/>
      <c r="R391" s="191"/>
      <c r="S391" s="191"/>
      <c r="T391" s="192"/>
      <c r="AT391" s="186" t="s">
        <v>146</v>
      </c>
      <c r="AU391" s="186" t="s">
        <v>79</v>
      </c>
      <c r="AV391" s="14" t="s">
        <v>141</v>
      </c>
      <c r="AW391" s="14" t="s">
        <v>29</v>
      </c>
      <c r="AX391" s="14" t="s">
        <v>78</v>
      </c>
      <c r="AY391" s="186" t="s">
        <v>134</v>
      </c>
    </row>
    <row r="392" spans="1:65" s="15" customFormat="1" ht="22.5">
      <c r="B392" s="193"/>
      <c r="D392" s="172" t="s">
        <v>146</v>
      </c>
      <c r="E392" s="194" t="s">
        <v>1</v>
      </c>
      <c r="F392" s="195" t="s">
        <v>319</v>
      </c>
      <c r="H392" s="194" t="s">
        <v>1</v>
      </c>
      <c r="I392" s="196"/>
      <c r="L392" s="193"/>
      <c r="M392" s="197"/>
      <c r="N392" s="198"/>
      <c r="O392" s="198"/>
      <c r="P392" s="198"/>
      <c r="Q392" s="198"/>
      <c r="R392" s="198"/>
      <c r="S392" s="198"/>
      <c r="T392" s="199"/>
      <c r="AT392" s="194" t="s">
        <v>146</v>
      </c>
      <c r="AU392" s="194" t="s">
        <v>79</v>
      </c>
      <c r="AV392" s="15" t="s">
        <v>78</v>
      </c>
      <c r="AW392" s="15" t="s">
        <v>29</v>
      </c>
      <c r="AX392" s="15" t="s">
        <v>72</v>
      </c>
      <c r="AY392" s="194" t="s">
        <v>134</v>
      </c>
    </row>
    <row r="393" spans="1:65" s="2" customFormat="1" ht="16.5" customHeight="1">
      <c r="A393" s="33"/>
      <c r="B393" s="158"/>
      <c r="C393" s="200" t="s">
        <v>251</v>
      </c>
      <c r="D393" s="200" t="s">
        <v>168</v>
      </c>
      <c r="E393" s="201" t="s">
        <v>326</v>
      </c>
      <c r="F393" s="202" t="s">
        <v>327</v>
      </c>
      <c r="G393" s="203" t="s">
        <v>139</v>
      </c>
      <c r="H393" s="204">
        <v>939.60299999999995</v>
      </c>
      <c r="I393" s="205"/>
      <c r="J393" s="206">
        <f>ROUND(I393*H393,2)</f>
        <v>0</v>
      </c>
      <c r="K393" s="202" t="s">
        <v>140</v>
      </c>
      <c r="L393" s="207"/>
      <c r="M393" s="208" t="s">
        <v>1</v>
      </c>
      <c r="N393" s="209" t="s">
        <v>37</v>
      </c>
      <c r="O393" s="59"/>
      <c r="P393" s="168">
        <f>O393*H393</f>
        <v>0</v>
      </c>
      <c r="Q393" s="168">
        <v>0.11799999999999999</v>
      </c>
      <c r="R393" s="168">
        <f>Q393*H393</f>
        <v>110.87315399999999</v>
      </c>
      <c r="S393" s="168">
        <v>0</v>
      </c>
      <c r="T393" s="169">
        <f>S393*H393</f>
        <v>0</v>
      </c>
      <c r="U393" s="33"/>
      <c r="V393" s="33"/>
      <c r="W393" s="33"/>
      <c r="X393" s="33"/>
      <c r="Y393" s="33"/>
      <c r="Z393" s="33"/>
      <c r="AA393" s="33"/>
      <c r="AB393" s="33"/>
      <c r="AC393" s="33"/>
      <c r="AD393" s="33"/>
      <c r="AE393" s="33"/>
      <c r="AR393" s="170" t="s">
        <v>172</v>
      </c>
      <c r="AT393" s="170" t="s">
        <v>168</v>
      </c>
      <c r="AU393" s="170" t="s">
        <v>79</v>
      </c>
      <c r="AY393" s="18" t="s">
        <v>134</v>
      </c>
      <c r="BE393" s="171">
        <f>IF(N393="základní",J393,0)</f>
        <v>0</v>
      </c>
      <c r="BF393" s="171">
        <f>IF(N393="snížená",J393,0)</f>
        <v>0</v>
      </c>
      <c r="BG393" s="171">
        <f>IF(N393="zákl. přenesená",J393,0)</f>
        <v>0</v>
      </c>
      <c r="BH393" s="171">
        <f>IF(N393="sníž. přenesená",J393,0)</f>
        <v>0</v>
      </c>
      <c r="BI393" s="171">
        <f>IF(N393="nulová",J393,0)</f>
        <v>0</v>
      </c>
      <c r="BJ393" s="18" t="s">
        <v>78</v>
      </c>
      <c r="BK393" s="171">
        <f>ROUND(I393*H393,2)</f>
        <v>0</v>
      </c>
      <c r="BL393" s="18" t="s">
        <v>141</v>
      </c>
      <c r="BM393" s="170" t="s">
        <v>819</v>
      </c>
    </row>
    <row r="394" spans="1:65" s="2" customFormat="1">
      <c r="A394" s="33"/>
      <c r="B394" s="34"/>
      <c r="C394" s="33"/>
      <c r="D394" s="172" t="s">
        <v>142</v>
      </c>
      <c r="E394" s="33"/>
      <c r="F394" s="173" t="s">
        <v>327</v>
      </c>
      <c r="G394" s="33"/>
      <c r="H394" s="33"/>
      <c r="I394" s="94"/>
      <c r="J394" s="33"/>
      <c r="K394" s="33"/>
      <c r="L394" s="34"/>
      <c r="M394" s="174"/>
      <c r="N394" s="175"/>
      <c r="O394" s="59"/>
      <c r="P394" s="59"/>
      <c r="Q394" s="59"/>
      <c r="R394" s="59"/>
      <c r="S394" s="59"/>
      <c r="T394" s="60"/>
      <c r="U394" s="33"/>
      <c r="V394" s="33"/>
      <c r="W394" s="33"/>
      <c r="X394" s="33"/>
      <c r="Y394" s="33"/>
      <c r="Z394" s="33"/>
      <c r="AA394" s="33"/>
      <c r="AB394" s="33"/>
      <c r="AC394" s="33"/>
      <c r="AD394" s="33"/>
      <c r="AE394" s="33"/>
      <c r="AT394" s="18" t="s">
        <v>142</v>
      </c>
      <c r="AU394" s="18" t="s">
        <v>79</v>
      </c>
    </row>
    <row r="395" spans="1:65" s="13" customFormat="1" ht="22.5">
      <c r="B395" s="177"/>
      <c r="D395" s="172" t="s">
        <v>146</v>
      </c>
      <c r="E395" s="178" t="s">
        <v>1</v>
      </c>
      <c r="F395" s="179" t="s">
        <v>820</v>
      </c>
      <c r="H395" s="180">
        <v>886</v>
      </c>
      <c r="I395" s="181"/>
      <c r="L395" s="177"/>
      <c r="M395" s="182"/>
      <c r="N395" s="183"/>
      <c r="O395" s="183"/>
      <c r="P395" s="183"/>
      <c r="Q395" s="183"/>
      <c r="R395" s="183"/>
      <c r="S395" s="183"/>
      <c r="T395" s="184"/>
      <c r="AT395" s="178" t="s">
        <v>146</v>
      </c>
      <c r="AU395" s="178" t="s">
        <v>79</v>
      </c>
      <c r="AV395" s="13" t="s">
        <v>79</v>
      </c>
      <c r="AW395" s="13" t="s">
        <v>29</v>
      </c>
      <c r="AX395" s="13" t="s">
        <v>72</v>
      </c>
      <c r="AY395" s="178" t="s">
        <v>134</v>
      </c>
    </row>
    <row r="396" spans="1:65" s="13" customFormat="1">
      <c r="B396" s="177"/>
      <c r="D396" s="172" t="s">
        <v>146</v>
      </c>
      <c r="E396" s="178" t="s">
        <v>1</v>
      </c>
      <c r="F396" s="179" t="s">
        <v>821</v>
      </c>
      <c r="H396" s="180">
        <v>930.3</v>
      </c>
      <c r="I396" s="181"/>
      <c r="L396" s="177"/>
      <c r="M396" s="182"/>
      <c r="N396" s="183"/>
      <c r="O396" s="183"/>
      <c r="P396" s="183"/>
      <c r="Q396" s="183"/>
      <c r="R396" s="183"/>
      <c r="S396" s="183"/>
      <c r="T396" s="184"/>
      <c r="AT396" s="178" t="s">
        <v>146</v>
      </c>
      <c r="AU396" s="178" t="s">
        <v>79</v>
      </c>
      <c r="AV396" s="13" t="s">
        <v>79</v>
      </c>
      <c r="AW396" s="13" t="s">
        <v>29</v>
      </c>
      <c r="AX396" s="13" t="s">
        <v>78</v>
      </c>
      <c r="AY396" s="178" t="s">
        <v>134</v>
      </c>
    </row>
    <row r="397" spans="1:65" s="15" customFormat="1" ht="22.5">
      <c r="B397" s="193"/>
      <c r="D397" s="172" t="s">
        <v>146</v>
      </c>
      <c r="E397" s="194" t="s">
        <v>1</v>
      </c>
      <c r="F397" s="195" t="s">
        <v>319</v>
      </c>
      <c r="H397" s="194" t="s">
        <v>1</v>
      </c>
      <c r="I397" s="196"/>
      <c r="L397" s="193"/>
      <c r="M397" s="197"/>
      <c r="N397" s="198"/>
      <c r="O397" s="198"/>
      <c r="P397" s="198"/>
      <c r="Q397" s="198"/>
      <c r="R397" s="198"/>
      <c r="S397" s="198"/>
      <c r="T397" s="199"/>
      <c r="AT397" s="194" t="s">
        <v>146</v>
      </c>
      <c r="AU397" s="194" t="s">
        <v>79</v>
      </c>
      <c r="AV397" s="15" t="s">
        <v>78</v>
      </c>
      <c r="AW397" s="15" t="s">
        <v>29</v>
      </c>
      <c r="AX397" s="15" t="s">
        <v>72</v>
      </c>
      <c r="AY397" s="194" t="s">
        <v>134</v>
      </c>
    </row>
    <row r="398" spans="1:65" s="13" customFormat="1">
      <c r="B398" s="177"/>
      <c r="D398" s="172" t="s">
        <v>146</v>
      </c>
      <c r="F398" s="179" t="s">
        <v>822</v>
      </c>
      <c r="H398" s="180">
        <v>939.60299999999995</v>
      </c>
      <c r="I398" s="181"/>
      <c r="L398" s="177"/>
      <c r="M398" s="182"/>
      <c r="N398" s="183"/>
      <c r="O398" s="183"/>
      <c r="P398" s="183"/>
      <c r="Q398" s="183"/>
      <c r="R398" s="183"/>
      <c r="S398" s="183"/>
      <c r="T398" s="184"/>
      <c r="AT398" s="178" t="s">
        <v>146</v>
      </c>
      <c r="AU398" s="178" t="s">
        <v>79</v>
      </c>
      <c r="AV398" s="13" t="s">
        <v>79</v>
      </c>
      <c r="AW398" s="13" t="s">
        <v>3</v>
      </c>
      <c r="AX398" s="13" t="s">
        <v>78</v>
      </c>
      <c r="AY398" s="178" t="s">
        <v>134</v>
      </c>
    </row>
    <row r="399" spans="1:65" s="2" customFormat="1" ht="21.75" customHeight="1">
      <c r="A399" s="33"/>
      <c r="B399" s="158"/>
      <c r="C399" s="159" t="s">
        <v>197</v>
      </c>
      <c r="D399" s="159" t="s">
        <v>136</v>
      </c>
      <c r="E399" s="160" t="s">
        <v>329</v>
      </c>
      <c r="F399" s="161" t="s">
        <v>823</v>
      </c>
      <c r="G399" s="162" t="s">
        <v>139</v>
      </c>
      <c r="H399" s="163">
        <v>2321</v>
      </c>
      <c r="I399" s="164"/>
      <c r="J399" s="165">
        <f>ROUND(I399*H399,2)</f>
        <v>0</v>
      </c>
      <c r="K399" s="161" t="s">
        <v>140</v>
      </c>
      <c r="L399" s="34"/>
      <c r="M399" s="166" t="s">
        <v>1</v>
      </c>
      <c r="N399" s="167" t="s">
        <v>37</v>
      </c>
      <c r="O399" s="59"/>
      <c r="P399" s="168">
        <f>O399*H399</f>
        <v>0</v>
      </c>
      <c r="Q399" s="168">
        <v>0.10100000000000001</v>
      </c>
      <c r="R399" s="168">
        <f>Q399*H399</f>
        <v>234.42100000000002</v>
      </c>
      <c r="S399" s="168">
        <v>0</v>
      </c>
      <c r="T399" s="169">
        <f>S399*H399</f>
        <v>0</v>
      </c>
      <c r="U399" s="33"/>
      <c r="V399" s="33"/>
      <c r="W399" s="33"/>
      <c r="X399" s="33"/>
      <c r="Y399" s="33"/>
      <c r="Z399" s="33"/>
      <c r="AA399" s="33"/>
      <c r="AB399" s="33"/>
      <c r="AC399" s="33"/>
      <c r="AD399" s="33"/>
      <c r="AE399" s="33"/>
      <c r="AR399" s="170" t="s">
        <v>141</v>
      </c>
      <c r="AT399" s="170" t="s">
        <v>136</v>
      </c>
      <c r="AU399" s="170" t="s">
        <v>79</v>
      </c>
      <c r="AY399" s="18" t="s">
        <v>134</v>
      </c>
      <c r="BE399" s="171">
        <f>IF(N399="základní",J399,0)</f>
        <v>0</v>
      </c>
      <c r="BF399" s="171">
        <f>IF(N399="snížená",J399,0)</f>
        <v>0</v>
      </c>
      <c r="BG399" s="171">
        <f>IF(N399="zákl. přenesená",J399,0)</f>
        <v>0</v>
      </c>
      <c r="BH399" s="171">
        <f>IF(N399="sníž. přenesená",J399,0)</f>
        <v>0</v>
      </c>
      <c r="BI399" s="171">
        <f>IF(N399="nulová",J399,0)</f>
        <v>0</v>
      </c>
      <c r="BJ399" s="18" t="s">
        <v>78</v>
      </c>
      <c r="BK399" s="171">
        <f>ROUND(I399*H399,2)</f>
        <v>0</v>
      </c>
      <c r="BL399" s="18" t="s">
        <v>141</v>
      </c>
      <c r="BM399" s="170" t="s">
        <v>824</v>
      </c>
    </row>
    <row r="400" spans="1:65" s="2" customFormat="1" ht="48.75">
      <c r="A400" s="33"/>
      <c r="B400" s="34"/>
      <c r="C400" s="33"/>
      <c r="D400" s="172" t="s">
        <v>142</v>
      </c>
      <c r="E400" s="33"/>
      <c r="F400" s="173" t="s">
        <v>330</v>
      </c>
      <c r="G400" s="33"/>
      <c r="H400" s="33"/>
      <c r="I400" s="94"/>
      <c r="J400" s="33"/>
      <c r="K400" s="33"/>
      <c r="L400" s="34"/>
      <c r="M400" s="174"/>
      <c r="N400" s="175"/>
      <c r="O400" s="59"/>
      <c r="P400" s="59"/>
      <c r="Q400" s="59"/>
      <c r="R400" s="59"/>
      <c r="S400" s="59"/>
      <c r="T400" s="60"/>
      <c r="U400" s="33"/>
      <c r="V400" s="33"/>
      <c r="W400" s="33"/>
      <c r="X400" s="33"/>
      <c r="Y400" s="33"/>
      <c r="Z400" s="33"/>
      <c r="AA400" s="33"/>
      <c r="AB400" s="33"/>
      <c r="AC400" s="33"/>
      <c r="AD400" s="33"/>
      <c r="AE400" s="33"/>
      <c r="AT400" s="18" t="s">
        <v>142</v>
      </c>
      <c r="AU400" s="18" t="s">
        <v>79</v>
      </c>
    </row>
    <row r="401" spans="1:65" s="2" customFormat="1" ht="78">
      <c r="A401" s="33"/>
      <c r="B401" s="34"/>
      <c r="C401" s="33"/>
      <c r="D401" s="172" t="s">
        <v>144</v>
      </c>
      <c r="E401" s="33"/>
      <c r="F401" s="176" t="s">
        <v>331</v>
      </c>
      <c r="G401" s="33"/>
      <c r="H401" s="33"/>
      <c r="I401" s="94"/>
      <c r="J401" s="33"/>
      <c r="K401" s="33"/>
      <c r="L401" s="34"/>
      <c r="M401" s="174"/>
      <c r="N401" s="175"/>
      <c r="O401" s="59"/>
      <c r="P401" s="59"/>
      <c r="Q401" s="59"/>
      <c r="R401" s="59"/>
      <c r="S401" s="59"/>
      <c r="T401" s="60"/>
      <c r="U401" s="33"/>
      <c r="V401" s="33"/>
      <c r="W401" s="33"/>
      <c r="X401" s="33"/>
      <c r="Y401" s="33"/>
      <c r="Z401" s="33"/>
      <c r="AA401" s="33"/>
      <c r="AB401" s="33"/>
      <c r="AC401" s="33"/>
      <c r="AD401" s="33"/>
      <c r="AE401" s="33"/>
      <c r="AT401" s="18" t="s">
        <v>144</v>
      </c>
      <c r="AU401" s="18" t="s">
        <v>79</v>
      </c>
    </row>
    <row r="402" spans="1:65" s="13" customFormat="1" ht="33.75">
      <c r="B402" s="177"/>
      <c r="D402" s="172" t="s">
        <v>146</v>
      </c>
      <c r="E402" s="178" t="s">
        <v>1</v>
      </c>
      <c r="F402" s="179" t="s">
        <v>825</v>
      </c>
      <c r="H402" s="180">
        <v>2321</v>
      </c>
      <c r="I402" s="181"/>
      <c r="L402" s="177"/>
      <c r="M402" s="182"/>
      <c r="N402" s="183"/>
      <c r="O402" s="183"/>
      <c r="P402" s="183"/>
      <c r="Q402" s="183"/>
      <c r="R402" s="183"/>
      <c r="S402" s="183"/>
      <c r="T402" s="184"/>
      <c r="AT402" s="178" t="s">
        <v>146</v>
      </c>
      <c r="AU402" s="178" t="s">
        <v>79</v>
      </c>
      <c r="AV402" s="13" t="s">
        <v>79</v>
      </c>
      <c r="AW402" s="13" t="s">
        <v>29</v>
      </c>
      <c r="AX402" s="13" t="s">
        <v>78</v>
      </c>
      <c r="AY402" s="178" t="s">
        <v>134</v>
      </c>
    </row>
    <row r="403" spans="1:65" s="15" customFormat="1" ht="22.5">
      <c r="B403" s="193"/>
      <c r="D403" s="172" t="s">
        <v>146</v>
      </c>
      <c r="E403" s="194" t="s">
        <v>1</v>
      </c>
      <c r="F403" s="195" t="s">
        <v>319</v>
      </c>
      <c r="H403" s="194" t="s">
        <v>1</v>
      </c>
      <c r="I403" s="196"/>
      <c r="L403" s="193"/>
      <c r="M403" s="197"/>
      <c r="N403" s="198"/>
      <c r="O403" s="198"/>
      <c r="P403" s="198"/>
      <c r="Q403" s="198"/>
      <c r="R403" s="198"/>
      <c r="S403" s="198"/>
      <c r="T403" s="199"/>
      <c r="AT403" s="194" t="s">
        <v>146</v>
      </c>
      <c r="AU403" s="194" t="s">
        <v>79</v>
      </c>
      <c r="AV403" s="15" t="s">
        <v>78</v>
      </c>
      <c r="AW403" s="15" t="s">
        <v>29</v>
      </c>
      <c r="AX403" s="15" t="s">
        <v>72</v>
      </c>
      <c r="AY403" s="194" t="s">
        <v>134</v>
      </c>
    </row>
    <row r="404" spans="1:65" s="2" customFormat="1" ht="16.5" customHeight="1">
      <c r="A404" s="33"/>
      <c r="B404" s="158"/>
      <c r="C404" s="200" t="s">
        <v>237</v>
      </c>
      <c r="D404" s="200" t="s">
        <v>168</v>
      </c>
      <c r="E404" s="201" t="s">
        <v>338</v>
      </c>
      <c r="F404" s="202" t="s">
        <v>339</v>
      </c>
      <c r="G404" s="203" t="s">
        <v>139</v>
      </c>
      <c r="H404" s="204">
        <v>2063.25</v>
      </c>
      <c r="I404" s="205"/>
      <c r="J404" s="206">
        <f>ROUND(I404*H404,2)</f>
        <v>0</v>
      </c>
      <c r="K404" s="202" t="s">
        <v>140</v>
      </c>
      <c r="L404" s="207"/>
      <c r="M404" s="208" t="s">
        <v>1</v>
      </c>
      <c r="N404" s="209" t="s">
        <v>37</v>
      </c>
      <c r="O404" s="59"/>
      <c r="P404" s="168">
        <f>O404*H404</f>
        <v>0</v>
      </c>
      <c r="Q404" s="168">
        <v>0.13100000000000001</v>
      </c>
      <c r="R404" s="168">
        <f>Q404*H404</f>
        <v>270.28575000000001</v>
      </c>
      <c r="S404" s="168">
        <v>0</v>
      </c>
      <c r="T404" s="169">
        <f>S404*H404</f>
        <v>0</v>
      </c>
      <c r="U404" s="33"/>
      <c r="V404" s="33"/>
      <c r="W404" s="33"/>
      <c r="X404" s="33"/>
      <c r="Y404" s="33"/>
      <c r="Z404" s="33"/>
      <c r="AA404" s="33"/>
      <c r="AB404" s="33"/>
      <c r="AC404" s="33"/>
      <c r="AD404" s="33"/>
      <c r="AE404" s="33"/>
      <c r="AR404" s="170" t="s">
        <v>172</v>
      </c>
      <c r="AT404" s="170" t="s">
        <v>168</v>
      </c>
      <c r="AU404" s="170" t="s">
        <v>79</v>
      </c>
      <c r="AY404" s="18" t="s">
        <v>134</v>
      </c>
      <c r="BE404" s="171">
        <f>IF(N404="základní",J404,0)</f>
        <v>0</v>
      </c>
      <c r="BF404" s="171">
        <f>IF(N404="snížená",J404,0)</f>
        <v>0</v>
      </c>
      <c r="BG404" s="171">
        <f>IF(N404="zákl. přenesená",J404,0)</f>
        <v>0</v>
      </c>
      <c r="BH404" s="171">
        <f>IF(N404="sníž. přenesená",J404,0)</f>
        <v>0</v>
      </c>
      <c r="BI404" s="171">
        <f>IF(N404="nulová",J404,0)</f>
        <v>0</v>
      </c>
      <c r="BJ404" s="18" t="s">
        <v>78</v>
      </c>
      <c r="BK404" s="171">
        <f>ROUND(I404*H404,2)</f>
        <v>0</v>
      </c>
      <c r="BL404" s="18" t="s">
        <v>141</v>
      </c>
      <c r="BM404" s="170" t="s">
        <v>826</v>
      </c>
    </row>
    <row r="405" spans="1:65" s="2" customFormat="1">
      <c r="A405" s="33"/>
      <c r="B405" s="34"/>
      <c r="C405" s="33"/>
      <c r="D405" s="172" t="s">
        <v>142</v>
      </c>
      <c r="E405" s="33"/>
      <c r="F405" s="173" t="s">
        <v>339</v>
      </c>
      <c r="G405" s="33"/>
      <c r="H405" s="33"/>
      <c r="I405" s="94"/>
      <c r="J405" s="33"/>
      <c r="K405" s="33"/>
      <c r="L405" s="34"/>
      <c r="M405" s="174"/>
      <c r="N405" s="175"/>
      <c r="O405" s="59"/>
      <c r="P405" s="59"/>
      <c r="Q405" s="59"/>
      <c r="R405" s="59"/>
      <c r="S405" s="59"/>
      <c r="T405" s="60"/>
      <c r="U405" s="33"/>
      <c r="V405" s="33"/>
      <c r="W405" s="33"/>
      <c r="X405" s="33"/>
      <c r="Y405" s="33"/>
      <c r="Z405" s="33"/>
      <c r="AA405" s="33"/>
      <c r="AB405" s="33"/>
      <c r="AC405" s="33"/>
      <c r="AD405" s="33"/>
      <c r="AE405" s="33"/>
      <c r="AT405" s="18" t="s">
        <v>142</v>
      </c>
      <c r="AU405" s="18" t="s">
        <v>79</v>
      </c>
    </row>
    <row r="406" spans="1:65" s="13" customFormat="1" ht="22.5">
      <c r="B406" s="177"/>
      <c r="D406" s="172" t="s">
        <v>146</v>
      </c>
      <c r="E406" s="178" t="s">
        <v>1</v>
      </c>
      <c r="F406" s="179" t="s">
        <v>827</v>
      </c>
      <c r="H406" s="180">
        <v>500</v>
      </c>
      <c r="I406" s="181"/>
      <c r="L406" s="177"/>
      <c r="M406" s="182"/>
      <c r="N406" s="183"/>
      <c r="O406" s="183"/>
      <c r="P406" s="183"/>
      <c r="Q406" s="183"/>
      <c r="R406" s="183"/>
      <c r="S406" s="183"/>
      <c r="T406" s="184"/>
      <c r="AT406" s="178" t="s">
        <v>146</v>
      </c>
      <c r="AU406" s="178" t="s">
        <v>79</v>
      </c>
      <c r="AV406" s="13" t="s">
        <v>79</v>
      </c>
      <c r="AW406" s="13" t="s">
        <v>29</v>
      </c>
      <c r="AX406" s="13" t="s">
        <v>72</v>
      </c>
      <c r="AY406" s="178" t="s">
        <v>134</v>
      </c>
    </row>
    <row r="407" spans="1:65" s="13" customFormat="1">
      <c r="B407" s="177"/>
      <c r="D407" s="172" t="s">
        <v>146</v>
      </c>
      <c r="E407" s="178" t="s">
        <v>1</v>
      </c>
      <c r="F407" s="179" t="s">
        <v>828</v>
      </c>
      <c r="H407" s="180">
        <v>1330</v>
      </c>
      <c r="I407" s="181"/>
      <c r="L407" s="177"/>
      <c r="M407" s="182"/>
      <c r="N407" s="183"/>
      <c r="O407" s="183"/>
      <c r="P407" s="183"/>
      <c r="Q407" s="183"/>
      <c r="R407" s="183"/>
      <c r="S407" s="183"/>
      <c r="T407" s="184"/>
      <c r="AT407" s="178" t="s">
        <v>146</v>
      </c>
      <c r="AU407" s="178" t="s">
        <v>79</v>
      </c>
      <c r="AV407" s="13" t="s">
        <v>79</v>
      </c>
      <c r="AW407" s="13" t="s">
        <v>29</v>
      </c>
      <c r="AX407" s="13" t="s">
        <v>72</v>
      </c>
      <c r="AY407" s="178" t="s">
        <v>134</v>
      </c>
    </row>
    <row r="408" spans="1:65" s="13" customFormat="1" ht="22.5">
      <c r="B408" s="177"/>
      <c r="D408" s="172" t="s">
        <v>146</v>
      </c>
      <c r="E408" s="178" t="s">
        <v>1</v>
      </c>
      <c r="F408" s="179" t="s">
        <v>829</v>
      </c>
      <c r="H408" s="180">
        <v>135</v>
      </c>
      <c r="I408" s="181"/>
      <c r="L408" s="177"/>
      <c r="M408" s="182"/>
      <c r="N408" s="183"/>
      <c r="O408" s="183"/>
      <c r="P408" s="183"/>
      <c r="Q408" s="183"/>
      <c r="R408" s="183"/>
      <c r="S408" s="183"/>
      <c r="T408" s="184"/>
      <c r="AT408" s="178" t="s">
        <v>146</v>
      </c>
      <c r="AU408" s="178" t="s">
        <v>79</v>
      </c>
      <c r="AV408" s="13" t="s">
        <v>79</v>
      </c>
      <c r="AW408" s="13" t="s">
        <v>29</v>
      </c>
      <c r="AX408" s="13" t="s">
        <v>72</v>
      </c>
      <c r="AY408" s="178" t="s">
        <v>134</v>
      </c>
    </row>
    <row r="409" spans="1:65" s="13" customFormat="1">
      <c r="B409" s="177"/>
      <c r="D409" s="172" t="s">
        <v>146</v>
      </c>
      <c r="E409" s="178" t="s">
        <v>1</v>
      </c>
      <c r="F409" s="179" t="s">
        <v>830</v>
      </c>
      <c r="H409" s="180">
        <v>2063.25</v>
      </c>
      <c r="I409" s="181"/>
      <c r="L409" s="177"/>
      <c r="M409" s="182"/>
      <c r="N409" s="183"/>
      <c r="O409" s="183"/>
      <c r="P409" s="183"/>
      <c r="Q409" s="183"/>
      <c r="R409" s="183"/>
      <c r="S409" s="183"/>
      <c r="T409" s="184"/>
      <c r="AT409" s="178" t="s">
        <v>146</v>
      </c>
      <c r="AU409" s="178" t="s">
        <v>79</v>
      </c>
      <c r="AV409" s="13" t="s">
        <v>79</v>
      </c>
      <c r="AW409" s="13" t="s">
        <v>29</v>
      </c>
      <c r="AX409" s="13" t="s">
        <v>78</v>
      </c>
      <c r="AY409" s="178" t="s">
        <v>134</v>
      </c>
    </row>
    <row r="410" spans="1:65" s="15" customFormat="1" ht="22.5">
      <c r="B410" s="193"/>
      <c r="D410" s="172" t="s">
        <v>146</v>
      </c>
      <c r="E410" s="194" t="s">
        <v>1</v>
      </c>
      <c r="F410" s="195" t="s">
        <v>319</v>
      </c>
      <c r="H410" s="194" t="s">
        <v>1</v>
      </c>
      <c r="I410" s="196"/>
      <c r="L410" s="193"/>
      <c r="M410" s="197"/>
      <c r="N410" s="198"/>
      <c r="O410" s="198"/>
      <c r="P410" s="198"/>
      <c r="Q410" s="198"/>
      <c r="R410" s="198"/>
      <c r="S410" s="198"/>
      <c r="T410" s="199"/>
      <c r="AT410" s="194" t="s">
        <v>146</v>
      </c>
      <c r="AU410" s="194" t="s">
        <v>79</v>
      </c>
      <c r="AV410" s="15" t="s">
        <v>78</v>
      </c>
      <c r="AW410" s="15" t="s">
        <v>29</v>
      </c>
      <c r="AX410" s="15" t="s">
        <v>72</v>
      </c>
      <c r="AY410" s="194" t="s">
        <v>134</v>
      </c>
    </row>
    <row r="411" spans="1:65" s="2" customFormat="1" ht="16.5" customHeight="1">
      <c r="A411" s="33"/>
      <c r="B411" s="158"/>
      <c r="C411" s="200" t="s">
        <v>242</v>
      </c>
      <c r="D411" s="200" t="s">
        <v>168</v>
      </c>
      <c r="E411" s="201" t="s">
        <v>831</v>
      </c>
      <c r="F411" s="202" t="s">
        <v>832</v>
      </c>
      <c r="G411" s="203" t="s">
        <v>139</v>
      </c>
      <c r="H411" s="204">
        <v>473.55</v>
      </c>
      <c r="I411" s="205"/>
      <c r="J411" s="206">
        <f>ROUND(I411*H411,2)</f>
        <v>0</v>
      </c>
      <c r="K411" s="202" t="s">
        <v>140</v>
      </c>
      <c r="L411" s="207"/>
      <c r="M411" s="208" t="s">
        <v>1</v>
      </c>
      <c r="N411" s="209" t="s">
        <v>37</v>
      </c>
      <c r="O411" s="59"/>
      <c r="P411" s="168">
        <f>O411*H411</f>
        <v>0</v>
      </c>
      <c r="Q411" s="168">
        <v>0.17599999999999999</v>
      </c>
      <c r="R411" s="168">
        <f>Q411*H411</f>
        <v>83.344799999999992</v>
      </c>
      <c r="S411" s="168">
        <v>0</v>
      </c>
      <c r="T411" s="169">
        <f>S411*H411</f>
        <v>0</v>
      </c>
      <c r="U411" s="33"/>
      <c r="V411" s="33"/>
      <c r="W411" s="33"/>
      <c r="X411" s="33"/>
      <c r="Y411" s="33"/>
      <c r="Z411" s="33"/>
      <c r="AA411" s="33"/>
      <c r="AB411" s="33"/>
      <c r="AC411" s="33"/>
      <c r="AD411" s="33"/>
      <c r="AE411" s="33"/>
      <c r="AR411" s="170" t="s">
        <v>172</v>
      </c>
      <c r="AT411" s="170" t="s">
        <v>168</v>
      </c>
      <c r="AU411" s="170" t="s">
        <v>79</v>
      </c>
      <c r="AY411" s="18" t="s">
        <v>134</v>
      </c>
      <c r="BE411" s="171">
        <f>IF(N411="základní",J411,0)</f>
        <v>0</v>
      </c>
      <c r="BF411" s="171">
        <f>IF(N411="snížená",J411,0)</f>
        <v>0</v>
      </c>
      <c r="BG411" s="171">
        <f>IF(N411="zákl. přenesená",J411,0)</f>
        <v>0</v>
      </c>
      <c r="BH411" s="171">
        <f>IF(N411="sníž. přenesená",J411,0)</f>
        <v>0</v>
      </c>
      <c r="BI411" s="171">
        <f>IF(N411="nulová",J411,0)</f>
        <v>0</v>
      </c>
      <c r="BJ411" s="18" t="s">
        <v>78</v>
      </c>
      <c r="BK411" s="171">
        <f>ROUND(I411*H411,2)</f>
        <v>0</v>
      </c>
      <c r="BL411" s="18" t="s">
        <v>141</v>
      </c>
      <c r="BM411" s="170" t="s">
        <v>833</v>
      </c>
    </row>
    <row r="412" spans="1:65" s="2" customFormat="1">
      <c r="A412" s="33"/>
      <c r="B412" s="34"/>
      <c r="C412" s="33"/>
      <c r="D412" s="172" t="s">
        <v>142</v>
      </c>
      <c r="E412" s="33"/>
      <c r="F412" s="173" t="s">
        <v>832</v>
      </c>
      <c r="G412" s="33"/>
      <c r="H412" s="33"/>
      <c r="I412" s="94"/>
      <c r="J412" s="33"/>
      <c r="K412" s="33"/>
      <c r="L412" s="34"/>
      <c r="M412" s="174"/>
      <c r="N412" s="175"/>
      <c r="O412" s="59"/>
      <c r="P412" s="59"/>
      <c r="Q412" s="59"/>
      <c r="R412" s="59"/>
      <c r="S412" s="59"/>
      <c r="T412" s="60"/>
      <c r="U412" s="33"/>
      <c r="V412" s="33"/>
      <c r="W412" s="33"/>
      <c r="X412" s="33"/>
      <c r="Y412" s="33"/>
      <c r="Z412" s="33"/>
      <c r="AA412" s="33"/>
      <c r="AB412" s="33"/>
      <c r="AC412" s="33"/>
      <c r="AD412" s="33"/>
      <c r="AE412" s="33"/>
      <c r="AT412" s="18" t="s">
        <v>142</v>
      </c>
      <c r="AU412" s="18" t="s">
        <v>79</v>
      </c>
    </row>
    <row r="413" spans="1:65" s="13" customFormat="1">
      <c r="B413" s="177"/>
      <c r="D413" s="172" t="s">
        <v>146</v>
      </c>
      <c r="E413" s="178" t="s">
        <v>1</v>
      </c>
      <c r="F413" s="179" t="s">
        <v>834</v>
      </c>
      <c r="H413" s="180">
        <v>410</v>
      </c>
      <c r="I413" s="181"/>
      <c r="L413" s="177"/>
      <c r="M413" s="182"/>
      <c r="N413" s="183"/>
      <c r="O413" s="183"/>
      <c r="P413" s="183"/>
      <c r="Q413" s="183"/>
      <c r="R413" s="183"/>
      <c r="S413" s="183"/>
      <c r="T413" s="184"/>
      <c r="AT413" s="178" t="s">
        <v>146</v>
      </c>
      <c r="AU413" s="178" t="s">
        <v>79</v>
      </c>
      <c r="AV413" s="13" t="s">
        <v>79</v>
      </c>
      <c r="AW413" s="13" t="s">
        <v>29</v>
      </c>
      <c r="AX413" s="13" t="s">
        <v>72</v>
      </c>
      <c r="AY413" s="178" t="s">
        <v>134</v>
      </c>
    </row>
    <row r="414" spans="1:65" s="13" customFormat="1" ht="22.5">
      <c r="B414" s="177"/>
      <c r="D414" s="172" t="s">
        <v>146</v>
      </c>
      <c r="E414" s="178" t="s">
        <v>1</v>
      </c>
      <c r="F414" s="179" t="s">
        <v>835</v>
      </c>
      <c r="H414" s="180">
        <v>41</v>
      </c>
      <c r="I414" s="181"/>
      <c r="L414" s="177"/>
      <c r="M414" s="182"/>
      <c r="N414" s="183"/>
      <c r="O414" s="183"/>
      <c r="P414" s="183"/>
      <c r="Q414" s="183"/>
      <c r="R414" s="183"/>
      <c r="S414" s="183"/>
      <c r="T414" s="184"/>
      <c r="AT414" s="178" t="s">
        <v>146</v>
      </c>
      <c r="AU414" s="178" t="s">
        <v>79</v>
      </c>
      <c r="AV414" s="13" t="s">
        <v>79</v>
      </c>
      <c r="AW414" s="13" t="s">
        <v>29</v>
      </c>
      <c r="AX414" s="13" t="s">
        <v>72</v>
      </c>
      <c r="AY414" s="178" t="s">
        <v>134</v>
      </c>
    </row>
    <row r="415" spans="1:65" s="13" customFormat="1">
      <c r="B415" s="177"/>
      <c r="D415" s="172" t="s">
        <v>146</v>
      </c>
      <c r="E415" s="178" t="s">
        <v>1</v>
      </c>
      <c r="F415" s="179" t="s">
        <v>836</v>
      </c>
      <c r="H415" s="180">
        <v>473.55</v>
      </c>
      <c r="I415" s="181"/>
      <c r="L415" s="177"/>
      <c r="M415" s="182"/>
      <c r="N415" s="183"/>
      <c r="O415" s="183"/>
      <c r="P415" s="183"/>
      <c r="Q415" s="183"/>
      <c r="R415" s="183"/>
      <c r="S415" s="183"/>
      <c r="T415" s="184"/>
      <c r="AT415" s="178" t="s">
        <v>146</v>
      </c>
      <c r="AU415" s="178" t="s">
        <v>79</v>
      </c>
      <c r="AV415" s="13" t="s">
        <v>79</v>
      </c>
      <c r="AW415" s="13" t="s">
        <v>29</v>
      </c>
      <c r="AX415" s="13" t="s">
        <v>78</v>
      </c>
      <c r="AY415" s="178" t="s">
        <v>134</v>
      </c>
    </row>
    <row r="416" spans="1:65" s="2" customFormat="1" ht="16.5" customHeight="1">
      <c r="A416" s="33"/>
      <c r="B416" s="158"/>
      <c r="C416" s="159" t="s">
        <v>837</v>
      </c>
      <c r="D416" s="159" t="s">
        <v>136</v>
      </c>
      <c r="E416" s="160" t="s">
        <v>333</v>
      </c>
      <c r="F416" s="161" t="s">
        <v>838</v>
      </c>
      <c r="G416" s="162" t="s">
        <v>139</v>
      </c>
      <c r="H416" s="163">
        <v>176</v>
      </c>
      <c r="I416" s="164"/>
      <c r="J416" s="165">
        <f>ROUND(I416*H416,2)</f>
        <v>0</v>
      </c>
      <c r="K416" s="161" t="s">
        <v>140</v>
      </c>
      <c r="L416" s="34"/>
      <c r="M416" s="166" t="s">
        <v>1</v>
      </c>
      <c r="N416" s="167" t="s">
        <v>37</v>
      </c>
      <c r="O416" s="59"/>
      <c r="P416" s="168">
        <f>O416*H416</f>
        <v>0</v>
      </c>
      <c r="Q416" s="168">
        <v>0</v>
      </c>
      <c r="R416" s="168">
        <f>Q416*H416</f>
        <v>0</v>
      </c>
      <c r="S416" s="168">
        <v>0</v>
      </c>
      <c r="T416" s="169">
        <f>S416*H416</f>
        <v>0</v>
      </c>
      <c r="U416" s="33"/>
      <c r="V416" s="33"/>
      <c r="W416" s="33"/>
      <c r="X416" s="33"/>
      <c r="Y416" s="33"/>
      <c r="Z416" s="33"/>
      <c r="AA416" s="33"/>
      <c r="AB416" s="33"/>
      <c r="AC416" s="33"/>
      <c r="AD416" s="33"/>
      <c r="AE416" s="33"/>
      <c r="AR416" s="170" t="s">
        <v>141</v>
      </c>
      <c r="AT416" s="170" t="s">
        <v>136</v>
      </c>
      <c r="AU416" s="170" t="s">
        <v>79</v>
      </c>
      <c r="AY416" s="18" t="s">
        <v>134</v>
      </c>
      <c r="BE416" s="171">
        <f>IF(N416="základní",J416,0)</f>
        <v>0</v>
      </c>
      <c r="BF416" s="171">
        <f>IF(N416="snížená",J416,0)</f>
        <v>0</v>
      </c>
      <c r="BG416" s="171">
        <f>IF(N416="zákl. přenesená",J416,0)</f>
        <v>0</v>
      </c>
      <c r="BH416" s="171">
        <f>IF(N416="sníž. přenesená",J416,0)</f>
        <v>0</v>
      </c>
      <c r="BI416" s="171">
        <f>IF(N416="nulová",J416,0)</f>
        <v>0</v>
      </c>
      <c r="BJ416" s="18" t="s">
        <v>78</v>
      </c>
      <c r="BK416" s="171">
        <f>ROUND(I416*H416,2)</f>
        <v>0</v>
      </c>
      <c r="BL416" s="18" t="s">
        <v>141</v>
      </c>
      <c r="BM416" s="170" t="s">
        <v>839</v>
      </c>
    </row>
    <row r="417" spans="1:65" s="2" customFormat="1">
      <c r="A417" s="33"/>
      <c r="B417" s="34"/>
      <c r="C417" s="33"/>
      <c r="D417" s="172" t="s">
        <v>142</v>
      </c>
      <c r="E417" s="33"/>
      <c r="F417" s="173" t="s">
        <v>334</v>
      </c>
      <c r="G417" s="33"/>
      <c r="H417" s="33"/>
      <c r="I417" s="94"/>
      <c r="J417" s="33"/>
      <c r="K417" s="33"/>
      <c r="L417" s="34"/>
      <c r="M417" s="174"/>
      <c r="N417" s="175"/>
      <c r="O417" s="59"/>
      <c r="P417" s="59"/>
      <c r="Q417" s="59"/>
      <c r="R417" s="59"/>
      <c r="S417" s="59"/>
      <c r="T417" s="60"/>
      <c r="U417" s="33"/>
      <c r="V417" s="33"/>
      <c r="W417" s="33"/>
      <c r="X417" s="33"/>
      <c r="Y417" s="33"/>
      <c r="Z417" s="33"/>
      <c r="AA417" s="33"/>
      <c r="AB417" s="33"/>
      <c r="AC417" s="33"/>
      <c r="AD417" s="33"/>
      <c r="AE417" s="33"/>
      <c r="AT417" s="18" t="s">
        <v>142</v>
      </c>
      <c r="AU417" s="18" t="s">
        <v>79</v>
      </c>
    </row>
    <row r="418" spans="1:65" s="15" customFormat="1" ht="22.5">
      <c r="B418" s="193"/>
      <c r="D418" s="172" t="s">
        <v>146</v>
      </c>
      <c r="E418" s="194" t="s">
        <v>1</v>
      </c>
      <c r="F418" s="195" t="s">
        <v>335</v>
      </c>
      <c r="H418" s="194" t="s">
        <v>1</v>
      </c>
      <c r="I418" s="196"/>
      <c r="L418" s="193"/>
      <c r="M418" s="197"/>
      <c r="N418" s="198"/>
      <c r="O418" s="198"/>
      <c r="P418" s="198"/>
      <c r="Q418" s="198"/>
      <c r="R418" s="198"/>
      <c r="S418" s="198"/>
      <c r="T418" s="199"/>
      <c r="AT418" s="194" t="s">
        <v>146</v>
      </c>
      <c r="AU418" s="194" t="s">
        <v>79</v>
      </c>
      <c r="AV418" s="15" t="s">
        <v>78</v>
      </c>
      <c r="AW418" s="15" t="s">
        <v>29</v>
      </c>
      <c r="AX418" s="15" t="s">
        <v>72</v>
      </c>
      <c r="AY418" s="194" t="s">
        <v>134</v>
      </c>
    </row>
    <row r="419" spans="1:65" s="15" customFormat="1">
      <c r="B419" s="193"/>
      <c r="D419" s="172" t="s">
        <v>146</v>
      </c>
      <c r="E419" s="194" t="s">
        <v>1</v>
      </c>
      <c r="F419" s="195" t="s">
        <v>336</v>
      </c>
      <c r="H419" s="194" t="s">
        <v>1</v>
      </c>
      <c r="I419" s="196"/>
      <c r="L419" s="193"/>
      <c r="M419" s="197"/>
      <c r="N419" s="198"/>
      <c r="O419" s="198"/>
      <c r="P419" s="198"/>
      <c r="Q419" s="198"/>
      <c r="R419" s="198"/>
      <c r="S419" s="198"/>
      <c r="T419" s="199"/>
      <c r="AT419" s="194" t="s">
        <v>146</v>
      </c>
      <c r="AU419" s="194" t="s">
        <v>79</v>
      </c>
      <c r="AV419" s="15" t="s">
        <v>78</v>
      </c>
      <c r="AW419" s="15" t="s">
        <v>29</v>
      </c>
      <c r="AX419" s="15" t="s">
        <v>72</v>
      </c>
      <c r="AY419" s="194" t="s">
        <v>134</v>
      </c>
    </row>
    <row r="420" spans="1:65" s="13" customFormat="1" ht="22.5">
      <c r="B420" s="177"/>
      <c r="D420" s="172" t="s">
        <v>146</v>
      </c>
      <c r="E420" s="178" t="s">
        <v>1</v>
      </c>
      <c r="F420" s="179" t="s">
        <v>840</v>
      </c>
      <c r="H420" s="180">
        <v>135</v>
      </c>
      <c r="I420" s="181"/>
      <c r="L420" s="177"/>
      <c r="M420" s="182"/>
      <c r="N420" s="183"/>
      <c r="O420" s="183"/>
      <c r="P420" s="183"/>
      <c r="Q420" s="183"/>
      <c r="R420" s="183"/>
      <c r="S420" s="183"/>
      <c r="T420" s="184"/>
      <c r="AT420" s="178" t="s">
        <v>146</v>
      </c>
      <c r="AU420" s="178" t="s">
        <v>79</v>
      </c>
      <c r="AV420" s="13" t="s">
        <v>79</v>
      </c>
      <c r="AW420" s="13" t="s">
        <v>29</v>
      </c>
      <c r="AX420" s="13" t="s">
        <v>72</v>
      </c>
      <c r="AY420" s="178" t="s">
        <v>134</v>
      </c>
    </row>
    <row r="421" spans="1:65" s="13" customFormat="1">
      <c r="B421" s="177"/>
      <c r="D421" s="172" t="s">
        <v>146</v>
      </c>
      <c r="E421" s="178" t="s">
        <v>1</v>
      </c>
      <c r="F421" s="179" t="s">
        <v>841</v>
      </c>
      <c r="H421" s="180">
        <v>41</v>
      </c>
      <c r="I421" s="181"/>
      <c r="L421" s="177"/>
      <c r="M421" s="182"/>
      <c r="N421" s="183"/>
      <c r="O421" s="183"/>
      <c r="P421" s="183"/>
      <c r="Q421" s="183"/>
      <c r="R421" s="183"/>
      <c r="S421" s="183"/>
      <c r="T421" s="184"/>
      <c r="AT421" s="178" t="s">
        <v>146</v>
      </c>
      <c r="AU421" s="178" t="s">
        <v>79</v>
      </c>
      <c r="AV421" s="13" t="s">
        <v>79</v>
      </c>
      <c r="AW421" s="13" t="s">
        <v>29</v>
      </c>
      <c r="AX421" s="13" t="s">
        <v>72</v>
      </c>
      <c r="AY421" s="178" t="s">
        <v>134</v>
      </c>
    </row>
    <row r="422" spans="1:65" s="14" customFormat="1">
      <c r="B422" s="185"/>
      <c r="D422" s="172" t="s">
        <v>146</v>
      </c>
      <c r="E422" s="186" t="s">
        <v>1</v>
      </c>
      <c r="F422" s="187" t="s">
        <v>147</v>
      </c>
      <c r="H422" s="188">
        <v>176</v>
      </c>
      <c r="I422" s="189"/>
      <c r="L422" s="185"/>
      <c r="M422" s="190"/>
      <c r="N422" s="191"/>
      <c r="O422" s="191"/>
      <c r="P422" s="191"/>
      <c r="Q422" s="191"/>
      <c r="R422" s="191"/>
      <c r="S422" s="191"/>
      <c r="T422" s="192"/>
      <c r="AT422" s="186" t="s">
        <v>146</v>
      </c>
      <c r="AU422" s="186" t="s">
        <v>79</v>
      </c>
      <c r="AV422" s="14" t="s">
        <v>141</v>
      </c>
      <c r="AW422" s="14" t="s">
        <v>29</v>
      </c>
      <c r="AX422" s="14" t="s">
        <v>78</v>
      </c>
      <c r="AY422" s="186" t="s">
        <v>134</v>
      </c>
    </row>
    <row r="423" spans="1:65" s="2" customFormat="1" ht="16.5" customHeight="1">
      <c r="A423" s="33"/>
      <c r="B423" s="158"/>
      <c r="C423" s="159" t="s">
        <v>283</v>
      </c>
      <c r="D423" s="159" t="s">
        <v>136</v>
      </c>
      <c r="E423" s="160" t="s">
        <v>358</v>
      </c>
      <c r="F423" s="161" t="s">
        <v>359</v>
      </c>
      <c r="G423" s="162" t="s">
        <v>139</v>
      </c>
      <c r="H423" s="163">
        <v>40</v>
      </c>
      <c r="I423" s="164"/>
      <c r="J423" s="165">
        <f>ROUND(I423*H423,2)</f>
        <v>0</v>
      </c>
      <c r="K423" s="161" t="s">
        <v>140</v>
      </c>
      <c r="L423" s="34"/>
      <c r="M423" s="166" t="s">
        <v>1</v>
      </c>
      <c r="N423" s="167" t="s">
        <v>37</v>
      </c>
      <c r="O423" s="59"/>
      <c r="P423" s="168">
        <f>O423*H423</f>
        <v>0</v>
      </c>
      <c r="Q423" s="168">
        <v>0</v>
      </c>
      <c r="R423" s="168">
        <f>Q423*H423</f>
        <v>0</v>
      </c>
      <c r="S423" s="168">
        <v>0</v>
      </c>
      <c r="T423" s="169">
        <f>S423*H423</f>
        <v>0</v>
      </c>
      <c r="U423" s="33"/>
      <c r="V423" s="33"/>
      <c r="W423" s="33"/>
      <c r="X423" s="33"/>
      <c r="Y423" s="33"/>
      <c r="Z423" s="33"/>
      <c r="AA423" s="33"/>
      <c r="AB423" s="33"/>
      <c r="AC423" s="33"/>
      <c r="AD423" s="33"/>
      <c r="AE423" s="33"/>
      <c r="AR423" s="170" t="s">
        <v>141</v>
      </c>
      <c r="AT423" s="170" t="s">
        <v>136</v>
      </c>
      <c r="AU423" s="170" t="s">
        <v>79</v>
      </c>
      <c r="AY423" s="18" t="s">
        <v>134</v>
      </c>
      <c r="BE423" s="171">
        <f>IF(N423="základní",J423,0)</f>
        <v>0</v>
      </c>
      <c r="BF423" s="171">
        <f>IF(N423="snížená",J423,0)</f>
        <v>0</v>
      </c>
      <c r="BG423" s="171">
        <f>IF(N423="zákl. přenesená",J423,0)</f>
        <v>0</v>
      </c>
      <c r="BH423" s="171">
        <f>IF(N423="sníž. přenesená",J423,0)</f>
        <v>0</v>
      </c>
      <c r="BI423" s="171">
        <f>IF(N423="nulová",J423,0)</f>
        <v>0</v>
      </c>
      <c r="BJ423" s="18" t="s">
        <v>78</v>
      </c>
      <c r="BK423" s="171">
        <f>ROUND(I423*H423,2)</f>
        <v>0</v>
      </c>
      <c r="BL423" s="18" t="s">
        <v>141</v>
      </c>
      <c r="BM423" s="170" t="s">
        <v>842</v>
      </c>
    </row>
    <row r="424" spans="1:65" s="2" customFormat="1" ht="19.5">
      <c r="A424" s="33"/>
      <c r="B424" s="34"/>
      <c r="C424" s="33"/>
      <c r="D424" s="172" t="s">
        <v>142</v>
      </c>
      <c r="E424" s="33"/>
      <c r="F424" s="173" t="s">
        <v>360</v>
      </c>
      <c r="G424" s="33"/>
      <c r="H424" s="33"/>
      <c r="I424" s="94"/>
      <c r="J424" s="33"/>
      <c r="K424" s="33"/>
      <c r="L424" s="34"/>
      <c r="M424" s="174"/>
      <c r="N424" s="175"/>
      <c r="O424" s="59"/>
      <c r="P424" s="59"/>
      <c r="Q424" s="59"/>
      <c r="R424" s="59"/>
      <c r="S424" s="59"/>
      <c r="T424" s="60"/>
      <c r="U424" s="33"/>
      <c r="V424" s="33"/>
      <c r="W424" s="33"/>
      <c r="X424" s="33"/>
      <c r="Y424" s="33"/>
      <c r="Z424" s="33"/>
      <c r="AA424" s="33"/>
      <c r="AB424" s="33"/>
      <c r="AC424" s="33"/>
      <c r="AD424" s="33"/>
      <c r="AE424" s="33"/>
      <c r="AT424" s="18" t="s">
        <v>142</v>
      </c>
      <c r="AU424" s="18" t="s">
        <v>79</v>
      </c>
    </row>
    <row r="425" spans="1:65" s="13" customFormat="1">
      <c r="B425" s="177"/>
      <c r="D425" s="172" t="s">
        <v>146</v>
      </c>
      <c r="E425" s="178" t="s">
        <v>1</v>
      </c>
      <c r="F425" s="179" t="s">
        <v>843</v>
      </c>
      <c r="H425" s="180">
        <v>40</v>
      </c>
      <c r="I425" s="181"/>
      <c r="L425" s="177"/>
      <c r="M425" s="182"/>
      <c r="N425" s="183"/>
      <c r="O425" s="183"/>
      <c r="P425" s="183"/>
      <c r="Q425" s="183"/>
      <c r="R425" s="183"/>
      <c r="S425" s="183"/>
      <c r="T425" s="184"/>
      <c r="AT425" s="178" t="s">
        <v>146</v>
      </c>
      <c r="AU425" s="178" t="s">
        <v>79</v>
      </c>
      <c r="AV425" s="13" t="s">
        <v>79</v>
      </c>
      <c r="AW425" s="13" t="s">
        <v>29</v>
      </c>
      <c r="AX425" s="13" t="s">
        <v>78</v>
      </c>
      <c r="AY425" s="178" t="s">
        <v>134</v>
      </c>
    </row>
    <row r="426" spans="1:65" s="15" customFormat="1" ht="22.5">
      <c r="B426" s="193"/>
      <c r="D426" s="172" t="s">
        <v>146</v>
      </c>
      <c r="E426" s="194" t="s">
        <v>1</v>
      </c>
      <c r="F426" s="195" t="s">
        <v>319</v>
      </c>
      <c r="H426" s="194" t="s">
        <v>1</v>
      </c>
      <c r="I426" s="196"/>
      <c r="L426" s="193"/>
      <c r="M426" s="197"/>
      <c r="N426" s="198"/>
      <c r="O426" s="198"/>
      <c r="P426" s="198"/>
      <c r="Q426" s="198"/>
      <c r="R426" s="198"/>
      <c r="S426" s="198"/>
      <c r="T426" s="199"/>
      <c r="AT426" s="194" t="s">
        <v>146</v>
      </c>
      <c r="AU426" s="194" t="s">
        <v>79</v>
      </c>
      <c r="AV426" s="15" t="s">
        <v>78</v>
      </c>
      <c r="AW426" s="15" t="s">
        <v>29</v>
      </c>
      <c r="AX426" s="15" t="s">
        <v>72</v>
      </c>
      <c r="AY426" s="194" t="s">
        <v>134</v>
      </c>
    </row>
    <row r="427" spans="1:65" s="2" customFormat="1" ht="16.5" customHeight="1">
      <c r="A427" s="33"/>
      <c r="B427" s="158"/>
      <c r="C427" s="200" t="s">
        <v>343</v>
      </c>
      <c r="D427" s="200" t="s">
        <v>168</v>
      </c>
      <c r="E427" s="201" t="s">
        <v>361</v>
      </c>
      <c r="F427" s="202" t="s">
        <v>362</v>
      </c>
      <c r="G427" s="203" t="s">
        <v>139</v>
      </c>
      <c r="H427" s="204">
        <v>42</v>
      </c>
      <c r="I427" s="205"/>
      <c r="J427" s="206">
        <f>ROUND(I427*H427,2)</f>
        <v>0</v>
      </c>
      <c r="K427" s="202" t="s">
        <v>140</v>
      </c>
      <c r="L427" s="207"/>
      <c r="M427" s="208" t="s">
        <v>1</v>
      </c>
      <c r="N427" s="209" t="s">
        <v>37</v>
      </c>
      <c r="O427" s="59"/>
      <c r="P427" s="168">
        <f>O427*H427</f>
        <v>0</v>
      </c>
      <c r="Q427" s="168">
        <v>0</v>
      </c>
      <c r="R427" s="168">
        <f>Q427*H427</f>
        <v>0</v>
      </c>
      <c r="S427" s="168">
        <v>0</v>
      </c>
      <c r="T427" s="169">
        <f>S427*H427</f>
        <v>0</v>
      </c>
      <c r="U427" s="33"/>
      <c r="V427" s="33"/>
      <c r="W427" s="33"/>
      <c r="X427" s="33"/>
      <c r="Y427" s="33"/>
      <c r="Z427" s="33"/>
      <c r="AA427" s="33"/>
      <c r="AB427" s="33"/>
      <c r="AC427" s="33"/>
      <c r="AD427" s="33"/>
      <c r="AE427" s="33"/>
      <c r="AR427" s="170" t="s">
        <v>172</v>
      </c>
      <c r="AT427" s="170" t="s">
        <v>168</v>
      </c>
      <c r="AU427" s="170" t="s">
        <v>79</v>
      </c>
      <c r="AY427" s="18" t="s">
        <v>134</v>
      </c>
      <c r="BE427" s="171">
        <f>IF(N427="základní",J427,0)</f>
        <v>0</v>
      </c>
      <c r="BF427" s="171">
        <f>IF(N427="snížená",J427,0)</f>
        <v>0</v>
      </c>
      <c r="BG427" s="171">
        <f>IF(N427="zákl. přenesená",J427,0)</f>
        <v>0</v>
      </c>
      <c r="BH427" s="171">
        <f>IF(N427="sníž. přenesená",J427,0)</f>
        <v>0</v>
      </c>
      <c r="BI427" s="171">
        <f>IF(N427="nulová",J427,0)</f>
        <v>0</v>
      </c>
      <c r="BJ427" s="18" t="s">
        <v>78</v>
      </c>
      <c r="BK427" s="171">
        <f>ROUND(I427*H427,2)</f>
        <v>0</v>
      </c>
      <c r="BL427" s="18" t="s">
        <v>141</v>
      </c>
      <c r="BM427" s="170" t="s">
        <v>844</v>
      </c>
    </row>
    <row r="428" spans="1:65" s="2" customFormat="1">
      <c r="A428" s="33"/>
      <c r="B428" s="34"/>
      <c r="C428" s="33"/>
      <c r="D428" s="172" t="s">
        <v>142</v>
      </c>
      <c r="E428" s="33"/>
      <c r="F428" s="173" t="s">
        <v>362</v>
      </c>
      <c r="G428" s="33"/>
      <c r="H428" s="33"/>
      <c r="I428" s="94"/>
      <c r="J428" s="33"/>
      <c r="K428" s="33"/>
      <c r="L428" s="34"/>
      <c r="M428" s="174"/>
      <c r="N428" s="175"/>
      <c r="O428" s="59"/>
      <c r="P428" s="59"/>
      <c r="Q428" s="59"/>
      <c r="R428" s="59"/>
      <c r="S428" s="59"/>
      <c r="T428" s="60"/>
      <c r="U428" s="33"/>
      <c r="V428" s="33"/>
      <c r="W428" s="33"/>
      <c r="X428" s="33"/>
      <c r="Y428" s="33"/>
      <c r="Z428" s="33"/>
      <c r="AA428" s="33"/>
      <c r="AB428" s="33"/>
      <c r="AC428" s="33"/>
      <c r="AD428" s="33"/>
      <c r="AE428" s="33"/>
      <c r="AT428" s="18" t="s">
        <v>142</v>
      </c>
      <c r="AU428" s="18" t="s">
        <v>79</v>
      </c>
    </row>
    <row r="429" spans="1:65" s="13" customFormat="1">
      <c r="B429" s="177"/>
      <c r="D429" s="172" t="s">
        <v>146</v>
      </c>
      <c r="E429" s="178" t="s">
        <v>1</v>
      </c>
      <c r="F429" s="179" t="s">
        <v>845</v>
      </c>
      <c r="H429" s="180">
        <v>40</v>
      </c>
      <c r="I429" s="181"/>
      <c r="L429" s="177"/>
      <c r="M429" s="182"/>
      <c r="N429" s="183"/>
      <c r="O429" s="183"/>
      <c r="P429" s="183"/>
      <c r="Q429" s="183"/>
      <c r="R429" s="183"/>
      <c r="S429" s="183"/>
      <c r="T429" s="184"/>
      <c r="AT429" s="178" t="s">
        <v>146</v>
      </c>
      <c r="AU429" s="178" t="s">
        <v>79</v>
      </c>
      <c r="AV429" s="13" t="s">
        <v>79</v>
      </c>
      <c r="AW429" s="13" t="s">
        <v>29</v>
      </c>
      <c r="AX429" s="13" t="s">
        <v>72</v>
      </c>
      <c r="AY429" s="178" t="s">
        <v>134</v>
      </c>
    </row>
    <row r="430" spans="1:65" s="13" customFormat="1">
      <c r="B430" s="177"/>
      <c r="D430" s="172" t="s">
        <v>146</v>
      </c>
      <c r="E430" s="178" t="s">
        <v>1</v>
      </c>
      <c r="F430" s="179" t="s">
        <v>846</v>
      </c>
      <c r="H430" s="180">
        <v>42</v>
      </c>
      <c r="I430" s="181"/>
      <c r="L430" s="177"/>
      <c r="M430" s="182"/>
      <c r="N430" s="183"/>
      <c r="O430" s="183"/>
      <c r="P430" s="183"/>
      <c r="Q430" s="183"/>
      <c r="R430" s="183"/>
      <c r="S430" s="183"/>
      <c r="T430" s="184"/>
      <c r="AT430" s="178" t="s">
        <v>146</v>
      </c>
      <c r="AU430" s="178" t="s">
        <v>79</v>
      </c>
      <c r="AV430" s="13" t="s">
        <v>79</v>
      </c>
      <c r="AW430" s="13" t="s">
        <v>29</v>
      </c>
      <c r="AX430" s="13" t="s">
        <v>78</v>
      </c>
      <c r="AY430" s="178" t="s">
        <v>134</v>
      </c>
    </row>
    <row r="431" spans="1:65" s="15" customFormat="1" ht="22.5">
      <c r="B431" s="193"/>
      <c r="D431" s="172" t="s">
        <v>146</v>
      </c>
      <c r="E431" s="194" t="s">
        <v>1</v>
      </c>
      <c r="F431" s="195" t="s">
        <v>319</v>
      </c>
      <c r="H431" s="194" t="s">
        <v>1</v>
      </c>
      <c r="I431" s="196"/>
      <c r="L431" s="193"/>
      <c r="M431" s="197"/>
      <c r="N431" s="198"/>
      <c r="O431" s="198"/>
      <c r="P431" s="198"/>
      <c r="Q431" s="198"/>
      <c r="R431" s="198"/>
      <c r="S431" s="198"/>
      <c r="T431" s="199"/>
      <c r="AT431" s="194" t="s">
        <v>146</v>
      </c>
      <c r="AU431" s="194" t="s">
        <v>79</v>
      </c>
      <c r="AV431" s="15" t="s">
        <v>78</v>
      </c>
      <c r="AW431" s="15" t="s">
        <v>29</v>
      </c>
      <c r="AX431" s="15" t="s">
        <v>72</v>
      </c>
      <c r="AY431" s="194" t="s">
        <v>134</v>
      </c>
    </row>
    <row r="432" spans="1:65" s="2" customFormat="1" ht="16.5" customHeight="1">
      <c r="A432" s="33"/>
      <c r="B432" s="158"/>
      <c r="C432" s="200" t="s">
        <v>847</v>
      </c>
      <c r="D432" s="200" t="s">
        <v>168</v>
      </c>
      <c r="E432" s="201" t="s">
        <v>341</v>
      </c>
      <c r="F432" s="202" t="s">
        <v>342</v>
      </c>
      <c r="G432" s="203" t="s">
        <v>139</v>
      </c>
      <c r="H432" s="204">
        <v>18</v>
      </c>
      <c r="I432" s="205"/>
      <c r="J432" s="206">
        <f>ROUND(I432*H432,2)</f>
        <v>0</v>
      </c>
      <c r="K432" s="202" t="s">
        <v>140</v>
      </c>
      <c r="L432" s="207"/>
      <c r="M432" s="208" t="s">
        <v>1</v>
      </c>
      <c r="N432" s="209" t="s">
        <v>37</v>
      </c>
      <c r="O432" s="59"/>
      <c r="P432" s="168">
        <f>O432*H432</f>
        <v>0</v>
      </c>
      <c r="Q432" s="168">
        <v>0.13100000000000001</v>
      </c>
      <c r="R432" s="168">
        <f>Q432*H432</f>
        <v>2.3580000000000001</v>
      </c>
      <c r="S432" s="168">
        <v>0</v>
      </c>
      <c r="T432" s="169">
        <f>S432*H432</f>
        <v>0</v>
      </c>
      <c r="U432" s="33"/>
      <c r="V432" s="33"/>
      <c r="W432" s="33"/>
      <c r="X432" s="33"/>
      <c r="Y432" s="33"/>
      <c r="Z432" s="33"/>
      <c r="AA432" s="33"/>
      <c r="AB432" s="33"/>
      <c r="AC432" s="33"/>
      <c r="AD432" s="33"/>
      <c r="AE432" s="33"/>
      <c r="AR432" s="170" t="s">
        <v>172</v>
      </c>
      <c r="AT432" s="170" t="s">
        <v>168</v>
      </c>
      <c r="AU432" s="170" t="s">
        <v>79</v>
      </c>
      <c r="AY432" s="18" t="s">
        <v>134</v>
      </c>
      <c r="BE432" s="171">
        <f>IF(N432="základní",J432,0)</f>
        <v>0</v>
      </c>
      <c r="BF432" s="171">
        <f>IF(N432="snížená",J432,0)</f>
        <v>0</v>
      </c>
      <c r="BG432" s="171">
        <f>IF(N432="zákl. přenesená",J432,0)</f>
        <v>0</v>
      </c>
      <c r="BH432" s="171">
        <f>IF(N432="sníž. přenesená",J432,0)</f>
        <v>0</v>
      </c>
      <c r="BI432" s="171">
        <f>IF(N432="nulová",J432,0)</f>
        <v>0</v>
      </c>
      <c r="BJ432" s="18" t="s">
        <v>78</v>
      </c>
      <c r="BK432" s="171">
        <f>ROUND(I432*H432,2)</f>
        <v>0</v>
      </c>
      <c r="BL432" s="18" t="s">
        <v>141</v>
      </c>
      <c r="BM432" s="170" t="s">
        <v>848</v>
      </c>
    </row>
    <row r="433" spans="1:65" s="2" customFormat="1">
      <c r="A433" s="33"/>
      <c r="B433" s="34"/>
      <c r="C433" s="33"/>
      <c r="D433" s="172" t="s">
        <v>142</v>
      </c>
      <c r="E433" s="33"/>
      <c r="F433" s="173" t="s">
        <v>849</v>
      </c>
      <c r="G433" s="33"/>
      <c r="H433" s="33"/>
      <c r="I433" s="94"/>
      <c r="J433" s="33"/>
      <c r="K433" s="33"/>
      <c r="L433" s="34"/>
      <c r="M433" s="174"/>
      <c r="N433" s="175"/>
      <c r="O433" s="59"/>
      <c r="P433" s="59"/>
      <c r="Q433" s="59"/>
      <c r="R433" s="59"/>
      <c r="S433" s="59"/>
      <c r="T433" s="60"/>
      <c r="U433" s="33"/>
      <c r="V433" s="33"/>
      <c r="W433" s="33"/>
      <c r="X433" s="33"/>
      <c r="Y433" s="33"/>
      <c r="Z433" s="33"/>
      <c r="AA433" s="33"/>
      <c r="AB433" s="33"/>
      <c r="AC433" s="33"/>
      <c r="AD433" s="33"/>
      <c r="AE433" s="33"/>
      <c r="AT433" s="18" t="s">
        <v>142</v>
      </c>
      <c r="AU433" s="18" t="s">
        <v>79</v>
      </c>
    </row>
    <row r="434" spans="1:65" s="13" customFormat="1">
      <c r="B434" s="177"/>
      <c r="D434" s="172" t="s">
        <v>146</v>
      </c>
      <c r="E434" s="178" t="s">
        <v>1</v>
      </c>
      <c r="F434" s="179" t="s">
        <v>850</v>
      </c>
      <c r="H434" s="180">
        <v>18</v>
      </c>
      <c r="I434" s="181"/>
      <c r="L434" s="177"/>
      <c r="M434" s="182"/>
      <c r="N434" s="183"/>
      <c r="O434" s="183"/>
      <c r="P434" s="183"/>
      <c r="Q434" s="183"/>
      <c r="R434" s="183"/>
      <c r="S434" s="183"/>
      <c r="T434" s="184"/>
      <c r="AT434" s="178" t="s">
        <v>146</v>
      </c>
      <c r="AU434" s="178" t="s">
        <v>79</v>
      </c>
      <c r="AV434" s="13" t="s">
        <v>79</v>
      </c>
      <c r="AW434" s="13" t="s">
        <v>29</v>
      </c>
      <c r="AX434" s="13" t="s">
        <v>78</v>
      </c>
      <c r="AY434" s="178" t="s">
        <v>134</v>
      </c>
    </row>
    <row r="435" spans="1:65" s="2" customFormat="1" ht="16.5" customHeight="1">
      <c r="A435" s="33"/>
      <c r="B435" s="158"/>
      <c r="C435" s="200" t="s">
        <v>851</v>
      </c>
      <c r="D435" s="200" t="s">
        <v>168</v>
      </c>
      <c r="E435" s="201" t="s">
        <v>344</v>
      </c>
      <c r="F435" s="202" t="s">
        <v>345</v>
      </c>
      <c r="G435" s="203" t="s">
        <v>139</v>
      </c>
      <c r="H435" s="204">
        <v>81</v>
      </c>
      <c r="I435" s="205"/>
      <c r="J435" s="206">
        <f>ROUND(I435*H435,2)</f>
        <v>0</v>
      </c>
      <c r="K435" s="202" t="s">
        <v>140</v>
      </c>
      <c r="L435" s="207"/>
      <c r="M435" s="208" t="s">
        <v>1</v>
      </c>
      <c r="N435" s="209" t="s">
        <v>37</v>
      </c>
      <c r="O435" s="59"/>
      <c r="P435" s="168">
        <f>O435*H435</f>
        <v>0</v>
      </c>
      <c r="Q435" s="168">
        <v>0.13100000000000001</v>
      </c>
      <c r="R435" s="168">
        <f>Q435*H435</f>
        <v>10.611000000000001</v>
      </c>
      <c r="S435" s="168">
        <v>0</v>
      </c>
      <c r="T435" s="169">
        <f>S435*H435</f>
        <v>0</v>
      </c>
      <c r="U435" s="33"/>
      <c r="V435" s="33"/>
      <c r="W435" s="33"/>
      <c r="X435" s="33"/>
      <c r="Y435" s="33"/>
      <c r="Z435" s="33"/>
      <c r="AA435" s="33"/>
      <c r="AB435" s="33"/>
      <c r="AC435" s="33"/>
      <c r="AD435" s="33"/>
      <c r="AE435" s="33"/>
      <c r="AR435" s="170" t="s">
        <v>172</v>
      </c>
      <c r="AT435" s="170" t="s">
        <v>168</v>
      </c>
      <c r="AU435" s="170" t="s">
        <v>79</v>
      </c>
      <c r="AY435" s="18" t="s">
        <v>134</v>
      </c>
      <c r="BE435" s="171">
        <f>IF(N435="základní",J435,0)</f>
        <v>0</v>
      </c>
      <c r="BF435" s="171">
        <f>IF(N435="snížená",J435,0)</f>
        <v>0</v>
      </c>
      <c r="BG435" s="171">
        <f>IF(N435="zákl. přenesená",J435,0)</f>
        <v>0</v>
      </c>
      <c r="BH435" s="171">
        <f>IF(N435="sníž. přenesená",J435,0)</f>
        <v>0</v>
      </c>
      <c r="BI435" s="171">
        <f>IF(N435="nulová",J435,0)</f>
        <v>0</v>
      </c>
      <c r="BJ435" s="18" t="s">
        <v>78</v>
      </c>
      <c r="BK435" s="171">
        <f>ROUND(I435*H435,2)</f>
        <v>0</v>
      </c>
      <c r="BL435" s="18" t="s">
        <v>141</v>
      </c>
      <c r="BM435" s="170" t="s">
        <v>852</v>
      </c>
    </row>
    <row r="436" spans="1:65" s="2" customFormat="1">
      <c r="A436" s="33"/>
      <c r="B436" s="34"/>
      <c r="C436" s="33"/>
      <c r="D436" s="172" t="s">
        <v>142</v>
      </c>
      <c r="E436" s="33"/>
      <c r="F436" s="173" t="s">
        <v>849</v>
      </c>
      <c r="G436" s="33"/>
      <c r="H436" s="33"/>
      <c r="I436" s="94"/>
      <c r="J436" s="33"/>
      <c r="K436" s="33"/>
      <c r="L436" s="34"/>
      <c r="M436" s="174"/>
      <c r="N436" s="175"/>
      <c r="O436" s="59"/>
      <c r="P436" s="59"/>
      <c r="Q436" s="59"/>
      <c r="R436" s="59"/>
      <c r="S436" s="59"/>
      <c r="T436" s="60"/>
      <c r="U436" s="33"/>
      <c r="V436" s="33"/>
      <c r="W436" s="33"/>
      <c r="X436" s="33"/>
      <c r="Y436" s="33"/>
      <c r="Z436" s="33"/>
      <c r="AA436" s="33"/>
      <c r="AB436" s="33"/>
      <c r="AC436" s="33"/>
      <c r="AD436" s="33"/>
      <c r="AE436" s="33"/>
      <c r="AT436" s="18" t="s">
        <v>142</v>
      </c>
      <c r="AU436" s="18" t="s">
        <v>79</v>
      </c>
    </row>
    <row r="437" spans="1:65" s="13" customFormat="1">
      <c r="B437" s="177"/>
      <c r="D437" s="172" t="s">
        <v>146</v>
      </c>
      <c r="E437" s="178" t="s">
        <v>1</v>
      </c>
      <c r="F437" s="179" t="s">
        <v>853</v>
      </c>
      <c r="H437" s="180">
        <v>54</v>
      </c>
      <c r="I437" s="181"/>
      <c r="L437" s="177"/>
      <c r="M437" s="182"/>
      <c r="N437" s="183"/>
      <c r="O437" s="183"/>
      <c r="P437" s="183"/>
      <c r="Q437" s="183"/>
      <c r="R437" s="183"/>
      <c r="S437" s="183"/>
      <c r="T437" s="184"/>
      <c r="AT437" s="178" t="s">
        <v>146</v>
      </c>
      <c r="AU437" s="178" t="s">
        <v>79</v>
      </c>
      <c r="AV437" s="13" t="s">
        <v>79</v>
      </c>
      <c r="AW437" s="13" t="s">
        <v>29</v>
      </c>
      <c r="AX437" s="13" t="s">
        <v>72</v>
      </c>
      <c r="AY437" s="178" t="s">
        <v>134</v>
      </c>
    </row>
    <row r="438" spans="1:65" s="13" customFormat="1">
      <c r="B438" s="177"/>
      <c r="D438" s="172" t="s">
        <v>146</v>
      </c>
      <c r="E438" s="178" t="s">
        <v>1</v>
      </c>
      <c r="F438" s="179" t="s">
        <v>854</v>
      </c>
      <c r="H438" s="180">
        <v>27</v>
      </c>
      <c r="I438" s="181"/>
      <c r="L438" s="177"/>
      <c r="M438" s="182"/>
      <c r="N438" s="183"/>
      <c r="O438" s="183"/>
      <c r="P438" s="183"/>
      <c r="Q438" s="183"/>
      <c r="R438" s="183"/>
      <c r="S438" s="183"/>
      <c r="T438" s="184"/>
      <c r="AT438" s="178" t="s">
        <v>146</v>
      </c>
      <c r="AU438" s="178" t="s">
        <v>79</v>
      </c>
      <c r="AV438" s="13" t="s">
        <v>79</v>
      </c>
      <c r="AW438" s="13" t="s">
        <v>29</v>
      </c>
      <c r="AX438" s="13" t="s">
        <v>72</v>
      </c>
      <c r="AY438" s="178" t="s">
        <v>134</v>
      </c>
    </row>
    <row r="439" spans="1:65" s="14" customFormat="1">
      <c r="B439" s="185"/>
      <c r="D439" s="172" t="s">
        <v>146</v>
      </c>
      <c r="E439" s="186" t="s">
        <v>1</v>
      </c>
      <c r="F439" s="187" t="s">
        <v>147</v>
      </c>
      <c r="H439" s="188">
        <v>81</v>
      </c>
      <c r="I439" s="189"/>
      <c r="L439" s="185"/>
      <c r="M439" s="190"/>
      <c r="N439" s="191"/>
      <c r="O439" s="191"/>
      <c r="P439" s="191"/>
      <c r="Q439" s="191"/>
      <c r="R439" s="191"/>
      <c r="S439" s="191"/>
      <c r="T439" s="192"/>
      <c r="AT439" s="186" t="s">
        <v>146</v>
      </c>
      <c r="AU439" s="186" t="s">
        <v>79</v>
      </c>
      <c r="AV439" s="14" t="s">
        <v>141</v>
      </c>
      <c r="AW439" s="14" t="s">
        <v>29</v>
      </c>
      <c r="AX439" s="14" t="s">
        <v>78</v>
      </c>
      <c r="AY439" s="186" t="s">
        <v>134</v>
      </c>
    </row>
    <row r="440" spans="1:65" s="12" customFormat="1" ht="22.9" customHeight="1">
      <c r="B440" s="145"/>
      <c r="D440" s="146" t="s">
        <v>71</v>
      </c>
      <c r="E440" s="156" t="s">
        <v>172</v>
      </c>
      <c r="F440" s="156" t="s">
        <v>363</v>
      </c>
      <c r="I440" s="148"/>
      <c r="J440" s="157">
        <f>BK440</f>
        <v>0</v>
      </c>
      <c r="L440" s="145"/>
      <c r="M440" s="150"/>
      <c r="N440" s="151"/>
      <c r="O440" s="151"/>
      <c r="P440" s="152">
        <f>SUM(P441:P498)</f>
        <v>0</v>
      </c>
      <c r="Q440" s="151"/>
      <c r="R440" s="152">
        <f>SUM(R441:R498)</f>
        <v>22.062085</v>
      </c>
      <c r="S440" s="151"/>
      <c r="T440" s="153">
        <f>SUM(T441:T498)</f>
        <v>12.6</v>
      </c>
      <c r="AR440" s="146" t="s">
        <v>78</v>
      </c>
      <c r="AT440" s="154" t="s">
        <v>71</v>
      </c>
      <c r="AU440" s="154" t="s">
        <v>78</v>
      </c>
      <c r="AY440" s="146" t="s">
        <v>134</v>
      </c>
      <c r="BK440" s="155">
        <f>SUM(BK441:BK498)</f>
        <v>0</v>
      </c>
    </row>
    <row r="441" spans="1:65" s="2" customFormat="1" ht="16.5" customHeight="1">
      <c r="A441" s="33"/>
      <c r="B441" s="158"/>
      <c r="C441" s="159" t="s">
        <v>524</v>
      </c>
      <c r="D441" s="159" t="s">
        <v>136</v>
      </c>
      <c r="E441" s="160" t="s">
        <v>365</v>
      </c>
      <c r="F441" s="161" t="s">
        <v>366</v>
      </c>
      <c r="G441" s="162" t="s">
        <v>177</v>
      </c>
      <c r="H441" s="163">
        <v>70</v>
      </c>
      <c r="I441" s="164"/>
      <c r="J441" s="165">
        <f>ROUND(I441*H441,2)</f>
        <v>0</v>
      </c>
      <c r="K441" s="161" t="s">
        <v>140</v>
      </c>
      <c r="L441" s="34"/>
      <c r="M441" s="166" t="s">
        <v>1</v>
      </c>
      <c r="N441" s="167" t="s">
        <v>37</v>
      </c>
      <c r="O441" s="59"/>
      <c r="P441" s="168">
        <f>O441*H441</f>
        <v>0</v>
      </c>
      <c r="Q441" s="168">
        <v>0</v>
      </c>
      <c r="R441" s="168">
        <f>Q441*H441</f>
        <v>0</v>
      </c>
      <c r="S441" s="168">
        <v>0.18</v>
      </c>
      <c r="T441" s="169">
        <f>S441*H441</f>
        <v>12.6</v>
      </c>
      <c r="U441" s="33"/>
      <c r="V441" s="33"/>
      <c r="W441" s="33"/>
      <c r="X441" s="33"/>
      <c r="Y441" s="33"/>
      <c r="Z441" s="33"/>
      <c r="AA441" s="33"/>
      <c r="AB441" s="33"/>
      <c r="AC441" s="33"/>
      <c r="AD441" s="33"/>
      <c r="AE441" s="33"/>
      <c r="AR441" s="170" t="s">
        <v>141</v>
      </c>
      <c r="AT441" s="170" t="s">
        <v>136</v>
      </c>
      <c r="AU441" s="170" t="s">
        <v>79</v>
      </c>
      <c r="AY441" s="18" t="s">
        <v>134</v>
      </c>
      <c r="BE441" s="171">
        <f>IF(N441="základní",J441,0)</f>
        <v>0</v>
      </c>
      <c r="BF441" s="171">
        <f>IF(N441="snížená",J441,0)</f>
        <v>0</v>
      </c>
      <c r="BG441" s="171">
        <f>IF(N441="zákl. přenesená",J441,0)</f>
        <v>0</v>
      </c>
      <c r="BH441" s="171">
        <f>IF(N441="sníž. přenesená",J441,0)</f>
        <v>0</v>
      </c>
      <c r="BI441" s="171">
        <f>IF(N441="nulová",J441,0)</f>
        <v>0</v>
      </c>
      <c r="BJ441" s="18" t="s">
        <v>78</v>
      </c>
      <c r="BK441" s="171">
        <f>ROUND(I441*H441,2)</f>
        <v>0</v>
      </c>
      <c r="BL441" s="18" t="s">
        <v>141</v>
      </c>
      <c r="BM441" s="170" t="s">
        <v>855</v>
      </c>
    </row>
    <row r="442" spans="1:65" s="2" customFormat="1" ht="19.5">
      <c r="A442" s="33"/>
      <c r="B442" s="34"/>
      <c r="C442" s="33"/>
      <c r="D442" s="172" t="s">
        <v>142</v>
      </c>
      <c r="E442" s="33"/>
      <c r="F442" s="173" t="s">
        <v>367</v>
      </c>
      <c r="G442" s="33"/>
      <c r="H442" s="33"/>
      <c r="I442" s="94"/>
      <c r="J442" s="33"/>
      <c r="K442" s="33"/>
      <c r="L442" s="34"/>
      <c r="M442" s="174"/>
      <c r="N442" s="175"/>
      <c r="O442" s="59"/>
      <c r="P442" s="59"/>
      <c r="Q442" s="59"/>
      <c r="R442" s="59"/>
      <c r="S442" s="59"/>
      <c r="T442" s="60"/>
      <c r="U442" s="33"/>
      <c r="V442" s="33"/>
      <c r="W442" s="33"/>
      <c r="X442" s="33"/>
      <c r="Y442" s="33"/>
      <c r="Z442" s="33"/>
      <c r="AA442" s="33"/>
      <c r="AB442" s="33"/>
      <c r="AC442" s="33"/>
      <c r="AD442" s="33"/>
      <c r="AE442" s="33"/>
      <c r="AT442" s="18" t="s">
        <v>142</v>
      </c>
      <c r="AU442" s="18" t="s">
        <v>79</v>
      </c>
    </row>
    <row r="443" spans="1:65" s="2" customFormat="1" ht="39">
      <c r="A443" s="33"/>
      <c r="B443" s="34"/>
      <c r="C443" s="33"/>
      <c r="D443" s="172" t="s">
        <v>144</v>
      </c>
      <c r="E443" s="33"/>
      <c r="F443" s="176" t="s">
        <v>368</v>
      </c>
      <c r="G443" s="33"/>
      <c r="H443" s="33"/>
      <c r="I443" s="94"/>
      <c r="J443" s="33"/>
      <c r="K443" s="33"/>
      <c r="L443" s="34"/>
      <c r="M443" s="174"/>
      <c r="N443" s="175"/>
      <c r="O443" s="59"/>
      <c r="P443" s="59"/>
      <c r="Q443" s="59"/>
      <c r="R443" s="59"/>
      <c r="S443" s="59"/>
      <c r="T443" s="60"/>
      <c r="U443" s="33"/>
      <c r="V443" s="33"/>
      <c r="W443" s="33"/>
      <c r="X443" s="33"/>
      <c r="Y443" s="33"/>
      <c r="Z443" s="33"/>
      <c r="AA443" s="33"/>
      <c r="AB443" s="33"/>
      <c r="AC443" s="33"/>
      <c r="AD443" s="33"/>
      <c r="AE443" s="33"/>
      <c r="AT443" s="18" t="s">
        <v>144</v>
      </c>
      <c r="AU443" s="18" t="s">
        <v>79</v>
      </c>
    </row>
    <row r="444" spans="1:65" s="13" customFormat="1">
      <c r="B444" s="177"/>
      <c r="D444" s="172" t="s">
        <v>146</v>
      </c>
      <c r="E444" s="178" t="s">
        <v>1</v>
      </c>
      <c r="F444" s="179" t="s">
        <v>856</v>
      </c>
      <c r="H444" s="180">
        <v>70</v>
      </c>
      <c r="I444" s="181"/>
      <c r="L444" s="177"/>
      <c r="M444" s="182"/>
      <c r="N444" s="183"/>
      <c r="O444" s="183"/>
      <c r="P444" s="183"/>
      <c r="Q444" s="183"/>
      <c r="R444" s="183"/>
      <c r="S444" s="183"/>
      <c r="T444" s="184"/>
      <c r="AT444" s="178" t="s">
        <v>146</v>
      </c>
      <c r="AU444" s="178" t="s">
        <v>79</v>
      </c>
      <c r="AV444" s="13" t="s">
        <v>79</v>
      </c>
      <c r="AW444" s="13" t="s">
        <v>29</v>
      </c>
      <c r="AX444" s="13" t="s">
        <v>78</v>
      </c>
      <c r="AY444" s="178" t="s">
        <v>134</v>
      </c>
    </row>
    <row r="445" spans="1:65" s="15" customFormat="1">
      <c r="B445" s="193"/>
      <c r="D445" s="172" t="s">
        <v>146</v>
      </c>
      <c r="E445" s="194" t="s">
        <v>1</v>
      </c>
      <c r="F445" s="195" t="s">
        <v>369</v>
      </c>
      <c r="H445" s="194" t="s">
        <v>1</v>
      </c>
      <c r="I445" s="196"/>
      <c r="L445" s="193"/>
      <c r="M445" s="197"/>
      <c r="N445" s="198"/>
      <c r="O445" s="198"/>
      <c r="P445" s="198"/>
      <c r="Q445" s="198"/>
      <c r="R445" s="198"/>
      <c r="S445" s="198"/>
      <c r="T445" s="199"/>
      <c r="AT445" s="194" t="s">
        <v>146</v>
      </c>
      <c r="AU445" s="194" t="s">
        <v>79</v>
      </c>
      <c r="AV445" s="15" t="s">
        <v>78</v>
      </c>
      <c r="AW445" s="15" t="s">
        <v>29</v>
      </c>
      <c r="AX445" s="15" t="s">
        <v>72</v>
      </c>
      <c r="AY445" s="194" t="s">
        <v>134</v>
      </c>
    </row>
    <row r="446" spans="1:65" s="2" customFormat="1" ht="21.75" customHeight="1">
      <c r="A446" s="33"/>
      <c r="B446" s="158"/>
      <c r="C446" s="159" t="s">
        <v>527</v>
      </c>
      <c r="D446" s="159" t="s">
        <v>136</v>
      </c>
      <c r="E446" s="160" t="s">
        <v>419</v>
      </c>
      <c r="F446" s="161" t="s">
        <v>420</v>
      </c>
      <c r="G446" s="162" t="s">
        <v>151</v>
      </c>
      <c r="H446" s="163">
        <v>14</v>
      </c>
      <c r="I446" s="164"/>
      <c r="J446" s="165">
        <f>ROUND(I446*H446,2)</f>
        <v>0</v>
      </c>
      <c r="K446" s="161" t="s">
        <v>140</v>
      </c>
      <c r="L446" s="34"/>
      <c r="M446" s="166" t="s">
        <v>1</v>
      </c>
      <c r="N446" s="167" t="s">
        <v>37</v>
      </c>
      <c r="O446" s="59"/>
      <c r="P446" s="168">
        <f>O446*H446</f>
        <v>0</v>
      </c>
      <c r="Q446" s="168">
        <v>0</v>
      </c>
      <c r="R446" s="168">
        <f>Q446*H446</f>
        <v>0</v>
      </c>
      <c r="S446" s="168">
        <v>0</v>
      </c>
      <c r="T446" s="169">
        <f>S446*H446</f>
        <v>0</v>
      </c>
      <c r="U446" s="33"/>
      <c r="V446" s="33"/>
      <c r="W446" s="33"/>
      <c r="X446" s="33"/>
      <c r="Y446" s="33"/>
      <c r="Z446" s="33"/>
      <c r="AA446" s="33"/>
      <c r="AB446" s="33"/>
      <c r="AC446" s="33"/>
      <c r="AD446" s="33"/>
      <c r="AE446" s="33"/>
      <c r="AR446" s="170" t="s">
        <v>141</v>
      </c>
      <c r="AT446" s="170" t="s">
        <v>136</v>
      </c>
      <c r="AU446" s="170" t="s">
        <v>79</v>
      </c>
      <c r="AY446" s="18" t="s">
        <v>134</v>
      </c>
      <c r="BE446" s="171">
        <f>IF(N446="základní",J446,0)</f>
        <v>0</v>
      </c>
      <c r="BF446" s="171">
        <f>IF(N446="snížená",J446,0)</f>
        <v>0</v>
      </c>
      <c r="BG446" s="171">
        <f>IF(N446="zákl. přenesená",J446,0)</f>
        <v>0</v>
      </c>
      <c r="BH446" s="171">
        <f>IF(N446="sníž. přenesená",J446,0)</f>
        <v>0</v>
      </c>
      <c r="BI446" s="171">
        <f>IF(N446="nulová",J446,0)</f>
        <v>0</v>
      </c>
      <c r="BJ446" s="18" t="s">
        <v>78</v>
      </c>
      <c r="BK446" s="171">
        <f>ROUND(I446*H446,2)</f>
        <v>0</v>
      </c>
      <c r="BL446" s="18" t="s">
        <v>141</v>
      </c>
      <c r="BM446" s="170" t="s">
        <v>857</v>
      </c>
    </row>
    <row r="447" spans="1:65" s="2" customFormat="1">
      <c r="A447" s="33"/>
      <c r="B447" s="34"/>
      <c r="C447" s="33"/>
      <c r="D447" s="172" t="s">
        <v>142</v>
      </c>
      <c r="E447" s="33"/>
      <c r="F447" s="173" t="s">
        <v>420</v>
      </c>
      <c r="G447" s="33"/>
      <c r="H447" s="33"/>
      <c r="I447" s="94"/>
      <c r="J447" s="33"/>
      <c r="K447" s="33"/>
      <c r="L447" s="34"/>
      <c r="M447" s="174"/>
      <c r="N447" s="175"/>
      <c r="O447" s="59"/>
      <c r="P447" s="59"/>
      <c r="Q447" s="59"/>
      <c r="R447" s="59"/>
      <c r="S447" s="59"/>
      <c r="T447" s="60"/>
      <c r="U447" s="33"/>
      <c r="V447" s="33"/>
      <c r="W447" s="33"/>
      <c r="X447" s="33"/>
      <c r="Y447" s="33"/>
      <c r="Z447" s="33"/>
      <c r="AA447" s="33"/>
      <c r="AB447" s="33"/>
      <c r="AC447" s="33"/>
      <c r="AD447" s="33"/>
      <c r="AE447" s="33"/>
      <c r="AT447" s="18" t="s">
        <v>142</v>
      </c>
      <c r="AU447" s="18" t="s">
        <v>79</v>
      </c>
    </row>
    <row r="448" spans="1:65" s="13" customFormat="1">
      <c r="B448" s="177"/>
      <c r="D448" s="172" t="s">
        <v>146</v>
      </c>
      <c r="E448" s="178" t="s">
        <v>1</v>
      </c>
      <c r="F448" s="179" t="s">
        <v>858</v>
      </c>
      <c r="H448" s="180">
        <v>14</v>
      </c>
      <c r="I448" s="181"/>
      <c r="L448" s="177"/>
      <c r="M448" s="182"/>
      <c r="N448" s="183"/>
      <c r="O448" s="183"/>
      <c r="P448" s="183"/>
      <c r="Q448" s="183"/>
      <c r="R448" s="183"/>
      <c r="S448" s="183"/>
      <c r="T448" s="184"/>
      <c r="AT448" s="178" t="s">
        <v>146</v>
      </c>
      <c r="AU448" s="178" t="s">
        <v>79</v>
      </c>
      <c r="AV448" s="13" t="s">
        <v>79</v>
      </c>
      <c r="AW448" s="13" t="s">
        <v>29</v>
      </c>
      <c r="AX448" s="13" t="s">
        <v>78</v>
      </c>
      <c r="AY448" s="178" t="s">
        <v>134</v>
      </c>
    </row>
    <row r="449" spans="1:65" s="15" customFormat="1">
      <c r="B449" s="193"/>
      <c r="D449" s="172" t="s">
        <v>146</v>
      </c>
      <c r="E449" s="194" t="s">
        <v>1</v>
      </c>
      <c r="F449" s="195" t="s">
        <v>369</v>
      </c>
      <c r="H449" s="194" t="s">
        <v>1</v>
      </c>
      <c r="I449" s="196"/>
      <c r="L449" s="193"/>
      <c r="M449" s="197"/>
      <c r="N449" s="198"/>
      <c r="O449" s="198"/>
      <c r="P449" s="198"/>
      <c r="Q449" s="198"/>
      <c r="R449" s="198"/>
      <c r="S449" s="198"/>
      <c r="T449" s="199"/>
      <c r="AT449" s="194" t="s">
        <v>146</v>
      </c>
      <c r="AU449" s="194" t="s">
        <v>79</v>
      </c>
      <c r="AV449" s="15" t="s">
        <v>78</v>
      </c>
      <c r="AW449" s="15" t="s">
        <v>29</v>
      </c>
      <c r="AX449" s="15" t="s">
        <v>72</v>
      </c>
      <c r="AY449" s="194" t="s">
        <v>134</v>
      </c>
    </row>
    <row r="450" spans="1:65" s="2" customFormat="1" ht="21.75" customHeight="1">
      <c r="A450" s="33"/>
      <c r="B450" s="158"/>
      <c r="C450" s="159" t="s">
        <v>478</v>
      </c>
      <c r="D450" s="159" t="s">
        <v>136</v>
      </c>
      <c r="E450" s="160" t="s">
        <v>387</v>
      </c>
      <c r="F450" s="161" t="s">
        <v>388</v>
      </c>
      <c r="G450" s="162" t="s">
        <v>151</v>
      </c>
      <c r="H450" s="163">
        <v>14</v>
      </c>
      <c r="I450" s="164"/>
      <c r="J450" s="165">
        <f>ROUND(I450*H450,2)</f>
        <v>0</v>
      </c>
      <c r="K450" s="161" t="s">
        <v>140</v>
      </c>
      <c r="L450" s="34"/>
      <c r="M450" s="166" t="s">
        <v>1</v>
      </c>
      <c r="N450" s="167" t="s">
        <v>37</v>
      </c>
      <c r="O450" s="59"/>
      <c r="P450" s="168">
        <f>O450*H450</f>
        <v>0</v>
      </c>
      <c r="Q450" s="168">
        <v>0</v>
      </c>
      <c r="R450" s="168">
        <f>Q450*H450</f>
        <v>0</v>
      </c>
      <c r="S450" s="168">
        <v>0</v>
      </c>
      <c r="T450" s="169">
        <f>S450*H450</f>
        <v>0</v>
      </c>
      <c r="U450" s="33"/>
      <c r="V450" s="33"/>
      <c r="W450" s="33"/>
      <c r="X450" s="33"/>
      <c r="Y450" s="33"/>
      <c r="Z450" s="33"/>
      <c r="AA450" s="33"/>
      <c r="AB450" s="33"/>
      <c r="AC450" s="33"/>
      <c r="AD450" s="33"/>
      <c r="AE450" s="33"/>
      <c r="AR450" s="170" t="s">
        <v>141</v>
      </c>
      <c r="AT450" s="170" t="s">
        <v>136</v>
      </c>
      <c r="AU450" s="170" t="s">
        <v>79</v>
      </c>
      <c r="AY450" s="18" t="s">
        <v>134</v>
      </c>
      <c r="BE450" s="171">
        <f>IF(N450="základní",J450,0)</f>
        <v>0</v>
      </c>
      <c r="BF450" s="171">
        <f>IF(N450="snížená",J450,0)</f>
        <v>0</v>
      </c>
      <c r="BG450" s="171">
        <f>IF(N450="zákl. přenesená",J450,0)</f>
        <v>0</v>
      </c>
      <c r="BH450" s="171">
        <f>IF(N450="sníž. přenesená",J450,0)</f>
        <v>0</v>
      </c>
      <c r="BI450" s="171">
        <f>IF(N450="nulová",J450,0)</f>
        <v>0</v>
      </c>
      <c r="BJ450" s="18" t="s">
        <v>78</v>
      </c>
      <c r="BK450" s="171">
        <f>ROUND(I450*H450,2)</f>
        <v>0</v>
      </c>
      <c r="BL450" s="18" t="s">
        <v>141</v>
      </c>
      <c r="BM450" s="170" t="s">
        <v>859</v>
      </c>
    </row>
    <row r="451" spans="1:65" s="2" customFormat="1" ht="19.5">
      <c r="A451" s="33"/>
      <c r="B451" s="34"/>
      <c r="C451" s="33"/>
      <c r="D451" s="172" t="s">
        <v>142</v>
      </c>
      <c r="E451" s="33"/>
      <c r="F451" s="173" t="s">
        <v>389</v>
      </c>
      <c r="G451" s="33"/>
      <c r="H451" s="33"/>
      <c r="I451" s="94"/>
      <c r="J451" s="33"/>
      <c r="K451" s="33"/>
      <c r="L451" s="34"/>
      <c r="M451" s="174"/>
      <c r="N451" s="175"/>
      <c r="O451" s="59"/>
      <c r="P451" s="59"/>
      <c r="Q451" s="59"/>
      <c r="R451" s="59"/>
      <c r="S451" s="59"/>
      <c r="T451" s="60"/>
      <c r="U451" s="33"/>
      <c r="V451" s="33"/>
      <c r="W451" s="33"/>
      <c r="X451" s="33"/>
      <c r="Y451" s="33"/>
      <c r="Z451" s="33"/>
      <c r="AA451" s="33"/>
      <c r="AB451" s="33"/>
      <c r="AC451" s="33"/>
      <c r="AD451" s="33"/>
      <c r="AE451" s="33"/>
      <c r="AT451" s="18" t="s">
        <v>142</v>
      </c>
      <c r="AU451" s="18" t="s">
        <v>79</v>
      </c>
    </row>
    <row r="452" spans="1:65" s="2" customFormat="1" ht="48.75">
      <c r="A452" s="33"/>
      <c r="B452" s="34"/>
      <c r="C452" s="33"/>
      <c r="D452" s="172" t="s">
        <v>144</v>
      </c>
      <c r="E452" s="33"/>
      <c r="F452" s="176" t="s">
        <v>384</v>
      </c>
      <c r="G452" s="33"/>
      <c r="H452" s="33"/>
      <c r="I452" s="94"/>
      <c r="J452" s="33"/>
      <c r="K452" s="33"/>
      <c r="L452" s="34"/>
      <c r="M452" s="174"/>
      <c r="N452" s="175"/>
      <c r="O452" s="59"/>
      <c r="P452" s="59"/>
      <c r="Q452" s="59"/>
      <c r="R452" s="59"/>
      <c r="S452" s="59"/>
      <c r="T452" s="60"/>
      <c r="U452" s="33"/>
      <c r="V452" s="33"/>
      <c r="W452" s="33"/>
      <c r="X452" s="33"/>
      <c r="Y452" s="33"/>
      <c r="Z452" s="33"/>
      <c r="AA452" s="33"/>
      <c r="AB452" s="33"/>
      <c r="AC452" s="33"/>
      <c r="AD452" s="33"/>
      <c r="AE452" s="33"/>
      <c r="AT452" s="18" t="s">
        <v>144</v>
      </c>
      <c r="AU452" s="18" t="s">
        <v>79</v>
      </c>
    </row>
    <row r="453" spans="1:65" s="13" customFormat="1">
      <c r="B453" s="177"/>
      <c r="D453" s="172" t="s">
        <v>146</v>
      </c>
      <c r="E453" s="178" t="s">
        <v>1</v>
      </c>
      <c r="F453" s="179" t="s">
        <v>860</v>
      </c>
      <c r="H453" s="180">
        <v>14</v>
      </c>
      <c r="I453" s="181"/>
      <c r="L453" s="177"/>
      <c r="M453" s="182"/>
      <c r="N453" s="183"/>
      <c r="O453" s="183"/>
      <c r="P453" s="183"/>
      <c r="Q453" s="183"/>
      <c r="R453" s="183"/>
      <c r="S453" s="183"/>
      <c r="T453" s="184"/>
      <c r="AT453" s="178" t="s">
        <v>146</v>
      </c>
      <c r="AU453" s="178" t="s">
        <v>79</v>
      </c>
      <c r="AV453" s="13" t="s">
        <v>79</v>
      </c>
      <c r="AW453" s="13" t="s">
        <v>29</v>
      </c>
      <c r="AX453" s="13" t="s">
        <v>78</v>
      </c>
      <c r="AY453" s="178" t="s">
        <v>134</v>
      </c>
    </row>
    <row r="454" spans="1:65" s="2" customFormat="1" ht="16.5" customHeight="1">
      <c r="A454" s="33"/>
      <c r="B454" s="158"/>
      <c r="C454" s="200" t="s">
        <v>861</v>
      </c>
      <c r="D454" s="200" t="s">
        <v>168</v>
      </c>
      <c r="E454" s="201" t="s">
        <v>391</v>
      </c>
      <c r="F454" s="202" t="s">
        <v>392</v>
      </c>
      <c r="G454" s="203" t="s">
        <v>151</v>
      </c>
      <c r="H454" s="204">
        <v>14</v>
      </c>
      <c r="I454" s="205"/>
      <c r="J454" s="206">
        <f>ROUND(I454*H454,2)</f>
        <v>0</v>
      </c>
      <c r="K454" s="202" t="s">
        <v>140</v>
      </c>
      <c r="L454" s="207"/>
      <c r="M454" s="208" t="s">
        <v>1</v>
      </c>
      <c r="N454" s="209" t="s">
        <v>37</v>
      </c>
      <c r="O454" s="59"/>
      <c r="P454" s="168">
        <f>O454*H454</f>
        <v>0</v>
      </c>
      <c r="Q454" s="168">
        <v>1.7799999999999999E-3</v>
      </c>
      <c r="R454" s="168">
        <f>Q454*H454</f>
        <v>2.4919999999999998E-2</v>
      </c>
      <c r="S454" s="168">
        <v>0</v>
      </c>
      <c r="T454" s="169">
        <f>S454*H454</f>
        <v>0</v>
      </c>
      <c r="U454" s="33"/>
      <c r="V454" s="33"/>
      <c r="W454" s="33"/>
      <c r="X454" s="33"/>
      <c r="Y454" s="33"/>
      <c r="Z454" s="33"/>
      <c r="AA454" s="33"/>
      <c r="AB454" s="33"/>
      <c r="AC454" s="33"/>
      <c r="AD454" s="33"/>
      <c r="AE454" s="33"/>
      <c r="AR454" s="170" t="s">
        <v>172</v>
      </c>
      <c r="AT454" s="170" t="s">
        <v>168</v>
      </c>
      <c r="AU454" s="170" t="s">
        <v>79</v>
      </c>
      <c r="AY454" s="18" t="s">
        <v>134</v>
      </c>
      <c r="BE454" s="171">
        <f>IF(N454="základní",J454,0)</f>
        <v>0</v>
      </c>
      <c r="BF454" s="171">
        <f>IF(N454="snížená",J454,0)</f>
        <v>0</v>
      </c>
      <c r="BG454" s="171">
        <f>IF(N454="zákl. přenesená",J454,0)</f>
        <v>0</v>
      </c>
      <c r="BH454" s="171">
        <f>IF(N454="sníž. přenesená",J454,0)</f>
        <v>0</v>
      </c>
      <c r="BI454" s="171">
        <f>IF(N454="nulová",J454,0)</f>
        <v>0</v>
      </c>
      <c r="BJ454" s="18" t="s">
        <v>78</v>
      </c>
      <c r="BK454" s="171">
        <f>ROUND(I454*H454,2)</f>
        <v>0</v>
      </c>
      <c r="BL454" s="18" t="s">
        <v>141</v>
      </c>
      <c r="BM454" s="170" t="s">
        <v>862</v>
      </c>
    </row>
    <row r="455" spans="1:65" s="2" customFormat="1">
      <c r="A455" s="33"/>
      <c r="B455" s="34"/>
      <c r="C455" s="33"/>
      <c r="D455" s="172" t="s">
        <v>142</v>
      </c>
      <c r="E455" s="33"/>
      <c r="F455" s="173" t="s">
        <v>392</v>
      </c>
      <c r="G455" s="33"/>
      <c r="H455" s="33"/>
      <c r="I455" s="94"/>
      <c r="J455" s="33"/>
      <c r="K455" s="33"/>
      <c r="L455" s="34"/>
      <c r="M455" s="174"/>
      <c r="N455" s="175"/>
      <c r="O455" s="59"/>
      <c r="P455" s="59"/>
      <c r="Q455" s="59"/>
      <c r="R455" s="59"/>
      <c r="S455" s="59"/>
      <c r="T455" s="60"/>
      <c r="U455" s="33"/>
      <c r="V455" s="33"/>
      <c r="W455" s="33"/>
      <c r="X455" s="33"/>
      <c r="Y455" s="33"/>
      <c r="Z455" s="33"/>
      <c r="AA455" s="33"/>
      <c r="AB455" s="33"/>
      <c r="AC455" s="33"/>
      <c r="AD455" s="33"/>
      <c r="AE455" s="33"/>
      <c r="AT455" s="18" t="s">
        <v>142</v>
      </c>
      <c r="AU455" s="18" t="s">
        <v>79</v>
      </c>
    </row>
    <row r="456" spans="1:65" s="13" customFormat="1">
      <c r="B456" s="177"/>
      <c r="D456" s="172" t="s">
        <v>146</v>
      </c>
      <c r="E456" s="178" t="s">
        <v>1</v>
      </c>
      <c r="F456" s="179" t="s">
        <v>860</v>
      </c>
      <c r="H456" s="180">
        <v>14</v>
      </c>
      <c r="I456" s="181"/>
      <c r="L456" s="177"/>
      <c r="M456" s="182"/>
      <c r="N456" s="183"/>
      <c r="O456" s="183"/>
      <c r="P456" s="183"/>
      <c r="Q456" s="183"/>
      <c r="R456" s="183"/>
      <c r="S456" s="183"/>
      <c r="T456" s="184"/>
      <c r="AT456" s="178" t="s">
        <v>146</v>
      </c>
      <c r="AU456" s="178" t="s">
        <v>79</v>
      </c>
      <c r="AV456" s="13" t="s">
        <v>79</v>
      </c>
      <c r="AW456" s="13" t="s">
        <v>29</v>
      </c>
      <c r="AX456" s="13" t="s">
        <v>78</v>
      </c>
      <c r="AY456" s="178" t="s">
        <v>134</v>
      </c>
    </row>
    <row r="457" spans="1:65" s="2" customFormat="1" ht="21.75" customHeight="1">
      <c r="A457" s="33"/>
      <c r="B457" s="158"/>
      <c r="C457" s="159" t="s">
        <v>863</v>
      </c>
      <c r="D457" s="159" t="s">
        <v>136</v>
      </c>
      <c r="E457" s="160" t="s">
        <v>371</v>
      </c>
      <c r="F457" s="161" t="s">
        <v>372</v>
      </c>
      <c r="G457" s="162" t="s">
        <v>177</v>
      </c>
      <c r="H457" s="163">
        <v>93.5</v>
      </c>
      <c r="I457" s="164"/>
      <c r="J457" s="165">
        <f>ROUND(I457*H457,2)</f>
        <v>0</v>
      </c>
      <c r="K457" s="161" t="s">
        <v>140</v>
      </c>
      <c r="L457" s="34"/>
      <c r="M457" s="166" t="s">
        <v>1</v>
      </c>
      <c r="N457" s="167" t="s">
        <v>37</v>
      </c>
      <c r="O457" s="59"/>
      <c r="P457" s="168">
        <f>O457*H457</f>
        <v>0</v>
      </c>
      <c r="Q457" s="168">
        <v>1.0000000000000001E-5</v>
      </c>
      <c r="R457" s="168">
        <f>Q457*H457</f>
        <v>9.3500000000000007E-4</v>
      </c>
      <c r="S457" s="168">
        <v>0</v>
      </c>
      <c r="T457" s="169">
        <f>S457*H457</f>
        <v>0</v>
      </c>
      <c r="U457" s="33"/>
      <c r="V457" s="33"/>
      <c r="W457" s="33"/>
      <c r="X457" s="33"/>
      <c r="Y457" s="33"/>
      <c r="Z457" s="33"/>
      <c r="AA457" s="33"/>
      <c r="AB457" s="33"/>
      <c r="AC457" s="33"/>
      <c r="AD457" s="33"/>
      <c r="AE457" s="33"/>
      <c r="AR457" s="170" t="s">
        <v>141</v>
      </c>
      <c r="AT457" s="170" t="s">
        <v>136</v>
      </c>
      <c r="AU457" s="170" t="s">
        <v>79</v>
      </c>
      <c r="AY457" s="18" t="s">
        <v>134</v>
      </c>
      <c r="BE457" s="171">
        <f>IF(N457="základní",J457,0)</f>
        <v>0</v>
      </c>
      <c r="BF457" s="171">
        <f>IF(N457="snížená",J457,0)</f>
        <v>0</v>
      </c>
      <c r="BG457" s="171">
        <f>IF(N457="zákl. přenesená",J457,0)</f>
        <v>0</v>
      </c>
      <c r="BH457" s="171">
        <f>IF(N457="sníž. přenesená",J457,0)</f>
        <v>0</v>
      </c>
      <c r="BI457" s="171">
        <f>IF(N457="nulová",J457,0)</f>
        <v>0</v>
      </c>
      <c r="BJ457" s="18" t="s">
        <v>78</v>
      </c>
      <c r="BK457" s="171">
        <f>ROUND(I457*H457,2)</f>
        <v>0</v>
      </c>
      <c r="BL457" s="18" t="s">
        <v>141</v>
      </c>
      <c r="BM457" s="170" t="s">
        <v>864</v>
      </c>
    </row>
    <row r="458" spans="1:65" s="2" customFormat="1" ht="29.25">
      <c r="A458" s="33"/>
      <c r="B458" s="34"/>
      <c r="C458" s="33"/>
      <c r="D458" s="172" t="s">
        <v>142</v>
      </c>
      <c r="E458" s="33"/>
      <c r="F458" s="173" t="s">
        <v>373</v>
      </c>
      <c r="G458" s="33"/>
      <c r="H458" s="33"/>
      <c r="I458" s="94"/>
      <c r="J458" s="33"/>
      <c r="K458" s="33"/>
      <c r="L458" s="34"/>
      <c r="M458" s="174"/>
      <c r="N458" s="175"/>
      <c r="O458" s="59"/>
      <c r="P458" s="59"/>
      <c r="Q458" s="59"/>
      <c r="R458" s="59"/>
      <c r="S458" s="59"/>
      <c r="T458" s="60"/>
      <c r="U458" s="33"/>
      <c r="V458" s="33"/>
      <c r="W458" s="33"/>
      <c r="X458" s="33"/>
      <c r="Y458" s="33"/>
      <c r="Z458" s="33"/>
      <c r="AA458" s="33"/>
      <c r="AB458" s="33"/>
      <c r="AC458" s="33"/>
      <c r="AD458" s="33"/>
      <c r="AE458" s="33"/>
      <c r="AT458" s="18" t="s">
        <v>142</v>
      </c>
      <c r="AU458" s="18" t="s">
        <v>79</v>
      </c>
    </row>
    <row r="459" spans="1:65" s="2" customFormat="1" ht="97.5">
      <c r="A459" s="33"/>
      <c r="B459" s="34"/>
      <c r="C459" s="33"/>
      <c r="D459" s="172" t="s">
        <v>144</v>
      </c>
      <c r="E459" s="33"/>
      <c r="F459" s="176" t="s">
        <v>374</v>
      </c>
      <c r="G459" s="33"/>
      <c r="H459" s="33"/>
      <c r="I459" s="94"/>
      <c r="J459" s="33"/>
      <c r="K459" s="33"/>
      <c r="L459" s="34"/>
      <c r="M459" s="174"/>
      <c r="N459" s="175"/>
      <c r="O459" s="59"/>
      <c r="P459" s="59"/>
      <c r="Q459" s="59"/>
      <c r="R459" s="59"/>
      <c r="S459" s="59"/>
      <c r="T459" s="60"/>
      <c r="U459" s="33"/>
      <c r="V459" s="33"/>
      <c r="W459" s="33"/>
      <c r="X459" s="33"/>
      <c r="Y459" s="33"/>
      <c r="Z459" s="33"/>
      <c r="AA459" s="33"/>
      <c r="AB459" s="33"/>
      <c r="AC459" s="33"/>
      <c r="AD459" s="33"/>
      <c r="AE459" s="33"/>
      <c r="AT459" s="18" t="s">
        <v>144</v>
      </c>
      <c r="AU459" s="18" t="s">
        <v>79</v>
      </c>
    </row>
    <row r="460" spans="1:65" s="13" customFormat="1">
      <c r="B460" s="177"/>
      <c r="D460" s="172" t="s">
        <v>146</v>
      </c>
      <c r="E460" s="178" t="s">
        <v>1</v>
      </c>
      <c r="F460" s="179" t="s">
        <v>865</v>
      </c>
      <c r="H460" s="180">
        <v>93.5</v>
      </c>
      <c r="I460" s="181"/>
      <c r="L460" s="177"/>
      <c r="M460" s="182"/>
      <c r="N460" s="183"/>
      <c r="O460" s="183"/>
      <c r="P460" s="183"/>
      <c r="Q460" s="183"/>
      <c r="R460" s="183"/>
      <c r="S460" s="183"/>
      <c r="T460" s="184"/>
      <c r="AT460" s="178" t="s">
        <v>146</v>
      </c>
      <c r="AU460" s="178" t="s">
        <v>79</v>
      </c>
      <c r="AV460" s="13" t="s">
        <v>79</v>
      </c>
      <c r="AW460" s="13" t="s">
        <v>29</v>
      </c>
      <c r="AX460" s="13" t="s">
        <v>78</v>
      </c>
      <c r="AY460" s="178" t="s">
        <v>134</v>
      </c>
    </row>
    <row r="461" spans="1:65" s="2" customFormat="1" ht="21.75" customHeight="1">
      <c r="A461" s="33"/>
      <c r="B461" s="158"/>
      <c r="C461" s="159" t="s">
        <v>471</v>
      </c>
      <c r="D461" s="159" t="s">
        <v>136</v>
      </c>
      <c r="E461" s="160" t="s">
        <v>376</v>
      </c>
      <c r="F461" s="161" t="s">
        <v>377</v>
      </c>
      <c r="G461" s="162" t="s">
        <v>177</v>
      </c>
      <c r="H461" s="163">
        <v>93.5</v>
      </c>
      <c r="I461" s="164"/>
      <c r="J461" s="165">
        <f>ROUND(I461*H461,2)</f>
        <v>0</v>
      </c>
      <c r="K461" s="161" t="s">
        <v>140</v>
      </c>
      <c r="L461" s="34"/>
      <c r="M461" s="166" t="s">
        <v>1</v>
      </c>
      <c r="N461" s="167" t="s">
        <v>37</v>
      </c>
      <c r="O461" s="59"/>
      <c r="P461" s="168">
        <f>O461*H461</f>
        <v>0</v>
      </c>
      <c r="Q461" s="168">
        <v>2.6800000000000001E-3</v>
      </c>
      <c r="R461" s="168">
        <f>Q461*H461</f>
        <v>0.25058000000000002</v>
      </c>
      <c r="S461" s="168">
        <v>0</v>
      </c>
      <c r="T461" s="169">
        <f>S461*H461</f>
        <v>0</v>
      </c>
      <c r="U461" s="33"/>
      <c r="V461" s="33"/>
      <c r="W461" s="33"/>
      <c r="X461" s="33"/>
      <c r="Y461" s="33"/>
      <c r="Z461" s="33"/>
      <c r="AA461" s="33"/>
      <c r="AB461" s="33"/>
      <c r="AC461" s="33"/>
      <c r="AD461" s="33"/>
      <c r="AE461" s="33"/>
      <c r="AR461" s="170" t="s">
        <v>141</v>
      </c>
      <c r="AT461" s="170" t="s">
        <v>136</v>
      </c>
      <c r="AU461" s="170" t="s">
        <v>79</v>
      </c>
      <c r="AY461" s="18" t="s">
        <v>134</v>
      </c>
      <c r="BE461" s="171">
        <f>IF(N461="základní",J461,0)</f>
        <v>0</v>
      </c>
      <c r="BF461" s="171">
        <f>IF(N461="snížená",J461,0)</f>
        <v>0</v>
      </c>
      <c r="BG461" s="171">
        <f>IF(N461="zákl. přenesená",J461,0)</f>
        <v>0</v>
      </c>
      <c r="BH461" s="171">
        <f>IF(N461="sníž. přenesená",J461,0)</f>
        <v>0</v>
      </c>
      <c r="BI461" s="171">
        <f>IF(N461="nulová",J461,0)</f>
        <v>0</v>
      </c>
      <c r="BJ461" s="18" t="s">
        <v>78</v>
      </c>
      <c r="BK461" s="171">
        <f>ROUND(I461*H461,2)</f>
        <v>0</v>
      </c>
      <c r="BL461" s="18" t="s">
        <v>141</v>
      </c>
      <c r="BM461" s="170" t="s">
        <v>866</v>
      </c>
    </row>
    <row r="462" spans="1:65" s="2" customFormat="1" ht="29.25">
      <c r="A462" s="33"/>
      <c r="B462" s="34"/>
      <c r="C462" s="33"/>
      <c r="D462" s="172" t="s">
        <v>142</v>
      </c>
      <c r="E462" s="33"/>
      <c r="F462" s="173" t="s">
        <v>378</v>
      </c>
      <c r="G462" s="33"/>
      <c r="H462" s="33"/>
      <c r="I462" s="94"/>
      <c r="J462" s="33"/>
      <c r="K462" s="33"/>
      <c r="L462" s="34"/>
      <c r="M462" s="174"/>
      <c r="N462" s="175"/>
      <c r="O462" s="59"/>
      <c r="P462" s="59"/>
      <c r="Q462" s="59"/>
      <c r="R462" s="59"/>
      <c r="S462" s="59"/>
      <c r="T462" s="60"/>
      <c r="U462" s="33"/>
      <c r="V462" s="33"/>
      <c r="W462" s="33"/>
      <c r="X462" s="33"/>
      <c r="Y462" s="33"/>
      <c r="Z462" s="33"/>
      <c r="AA462" s="33"/>
      <c r="AB462" s="33"/>
      <c r="AC462" s="33"/>
      <c r="AD462" s="33"/>
      <c r="AE462" s="33"/>
      <c r="AT462" s="18" t="s">
        <v>142</v>
      </c>
      <c r="AU462" s="18" t="s">
        <v>79</v>
      </c>
    </row>
    <row r="463" spans="1:65" s="2" customFormat="1" ht="107.25">
      <c r="A463" s="33"/>
      <c r="B463" s="34"/>
      <c r="C463" s="33"/>
      <c r="D463" s="172" t="s">
        <v>144</v>
      </c>
      <c r="E463" s="33"/>
      <c r="F463" s="176" t="s">
        <v>379</v>
      </c>
      <c r="G463" s="33"/>
      <c r="H463" s="33"/>
      <c r="I463" s="94"/>
      <c r="J463" s="33"/>
      <c r="K463" s="33"/>
      <c r="L463" s="34"/>
      <c r="M463" s="174"/>
      <c r="N463" s="175"/>
      <c r="O463" s="59"/>
      <c r="P463" s="59"/>
      <c r="Q463" s="59"/>
      <c r="R463" s="59"/>
      <c r="S463" s="59"/>
      <c r="T463" s="60"/>
      <c r="U463" s="33"/>
      <c r="V463" s="33"/>
      <c r="W463" s="33"/>
      <c r="X463" s="33"/>
      <c r="Y463" s="33"/>
      <c r="Z463" s="33"/>
      <c r="AA463" s="33"/>
      <c r="AB463" s="33"/>
      <c r="AC463" s="33"/>
      <c r="AD463" s="33"/>
      <c r="AE463" s="33"/>
      <c r="AT463" s="18" t="s">
        <v>144</v>
      </c>
      <c r="AU463" s="18" t="s">
        <v>79</v>
      </c>
    </row>
    <row r="464" spans="1:65" s="13" customFormat="1">
      <c r="B464" s="177"/>
      <c r="D464" s="172" t="s">
        <v>146</v>
      </c>
      <c r="E464" s="178" t="s">
        <v>1</v>
      </c>
      <c r="F464" s="179" t="s">
        <v>865</v>
      </c>
      <c r="H464" s="180">
        <v>93.5</v>
      </c>
      <c r="I464" s="181"/>
      <c r="L464" s="177"/>
      <c r="M464" s="182"/>
      <c r="N464" s="183"/>
      <c r="O464" s="183"/>
      <c r="P464" s="183"/>
      <c r="Q464" s="183"/>
      <c r="R464" s="183"/>
      <c r="S464" s="183"/>
      <c r="T464" s="184"/>
      <c r="AT464" s="178" t="s">
        <v>146</v>
      </c>
      <c r="AU464" s="178" t="s">
        <v>79</v>
      </c>
      <c r="AV464" s="13" t="s">
        <v>79</v>
      </c>
      <c r="AW464" s="13" t="s">
        <v>29</v>
      </c>
      <c r="AX464" s="13" t="s">
        <v>78</v>
      </c>
      <c r="AY464" s="178" t="s">
        <v>134</v>
      </c>
    </row>
    <row r="465" spans="1:65" s="2" customFormat="1" ht="21.75" customHeight="1">
      <c r="A465" s="33"/>
      <c r="B465" s="158"/>
      <c r="C465" s="159" t="s">
        <v>867</v>
      </c>
      <c r="D465" s="159" t="s">
        <v>136</v>
      </c>
      <c r="E465" s="160" t="s">
        <v>381</v>
      </c>
      <c r="F465" s="161" t="s">
        <v>382</v>
      </c>
      <c r="G465" s="162" t="s">
        <v>151</v>
      </c>
      <c r="H465" s="163">
        <v>34</v>
      </c>
      <c r="I465" s="164"/>
      <c r="J465" s="165">
        <f>ROUND(I465*H465,2)</f>
        <v>0</v>
      </c>
      <c r="K465" s="161" t="s">
        <v>140</v>
      </c>
      <c r="L465" s="34"/>
      <c r="M465" s="166" t="s">
        <v>1</v>
      </c>
      <c r="N465" s="167" t="s">
        <v>37</v>
      </c>
      <c r="O465" s="59"/>
      <c r="P465" s="168">
        <f>O465*H465</f>
        <v>0</v>
      </c>
      <c r="Q465" s="168">
        <v>0</v>
      </c>
      <c r="R465" s="168">
        <f>Q465*H465</f>
        <v>0</v>
      </c>
      <c r="S465" s="168">
        <v>0</v>
      </c>
      <c r="T465" s="169">
        <f>S465*H465</f>
        <v>0</v>
      </c>
      <c r="U465" s="33"/>
      <c r="V465" s="33"/>
      <c r="W465" s="33"/>
      <c r="X465" s="33"/>
      <c r="Y465" s="33"/>
      <c r="Z465" s="33"/>
      <c r="AA465" s="33"/>
      <c r="AB465" s="33"/>
      <c r="AC465" s="33"/>
      <c r="AD465" s="33"/>
      <c r="AE465" s="33"/>
      <c r="AR465" s="170" t="s">
        <v>141</v>
      </c>
      <c r="AT465" s="170" t="s">
        <v>136</v>
      </c>
      <c r="AU465" s="170" t="s">
        <v>79</v>
      </c>
      <c r="AY465" s="18" t="s">
        <v>134</v>
      </c>
      <c r="BE465" s="171">
        <f>IF(N465="základní",J465,0)</f>
        <v>0</v>
      </c>
      <c r="BF465" s="171">
        <f>IF(N465="snížená",J465,0)</f>
        <v>0</v>
      </c>
      <c r="BG465" s="171">
        <f>IF(N465="zákl. přenesená",J465,0)</f>
        <v>0</v>
      </c>
      <c r="BH465" s="171">
        <f>IF(N465="sníž. přenesená",J465,0)</f>
        <v>0</v>
      </c>
      <c r="BI465" s="171">
        <f>IF(N465="nulová",J465,0)</f>
        <v>0</v>
      </c>
      <c r="BJ465" s="18" t="s">
        <v>78</v>
      </c>
      <c r="BK465" s="171">
        <f>ROUND(I465*H465,2)</f>
        <v>0</v>
      </c>
      <c r="BL465" s="18" t="s">
        <v>141</v>
      </c>
      <c r="BM465" s="170" t="s">
        <v>868</v>
      </c>
    </row>
    <row r="466" spans="1:65" s="2" customFormat="1" ht="19.5">
      <c r="A466" s="33"/>
      <c r="B466" s="34"/>
      <c r="C466" s="33"/>
      <c r="D466" s="172" t="s">
        <v>142</v>
      </c>
      <c r="E466" s="33"/>
      <c r="F466" s="173" t="s">
        <v>383</v>
      </c>
      <c r="G466" s="33"/>
      <c r="H466" s="33"/>
      <c r="I466" s="94"/>
      <c r="J466" s="33"/>
      <c r="K466" s="33"/>
      <c r="L466" s="34"/>
      <c r="M466" s="174"/>
      <c r="N466" s="175"/>
      <c r="O466" s="59"/>
      <c r="P466" s="59"/>
      <c r="Q466" s="59"/>
      <c r="R466" s="59"/>
      <c r="S466" s="59"/>
      <c r="T466" s="60"/>
      <c r="U466" s="33"/>
      <c r="V466" s="33"/>
      <c r="W466" s="33"/>
      <c r="X466" s="33"/>
      <c r="Y466" s="33"/>
      <c r="Z466" s="33"/>
      <c r="AA466" s="33"/>
      <c r="AB466" s="33"/>
      <c r="AC466" s="33"/>
      <c r="AD466" s="33"/>
      <c r="AE466" s="33"/>
      <c r="AT466" s="18" t="s">
        <v>142</v>
      </c>
      <c r="AU466" s="18" t="s">
        <v>79</v>
      </c>
    </row>
    <row r="467" spans="1:65" s="2" customFormat="1" ht="48.75">
      <c r="A467" s="33"/>
      <c r="B467" s="34"/>
      <c r="C467" s="33"/>
      <c r="D467" s="172" t="s">
        <v>144</v>
      </c>
      <c r="E467" s="33"/>
      <c r="F467" s="176" t="s">
        <v>384</v>
      </c>
      <c r="G467" s="33"/>
      <c r="H467" s="33"/>
      <c r="I467" s="94"/>
      <c r="J467" s="33"/>
      <c r="K467" s="33"/>
      <c r="L467" s="34"/>
      <c r="M467" s="174"/>
      <c r="N467" s="175"/>
      <c r="O467" s="59"/>
      <c r="P467" s="59"/>
      <c r="Q467" s="59"/>
      <c r="R467" s="59"/>
      <c r="S467" s="59"/>
      <c r="T467" s="60"/>
      <c r="U467" s="33"/>
      <c r="V467" s="33"/>
      <c r="W467" s="33"/>
      <c r="X467" s="33"/>
      <c r="Y467" s="33"/>
      <c r="Z467" s="33"/>
      <c r="AA467" s="33"/>
      <c r="AB467" s="33"/>
      <c r="AC467" s="33"/>
      <c r="AD467" s="33"/>
      <c r="AE467" s="33"/>
      <c r="AT467" s="18" t="s">
        <v>144</v>
      </c>
      <c r="AU467" s="18" t="s">
        <v>79</v>
      </c>
    </row>
    <row r="468" spans="1:65" s="13" customFormat="1" ht="22.5">
      <c r="B468" s="177"/>
      <c r="D468" s="172" t="s">
        <v>146</v>
      </c>
      <c r="E468" s="178" t="s">
        <v>1</v>
      </c>
      <c r="F468" s="179" t="s">
        <v>869</v>
      </c>
      <c r="H468" s="180">
        <v>34</v>
      </c>
      <c r="I468" s="181"/>
      <c r="L468" s="177"/>
      <c r="M468" s="182"/>
      <c r="N468" s="183"/>
      <c r="O468" s="183"/>
      <c r="P468" s="183"/>
      <c r="Q468" s="183"/>
      <c r="R468" s="183"/>
      <c r="S468" s="183"/>
      <c r="T468" s="184"/>
      <c r="AT468" s="178" t="s">
        <v>146</v>
      </c>
      <c r="AU468" s="178" t="s">
        <v>79</v>
      </c>
      <c r="AV468" s="13" t="s">
        <v>79</v>
      </c>
      <c r="AW468" s="13" t="s">
        <v>29</v>
      </c>
      <c r="AX468" s="13" t="s">
        <v>78</v>
      </c>
      <c r="AY468" s="178" t="s">
        <v>134</v>
      </c>
    </row>
    <row r="469" spans="1:65" s="2" customFormat="1" ht="16.5" customHeight="1">
      <c r="A469" s="33"/>
      <c r="B469" s="158"/>
      <c r="C469" s="200" t="s">
        <v>870</v>
      </c>
      <c r="D469" s="200" t="s">
        <v>168</v>
      </c>
      <c r="E469" s="201" t="s">
        <v>385</v>
      </c>
      <c r="F469" s="202" t="s">
        <v>386</v>
      </c>
      <c r="G469" s="203" t="s">
        <v>151</v>
      </c>
      <c r="H469" s="204">
        <v>34</v>
      </c>
      <c r="I469" s="205"/>
      <c r="J469" s="206">
        <f>ROUND(I469*H469,2)</f>
        <v>0</v>
      </c>
      <c r="K469" s="202" t="s">
        <v>140</v>
      </c>
      <c r="L469" s="207"/>
      <c r="M469" s="208" t="s">
        <v>1</v>
      </c>
      <c r="N469" s="209" t="s">
        <v>37</v>
      </c>
      <c r="O469" s="59"/>
      <c r="P469" s="168">
        <f>O469*H469</f>
        <v>0</v>
      </c>
      <c r="Q469" s="168">
        <v>6.9999999999999999E-4</v>
      </c>
      <c r="R469" s="168">
        <f>Q469*H469</f>
        <v>2.3799999999999998E-2</v>
      </c>
      <c r="S469" s="168">
        <v>0</v>
      </c>
      <c r="T469" s="169">
        <f>S469*H469</f>
        <v>0</v>
      </c>
      <c r="U469" s="33"/>
      <c r="V469" s="33"/>
      <c r="W469" s="33"/>
      <c r="X469" s="33"/>
      <c r="Y469" s="33"/>
      <c r="Z469" s="33"/>
      <c r="AA469" s="33"/>
      <c r="AB469" s="33"/>
      <c r="AC469" s="33"/>
      <c r="AD469" s="33"/>
      <c r="AE469" s="33"/>
      <c r="AR469" s="170" t="s">
        <v>172</v>
      </c>
      <c r="AT469" s="170" t="s">
        <v>168</v>
      </c>
      <c r="AU469" s="170" t="s">
        <v>79</v>
      </c>
      <c r="AY469" s="18" t="s">
        <v>134</v>
      </c>
      <c r="BE469" s="171">
        <f>IF(N469="základní",J469,0)</f>
        <v>0</v>
      </c>
      <c r="BF469" s="171">
        <f>IF(N469="snížená",J469,0)</f>
        <v>0</v>
      </c>
      <c r="BG469" s="171">
        <f>IF(N469="zákl. přenesená",J469,0)</f>
        <v>0</v>
      </c>
      <c r="BH469" s="171">
        <f>IF(N469="sníž. přenesená",J469,0)</f>
        <v>0</v>
      </c>
      <c r="BI469" s="171">
        <f>IF(N469="nulová",J469,0)</f>
        <v>0</v>
      </c>
      <c r="BJ469" s="18" t="s">
        <v>78</v>
      </c>
      <c r="BK469" s="171">
        <f>ROUND(I469*H469,2)</f>
        <v>0</v>
      </c>
      <c r="BL469" s="18" t="s">
        <v>141</v>
      </c>
      <c r="BM469" s="170" t="s">
        <v>871</v>
      </c>
    </row>
    <row r="470" spans="1:65" s="2" customFormat="1">
      <c r="A470" s="33"/>
      <c r="B470" s="34"/>
      <c r="C470" s="33"/>
      <c r="D470" s="172" t="s">
        <v>142</v>
      </c>
      <c r="E470" s="33"/>
      <c r="F470" s="173" t="s">
        <v>386</v>
      </c>
      <c r="G470" s="33"/>
      <c r="H470" s="33"/>
      <c r="I470" s="94"/>
      <c r="J470" s="33"/>
      <c r="K470" s="33"/>
      <c r="L470" s="34"/>
      <c r="M470" s="174"/>
      <c r="N470" s="175"/>
      <c r="O470" s="59"/>
      <c r="P470" s="59"/>
      <c r="Q470" s="59"/>
      <c r="R470" s="59"/>
      <c r="S470" s="59"/>
      <c r="T470" s="60"/>
      <c r="U470" s="33"/>
      <c r="V470" s="33"/>
      <c r="W470" s="33"/>
      <c r="X470" s="33"/>
      <c r="Y470" s="33"/>
      <c r="Z470" s="33"/>
      <c r="AA470" s="33"/>
      <c r="AB470" s="33"/>
      <c r="AC470" s="33"/>
      <c r="AD470" s="33"/>
      <c r="AE470" s="33"/>
      <c r="AT470" s="18" t="s">
        <v>142</v>
      </c>
      <c r="AU470" s="18" t="s">
        <v>79</v>
      </c>
    </row>
    <row r="471" spans="1:65" s="13" customFormat="1" ht="22.5">
      <c r="B471" s="177"/>
      <c r="D471" s="172" t="s">
        <v>146</v>
      </c>
      <c r="E471" s="178" t="s">
        <v>1</v>
      </c>
      <c r="F471" s="179" t="s">
        <v>869</v>
      </c>
      <c r="H471" s="180">
        <v>34</v>
      </c>
      <c r="I471" s="181"/>
      <c r="L471" s="177"/>
      <c r="M471" s="182"/>
      <c r="N471" s="183"/>
      <c r="O471" s="183"/>
      <c r="P471" s="183"/>
      <c r="Q471" s="183"/>
      <c r="R471" s="183"/>
      <c r="S471" s="183"/>
      <c r="T471" s="184"/>
      <c r="AT471" s="178" t="s">
        <v>146</v>
      </c>
      <c r="AU471" s="178" t="s">
        <v>79</v>
      </c>
      <c r="AV471" s="13" t="s">
        <v>79</v>
      </c>
      <c r="AW471" s="13" t="s">
        <v>29</v>
      </c>
      <c r="AX471" s="13" t="s">
        <v>78</v>
      </c>
      <c r="AY471" s="178" t="s">
        <v>134</v>
      </c>
    </row>
    <row r="472" spans="1:65" s="2" customFormat="1" ht="21.75" customHeight="1">
      <c r="A472" s="33"/>
      <c r="B472" s="158"/>
      <c r="C472" s="159" t="s">
        <v>487</v>
      </c>
      <c r="D472" s="159" t="s">
        <v>136</v>
      </c>
      <c r="E472" s="160" t="s">
        <v>393</v>
      </c>
      <c r="F472" s="161" t="s">
        <v>394</v>
      </c>
      <c r="G472" s="162" t="s">
        <v>151</v>
      </c>
      <c r="H472" s="163">
        <v>17</v>
      </c>
      <c r="I472" s="164"/>
      <c r="J472" s="165">
        <f>ROUND(I472*H472,2)</f>
        <v>0</v>
      </c>
      <c r="K472" s="161" t="s">
        <v>140</v>
      </c>
      <c r="L472" s="34"/>
      <c r="M472" s="166" t="s">
        <v>1</v>
      </c>
      <c r="N472" s="167" t="s">
        <v>37</v>
      </c>
      <c r="O472" s="59"/>
      <c r="P472" s="168">
        <f>O472*H472</f>
        <v>0</v>
      </c>
      <c r="Q472" s="168">
        <v>0.34089999999999998</v>
      </c>
      <c r="R472" s="168">
        <f>Q472*H472</f>
        <v>5.7952999999999992</v>
      </c>
      <c r="S472" s="168">
        <v>0</v>
      </c>
      <c r="T472" s="169">
        <f>S472*H472</f>
        <v>0</v>
      </c>
      <c r="U472" s="33"/>
      <c r="V472" s="33"/>
      <c r="W472" s="33"/>
      <c r="X472" s="33"/>
      <c r="Y472" s="33"/>
      <c r="Z472" s="33"/>
      <c r="AA472" s="33"/>
      <c r="AB472" s="33"/>
      <c r="AC472" s="33"/>
      <c r="AD472" s="33"/>
      <c r="AE472" s="33"/>
      <c r="AR472" s="170" t="s">
        <v>141</v>
      </c>
      <c r="AT472" s="170" t="s">
        <v>136</v>
      </c>
      <c r="AU472" s="170" t="s">
        <v>79</v>
      </c>
      <c r="AY472" s="18" t="s">
        <v>134</v>
      </c>
      <c r="BE472" s="171">
        <f>IF(N472="základní",J472,0)</f>
        <v>0</v>
      </c>
      <c r="BF472" s="171">
        <f>IF(N472="snížená",J472,0)</f>
        <v>0</v>
      </c>
      <c r="BG472" s="171">
        <f>IF(N472="zákl. přenesená",J472,0)</f>
        <v>0</v>
      </c>
      <c r="BH472" s="171">
        <f>IF(N472="sníž. přenesená",J472,0)</f>
        <v>0</v>
      </c>
      <c r="BI472" s="171">
        <f>IF(N472="nulová",J472,0)</f>
        <v>0</v>
      </c>
      <c r="BJ472" s="18" t="s">
        <v>78</v>
      </c>
      <c r="BK472" s="171">
        <f>ROUND(I472*H472,2)</f>
        <v>0</v>
      </c>
      <c r="BL472" s="18" t="s">
        <v>141</v>
      </c>
      <c r="BM472" s="170" t="s">
        <v>872</v>
      </c>
    </row>
    <row r="473" spans="1:65" s="2" customFormat="1" ht="19.5">
      <c r="A473" s="33"/>
      <c r="B473" s="34"/>
      <c r="C473" s="33"/>
      <c r="D473" s="172" t="s">
        <v>142</v>
      </c>
      <c r="E473" s="33"/>
      <c r="F473" s="173" t="s">
        <v>395</v>
      </c>
      <c r="G473" s="33"/>
      <c r="H473" s="33"/>
      <c r="I473" s="94"/>
      <c r="J473" s="33"/>
      <c r="K473" s="33"/>
      <c r="L473" s="34"/>
      <c r="M473" s="174"/>
      <c r="N473" s="175"/>
      <c r="O473" s="59"/>
      <c r="P473" s="59"/>
      <c r="Q473" s="59"/>
      <c r="R473" s="59"/>
      <c r="S473" s="59"/>
      <c r="T473" s="60"/>
      <c r="U473" s="33"/>
      <c r="V473" s="33"/>
      <c r="W473" s="33"/>
      <c r="X473" s="33"/>
      <c r="Y473" s="33"/>
      <c r="Z473" s="33"/>
      <c r="AA473" s="33"/>
      <c r="AB473" s="33"/>
      <c r="AC473" s="33"/>
      <c r="AD473" s="33"/>
      <c r="AE473" s="33"/>
      <c r="AT473" s="18" t="s">
        <v>142</v>
      </c>
      <c r="AU473" s="18" t="s">
        <v>79</v>
      </c>
    </row>
    <row r="474" spans="1:65" s="2" customFormat="1" ht="97.5">
      <c r="A474" s="33"/>
      <c r="B474" s="34"/>
      <c r="C474" s="33"/>
      <c r="D474" s="172" t="s">
        <v>144</v>
      </c>
      <c r="E474" s="33"/>
      <c r="F474" s="176" t="s">
        <v>396</v>
      </c>
      <c r="G474" s="33"/>
      <c r="H474" s="33"/>
      <c r="I474" s="94"/>
      <c r="J474" s="33"/>
      <c r="K474" s="33"/>
      <c r="L474" s="34"/>
      <c r="M474" s="174"/>
      <c r="N474" s="175"/>
      <c r="O474" s="59"/>
      <c r="P474" s="59"/>
      <c r="Q474" s="59"/>
      <c r="R474" s="59"/>
      <c r="S474" s="59"/>
      <c r="T474" s="60"/>
      <c r="U474" s="33"/>
      <c r="V474" s="33"/>
      <c r="W474" s="33"/>
      <c r="X474" s="33"/>
      <c r="Y474" s="33"/>
      <c r="Z474" s="33"/>
      <c r="AA474" s="33"/>
      <c r="AB474" s="33"/>
      <c r="AC474" s="33"/>
      <c r="AD474" s="33"/>
      <c r="AE474" s="33"/>
      <c r="AT474" s="18" t="s">
        <v>144</v>
      </c>
      <c r="AU474" s="18" t="s">
        <v>79</v>
      </c>
    </row>
    <row r="475" spans="1:65" s="13" customFormat="1">
      <c r="B475" s="177"/>
      <c r="D475" s="172" t="s">
        <v>146</v>
      </c>
      <c r="E475" s="178" t="s">
        <v>1</v>
      </c>
      <c r="F475" s="179" t="s">
        <v>873</v>
      </c>
      <c r="H475" s="180">
        <v>17</v>
      </c>
      <c r="I475" s="181"/>
      <c r="L475" s="177"/>
      <c r="M475" s="182"/>
      <c r="N475" s="183"/>
      <c r="O475" s="183"/>
      <c r="P475" s="183"/>
      <c r="Q475" s="183"/>
      <c r="R475" s="183"/>
      <c r="S475" s="183"/>
      <c r="T475" s="184"/>
      <c r="AT475" s="178" t="s">
        <v>146</v>
      </c>
      <c r="AU475" s="178" t="s">
        <v>79</v>
      </c>
      <c r="AV475" s="13" t="s">
        <v>79</v>
      </c>
      <c r="AW475" s="13" t="s">
        <v>29</v>
      </c>
      <c r="AX475" s="13" t="s">
        <v>78</v>
      </c>
      <c r="AY475" s="178" t="s">
        <v>134</v>
      </c>
    </row>
    <row r="476" spans="1:65" s="2" customFormat="1" ht="16.5" customHeight="1">
      <c r="A476" s="33"/>
      <c r="B476" s="158"/>
      <c r="C476" s="200" t="s">
        <v>515</v>
      </c>
      <c r="D476" s="200" t="s">
        <v>168</v>
      </c>
      <c r="E476" s="201" t="s">
        <v>398</v>
      </c>
      <c r="F476" s="202" t="s">
        <v>399</v>
      </c>
      <c r="G476" s="203" t="s">
        <v>151</v>
      </c>
      <c r="H476" s="204">
        <v>17</v>
      </c>
      <c r="I476" s="205"/>
      <c r="J476" s="206">
        <f>ROUND(I476*H476,2)</f>
        <v>0</v>
      </c>
      <c r="K476" s="202" t="s">
        <v>140</v>
      </c>
      <c r="L476" s="207"/>
      <c r="M476" s="208" t="s">
        <v>1</v>
      </c>
      <c r="N476" s="209" t="s">
        <v>37</v>
      </c>
      <c r="O476" s="59"/>
      <c r="P476" s="168">
        <f>O476*H476</f>
        <v>0</v>
      </c>
      <c r="Q476" s="168">
        <v>1.2529999999999999E-2</v>
      </c>
      <c r="R476" s="168">
        <f>Q476*H476</f>
        <v>0.21300999999999998</v>
      </c>
      <c r="S476" s="168">
        <v>0</v>
      </c>
      <c r="T476" s="169">
        <f>S476*H476</f>
        <v>0</v>
      </c>
      <c r="U476" s="33"/>
      <c r="V476" s="33"/>
      <c r="W476" s="33"/>
      <c r="X476" s="33"/>
      <c r="Y476" s="33"/>
      <c r="Z476" s="33"/>
      <c r="AA476" s="33"/>
      <c r="AB476" s="33"/>
      <c r="AC476" s="33"/>
      <c r="AD476" s="33"/>
      <c r="AE476" s="33"/>
      <c r="AR476" s="170" t="s">
        <v>172</v>
      </c>
      <c r="AT476" s="170" t="s">
        <v>168</v>
      </c>
      <c r="AU476" s="170" t="s">
        <v>79</v>
      </c>
      <c r="AY476" s="18" t="s">
        <v>134</v>
      </c>
      <c r="BE476" s="171">
        <f>IF(N476="základní",J476,0)</f>
        <v>0</v>
      </c>
      <c r="BF476" s="171">
        <f>IF(N476="snížená",J476,0)</f>
        <v>0</v>
      </c>
      <c r="BG476" s="171">
        <f>IF(N476="zákl. přenesená",J476,0)</f>
        <v>0</v>
      </c>
      <c r="BH476" s="171">
        <f>IF(N476="sníž. přenesená",J476,0)</f>
        <v>0</v>
      </c>
      <c r="BI476" s="171">
        <f>IF(N476="nulová",J476,0)</f>
        <v>0</v>
      </c>
      <c r="BJ476" s="18" t="s">
        <v>78</v>
      </c>
      <c r="BK476" s="171">
        <f>ROUND(I476*H476,2)</f>
        <v>0</v>
      </c>
      <c r="BL476" s="18" t="s">
        <v>141</v>
      </c>
      <c r="BM476" s="170" t="s">
        <v>874</v>
      </c>
    </row>
    <row r="477" spans="1:65" s="2" customFormat="1">
      <c r="A477" s="33"/>
      <c r="B477" s="34"/>
      <c r="C477" s="33"/>
      <c r="D477" s="172" t="s">
        <v>142</v>
      </c>
      <c r="E477" s="33"/>
      <c r="F477" s="173" t="s">
        <v>400</v>
      </c>
      <c r="G477" s="33"/>
      <c r="H477" s="33"/>
      <c r="I477" s="94"/>
      <c r="J477" s="33"/>
      <c r="K477" s="33"/>
      <c r="L477" s="34"/>
      <c r="M477" s="174"/>
      <c r="N477" s="175"/>
      <c r="O477" s="59"/>
      <c r="P477" s="59"/>
      <c r="Q477" s="59"/>
      <c r="R477" s="59"/>
      <c r="S477" s="59"/>
      <c r="T477" s="60"/>
      <c r="U477" s="33"/>
      <c r="V477" s="33"/>
      <c r="W477" s="33"/>
      <c r="X477" s="33"/>
      <c r="Y477" s="33"/>
      <c r="Z477" s="33"/>
      <c r="AA477" s="33"/>
      <c r="AB477" s="33"/>
      <c r="AC477" s="33"/>
      <c r="AD477" s="33"/>
      <c r="AE477" s="33"/>
      <c r="AT477" s="18" t="s">
        <v>142</v>
      </c>
      <c r="AU477" s="18" t="s">
        <v>79</v>
      </c>
    </row>
    <row r="478" spans="1:65" s="13" customFormat="1">
      <c r="B478" s="177"/>
      <c r="D478" s="172" t="s">
        <v>146</v>
      </c>
      <c r="E478" s="178" t="s">
        <v>1</v>
      </c>
      <c r="F478" s="179" t="s">
        <v>875</v>
      </c>
      <c r="H478" s="180">
        <v>17</v>
      </c>
      <c r="I478" s="181"/>
      <c r="L478" s="177"/>
      <c r="M478" s="182"/>
      <c r="N478" s="183"/>
      <c r="O478" s="183"/>
      <c r="P478" s="183"/>
      <c r="Q478" s="183"/>
      <c r="R478" s="183"/>
      <c r="S478" s="183"/>
      <c r="T478" s="184"/>
      <c r="AT478" s="178" t="s">
        <v>146</v>
      </c>
      <c r="AU478" s="178" t="s">
        <v>79</v>
      </c>
      <c r="AV478" s="13" t="s">
        <v>79</v>
      </c>
      <c r="AW478" s="13" t="s">
        <v>29</v>
      </c>
      <c r="AX478" s="13" t="s">
        <v>78</v>
      </c>
      <c r="AY478" s="178" t="s">
        <v>134</v>
      </c>
    </row>
    <row r="479" spans="1:65" s="2" customFormat="1" ht="21.75" customHeight="1">
      <c r="A479" s="33"/>
      <c r="B479" s="158"/>
      <c r="C479" s="200" t="s">
        <v>501</v>
      </c>
      <c r="D479" s="200" t="s">
        <v>168</v>
      </c>
      <c r="E479" s="201" t="s">
        <v>402</v>
      </c>
      <c r="F479" s="202" t="s">
        <v>403</v>
      </c>
      <c r="G479" s="203" t="s">
        <v>151</v>
      </c>
      <c r="H479" s="204">
        <v>17</v>
      </c>
      <c r="I479" s="205"/>
      <c r="J479" s="206">
        <f>ROUND(I479*H479,2)</f>
        <v>0</v>
      </c>
      <c r="K479" s="202" t="s">
        <v>140</v>
      </c>
      <c r="L479" s="207"/>
      <c r="M479" s="208" t="s">
        <v>1</v>
      </c>
      <c r="N479" s="209" t="s">
        <v>37</v>
      </c>
      <c r="O479" s="59"/>
      <c r="P479" s="168">
        <f>O479*H479</f>
        <v>0</v>
      </c>
      <c r="Q479" s="168">
        <v>2.7E-2</v>
      </c>
      <c r="R479" s="168">
        <f>Q479*H479</f>
        <v>0.45900000000000002</v>
      </c>
      <c r="S479" s="168">
        <v>0</v>
      </c>
      <c r="T479" s="169">
        <f>S479*H479</f>
        <v>0</v>
      </c>
      <c r="U479" s="33"/>
      <c r="V479" s="33"/>
      <c r="W479" s="33"/>
      <c r="X479" s="33"/>
      <c r="Y479" s="33"/>
      <c r="Z479" s="33"/>
      <c r="AA479" s="33"/>
      <c r="AB479" s="33"/>
      <c r="AC479" s="33"/>
      <c r="AD479" s="33"/>
      <c r="AE479" s="33"/>
      <c r="AR479" s="170" t="s">
        <v>172</v>
      </c>
      <c r="AT479" s="170" t="s">
        <v>168</v>
      </c>
      <c r="AU479" s="170" t="s">
        <v>79</v>
      </c>
      <c r="AY479" s="18" t="s">
        <v>134</v>
      </c>
      <c r="BE479" s="171">
        <f>IF(N479="základní",J479,0)</f>
        <v>0</v>
      </c>
      <c r="BF479" s="171">
        <f>IF(N479="snížená",J479,0)</f>
        <v>0</v>
      </c>
      <c r="BG479" s="171">
        <f>IF(N479="zákl. přenesená",J479,0)</f>
        <v>0</v>
      </c>
      <c r="BH479" s="171">
        <f>IF(N479="sníž. přenesená",J479,0)</f>
        <v>0</v>
      </c>
      <c r="BI479" s="171">
        <f>IF(N479="nulová",J479,0)</f>
        <v>0</v>
      </c>
      <c r="BJ479" s="18" t="s">
        <v>78</v>
      </c>
      <c r="BK479" s="171">
        <f>ROUND(I479*H479,2)</f>
        <v>0</v>
      </c>
      <c r="BL479" s="18" t="s">
        <v>141</v>
      </c>
      <c r="BM479" s="170" t="s">
        <v>876</v>
      </c>
    </row>
    <row r="480" spans="1:65" s="2" customFormat="1">
      <c r="A480" s="33"/>
      <c r="B480" s="34"/>
      <c r="C480" s="33"/>
      <c r="D480" s="172" t="s">
        <v>142</v>
      </c>
      <c r="E480" s="33"/>
      <c r="F480" s="173" t="s">
        <v>403</v>
      </c>
      <c r="G480" s="33"/>
      <c r="H480" s="33"/>
      <c r="I480" s="94"/>
      <c r="J480" s="33"/>
      <c r="K480" s="33"/>
      <c r="L480" s="34"/>
      <c r="M480" s="174"/>
      <c r="N480" s="175"/>
      <c r="O480" s="59"/>
      <c r="P480" s="59"/>
      <c r="Q480" s="59"/>
      <c r="R480" s="59"/>
      <c r="S480" s="59"/>
      <c r="T480" s="60"/>
      <c r="U480" s="33"/>
      <c r="V480" s="33"/>
      <c r="W480" s="33"/>
      <c r="X480" s="33"/>
      <c r="Y480" s="33"/>
      <c r="Z480" s="33"/>
      <c r="AA480" s="33"/>
      <c r="AB480" s="33"/>
      <c r="AC480" s="33"/>
      <c r="AD480" s="33"/>
      <c r="AE480" s="33"/>
      <c r="AT480" s="18" t="s">
        <v>142</v>
      </c>
      <c r="AU480" s="18" t="s">
        <v>79</v>
      </c>
    </row>
    <row r="481" spans="1:65" s="13" customFormat="1">
      <c r="B481" s="177"/>
      <c r="D481" s="172" t="s">
        <v>146</v>
      </c>
      <c r="E481" s="178" t="s">
        <v>1</v>
      </c>
      <c r="F481" s="179" t="s">
        <v>873</v>
      </c>
      <c r="H481" s="180">
        <v>17</v>
      </c>
      <c r="I481" s="181"/>
      <c r="L481" s="177"/>
      <c r="M481" s="182"/>
      <c r="N481" s="183"/>
      <c r="O481" s="183"/>
      <c r="P481" s="183"/>
      <c r="Q481" s="183"/>
      <c r="R481" s="183"/>
      <c r="S481" s="183"/>
      <c r="T481" s="184"/>
      <c r="AT481" s="178" t="s">
        <v>146</v>
      </c>
      <c r="AU481" s="178" t="s">
        <v>79</v>
      </c>
      <c r="AV481" s="13" t="s">
        <v>79</v>
      </c>
      <c r="AW481" s="13" t="s">
        <v>29</v>
      </c>
      <c r="AX481" s="13" t="s">
        <v>78</v>
      </c>
      <c r="AY481" s="178" t="s">
        <v>134</v>
      </c>
    </row>
    <row r="482" spans="1:65" s="2" customFormat="1" ht="16.5" customHeight="1">
      <c r="A482" s="33"/>
      <c r="B482" s="158"/>
      <c r="C482" s="200" t="s">
        <v>520</v>
      </c>
      <c r="D482" s="200" t="s">
        <v>168</v>
      </c>
      <c r="E482" s="201" t="s">
        <v>405</v>
      </c>
      <c r="F482" s="202" t="s">
        <v>406</v>
      </c>
      <c r="G482" s="203" t="s">
        <v>151</v>
      </c>
      <c r="H482" s="204">
        <v>17</v>
      </c>
      <c r="I482" s="205"/>
      <c r="J482" s="206">
        <f>ROUND(I482*H482,2)</f>
        <v>0</v>
      </c>
      <c r="K482" s="202" t="s">
        <v>140</v>
      </c>
      <c r="L482" s="207"/>
      <c r="M482" s="208" t="s">
        <v>1</v>
      </c>
      <c r="N482" s="209" t="s">
        <v>37</v>
      </c>
      <c r="O482" s="59"/>
      <c r="P482" s="168">
        <f>O482*H482</f>
        <v>0</v>
      </c>
      <c r="Q482" s="168">
        <v>8.5000000000000006E-3</v>
      </c>
      <c r="R482" s="168">
        <f>Q482*H482</f>
        <v>0.14450000000000002</v>
      </c>
      <c r="S482" s="168">
        <v>0</v>
      </c>
      <c r="T482" s="169">
        <f>S482*H482</f>
        <v>0</v>
      </c>
      <c r="U482" s="33"/>
      <c r="V482" s="33"/>
      <c r="W482" s="33"/>
      <c r="X482" s="33"/>
      <c r="Y482" s="33"/>
      <c r="Z482" s="33"/>
      <c r="AA482" s="33"/>
      <c r="AB482" s="33"/>
      <c r="AC482" s="33"/>
      <c r="AD482" s="33"/>
      <c r="AE482" s="33"/>
      <c r="AR482" s="170" t="s">
        <v>172</v>
      </c>
      <c r="AT482" s="170" t="s">
        <v>168</v>
      </c>
      <c r="AU482" s="170" t="s">
        <v>79</v>
      </c>
      <c r="AY482" s="18" t="s">
        <v>134</v>
      </c>
      <c r="BE482" s="171">
        <f>IF(N482="základní",J482,0)</f>
        <v>0</v>
      </c>
      <c r="BF482" s="171">
        <f>IF(N482="snížená",J482,0)</f>
        <v>0</v>
      </c>
      <c r="BG482" s="171">
        <f>IF(N482="zákl. přenesená",J482,0)</f>
        <v>0</v>
      </c>
      <c r="BH482" s="171">
        <f>IF(N482="sníž. přenesená",J482,0)</f>
        <v>0</v>
      </c>
      <c r="BI482" s="171">
        <f>IF(N482="nulová",J482,0)</f>
        <v>0</v>
      </c>
      <c r="BJ482" s="18" t="s">
        <v>78</v>
      </c>
      <c r="BK482" s="171">
        <f>ROUND(I482*H482,2)</f>
        <v>0</v>
      </c>
      <c r="BL482" s="18" t="s">
        <v>141</v>
      </c>
      <c r="BM482" s="170" t="s">
        <v>877</v>
      </c>
    </row>
    <row r="483" spans="1:65" s="2" customFormat="1">
      <c r="A483" s="33"/>
      <c r="B483" s="34"/>
      <c r="C483" s="33"/>
      <c r="D483" s="172" t="s">
        <v>142</v>
      </c>
      <c r="E483" s="33"/>
      <c r="F483" s="173" t="s">
        <v>406</v>
      </c>
      <c r="G483" s="33"/>
      <c r="H483" s="33"/>
      <c r="I483" s="94"/>
      <c r="J483" s="33"/>
      <c r="K483" s="33"/>
      <c r="L483" s="34"/>
      <c r="M483" s="174"/>
      <c r="N483" s="175"/>
      <c r="O483" s="59"/>
      <c r="P483" s="59"/>
      <c r="Q483" s="59"/>
      <c r="R483" s="59"/>
      <c r="S483" s="59"/>
      <c r="T483" s="60"/>
      <c r="U483" s="33"/>
      <c r="V483" s="33"/>
      <c r="W483" s="33"/>
      <c r="X483" s="33"/>
      <c r="Y483" s="33"/>
      <c r="Z483" s="33"/>
      <c r="AA483" s="33"/>
      <c r="AB483" s="33"/>
      <c r="AC483" s="33"/>
      <c r="AD483" s="33"/>
      <c r="AE483" s="33"/>
      <c r="AT483" s="18" t="s">
        <v>142</v>
      </c>
      <c r="AU483" s="18" t="s">
        <v>79</v>
      </c>
    </row>
    <row r="484" spans="1:65" s="13" customFormat="1">
      <c r="B484" s="177"/>
      <c r="D484" s="172" t="s">
        <v>146</v>
      </c>
      <c r="E484" s="178" t="s">
        <v>1</v>
      </c>
      <c r="F484" s="179" t="s">
        <v>873</v>
      </c>
      <c r="H484" s="180">
        <v>17</v>
      </c>
      <c r="I484" s="181"/>
      <c r="L484" s="177"/>
      <c r="M484" s="182"/>
      <c r="N484" s="183"/>
      <c r="O484" s="183"/>
      <c r="P484" s="183"/>
      <c r="Q484" s="183"/>
      <c r="R484" s="183"/>
      <c r="S484" s="183"/>
      <c r="T484" s="184"/>
      <c r="AT484" s="178" t="s">
        <v>146</v>
      </c>
      <c r="AU484" s="178" t="s">
        <v>79</v>
      </c>
      <c r="AV484" s="13" t="s">
        <v>79</v>
      </c>
      <c r="AW484" s="13" t="s">
        <v>29</v>
      </c>
      <c r="AX484" s="13" t="s">
        <v>78</v>
      </c>
      <c r="AY484" s="178" t="s">
        <v>134</v>
      </c>
    </row>
    <row r="485" spans="1:65" s="2" customFormat="1" ht="16.5" customHeight="1">
      <c r="A485" s="33"/>
      <c r="B485" s="158"/>
      <c r="C485" s="200" t="s">
        <v>878</v>
      </c>
      <c r="D485" s="200" t="s">
        <v>168</v>
      </c>
      <c r="E485" s="201" t="s">
        <v>408</v>
      </c>
      <c r="F485" s="202" t="s">
        <v>409</v>
      </c>
      <c r="G485" s="203" t="s">
        <v>151</v>
      </c>
      <c r="H485" s="204">
        <v>14</v>
      </c>
      <c r="I485" s="205"/>
      <c r="J485" s="206">
        <f>ROUND(I485*H485,2)</f>
        <v>0</v>
      </c>
      <c r="K485" s="202" t="s">
        <v>140</v>
      </c>
      <c r="L485" s="207"/>
      <c r="M485" s="208" t="s">
        <v>1</v>
      </c>
      <c r="N485" s="209" t="s">
        <v>37</v>
      </c>
      <c r="O485" s="59"/>
      <c r="P485" s="168">
        <f>O485*H485</f>
        <v>0</v>
      </c>
      <c r="Q485" s="168">
        <v>0</v>
      </c>
      <c r="R485" s="168">
        <f>Q485*H485</f>
        <v>0</v>
      </c>
      <c r="S485" s="168">
        <v>0</v>
      </c>
      <c r="T485" s="169">
        <f>S485*H485</f>
        <v>0</v>
      </c>
      <c r="U485" s="33"/>
      <c r="V485" s="33"/>
      <c r="W485" s="33"/>
      <c r="X485" s="33"/>
      <c r="Y485" s="33"/>
      <c r="Z485" s="33"/>
      <c r="AA485" s="33"/>
      <c r="AB485" s="33"/>
      <c r="AC485" s="33"/>
      <c r="AD485" s="33"/>
      <c r="AE485" s="33"/>
      <c r="AR485" s="170" t="s">
        <v>172</v>
      </c>
      <c r="AT485" s="170" t="s">
        <v>168</v>
      </c>
      <c r="AU485" s="170" t="s">
        <v>79</v>
      </c>
      <c r="AY485" s="18" t="s">
        <v>134</v>
      </c>
      <c r="BE485" s="171">
        <f>IF(N485="základní",J485,0)</f>
        <v>0</v>
      </c>
      <c r="BF485" s="171">
        <f>IF(N485="snížená",J485,0)</f>
        <v>0</v>
      </c>
      <c r="BG485" s="171">
        <f>IF(N485="zákl. přenesená",J485,0)</f>
        <v>0</v>
      </c>
      <c r="BH485" s="171">
        <f>IF(N485="sníž. přenesená",J485,0)</f>
        <v>0</v>
      </c>
      <c r="BI485" s="171">
        <f>IF(N485="nulová",J485,0)</f>
        <v>0</v>
      </c>
      <c r="BJ485" s="18" t="s">
        <v>78</v>
      </c>
      <c r="BK485" s="171">
        <f>ROUND(I485*H485,2)</f>
        <v>0</v>
      </c>
      <c r="BL485" s="18" t="s">
        <v>141</v>
      </c>
      <c r="BM485" s="170" t="s">
        <v>879</v>
      </c>
    </row>
    <row r="486" spans="1:65" s="2" customFormat="1">
      <c r="A486" s="33"/>
      <c r="B486" s="34"/>
      <c r="C486" s="33"/>
      <c r="D486" s="172" t="s">
        <v>142</v>
      </c>
      <c r="E486" s="33"/>
      <c r="F486" s="173" t="s">
        <v>409</v>
      </c>
      <c r="G486" s="33"/>
      <c r="H486" s="33"/>
      <c r="I486" s="94"/>
      <c r="J486" s="33"/>
      <c r="K486" s="33"/>
      <c r="L486" s="34"/>
      <c r="M486" s="174"/>
      <c r="N486" s="175"/>
      <c r="O486" s="59"/>
      <c r="P486" s="59"/>
      <c r="Q486" s="59"/>
      <c r="R486" s="59"/>
      <c r="S486" s="59"/>
      <c r="T486" s="60"/>
      <c r="U486" s="33"/>
      <c r="V486" s="33"/>
      <c r="W486" s="33"/>
      <c r="X486" s="33"/>
      <c r="Y486" s="33"/>
      <c r="Z486" s="33"/>
      <c r="AA486" s="33"/>
      <c r="AB486" s="33"/>
      <c r="AC486" s="33"/>
      <c r="AD486" s="33"/>
      <c r="AE486" s="33"/>
      <c r="AT486" s="18" t="s">
        <v>142</v>
      </c>
      <c r="AU486" s="18" t="s">
        <v>79</v>
      </c>
    </row>
    <row r="487" spans="1:65" s="13" customFormat="1">
      <c r="B487" s="177"/>
      <c r="D487" s="172" t="s">
        <v>146</v>
      </c>
      <c r="E487" s="178" t="s">
        <v>1</v>
      </c>
      <c r="F487" s="179" t="s">
        <v>880</v>
      </c>
      <c r="H487" s="180">
        <v>14</v>
      </c>
      <c r="I487" s="181"/>
      <c r="L487" s="177"/>
      <c r="M487" s="182"/>
      <c r="N487" s="183"/>
      <c r="O487" s="183"/>
      <c r="P487" s="183"/>
      <c r="Q487" s="183"/>
      <c r="R487" s="183"/>
      <c r="S487" s="183"/>
      <c r="T487" s="184"/>
      <c r="AT487" s="178" t="s">
        <v>146</v>
      </c>
      <c r="AU487" s="178" t="s">
        <v>79</v>
      </c>
      <c r="AV487" s="13" t="s">
        <v>79</v>
      </c>
      <c r="AW487" s="13" t="s">
        <v>29</v>
      </c>
      <c r="AX487" s="13" t="s">
        <v>78</v>
      </c>
      <c r="AY487" s="178" t="s">
        <v>134</v>
      </c>
    </row>
    <row r="488" spans="1:65" s="2" customFormat="1" ht="16.5" customHeight="1">
      <c r="A488" s="33"/>
      <c r="B488" s="158"/>
      <c r="C488" s="200" t="s">
        <v>538</v>
      </c>
      <c r="D488" s="200" t="s">
        <v>168</v>
      </c>
      <c r="E488" s="201" t="s">
        <v>881</v>
      </c>
      <c r="F488" s="202" t="s">
        <v>882</v>
      </c>
      <c r="G488" s="203" t="s">
        <v>151</v>
      </c>
      <c r="H488" s="204">
        <v>3</v>
      </c>
      <c r="I488" s="205"/>
      <c r="J488" s="206">
        <f>ROUND(I488*H488,2)</f>
        <v>0</v>
      </c>
      <c r="K488" s="202" t="s">
        <v>140</v>
      </c>
      <c r="L488" s="207"/>
      <c r="M488" s="208" t="s">
        <v>1</v>
      </c>
      <c r="N488" s="209" t="s">
        <v>37</v>
      </c>
      <c r="O488" s="59"/>
      <c r="P488" s="168">
        <f>O488*H488</f>
        <v>0</v>
      </c>
      <c r="Q488" s="168">
        <v>0</v>
      </c>
      <c r="R488" s="168">
        <f>Q488*H488</f>
        <v>0</v>
      </c>
      <c r="S488" s="168">
        <v>0</v>
      </c>
      <c r="T488" s="169">
        <f>S488*H488</f>
        <v>0</v>
      </c>
      <c r="U488" s="33"/>
      <c r="V488" s="33"/>
      <c r="W488" s="33"/>
      <c r="X488" s="33"/>
      <c r="Y488" s="33"/>
      <c r="Z488" s="33"/>
      <c r="AA488" s="33"/>
      <c r="AB488" s="33"/>
      <c r="AC488" s="33"/>
      <c r="AD488" s="33"/>
      <c r="AE488" s="33"/>
      <c r="AR488" s="170" t="s">
        <v>172</v>
      </c>
      <c r="AT488" s="170" t="s">
        <v>168</v>
      </c>
      <c r="AU488" s="170" t="s">
        <v>79</v>
      </c>
      <c r="AY488" s="18" t="s">
        <v>134</v>
      </c>
      <c r="BE488" s="171">
        <f>IF(N488="základní",J488,0)</f>
        <v>0</v>
      </c>
      <c r="BF488" s="171">
        <f>IF(N488="snížená",J488,0)</f>
        <v>0</v>
      </c>
      <c r="BG488" s="171">
        <f>IF(N488="zákl. přenesená",J488,0)</f>
        <v>0</v>
      </c>
      <c r="BH488" s="171">
        <f>IF(N488="sníž. přenesená",J488,0)</f>
        <v>0</v>
      </c>
      <c r="BI488" s="171">
        <f>IF(N488="nulová",J488,0)</f>
        <v>0</v>
      </c>
      <c r="BJ488" s="18" t="s">
        <v>78</v>
      </c>
      <c r="BK488" s="171">
        <f>ROUND(I488*H488,2)</f>
        <v>0</v>
      </c>
      <c r="BL488" s="18" t="s">
        <v>141</v>
      </c>
      <c r="BM488" s="170" t="s">
        <v>883</v>
      </c>
    </row>
    <row r="489" spans="1:65" s="2" customFormat="1">
      <c r="A489" s="33"/>
      <c r="B489" s="34"/>
      <c r="C489" s="33"/>
      <c r="D489" s="172" t="s">
        <v>142</v>
      </c>
      <c r="E489" s="33"/>
      <c r="F489" s="173" t="s">
        <v>882</v>
      </c>
      <c r="G489" s="33"/>
      <c r="H489" s="33"/>
      <c r="I489" s="94"/>
      <c r="J489" s="33"/>
      <c r="K489" s="33"/>
      <c r="L489" s="34"/>
      <c r="M489" s="174"/>
      <c r="N489" s="175"/>
      <c r="O489" s="59"/>
      <c r="P489" s="59"/>
      <c r="Q489" s="59"/>
      <c r="R489" s="59"/>
      <c r="S489" s="59"/>
      <c r="T489" s="60"/>
      <c r="U489" s="33"/>
      <c r="V489" s="33"/>
      <c r="W489" s="33"/>
      <c r="X489" s="33"/>
      <c r="Y489" s="33"/>
      <c r="Z489" s="33"/>
      <c r="AA489" s="33"/>
      <c r="AB489" s="33"/>
      <c r="AC489" s="33"/>
      <c r="AD489" s="33"/>
      <c r="AE489" s="33"/>
      <c r="AT489" s="18" t="s">
        <v>142</v>
      </c>
      <c r="AU489" s="18" t="s">
        <v>79</v>
      </c>
    </row>
    <row r="490" spans="1:65" s="13" customFormat="1" ht="22.5">
      <c r="B490" s="177"/>
      <c r="D490" s="172" t="s">
        <v>146</v>
      </c>
      <c r="E490" s="178" t="s">
        <v>1</v>
      </c>
      <c r="F490" s="179" t="s">
        <v>884</v>
      </c>
      <c r="H490" s="180">
        <v>3</v>
      </c>
      <c r="I490" s="181"/>
      <c r="L490" s="177"/>
      <c r="M490" s="182"/>
      <c r="N490" s="183"/>
      <c r="O490" s="183"/>
      <c r="P490" s="183"/>
      <c r="Q490" s="183"/>
      <c r="R490" s="183"/>
      <c r="S490" s="183"/>
      <c r="T490" s="184"/>
      <c r="AT490" s="178" t="s">
        <v>146</v>
      </c>
      <c r="AU490" s="178" t="s">
        <v>79</v>
      </c>
      <c r="AV490" s="13" t="s">
        <v>79</v>
      </c>
      <c r="AW490" s="13" t="s">
        <v>29</v>
      </c>
      <c r="AX490" s="13" t="s">
        <v>78</v>
      </c>
      <c r="AY490" s="178" t="s">
        <v>134</v>
      </c>
    </row>
    <row r="491" spans="1:65" s="2" customFormat="1" ht="21.75" customHeight="1">
      <c r="A491" s="33"/>
      <c r="B491" s="158"/>
      <c r="C491" s="159" t="s">
        <v>577</v>
      </c>
      <c r="D491" s="159" t="s">
        <v>136</v>
      </c>
      <c r="E491" s="160" t="s">
        <v>411</v>
      </c>
      <c r="F491" s="161" t="s">
        <v>412</v>
      </c>
      <c r="G491" s="162" t="s">
        <v>151</v>
      </c>
      <c r="H491" s="163">
        <v>19</v>
      </c>
      <c r="I491" s="164"/>
      <c r="J491" s="165">
        <f>ROUND(I491*H491,2)</f>
        <v>0</v>
      </c>
      <c r="K491" s="161" t="s">
        <v>140</v>
      </c>
      <c r="L491" s="34"/>
      <c r="M491" s="166" t="s">
        <v>1</v>
      </c>
      <c r="N491" s="167" t="s">
        <v>37</v>
      </c>
      <c r="O491" s="59"/>
      <c r="P491" s="168">
        <f>O491*H491</f>
        <v>0</v>
      </c>
      <c r="Q491" s="168">
        <v>0.42080000000000001</v>
      </c>
      <c r="R491" s="168">
        <f>Q491*H491</f>
        <v>7.9952000000000005</v>
      </c>
      <c r="S491" s="168">
        <v>0</v>
      </c>
      <c r="T491" s="169">
        <f>S491*H491</f>
        <v>0</v>
      </c>
      <c r="U491" s="33"/>
      <c r="V491" s="33"/>
      <c r="W491" s="33"/>
      <c r="X491" s="33"/>
      <c r="Y491" s="33"/>
      <c r="Z491" s="33"/>
      <c r="AA491" s="33"/>
      <c r="AB491" s="33"/>
      <c r="AC491" s="33"/>
      <c r="AD491" s="33"/>
      <c r="AE491" s="33"/>
      <c r="AR491" s="170" t="s">
        <v>141</v>
      </c>
      <c r="AT491" s="170" t="s">
        <v>136</v>
      </c>
      <c r="AU491" s="170" t="s">
        <v>79</v>
      </c>
      <c r="AY491" s="18" t="s">
        <v>134</v>
      </c>
      <c r="BE491" s="171">
        <f>IF(N491="základní",J491,0)</f>
        <v>0</v>
      </c>
      <c r="BF491" s="171">
        <f>IF(N491="snížená",J491,0)</f>
        <v>0</v>
      </c>
      <c r="BG491" s="171">
        <f>IF(N491="zákl. přenesená",J491,0)</f>
        <v>0</v>
      </c>
      <c r="BH491" s="171">
        <f>IF(N491="sníž. přenesená",J491,0)</f>
        <v>0</v>
      </c>
      <c r="BI491" s="171">
        <f>IF(N491="nulová",J491,0)</f>
        <v>0</v>
      </c>
      <c r="BJ491" s="18" t="s">
        <v>78</v>
      </c>
      <c r="BK491" s="171">
        <f>ROUND(I491*H491,2)</f>
        <v>0</v>
      </c>
      <c r="BL491" s="18" t="s">
        <v>141</v>
      </c>
      <c r="BM491" s="170" t="s">
        <v>885</v>
      </c>
    </row>
    <row r="492" spans="1:65" s="2" customFormat="1" ht="19.5">
      <c r="A492" s="33"/>
      <c r="B492" s="34"/>
      <c r="C492" s="33"/>
      <c r="D492" s="172" t="s">
        <v>142</v>
      </c>
      <c r="E492" s="33"/>
      <c r="F492" s="173" t="s">
        <v>413</v>
      </c>
      <c r="G492" s="33"/>
      <c r="H492" s="33"/>
      <c r="I492" s="94"/>
      <c r="J492" s="33"/>
      <c r="K492" s="33"/>
      <c r="L492" s="34"/>
      <c r="M492" s="174"/>
      <c r="N492" s="175"/>
      <c r="O492" s="59"/>
      <c r="P492" s="59"/>
      <c r="Q492" s="59"/>
      <c r="R492" s="59"/>
      <c r="S492" s="59"/>
      <c r="T492" s="60"/>
      <c r="U492" s="33"/>
      <c r="V492" s="33"/>
      <c r="W492" s="33"/>
      <c r="X492" s="33"/>
      <c r="Y492" s="33"/>
      <c r="Z492" s="33"/>
      <c r="AA492" s="33"/>
      <c r="AB492" s="33"/>
      <c r="AC492" s="33"/>
      <c r="AD492" s="33"/>
      <c r="AE492" s="33"/>
      <c r="AT492" s="18" t="s">
        <v>142</v>
      </c>
      <c r="AU492" s="18" t="s">
        <v>79</v>
      </c>
    </row>
    <row r="493" spans="1:65" s="2" customFormat="1" ht="97.5">
      <c r="A493" s="33"/>
      <c r="B493" s="34"/>
      <c r="C493" s="33"/>
      <c r="D493" s="172" t="s">
        <v>144</v>
      </c>
      <c r="E493" s="33"/>
      <c r="F493" s="176" t="s">
        <v>414</v>
      </c>
      <c r="G493" s="33"/>
      <c r="H493" s="33"/>
      <c r="I493" s="94"/>
      <c r="J493" s="33"/>
      <c r="K493" s="33"/>
      <c r="L493" s="34"/>
      <c r="M493" s="174"/>
      <c r="N493" s="175"/>
      <c r="O493" s="59"/>
      <c r="P493" s="59"/>
      <c r="Q493" s="59"/>
      <c r="R493" s="59"/>
      <c r="S493" s="59"/>
      <c r="T493" s="60"/>
      <c r="U493" s="33"/>
      <c r="V493" s="33"/>
      <c r="W493" s="33"/>
      <c r="X493" s="33"/>
      <c r="Y493" s="33"/>
      <c r="Z493" s="33"/>
      <c r="AA493" s="33"/>
      <c r="AB493" s="33"/>
      <c r="AC493" s="33"/>
      <c r="AD493" s="33"/>
      <c r="AE493" s="33"/>
      <c r="AT493" s="18" t="s">
        <v>144</v>
      </c>
      <c r="AU493" s="18" t="s">
        <v>79</v>
      </c>
    </row>
    <row r="494" spans="1:65" s="13" customFormat="1">
      <c r="B494" s="177"/>
      <c r="D494" s="172" t="s">
        <v>146</v>
      </c>
      <c r="E494" s="178" t="s">
        <v>1</v>
      </c>
      <c r="F494" s="179" t="s">
        <v>886</v>
      </c>
      <c r="H494" s="180">
        <v>19</v>
      </c>
      <c r="I494" s="181"/>
      <c r="L494" s="177"/>
      <c r="M494" s="182"/>
      <c r="N494" s="183"/>
      <c r="O494" s="183"/>
      <c r="P494" s="183"/>
      <c r="Q494" s="183"/>
      <c r="R494" s="183"/>
      <c r="S494" s="183"/>
      <c r="T494" s="184"/>
      <c r="AT494" s="178" t="s">
        <v>146</v>
      </c>
      <c r="AU494" s="178" t="s">
        <v>79</v>
      </c>
      <c r="AV494" s="13" t="s">
        <v>79</v>
      </c>
      <c r="AW494" s="13" t="s">
        <v>29</v>
      </c>
      <c r="AX494" s="13" t="s">
        <v>78</v>
      </c>
      <c r="AY494" s="178" t="s">
        <v>134</v>
      </c>
    </row>
    <row r="495" spans="1:65" s="2" customFormat="1" ht="21.75" customHeight="1">
      <c r="A495" s="33"/>
      <c r="B495" s="158"/>
      <c r="C495" s="159" t="s">
        <v>452</v>
      </c>
      <c r="D495" s="159" t="s">
        <v>136</v>
      </c>
      <c r="E495" s="160" t="s">
        <v>416</v>
      </c>
      <c r="F495" s="161" t="s">
        <v>417</v>
      </c>
      <c r="G495" s="162" t="s">
        <v>151</v>
      </c>
      <c r="H495" s="163">
        <v>23</v>
      </c>
      <c r="I495" s="164"/>
      <c r="J495" s="165">
        <f>ROUND(I495*H495,2)</f>
        <v>0</v>
      </c>
      <c r="K495" s="161" t="s">
        <v>140</v>
      </c>
      <c r="L495" s="34"/>
      <c r="M495" s="166" t="s">
        <v>1</v>
      </c>
      <c r="N495" s="167" t="s">
        <v>37</v>
      </c>
      <c r="O495" s="59"/>
      <c r="P495" s="168">
        <f>O495*H495</f>
        <v>0</v>
      </c>
      <c r="Q495" s="168">
        <v>0.31108000000000002</v>
      </c>
      <c r="R495" s="168">
        <f>Q495*H495</f>
        <v>7.1548400000000001</v>
      </c>
      <c r="S495" s="168">
        <v>0</v>
      </c>
      <c r="T495" s="169">
        <f>S495*H495</f>
        <v>0</v>
      </c>
      <c r="U495" s="33"/>
      <c r="V495" s="33"/>
      <c r="W495" s="33"/>
      <c r="X495" s="33"/>
      <c r="Y495" s="33"/>
      <c r="Z495" s="33"/>
      <c r="AA495" s="33"/>
      <c r="AB495" s="33"/>
      <c r="AC495" s="33"/>
      <c r="AD495" s="33"/>
      <c r="AE495" s="33"/>
      <c r="AR495" s="170" t="s">
        <v>141</v>
      </c>
      <c r="AT495" s="170" t="s">
        <v>136</v>
      </c>
      <c r="AU495" s="170" t="s">
        <v>79</v>
      </c>
      <c r="AY495" s="18" t="s">
        <v>134</v>
      </c>
      <c r="BE495" s="171">
        <f>IF(N495="základní",J495,0)</f>
        <v>0</v>
      </c>
      <c r="BF495" s="171">
        <f>IF(N495="snížená",J495,0)</f>
        <v>0</v>
      </c>
      <c r="BG495" s="171">
        <f>IF(N495="zákl. přenesená",J495,0)</f>
        <v>0</v>
      </c>
      <c r="BH495" s="171">
        <f>IF(N495="sníž. přenesená",J495,0)</f>
        <v>0</v>
      </c>
      <c r="BI495" s="171">
        <f>IF(N495="nulová",J495,0)</f>
        <v>0</v>
      </c>
      <c r="BJ495" s="18" t="s">
        <v>78</v>
      </c>
      <c r="BK495" s="171">
        <f>ROUND(I495*H495,2)</f>
        <v>0</v>
      </c>
      <c r="BL495" s="18" t="s">
        <v>141</v>
      </c>
      <c r="BM495" s="170" t="s">
        <v>887</v>
      </c>
    </row>
    <row r="496" spans="1:65" s="2" customFormat="1" ht="19.5">
      <c r="A496" s="33"/>
      <c r="B496" s="34"/>
      <c r="C496" s="33"/>
      <c r="D496" s="172" t="s">
        <v>142</v>
      </c>
      <c r="E496" s="33"/>
      <c r="F496" s="173" t="s">
        <v>418</v>
      </c>
      <c r="G496" s="33"/>
      <c r="H496" s="33"/>
      <c r="I496" s="94"/>
      <c r="J496" s="33"/>
      <c r="K496" s="33"/>
      <c r="L496" s="34"/>
      <c r="M496" s="174"/>
      <c r="N496" s="175"/>
      <c r="O496" s="59"/>
      <c r="P496" s="59"/>
      <c r="Q496" s="59"/>
      <c r="R496" s="59"/>
      <c r="S496" s="59"/>
      <c r="T496" s="60"/>
      <c r="U496" s="33"/>
      <c r="V496" s="33"/>
      <c r="W496" s="33"/>
      <c r="X496" s="33"/>
      <c r="Y496" s="33"/>
      <c r="Z496" s="33"/>
      <c r="AA496" s="33"/>
      <c r="AB496" s="33"/>
      <c r="AC496" s="33"/>
      <c r="AD496" s="33"/>
      <c r="AE496" s="33"/>
      <c r="AT496" s="18" t="s">
        <v>142</v>
      </c>
      <c r="AU496" s="18" t="s">
        <v>79</v>
      </c>
    </row>
    <row r="497" spans="1:65" s="2" customFormat="1" ht="97.5">
      <c r="A497" s="33"/>
      <c r="B497" s="34"/>
      <c r="C497" s="33"/>
      <c r="D497" s="172" t="s">
        <v>144</v>
      </c>
      <c r="E497" s="33"/>
      <c r="F497" s="176" t="s">
        <v>414</v>
      </c>
      <c r="G497" s="33"/>
      <c r="H497" s="33"/>
      <c r="I497" s="94"/>
      <c r="J497" s="33"/>
      <c r="K497" s="33"/>
      <c r="L497" s="34"/>
      <c r="M497" s="174"/>
      <c r="N497" s="175"/>
      <c r="O497" s="59"/>
      <c r="P497" s="59"/>
      <c r="Q497" s="59"/>
      <c r="R497" s="59"/>
      <c r="S497" s="59"/>
      <c r="T497" s="60"/>
      <c r="U497" s="33"/>
      <c r="V497" s="33"/>
      <c r="W497" s="33"/>
      <c r="X497" s="33"/>
      <c r="Y497" s="33"/>
      <c r="Z497" s="33"/>
      <c r="AA497" s="33"/>
      <c r="AB497" s="33"/>
      <c r="AC497" s="33"/>
      <c r="AD497" s="33"/>
      <c r="AE497" s="33"/>
      <c r="AT497" s="18" t="s">
        <v>144</v>
      </c>
      <c r="AU497" s="18" t="s">
        <v>79</v>
      </c>
    </row>
    <row r="498" spans="1:65" s="13" customFormat="1">
      <c r="B498" s="177"/>
      <c r="D498" s="172" t="s">
        <v>146</v>
      </c>
      <c r="E498" s="178" t="s">
        <v>1</v>
      </c>
      <c r="F498" s="179" t="s">
        <v>888</v>
      </c>
      <c r="H498" s="180">
        <v>23</v>
      </c>
      <c r="I498" s="181"/>
      <c r="L498" s="177"/>
      <c r="M498" s="182"/>
      <c r="N498" s="183"/>
      <c r="O498" s="183"/>
      <c r="P498" s="183"/>
      <c r="Q498" s="183"/>
      <c r="R498" s="183"/>
      <c r="S498" s="183"/>
      <c r="T498" s="184"/>
      <c r="AT498" s="178" t="s">
        <v>146</v>
      </c>
      <c r="AU498" s="178" t="s">
        <v>79</v>
      </c>
      <c r="AV498" s="13" t="s">
        <v>79</v>
      </c>
      <c r="AW498" s="13" t="s">
        <v>29</v>
      </c>
      <c r="AX498" s="13" t="s">
        <v>78</v>
      </c>
      <c r="AY498" s="178" t="s">
        <v>134</v>
      </c>
    </row>
    <row r="499" spans="1:65" s="12" customFormat="1" ht="22.9" customHeight="1">
      <c r="B499" s="145"/>
      <c r="D499" s="146" t="s">
        <v>71</v>
      </c>
      <c r="E499" s="156" t="s">
        <v>421</v>
      </c>
      <c r="F499" s="156" t="s">
        <v>422</v>
      </c>
      <c r="I499" s="148"/>
      <c r="J499" s="157">
        <f>BK499</f>
        <v>0</v>
      </c>
      <c r="L499" s="145"/>
      <c r="M499" s="150"/>
      <c r="N499" s="151"/>
      <c r="O499" s="151"/>
      <c r="P499" s="152">
        <f>P500+SUM(P501:P642)</f>
        <v>0</v>
      </c>
      <c r="Q499" s="151"/>
      <c r="R499" s="152">
        <f>R500+SUM(R501:R642)</f>
        <v>265.85550119999999</v>
      </c>
      <c r="S499" s="151"/>
      <c r="T499" s="153">
        <f>T500+SUM(T501:T642)</f>
        <v>140.15799999999999</v>
      </c>
      <c r="AR499" s="146" t="s">
        <v>78</v>
      </c>
      <c r="AT499" s="154" t="s">
        <v>71</v>
      </c>
      <c r="AU499" s="154" t="s">
        <v>78</v>
      </c>
      <c r="AY499" s="146" t="s">
        <v>134</v>
      </c>
      <c r="BK499" s="155">
        <f>BK500+SUM(BK501:BK642)</f>
        <v>0</v>
      </c>
    </row>
    <row r="500" spans="1:65" s="2" customFormat="1" ht="21.75" customHeight="1">
      <c r="A500" s="33"/>
      <c r="B500" s="158"/>
      <c r="C500" s="159" t="s">
        <v>407</v>
      </c>
      <c r="D500" s="159" t="s">
        <v>136</v>
      </c>
      <c r="E500" s="160" t="s">
        <v>889</v>
      </c>
      <c r="F500" s="161" t="s">
        <v>890</v>
      </c>
      <c r="G500" s="162" t="s">
        <v>177</v>
      </c>
      <c r="H500" s="163">
        <v>50</v>
      </c>
      <c r="I500" s="164"/>
      <c r="J500" s="165">
        <f>ROUND(I500*H500,2)</f>
        <v>0</v>
      </c>
      <c r="K500" s="161" t="s">
        <v>140</v>
      </c>
      <c r="L500" s="34"/>
      <c r="M500" s="166" t="s">
        <v>1</v>
      </c>
      <c r="N500" s="167" t="s">
        <v>37</v>
      </c>
      <c r="O500" s="59"/>
      <c r="P500" s="168">
        <f>O500*H500</f>
        <v>0</v>
      </c>
      <c r="Q500" s="168">
        <v>0</v>
      </c>
      <c r="R500" s="168">
        <f>Q500*H500</f>
        <v>0</v>
      </c>
      <c r="S500" s="168">
        <v>3.5000000000000003E-2</v>
      </c>
      <c r="T500" s="169">
        <f>S500*H500</f>
        <v>1.7500000000000002</v>
      </c>
      <c r="U500" s="33"/>
      <c r="V500" s="33"/>
      <c r="W500" s="33"/>
      <c r="X500" s="33"/>
      <c r="Y500" s="33"/>
      <c r="Z500" s="33"/>
      <c r="AA500" s="33"/>
      <c r="AB500" s="33"/>
      <c r="AC500" s="33"/>
      <c r="AD500" s="33"/>
      <c r="AE500" s="33"/>
      <c r="AR500" s="170" t="s">
        <v>141</v>
      </c>
      <c r="AT500" s="170" t="s">
        <v>136</v>
      </c>
      <c r="AU500" s="170" t="s">
        <v>79</v>
      </c>
      <c r="AY500" s="18" t="s">
        <v>134</v>
      </c>
      <c r="BE500" s="171">
        <f>IF(N500="základní",J500,0)</f>
        <v>0</v>
      </c>
      <c r="BF500" s="171">
        <f>IF(N500="snížená",J500,0)</f>
        <v>0</v>
      </c>
      <c r="BG500" s="171">
        <f>IF(N500="zákl. přenesená",J500,0)</f>
        <v>0</v>
      </c>
      <c r="BH500" s="171">
        <f>IF(N500="sníž. přenesená",J500,0)</f>
        <v>0</v>
      </c>
      <c r="BI500" s="171">
        <f>IF(N500="nulová",J500,0)</f>
        <v>0</v>
      </c>
      <c r="BJ500" s="18" t="s">
        <v>78</v>
      </c>
      <c r="BK500" s="171">
        <f>ROUND(I500*H500,2)</f>
        <v>0</v>
      </c>
      <c r="BL500" s="18" t="s">
        <v>141</v>
      </c>
      <c r="BM500" s="170" t="s">
        <v>891</v>
      </c>
    </row>
    <row r="501" spans="1:65" s="2" customFormat="1" ht="48.75">
      <c r="A501" s="33"/>
      <c r="B501" s="34"/>
      <c r="C501" s="33"/>
      <c r="D501" s="172" t="s">
        <v>142</v>
      </c>
      <c r="E501" s="33"/>
      <c r="F501" s="173" t="s">
        <v>892</v>
      </c>
      <c r="G501" s="33"/>
      <c r="H501" s="33"/>
      <c r="I501" s="94"/>
      <c r="J501" s="33"/>
      <c r="K501" s="33"/>
      <c r="L501" s="34"/>
      <c r="M501" s="174"/>
      <c r="N501" s="175"/>
      <c r="O501" s="59"/>
      <c r="P501" s="59"/>
      <c r="Q501" s="59"/>
      <c r="R501" s="59"/>
      <c r="S501" s="59"/>
      <c r="T501" s="60"/>
      <c r="U501" s="33"/>
      <c r="V501" s="33"/>
      <c r="W501" s="33"/>
      <c r="X501" s="33"/>
      <c r="Y501" s="33"/>
      <c r="Z501" s="33"/>
      <c r="AA501" s="33"/>
      <c r="AB501" s="33"/>
      <c r="AC501" s="33"/>
      <c r="AD501" s="33"/>
      <c r="AE501" s="33"/>
      <c r="AT501" s="18" t="s">
        <v>142</v>
      </c>
      <c r="AU501" s="18" t="s">
        <v>79</v>
      </c>
    </row>
    <row r="502" spans="1:65" s="2" customFormat="1" ht="97.5">
      <c r="A502" s="33"/>
      <c r="B502" s="34"/>
      <c r="C502" s="33"/>
      <c r="D502" s="172" t="s">
        <v>144</v>
      </c>
      <c r="E502" s="33"/>
      <c r="F502" s="176" t="s">
        <v>893</v>
      </c>
      <c r="G502" s="33"/>
      <c r="H502" s="33"/>
      <c r="I502" s="94"/>
      <c r="J502" s="33"/>
      <c r="K502" s="33"/>
      <c r="L502" s="34"/>
      <c r="M502" s="174"/>
      <c r="N502" s="175"/>
      <c r="O502" s="59"/>
      <c r="P502" s="59"/>
      <c r="Q502" s="59"/>
      <c r="R502" s="59"/>
      <c r="S502" s="59"/>
      <c r="T502" s="60"/>
      <c r="U502" s="33"/>
      <c r="V502" s="33"/>
      <c r="W502" s="33"/>
      <c r="X502" s="33"/>
      <c r="Y502" s="33"/>
      <c r="Z502" s="33"/>
      <c r="AA502" s="33"/>
      <c r="AB502" s="33"/>
      <c r="AC502" s="33"/>
      <c r="AD502" s="33"/>
      <c r="AE502" s="33"/>
      <c r="AT502" s="18" t="s">
        <v>144</v>
      </c>
      <c r="AU502" s="18" t="s">
        <v>79</v>
      </c>
    </row>
    <row r="503" spans="1:65" s="13" customFormat="1">
      <c r="B503" s="177"/>
      <c r="D503" s="172" t="s">
        <v>146</v>
      </c>
      <c r="E503" s="178" t="s">
        <v>1</v>
      </c>
      <c r="F503" s="179" t="s">
        <v>894</v>
      </c>
      <c r="H503" s="180">
        <v>50</v>
      </c>
      <c r="I503" s="181"/>
      <c r="L503" s="177"/>
      <c r="M503" s="182"/>
      <c r="N503" s="183"/>
      <c r="O503" s="183"/>
      <c r="P503" s="183"/>
      <c r="Q503" s="183"/>
      <c r="R503" s="183"/>
      <c r="S503" s="183"/>
      <c r="T503" s="184"/>
      <c r="AT503" s="178" t="s">
        <v>146</v>
      </c>
      <c r="AU503" s="178" t="s">
        <v>79</v>
      </c>
      <c r="AV503" s="13" t="s">
        <v>79</v>
      </c>
      <c r="AW503" s="13" t="s">
        <v>29</v>
      </c>
      <c r="AX503" s="13" t="s">
        <v>78</v>
      </c>
      <c r="AY503" s="178" t="s">
        <v>134</v>
      </c>
    </row>
    <row r="504" spans="1:65" s="2" customFormat="1" ht="21.75" customHeight="1">
      <c r="A504" s="33"/>
      <c r="B504" s="158"/>
      <c r="C504" s="159" t="s">
        <v>410</v>
      </c>
      <c r="D504" s="159" t="s">
        <v>136</v>
      </c>
      <c r="E504" s="160" t="s">
        <v>497</v>
      </c>
      <c r="F504" s="161" t="s">
        <v>498</v>
      </c>
      <c r="G504" s="162" t="s">
        <v>151</v>
      </c>
      <c r="H504" s="163">
        <v>28</v>
      </c>
      <c r="I504" s="164"/>
      <c r="J504" s="165">
        <f>ROUND(I504*H504,2)</f>
        <v>0</v>
      </c>
      <c r="K504" s="161" t="s">
        <v>140</v>
      </c>
      <c r="L504" s="34"/>
      <c r="M504" s="166" t="s">
        <v>1</v>
      </c>
      <c r="N504" s="167" t="s">
        <v>37</v>
      </c>
      <c r="O504" s="59"/>
      <c r="P504" s="168">
        <f>O504*H504</f>
        <v>0</v>
      </c>
      <c r="Q504" s="168">
        <v>0</v>
      </c>
      <c r="R504" s="168">
        <f>Q504*H504</f>
        <v>0</v>
      </c>
      <c r="S504" s="168">
        <v>4.0000000000000001E-3</v>
      </c>
      <c r="T504" s="169">
        <f>S504*H504</f>
        <v>0.112</v>
      </c>
      <c r="U504" s="33"/>
      <c r="V504" s="33"/>
      <c r="W504" s="33"/>
      <c r="X504" s="33"/>
      <c r="Y504" s="33"/>
      <c r="Z504" s="33"/>
      <c r="AA504" s="33"/>
      <c r="AB504" s="33"/>
      <c r="AC504" s="33"/>
      <c r="AD504" s="33"/>
      <c r="AE504" s="33"/>
      <c r="AR504" s="170" t="s">
        <v>141</v>
      </c>
      <c r="AT504" s="170" t="s">
        <v>136</v>
      </c>
      <c r="AU504" s="170" t="s">
        <v>79</v>
      </c>
      <c r="AY504" s="18" t="s">
        <v>134</v>
      </c>
      <c r="BE504" s="171">
        <f>IF(N504="základní",J504,0)</f>
        <v>0</v>
      </c>
      <c r="BF504" s="171">
        <f>IF(N504="snížená",J504,0)</f>
        <v>0</v>
      </c>
      <c r="BG504" s="171">
        <f>IF(N504="zákl. přenesená",J504,0)</f>
        <v>0</v>
      </c>
      <c r="BH504" s="171">
        <f>IF(N504="sníž. přenesená",J504,0)</f>
        <v>0</v>
      </c>
      <c r="BI504" s="171">
        <f>IF(N504="nulová",J504,0)</f>
        <v>0</v>
      </c>
      <c r="BJ504" s="18" t="s">
        <v>78</v>
      </c>
      <c r="BK504" s="171">
        <f>ROUND(I504*H504,2)</f>
        <v>0</v>
      </c>
      <c r="BL504" s="18" t="s">
        <v>141</v>
      </c>
      <c r="BM504" s="170" t="s">
        <v>895</v>
      </c>
    </row>
    <row r="505" spans="1:65" s="2" customFormat="1" ht="29.25">
      <c r="A505" s="33"/>
      <c r="B505" s="34"/>
      <c r="C505" s="33"/>
      <c r="D505" s="172" t="s">
        <v>142</v>
      </c>
      <c r="E505" s="33"/>
      <c r="F505" s="173" t="s">
        <v>499</v>
      </c>
      <c r="G505" s="33"/>
      <c r="H505" s="33"/>
      <c r="I505" s="94"/>
      <c r="J505" s="33"/>
      <c r="K505" s="33"/>
      <c r="L505" s="34"/>
      <c r="M505" s="174"/>
      <c r="N505" s="175"/>
      <c r="O505" s="59"/>
      <c r="P505" s="59"/>
      <c r="Q505" s="59"/>
      <c r="R505" s="59"/>
      <c r="S505" s="59"/>
      <c r="T505" s="60"/>
      <c r="U505" s="33"/>
      <c r="V505" s="33"/>
      <c r="W505" s="33"/>
      <c r="X505" s="33"/>
      <c r="Y505" s="33"/>
      <c r="Z505" s="33"/>
      <c r="AA505" s="33"/>
      <c r="AB505" s="33"/>
      <c r="AC505" s="33"/>
      <c r="AD505" s="33"/>
      <c r="AE505" s="33"/>
      <c r="AT505" s="18" t="s">
        <v>142</v>
      </c>
      <c r="AU505" s="18" t="s">
        <v>79</v>
      </c>
    </row>
    <row r="506" spans="1:65" s="2" customFormat="1" ht="39">
      <c r="A506" s="33"/>
      <c r="B506" s="34"/>
      <c r="C506" s="33"/>
      <c r="D506" s="172" t="s">
        <v>144</v>
      </c>
      <c r="E506" s="33"/>
      <c r="F506" s="176" t="s">
        <v>500</v>
      </c>
      <c r="G506" s="33"/>
      <c r="H506" s="33"/>
      <c r="I506" s="94"/>
      <c r="J506" s="33"/>
      <c r="K506" s="33"/>
      <c r="L506" s="34"/>
      <c r="M506" s="174"/>
      <c r="N506" s="175"/>
      <c r="O506" s="59"/>
      <c r="P506" s="59"/>
      <c r="Q506" s="59"/>
      <c r="R506" s="59"/>
      <c r="S506" s="59"/>
      <c r="T506" s="60"/>
      <c r="U506" s="33"/>
      <c r="V506" s="33"/>
      <c r="W506" s="33"/>
      <c r="X506" s="33"/>
      <c r="Y506" s="33"/>
      <c r="Z506" s="33"/>
      <c r="AA506" s="33"/>
      <c r="AB506" s="33"/>
      <c r="AC506" s="33"/>
      <c r="AD506" s="33"/>
      <c r="AE506" s="33"/>
      <c r="AT506" s="18" t="s">
        <v>144</v>
      </c>
      <c r="AU506" s="18" t="s">
        <v>79</v>
      </c>
    </row>
    <row r="507" spans="1:65" s="13" customFormat="1">
      <c r="B507" s="177"/>
      <c r="D507" s="172" t="s">
        <v>146</v>
      </c>
      <c r="E507" s="178" t="s">
        <v>1</v>
      </c>
      <c r="F507" s="179" t="s">
        <v>496</v>
      </c>
      <c r="H507" s="180">
        <v>28</v>
      </c>
      <c r="I507" s="181"/>
      <c r="L507" s="177"/>
      <c r="M507" s="182"/>
      <c r="N507" s="183"/>
      <c r="O507" s="183"/>
      <c r="P507" s="183"/>
      <c r="Q507" s="183"/>
      <c r="R507" s="183"/>
      <c r="S507" s="183"/>
      <c r="T507" s="184"/>
      <c r="AT507" s="178" t="s">
        <v>146</v>
      </c>
      <c r="AU507" s="178" t="s">
        <v>79</v>
      </c>
      <c r="AV507" s="13" t="s">
        <v>79</v>
      </c>
      <c r="AW507" s="13" t="s">
        <v>29</v>
      </c>
      <c r="AX507" s="13" t="s">
        <v>78</v>
      </c>
      <c r="AY507" s="178" t="s">
        <v>134</v>
      </c>
    </row>
    <row r="508" spans="1:65" s="2" customFormat="1" ht="21.75" customHeight="1">
      <c r="A508" s="33"/>
      <c r="B508" s="158"/>
      <c r="C508" s="159" t="s">
        <v>896</v>
      </c>
      <c r="D508" s="159" t="s">
        <v>136</v>
      </c>
      <c r="E508" s="160" t="s">
        <v>492</v>
      </c>
      <c r="F508" s="161" t="s">
        <v>493</v>
      </c>
      <c r="G508" s="162" t="s">
        <v>151</v>
      </c>
      <c r="H508" s="163">
        <v>28</v>
      </c>
      <c r="I508" s="164"/>
      <c r="J508" s="165">
        <f>ROUND(I508*H508,2)</f>
        <v>0</v>
      </c>
      <c r="K508" s="161" t="s">
        <v>140</v>
      </c>
      <c r="L508" s="34"/>
      <c r="M508" s="166" t="s">
        <v>1</v>
      </c>
      <c r="N508" s="167" t="s">
        <v>37</v>
      </c>
      <c r="O508" s="59"/>
      <c r="P508" s="168">
        <f>O508*H508</f>
        <v>0</v>
      </c>
      <c r="Q508" s="168">
        <v>0</v>
      </c>
      <c r="R508" s="168">
        <f>Q508*H508</f>
        <v>0</v>
      </c>
      <c r="S508" s="168">
        <v>8.2000000000000003E-2</v>
      </c>
      <c r="T508" s="169">
        <f>S508*H508</f>
        <v>2.2960000000000003</v>
      </c>
      <c r="U508" s="33"/>
      <c r="V508" s="33"/>
      <c r="W508" s="33"/>
      <c r="X508" s="33"/>
      <c r="Y508" s="33"/>
      <c r="Z508" s="33"/>
      <c r="AA508" s="33"/>
      <c r="AB508" s="33"/>
      <c r="AC508" s="33"/>
      <c r="AD508" s="33"/>
      <c r="AE508" s="33"/>
      <c r="AR508" s="170" t="s">
        <v>141</v>
      </c>
      <c r="AT508" s="170" t="s">
        <v>136</v>
      </c>
      <c r="AU508" s="170" t="s">
        <v>79</v>
      </c>
      <c r="AY508" s="18" t="s">
        <v>134</v>
      </c>
      <c r="BE508" s="171">
        <f>IF(N508="základní",J508,0)</f>
        <v>0</v>
      </c>
      <c r="BF508" s="171">
        <f>IF(N508="snížená",J508,0)</f>
        <v>0</v>
      </c>
      <c r="BG508" s="171">
        <f>IF(N508="zákl. přenesená",J508,0)</f>
        <v>0</v>
      </c>
      <c r="BH508" s="171">
        <f>IF(N508="sníž. přenesená",J508,0)</f>
        <v>0</v>
      </c>
      <c r="BI508" s="171">
        <f>IF(N508="nulová",J508,0)</f>
        <v>0</v>
      </c>
      <c r="BJ508" s="18" t="s">
        <v>78</v>
      </c>
      <c r="BK508" s="171">
        <f>ROUND(I508*H508,2)</f>
        <v>0</v>
      </c>
      <c r="BL508" s="18" t="s">
        <v>141</v>
      </c>
      <c r="BM508" s="170" t="s">
        <v>897</v>
      </c>
    </row>
    <row r="509" spans="1:65" s="2" customFormat="1" ht="39">
      <c r="A509" s="33"/>
      <c r="B509" s="34"/>
      <c r="C509" s="33"/>
      <c r="D509" s="172" t="s">
        <v>142</v>
      </c>
      <c r="E509" s="33"/>
      <c r="F509" s="173" t="s">
        <v>494</v>
      </c>
      <c r="G509" s="33"/>
      <c r="H509" s="33"/>
      <c r="I509" s="94"/>
      <c r="J509" s="33"/>
      <c r="K509" s="33"/>
      <c r="L509" s="34"/>
      <c r="M509" s="174"/>
      <c r="N509" s="175"/>
      <c r="O509" s="59"/>
      <c r="P509" s="59"/>
      <c r="Q509" s="59"/>
      <c r="R509" s="59"/>
      <c r="S509" s="59"/>
      <c r="T509" s="60"/>
      <c r="U509" s="33"/>
      <c r="V509" s="33"/>
      <c r="W509" s="33"/>
      <c r="X509" s="33"/>
      <c r="Y509" s="33"/>
      <c r="Z509" s="33"/>
      <c r="AA509" s="33"/>
      <c r="AB509" s="33"/>
      <c r="AC509" s="33"/>
      <c r="AD509" s="33"/>
      <c r="AE509" s="33"/>
      <c r="AT509" s="18" t="s">
        <v>142</v>
      </c>
      <c r="AU509" s="18" t="s">
        <v>79</v>
      </c>
    </row>
    <row r="510" spans="1:65" s="2" customFormat="1" ht="68.25">
      <c r="A510" s="33"/>
      <c r="B510" s="34"/>
      <c r="C510" s="33"/>
      <c r="D510" s="172" t="s">
        <v>144</v>
      </c>
      <c r="E510" s="33"/>
      <c r="F510" s="176" t="s">
        <v>495</v>
      </c>
      <c r="G510" s="33"/>
      <c r="H510" s="33"/>
      <c r="I510" s="94"/>
      <c r="J510" s="33"/>
      <c r="K510" s="33"/>
      <c r="L510" s="34"/>
      <c r="M510" s="174"/>
      <c r="N510" s="175"/>
      <c r="O510" s="59"/>
      <c r="P510" s="59"/>
      <c r="Q510" s="59"/>
      <c r="R510" s="59"/>
      <c r="S510" s="59"/>
      <c r="T510" s="60"/>
      <c r="U510" s="33"/>
      <c r="V510" s="33"/>
      <c r="W510" s="33"/>
      <c r="X510" s="33"/>
      <c r="Y510" s="33"/>
      <c r="Z510" s="33"/>
      <c r="AA510" s="33"/>
      <c r="AB510" s="33"/>
      <c r="AC510" s="33"/>
      <c r="AD510" s="33"/>
      <c r="AE510" s="33"/>
      <c r="AT510" s="18" t="s">
        <v>144</v>
      </c>
      <c r="AU510" s="18" t="s">
        <v>79</v>
      </c>
    </row>
    <row r="511" spans="1:65" s="13" customFormat="1">
      <c r="B511" s="177"/>
      <c r="D511" s="172" t="s">
        <v>146</v>
      </c>
      <c r="E511" s="178" t="s">
        <v>1</v>
      </c>
      <c r="F511" s="179" t="s">
        <v>496</v>
      </c>
      <c r="H511" s="180">
        <v>28</v>
      </c>
      <c r="I511" s="181"/>
      <c r="L511" s="177"/>
      <c r="M511" s="182"/>
      <c r="N511" s="183"/>
      <c r="O511" s="183"/>
      <c r="P511" s="183"/>
      <c r="Q511" s="183"/>
      <c r="R511" s="183"/>
      <c r="S511" s="183"/>
      <c r="T511" s="184"/>
      <c r="AT511" s="178" t="s">
        <v>146</v>
      </c>
      <c r="AU511" s="178" t="s">
        <v>79</v>
      </c>
      <c r="AV511" s="13" t="s">
        <v>79</v>
      </c>
      <c r="AW511" s="13" t="s">
        <v>29</v>
      </c>
      <c r="AX511" s="13" t="s">
        <v>78</v>
      </c>
      <c r="AY511" s="178" t="s">
        <v>134</v>
      </c>
    </row>
    <row r="512" spans="1:65" s="2" customFormat="1" ht="21.75" customHeight="1">
      <c r="A512" s="33"/>
      <c r="B512" s="158"/>
      <c r="C512" s="159" t="s">
        <v>305</v>
      </c>
      <c r="D512" s="159" t="s">
        <v>136</v>
      </c>
      <c r="E512" s="160" t="s">
        <v>442</v>
      </c>
      <c r="F512" s="161" t="s">
        <v>443</v>
      </c>
      <c r="G512" s="162" t="s">
        <v>151</v>
      </c>
      <c r="H512" s="163">
        <v>43</v>
      </c>
      <c r="I512" s="164"/>
      <c r="J512" s="165">
        <f>ROUND(I512*H512,2)</f>
        <v>0</v>
      </c>
      <c r="K512" s="161" t="s">
        <v>140</v>
      </c>
      <c r="L512" s="34"/>
      <c r="M512" s="166" t="s">
        <v>1</v>
      </c>
      <c r="N512" s="167" t="s">
        <v>37</v>
      </c>
      <c r="O512" s="59"/>
      <c r="P512" s="168">
        <f>O512*H512</f>
        <v>0</v>
      </c>
      <c r="Q512" s="168">
        <v>0.10940999999999999</v>
      </c>
      <c r="R512" s="168">
        <f>Q512*H512</f>
        <v>4.7046299999999999</v>
      </c>
      <c r="S512" s="168">
        <v>0</v>
      </c>
      <c r="T512" s="169">
        <f>S512*H512</f>
        <v>0</v>
      </c>
      <c r="U512" s="33"/>
      <c r="V512" s="33"/>
      <c r="W512" s="33"/>
      <c r="X512" s="33"/>
      <c r="Y512" s="33"/>
      <c r="Z512" s="33"/>
      <c r="AA512" s="33"/>
      <c r="AB512" s="33"/>
      <c r="AC512" s="33"/>
      <c r="AD512" s="33"/>
      <c r="AE512" s="33"/>
      <c r="AR512" s="170" t="s">
        <v>141</v>
      </c>
      <c r="AT512" s="170" t="s">
        <v>136</v>
      </c>
      <c r="AU512" s="170" t="s">
        <v>79</v>
      </c>
      <c r="AY512" s="18" t="s">
        <v>134</v>
      </c>
      <c r="BE512" s="171">
        <f>IF(N512="základní",J512,0)</f>
        <v>0</v>
      </c>
      <c r="BF512" s="171">
        <f>IF(N512="snížená",J512,0)</f>
        <v>0</v>
      </c>
      <c r="BG512" s="171">
        <f>IF(N512="zákl. přenesená",J512,0)</f>
        <v>0</v>
      </c>
      <c r="BH512" s="171">
        <f>IF(N512="sníž. přenesená",J512,0)</f>
        <v>0</v>
      </c>
      <c r="BI512" s="171">
        <f>IF(N512="nulová",J512,0)</f>
        <v>0</v>
      </c>
      <c r="BJ512" s="18" t="s">
        <v>78</v>
      </c>
      <c r="BK512" s="171">
        <f>ROUND(I512*H512,2)</f>
        <v>0</v>
      </c>
      <c r="BL512" s="18" t="s">
        <v>141</v>
      </c>
      <c r="BM512" s="170" t="s">
        <v>898</v>
      </c>
    </row>
    <row r="513" spans="1:65" s="2" customFormat="1" ht="19.5">
      <c r="A513" s="33"/>
      <c r="B513" s="34"/>
      <c r="C513" s="33"/>
      <c r="D513" s="172" t="s">
        <v>142</v>
      </c>
      <c r="E513" s="33"/>
      <c r="F513" s="173" t="s">
        <v>444</v>
      </c>
      <c r="G513" s="33"/>
      <c r="H513" s="33"/>
      <c r="I513" s="94"/>
      <c r="J513" s="33"/>
      <c r="K513" s="33"/>
      <c r="L513" s="34"/>
      <c r="M513" s="174"/>
      <c r="N513" s="175"/>
      <c r="O513" s="59"/>
      <c r="P513" s="59"/>
      <c r="Q513" s="59"/>
      <c r="R513" s="59"/>
      <c r="S513" s="59"/>
      <c r="T513" s="60"/>
      <c r="U513" s="33"/>
      <c r="V513" s="33"/>
      <c r="W513" s="33"/>
      <c r="X513" s="33"/>
      <c r="Y513" s="33"/>
      <c r="Z513" s="33"/>
      <c r="AA513" s="33"/>
      <c r="AB513" s="33"/>
      <c r="AC513" s="33"/>
      <c r="AD513" s="33"/>
      <c r="AE513" s="33"/>
      <c r="AT513" s="18" t="s">
        <v>142</v>
      </c>
      <c r="AU513" s="18" t="s">
        <v>79</v>
      </c>
    </row>
    <row r="514" spans="1:65" s="2" customFormat="1" ht="87.75">
      <c r="A514" s="33"/>
      <c r="B514" s="34"/>
      <c r="C514" s="33"/>
      <c r="D514" s="172" t="s">
        <v>144</v>
      </c>
      <c r="E514" s="33"/>
      <c r="F514" s="176" t="s">
        <v>445</v>
      </c>
      <c r="G514" s="33"/>
      <c r="H514" s="33"/>
      <c r="I514" s="94"/>
      <c r="J514" s="33"/>
      <c r="K514" s="33"/>
      <c r="L514" s="34"/>
      <c r="M514" s="174"/>
      <c r="N514" s="175"/>
      <c r="O514" s="59"/>
      <c r="P514" s="59"/>
      <c r="Q514" s="59"/>
      <c r="R514" s="59"/>
      <c r="S514" s="59"/>
      <c r="T514" s="60"/>
      <c r="U514" s="33"/>
      <c r="V514" s="33"/>
      <c r="W514" s="33"/>
      <c r="X514" s="33"/>
      <c r="Y514" s="33"/>
      <c r="Z514" s="33"/>
      <c r="AA514" s="33"/>
      <c r="AB514" s="33"/>
      <c r="AC514" s="33"/>
      <c r="AD514" s="33"/>
      <c r="AE514" s="33"/>
      <c r="AT514" s="18" t="s">
        <v>144</v>
      </c>
      <c r="AU514" s="18" t="s">
        <v>79</v>
      </c>
    </row>
    <row r="515" spans="1:65" s="13" customFormat="1" ht="22.5">
      <c r="B515" s="177"/>
      <c r="D515" s="172" t="s">
        <v>146</v>
      </c>
      <c r="E515" s="178" t="s">
        <v>1</v>
      </c>
      <c r="F515" s="179" t="s">
        <v>899</v>
      </c>
      <c r="H515" s="180">
        <v>28</v>
      </c>
      <c r="I515" s="181"/>
      <c r="L515" s="177"/>
      <c r="M515" s="182"/>
      <c r="N515" s="183"/>
      <c r="O515" s="183"/>
      <c r="P515" s="183"/>
      <c r="Q515" s="183"/>
      <c r="R515" s="183"/>
      <c r="S515" s="183"/>
      <c r="T515" s="184"/>
      <c r="AT515" s="178" t="s">
        <v>146</v>
      </c>
      <c r="AU515" s="178" t="s">
        <v>79</v>
      </c>
      <c r="AV515" s="13" t="s">
        <v>79</v>
      </c>
      <c r="AW515" s="13" t="s">
        <v>29</v>
      </c>
      <c r="AX515" s="13" t="s">
        <v>72</v>
      </c>
      <c r="AY515" s="178" t="s">
        <v>134</v>
      </c>
    </row>
    <row r="516" spans="1:65" s="13" customFormat="1">
      <c r="B516" s="177"/>
      <c r="D516" s="172" t="s">
        <v>146</v>
      </c>
      <c r="E516" s="178" t="s">
        <v>1</v>
      </c>
      <c r="F516" s="179" t="s">
        <v>900</v>
      </c>
      <c r="H516" s="180">
        <v>15</v>
      </c>
      <c r="I516" s="181"/>
      <c r="L516" s="177"/>
      <c r="M516" s="182"/>
      <c r="N516" s="183"/>
      <c r="O516" s="183"/>
      <c r="P516" s="183"/>
      <c r="Q516" s="183"/>
      <c r="R516" s="183"/>
      <c r="S516" s="183"/>
      <c r="T516" s="184"/>
      <c r="AT516" s="178" t="s">
        <v>146</v>
      </c>
      <c r="AU516" s="178" t="s">
        <v>79</v>
      </c>
      <c r="AV516" s="13" t="s">
        <v>79</v>
      </c>
      <c r="AW516" s="13" t="s">
        <v>29</v>
      </c>
      <c r="AX516" s="13" t="s">
        <v>72</v>
      </c>
      <c r="AY516" s="178" t="s">
        <v>134</v>
      </c>
    </row>
    <row r="517" spans="1:65" s="14" customFormat="1">
      <c r="B517" s="185"/>
      <c r="D517" s="172" t="s">
        <v>146</v>
      </c>
      <c r="E517" s="186" t="s">
        <v>1</v>
      </c>
      <c r="F517" s="187" t="s">
        <v>147</v>
      </c>
      <c r="H517" s="188">
        <v>43</v>
      </c>
      <c r="I517" s="189"/>
      <c r="L517" s="185"/>
      <c r="M517" s="190"/>
      <c r="N517" s="191"/>
      <c r="O517" s="191"/>
      <c r="P517" s="191"/>
      <c r="Q517" s="191"/>
      <c r="R517" s="191"/>
      <c r="S517" s="191"/>
      <c r="T517" s="192"/>
      <c r="AT517" s="186" t="s">
        <v>146</v>
      </c>
      <c r="AU517" s="186" t="s">
        <v>79</v>
      </c>
      <c r="AV517" s="14" t="s">
        <v>141</v>
      </c>
      <c r="AW517" s="14" t="s">
        <v>29</v>
      </c>
      <c r="AX517" s="14" t="s">
        <v>78</v>
      </c>
      <c r="AY517" s="186" t="s">
        <v>134</v>
      </c>
    </row>
    <row r="518" spans="1:65" s="2" customFormat="1" ht="21.75" customHeight="1">
      <c r="A518" s="33"/>
      <c r="B518" s="158"/>
      <c r="C518" s="159" t="s">
        <v>276</v>
      </c>
      <c r="D518" s="159" t="s">
        <v>136</v>
      </c>
      <c r="E518" s="160" t="s">
        <v>423</v>
      </c>
      <c r="F518" s="161" t="s">
        <v>424</v>
      </c>
      <c r="G518" s="162" t="s">
        <v>151</v>
      </c>
      <c r="H518" s="163">
        <v>43</v>
      </c>
      <c r="I518" s="164"/>
      <c r="J518" s="165">
        <f>ROUND(I518*H518,2)</f>
        <v>0</v>
      </c>
      <c r="K518" s="161" t="s">
        <v>140</v>
      </c>
      <c r="L518" s="34"/>
      <c r="M518" s="166" t="s">
        <v>1</v>
      </c>
      <c r="N518" s="167" t="s">
        <v>37</v>
      </c>
      <c r="O518" s="59"/>
      <c r="P518" s="168">
        <f>O518*H518</f>
        <v>0</v>
      </c>
      <c r="Q518" s="168">
        <v>6.9999999999999999E-4</v>
      </c>
      <c r="R518" s="168">
        <f>Q518*H518</f>
        <v>3.0099999999999998E-2</v>
      </c>
      <c r="S518" s="168">
        <v>0</v>
      </c>
      <c r="T518" s="169">
        <f>S518*H518</f>
        <v>0</v>
      </c>
      <c r="U518" s="33"/>
      <c r="V518" s="33"/>
      <c r="W518" s="33"/>
      <c r="X518" s="33"/>
      <c r="Y518" s="33"/>
      <c r="Z518" s="33"/>
      <c r="AA518" s="33"/>
      <c r="AB518" s="33"/>
      <c r="AC518" s="33"/>
      <c r="AD518" s="33"/>
      <c r="AE518" s="33"/>
      <c r="AR518" s="170" t="s">
        <v>141</v>
      </c>
      <c r="AT518" s="170" t="s">
        <v>136</v>
      </c>
      <c r="AU518" s="170" t="s">
        <v>79</v>
      </c>
      <c r="AY518" s="18" t="s">
        <v>134</v>
      </c>
      <c r="BE518" s="171">
        <f>IF(N518="základní",J518,0)</f>
        <v>0</v>
      </c>
      <c r="BF518" s="171">
        <f>IF(N518="snížená",J518,0)</f>
        <v>0</v>
      </c>
      <c r="BG518" s="171">
        <f>IF(N518="zákl. přenesená",J518,0)</f>
        <v>0</v>
      </c>
      <c r="BH518" s="171">
        <f>IF(N518="sníž. přenesená",J518,0)</f>
        <v>0</v>
      </c>
      <c r="BI518" s="171">
        <f>IF(N518="nulová",J518,0)</f>
        <v>0</v>
      </c>
      <c r="BJ518" s="18" t="s">
        <v>78</v>
      </c>
      <c r="BK518" s="171">
        <f>ROUND(I518*H518,2)</f>
        <v>0</v>
      </c>
      <c r="BL518" s="18" t="s">
        <v>141</v>
      </c>
      <c r="BM518" s="170" t="s">
        <v>901</v>
      </c>
    </row>
    <row r="519" spans="1:65" s="2" customFormat="1" ht="19.5">
      <c r="A519" s="33"/>
      <c r="B519" s="34"/>
      <c r="C519" s="33"/>
      <c r="D519" s="172" t="s">
        <v>142</v>
      </c>
      <c r="E519" s="33"/>
      <c r="F519" s="173" t="s">
        <v>425</v>
      </c>
      <c r="G519" s="33"/>
      <c r="H519" s="33"/>
      <c r="I519" s="94"/>
      <c r="J519" s="33"/>
      <c r="K519" s="33"/>
      <c r="L519" s="34"/>
      <c r="M519" s="174"/>
      <c r="N519" s="175"/>
      <c r="O519" s="59"/>
      <c r="P519" s="59"/>
      <c r="Q519" s="59"/>
      <c r="R519" s="59"/>
      <c r="S519" s="59"/>
      <c r="T519" s="60"/>
      <c r="U519" s="33"/>
      <c r="V519" s="33"/>
      <c r="W519" s="33"/>
      <c r="X519" s="33"/>
      <c r="Y519" s="33"/>
      <c r="Z519" s="33"/>
      <c r="AA519" s="33"/>
      <c r="AB519" s="33"/>
      <c r="AC519" s="33"/>
      <c r="AD519" s="33"/>
      <c r="AE519" s="33"/>
      <c r="AT519" s="18" t="s">
        <v>142</v>
      </c>
      <c r="AU519" s="18" t="s">
        <v>79</v>
      </c>
    </row>
    <row r="520" spans="1:65" s="2" customFormat="1" ht="146.25">
      <c r="A520" s="33"/>
      <c r="B520" s="34"/>
      <c r="C520" s="33"/>
      <c r="D520" s="172" t="s">
        <v>144</v>
      </c>
      <c r="E520" s="33"/>
      <c r="F520" s="176" t="s">
        <v>426</v>
      </c>
      <c r="G520" s="33"/>
      <c r="H520" s="33"/>
      <c r="I520" s="94"/>
      <c r="J520" s="33"/>
      <c r="K520" s="33"/>
      <c r="L520" s="34"/>
      <c r="M520" s="174"/>
      <c r="N520" s="175"/>
      <c r="O520" s="59"/>
      <c r="P520" s="59"/>
      <c r="Q520" s="59"/>
      <c r="R520" s="59"/>
      <c r="S520" s="59"/>
      <c r="T520" s="60"/>
      <c r="U520" s="33"/>
      <c r="V520" s="33"/>
      <c r="W520" s="33"/>
      <c r="X520" s="33"/>
      <c r="Y520" s="33"/>
      <c r="Z520" s="33"/>
      <c r="AA520" s="33"/>
      <c r="AB520" s="33"/>
      <c r="AC520" s="33"/>
      <c r="AD520" s="33"/>
      <c r="AE520" s="33"/>
      <c r="AT520" s="18" t="s">
        <v>144</v>
      </c>
      <c r="AU520" s="18" t="s">
        <v>79</v>
      </c>
    </row>
    <row r="521" spans="1:65" s="13" customFormat="1" ht="22.5">
      <c r="B521" s="177"/>
      <c r="D521" s="172" t="s">
        <v>146</v>
      </c>
      <c r="E521" s="178" t="s">
        <v>1</v>
      </c>
      <c r="F521" s="179" t="s">
        <v>899</v>
      </c>
      <c r="H521" s="180">
        <v>28</v>
      </c>
      <c r="I521" s="181"/>
      <c r="L521" s="177"/>
      <c r="M521" s="182"/>
      <c r="N521" s="183"/>
      <c r="O521" s="183"/>
      <c r="P521" s="183"/>
      <c r="Q521" s="183"/>
      <c r="R521" s="183"/>
      <c r="S521" s="183"/>
      <c r="T521" s="184"/>
      <c r="AT521" s="178" t="s">
        <v>146</v>
      </c>
      <c r="AU521" s="178" t="s">
        <v>79</v>
      </c>
      <c r="AV521" s="13" t="s">
        <v>79</v>
      </c>
      <c r="AW521" s="13" t="s">
        <v>29</v>
      </c>
      <c r="AX521" s="13" t="s">
        <v>72</v>
      </c>
      <c r="AY521" s="178" t="s">
        <v>134</v>
      </c>
    </row>
    <row r="522" spans="1:65" s="13" customFormat="1">
      <c r="B522" s="177"/>
      <c r="D522" s="172" t="s">
        <v>146</v>
      </c>
      <c r="E522" s="178" t="s">
        <v>1</v>
      </c>
      <c r="F522" s="179" t="s">
        <v>900</v>
      </c>
      <c r="H522" s="180">
        <v>15</v>
      </c>
      <c r="I522" s="181"/>
      <c r="L522" s="177"/>
      <c r="M522" s="182"/>
      <c r="N522" s="183"/>
      <c r="O522" s="183"/>
      <c r="P522" s="183"/>
      <c r="Q522" s="183"/>
      <c r="R522" s="183"/>
      <c r="S522" s="183"/>
      <c r="T522" s="184"/>
      <c r="AT522" s="178" t="s">
        <v>146</v>
      </c>
      <c r="AU522" s="178" t="s">
        <v>79</v>
      </c>
      <c r="AV522" s="13" t="s">
        <v>79</v>
      </c>
      <c r="AW522" s="13" t="s">
        <v>29</v>
      </c>
      <c r="AX522" s="13" t="s">
        <v>72</v>
      </c>
      <c r="AY522" s="178" t="s">
        <v>134</v>
      </c>
    </row>
    <row r="523" spans="1:65" s="14" customFormat="1">
      <c r="B523" s="185"/>
      <c r="D523" s="172" t="s">
        <v>146</v>
      </c>
      <c r="E523" s="186" t="s">
        <v>1</v>
      </c>
      <c r="F523" s="187" t="s">
        <v>147</v>
      </c>
      <c r="H523" s="188">
        <v>43</v>
      </c>
      <c r="I523" s="189"/>
      <c r="L523" s="185"/>
      <c r="M523" s="190"/>
      <c r="N523" s="191"/>
      <c r="O523" s="191"/>
      <c r="P523" s="191"/>
      <c r="Q523" s="191"/>
      <c r="R523" s="191"/>
      <c r="S523" s="191"/>
      <c r="T523" s="192"/>
      <c r="AT523" s="186" t="s">
        <v>146</v>
      </c>
      <c r="AU523" s="186" t="s">
        <v>79</v>
      </c>
      <c r="AV523" s="14" t="s">
        <v>141</v>
      </c>
      <c r="AW523" s="14" t="s">
        <v>29</v>
      </c>
      <c r="AX523" s="14" t="s">
        <v>78</v>
      </c>
      <c r="AY523" s="186" t="s">
        <v>134</v>
      </c>
    </row>
    <row r="524" spans="1:65" s="2" customFormat="1" ht="16.5" customHeight="1">
      <c r="A524" s="33"/>
      <c r="B524" s="158"/>
      <c r="C524" s="200" t="s">
        <v>167</v>
      </c>
      <c r="D524" s="200" t="s">
        <v>168</v>
      </c>
      <c r="E524" s="201" t="s">
        <v>427</v>
      </c>
      <c r="F524" s="202" t="s">
        <v>428</v>
      </c>
      <c r="G524" s="203" t="s">
        <v>151</v>
      </c>
      <c r="H524" s="204">
        <v>6</v>
      </c>
      <c r="I524" s="205"/>
      <c r="J524" s="206">
        <f>ROUND(I524*H524,2)</f>
        <v>0</v>
      </c>
      <c r="K524" s="202" t="s">
        <v>140</v>
      </c>
      <c r="L524" s="207"/>
      <c r="M524" s="208" t="s">
        <v>1</v>
      </c>
      <c r="N524" s="209" t="s">
        <v>37</v>
      </c>
      <c r="O524" s="59"/>
      <c r="P524" s="168">
        <f>O524*H524</f>
        <v>0</v>
      </c>
      <c r="Q524" s="168">
        <v>2.5000000000000001E-3</v>
      </c>
      <c r="R524" s="168">
        <f>Q524*H524</f>
        <v>1.4999999999999999E-2</v>
      </c>
      <c r="S524" s="168">
        <v>0</v>
      </c>
      <c r="T524" s="169">
        <f>S524*H524</f>
        <v>0</v>
      </c>
      <c r="U524" s="33"/>
      <c r="V524" s="33"/>
      <c r="W524" s="33"/>
      <c r="X524" s="33"/>
      <c r="Y524" s="33"/>
      <c r="Z524" s="33"/>
      <c r="AA524" s="33"/>
      <c r="AB524" s="33"/>
      <c r="AC524" s="33"/>
      <c r="AD524" s="33"/>
      <c r="AE524" s="33"/>
      <c r="AR524" s="170" t="s">
        <v>172</v>
      </c>
      <c r="AT524" s="170" t="s">
        <v>168</v>
      </c>
      <c r="AU524" s="170" t="s">
        <v>79</v>
      </c>
      <c r="AY524" s="18" t="s">
        <v>134</v>
      </c>
      <c r="BE524" s="171">
        <f>IF(N524="základní",J524,0)</f>
        <v>0</v>
      </c>
      <c r="BF524" s="171">
        <f>IF(N524="snížená",J524,0)</f>
        <v>0</v>
      </c>
      <c r="BG524" s="171">
        <f>IF(N524="zákl. přenesená",J524,0)</f>
        <v>0</v>
      </c>
      <c r="BH524" s="171">
        <f>IF(N524="sníž. přenesená",J524,0)</f>
        <v>0</v>
      </c>
      <c r="BI524" s="171">
        <f>IF(N524="nulová",J524,0)</f>
        <v>0</v>
      </c>
      <c r="BJ524" s="18" t="s">
        <v>78</v>
      </c>
      <c r="BK524" s="171">
        <f>ROUND(I524*H524,2)</f>
        <v>0</v>
      </c>
      <c r="BL524" s="18" t="s">
        <v>141</v>
      </c>
      <c r="BM524" s="170" t="s">
        <v>902</v>
      </c>
    </row>
    <row r="525" spans="1:65" s="2" customFormat="1">
      <c r="A525" s="33"/>
      <c r="B525" s="34"/>
      <c r="C525" s="33"/>
      <c r="D525" s="172" t="s">
        <v>142</v>
      </c>
      <c r="E525" s="33"/>
      <c r="F525" s="173" t="s">
        <v>428</v>
      </c>
      <c r="G525" s="33"/>
      <c r="H525" s="33"/>
      <c r="I525" s="94"/>
      <c r="J525" s="33"/>
      <c r="K525" s="33"/>
      <c r="L525" s="34"/>
      <c r="M525" s="174"/>
      <c r="N525" s="175"/>
      <c r="O525" s="59"/>
      <c r="P525" s="59"/>
      <c r="Q525" s="59"/>
      <c r="R525" s="59"/>
      <c r="S525" s="59"/>
      <c r="T525" s="60"/>
      <c r="U525" s="33"/>
      <c r="V525" s="33"/>
      <c r="W525" s="33"/>
      <c r="X525" s="33"/>
      <c r="Y525" s="33"/>
      <c r="Z525" s="33"/>
      <c r="AA525" s="33"/>
      <c r="AB525" s="33"/>
      <c r="AC525" s="33"/>
      <c r="AD525" s="33"/>
      <c r="AE525" s="33"/>
      <c r="AT525" s="18" t="s">
        <v>142</v>
      </c>
      <c r="AU525" s="18" t="s">
        <v>79</v>
      </c>
    </row>
    <row r="526" spans="1:65" s="13" customFormat="1">
      <c r="B526" s="177"/>
      <c r="D526" s="172" t="s">
        <v>146</v>
      </c>
      <c r="E526" s="178" t="s">
        <v>1</v>
      </c>
      <c r="F526" s="179" t="s">
        <v>903</v>
      </c>
      <c r="H526" s="180">
        <v>3</v>
      </c>
      <c r="I526" s="181"/>
      <c r="L526" s="177"/>
      <c r="M526" s="182"/>
      <c r="N526" s="183"/>
      <c r="O526" s="183"/>
      <c r="P526" s="183"/>
      <c r="Q526" s="183"/>
      <c r="R526" s="183"/>
      <c r="S526" s="183"/>
      <c r="T526" s="184"/>
      <c r="AT526" s="178" t="s">
        <v>146</v>
      </c>
      <c r="AU526" s="178" t="s">
        <v>79</v>
      </c>
      <c r="AV526" s="13" t="s">
        <v>79</v>
      </c>
      <c r="AW526" s="13" t="s">
        <v>29</v>
      </c>
      <c r="AX526" s="13" t="s">
        <v>72</v>
      </c>
      <c r="AY526" s="178" t="s">
        <v>134</v>
      </c>
    </row>
    <row r="527" spans="1:65" s="13" customFormat="1">
      <c r="B527" s="177"/>
      <c r="D527" s="172" t="s">
        <v>146</v>
      </c>
      <c r="E527" s="178" t="s">
        <v>1</v>
      </c>
      <c r="F527" s="179" t="s">
        <v>904</v>
      </c>
      <c r="H527" s="180">
        <v>3</v>
      </c>
      <c r="I527" s="181"/>
      <c r="L527" s="177"/>
      <c r="M527" s="182"/>
      <c r="N527" s="183"/>
      <c r="O527" s="183"/>
      <c r="P527" s="183"/>
      <c r="Q527" s="183"/>
      <c r="R527" s="183"/>
      <c r="S527" s="183"/>
      <c r="T527" s="184"/>
      <c r="AT527" s="178" t="s">
        <v>146</v>
      </c>
      <c r="AU527" s="178" t="s">
        <v>79</v>
      </c>
      <c r="AV527" s="13" t="s">
        <v>79</v>
      </c>
      <c r="AW527" s="13" t="s">
        <v>29</v>
      </c>
      <c r="AX527" s="13" t="s">
        <v>72</v>
      </c>
      <c r="AY527" s="178" t="s">
        <v>134</v>
      </c>
    </row>
    <row r="528" spans="1:65" s="14" customFormat="1">
      <c r="B528" s="185"/>
      <c r="D528" s="172" t="s">
        <v>146</v>
      </c>
      <c r="E528" s="186" t="s">
        <v>1</v>
      </c>
      <c r="F528" s="187" t="s">
        <v>147</v>
      </c>
      <c r="H528" s="188">
        <v>6</v>
      </c>
      <c r="I528" s="189"/>
      <c r="L528" s="185"/>
      <c r="M528" s="190"/>
      <c r="N528" s="191"/>
      <c r="O528" s="191"/>
      <c r="P528" s="191"/>
      <c r="Q528" s="191"/>
      <c r="R528" s="191"/>
      <c r="S528" s="191"/>
      <c r="T528" s="192"/>
      <c r="AT528" s="186" t="s">
        <v>146</v>
      </c>
      <c r="AU528" s="186" t="s">
        <v>79</v>
      </c>
      <c r="AV528" s="14" t="s">
        <v>141</v>
      </c>
      <c r="AW528" s="14" t="s">
        <v>29</v>
      </c>
      <c r="AX528" s="14" t="s">
        <v>78</v>
      </c>
      <c r="AY528" s="186" t="s">
        <v>134</v>
      </c>
    </row>
    <row r="529" spans="1:65" s="2" customFormat="1" ht="16.5" customHeight="1">
      <c r="A529" s="33"/>
      <c r="B529" s="158"/>
      <c r="C529" s="200" t="s">
        <v>905</v>
      </c>
      <c r="D529" s="200" t="s">
        <v>168</v>
      </c>
      <c r="E529" s="201" t="s">
        <v>906</v>
      </c>
      <c r="F529" s="202" t="s">
        <v>907</v>
      </c>
      <c r="G529" s="203" t="s">
        <v>151</v>
      </c>
      <c r="H529" s="204">
        <v>3</v>
      </c>
      <c r="I529" s="205"/>
      <c r="J529" s="206">
        <f>ROUND(I529*H529,2)</f>
        <v>0</v>
      </c>
      <c r="K529" s="202" t="s">
        <v>140</v>
      </c>
      <c r="L529" s="207"/>
      <c r="M529" s="208" t="s">
        <v>1</v>
      </c>
      <c r="N529" s="209" t="s">
        <v>37</v>
      </c>
      <c r="O529" s="59"/>
      <c r="P529" s="168">
        <f>O529*H529</f>
        <v>0</v>
      </c>
      <c r="Q529" s="168">
        <v>3.5000000000000001E-3</v>
      </c>
      <c r="R529" s="168">
        <f>Q529*H529</f>
        <v>1.0500000000000001E-2</v>
      </c>
      <c r="S529" s="168">
        <v>0</v>
      </c>
      <c r="T529" s="169">
        <f>S529*H529</f>
        <v>0</v>
      </c>
      <c r="U529" s="33"/>
      <c r="V529" s="33"/>
      <c r="W529" s="33"/>
      <c r="X529" s="33"/>
      <c r="Y529" s="33"/>
      <c r="Z529" s="33"/>
      <c r="AA529" s="33"/>
      <c r="AB529" s="33"/>
      <c r="AC529" s="33"/>
      <c r="AD529" s="33"/>
      <c r="AE529" s="33"/>
      <c r="AR529" s="170" t="s">
        <v>172</v>
      </c>
      <c r="AT529" s="170" t="s">
        <v>168</v>
      </c>
      <c r="AU529" s="170" t="s">
        <v>79</v>
      </c>
      <c r="AY529" s="18" t="s">
        <v>134</v>
      </c>
      <c r="BE529" s="171">
        <f>IF(N529="základní",J529,0)</f>
        <v>0</v>
      </c>
      <c r="BF529" s="171">
        <f>IF(N529="snížená",J529,0)</f>
        <v>0</v>
      </c>
      <c r="BG529" s="171">
        <f>IF(N529="zákl. přenesená",J529,0)</f>
        <v>0</v>
      </c>
      <c r="BH529" s="171">
        <f>IF(N529="sníž. přenesená",J529,0)</f>
        <v>0</v>
      </c>
      <c r="BI529" s="171">
        <f>IF(N529="nulová",J529,0)</f>
        <v>0</v>
      </c>
      <c r="BJ529" s="18" t="s">
        <v>78</v>
      </c>
      <c r="BK529" s="171">
        <f>ROUND(I529*H529,2)</f>
        <v>0</v>
      </c>
      <c r="BL529" s="18" t="s">
        <v>141</v>
      </c>
      <c r="BM529" s="170" t="s">
        <v>908</v>
      </c>
    </row>
    <row r="530" spans="1:65" s="2" customFormat="1">
      <c r="A530" s="33"/>
      <c r="B530" s="34"/>
      <c r="C530" s="33"/>
      <c r="D530" s="172" t="s">
        <v>142</v>
      </c>
      <c r="E530" s="33"/>
      <c r="F530" s="173" t="s">
        <v>907</v>
      </c>
      <c r="G530" s="33"/>
      <c r="H530" s="33"/>
      <c r="I530" s="94"/>
      <c r="J530" s="33"/>
      <c r="K530" s="33"/>
      <c r="L530" s="34"/>
      <c r="M530" s="174"/>
      <c r="N530" s="175"/>
      <c r="O530" s="59"/>
      <c r="P530" s="59"/>
      <c r="Q530" s="59"/>
      <c r="R530" s="59"/>
      <c r="S530" s="59"/>
      <c r="T530" s="60"/>
      <c r="U530" s="33"/>
      <c r="V530" s="33"/>
      <c r="W530" s="33"/>
      <c r="X530" s="33"/>
      <c r="Y530" s="33"/>
      <c r="Z530" s="33"/>
      <c r="AA530" s="33"/>
      <c r="AB530" s="33"/>
      <c r="AC530" s="33"/>
      <c r="AD530" s="33"/>
      <c r="AE530" s="33"/>
      <c r="AT530" s="18" t="s">
        <v>142</v>
      </c>
      <c r="AU530" s="18" t="s">
        <v>79</v>
      </c>
    </row>
    <row r="531" spans="1:65" s="13" customFormat="1">
      <c r="B531" s="177"/>
      <c r="D531" s="172" t="s">
        <v>146</v>
      </c>
      <c r="E531" s="178" t="s">
        <v>1</v>
      </c>
      <c r="F531" s="179" t="s">
        <v>909</v>
      </c>
      <c r="H531" s="180">
        <v>1</v>
      </c>
      <c r="I531" s="181"/>
      <c r="L531" s="177"/>
      <c r="M531" s="182"/>
      <c r="N531" s="183"/>
      <c r="O531" s="183"/>
      <c r="P531" s="183"/>
      <c r="Q531" s="183"/>
      <c r="R531" s="183"/>
      <c r="S531" s="183"/>
      <c r="T531" s="184"/>
      <c r="AT531" s="178" t="s">
        <v>146</v>
      </c>
      <c r="AU531" s="178" t="s">
        <v>79</v>
      </c>
      <c r="AV531" s="13" t="s">
        <v>79</v>
      </c>
      <c r="AW531" s="13" t="s">
        <v>29</v>
      </c>
      <c r="AX531" s="13" t="s">
        <v>72</v>
      </c>
      <c r="AY531" s="178" t="s">
        <v>134</v>
      </c>
    </row>
    <row r="532" spans="1:65" s="13" customFormat="1">
      <c r="B532" s="177"/>
      <c r="D532" s="172" t="s">
        <v>146</v>
      </c>
      <c r="E532" s="178" t="s">
        <v>1</v>
      </c>
      <c r="F532" s="179" t="s">
        <v>910</v>
      </c>
      <c r="H532" s="180">
        <v>2</v>
      </c>
      <c r="I532" s="181"/>
      <c r="L532" s="177"/>
      <c r="M532" s="182"/>
      <c r="N532" s="183"/>
      <c r="O532" s="183"/>
      <c r="P532" s="183"/>
      <c r="Q532" s="183"/>
      <c r="R532" s="183"/>
      <c r="S532" s="183"/>
      <c r="T532" s="184"/>
      <c r="AT532" s="178" t="s">
        <v>146</v>
      </c>
      <c r="AU532" s="178" t="s">
        <v>79</v>
      </c>
      <c r="AV532" s="13" t="s">
        <v>79</v>
      </c>
      <c r="AW532" s="13" t="s">
        <v>29</v>
      </c>
      <c r="AX532" s="13" t="s">
        <v>72</v>
      </c>
      <c r="AY532" s="178" t="s">
        <v>134</v>
      </c>
    </row>
    <row r="533" spans="1:65" s="14" customFormat="1">
      <c r="B533" s="185"/>
      <c r="D533" s="172" t="s">
        <v>146</v>
      </c>
      <c r="E533" s="186" t="s">
        <v>1</v>
      </c>
      <c r="F533" s="187" t="s">
        <v>147</v>
      </c>
      <c r="H533" s="188">
        <v>3</v>
      </c>
      <c r="I533" s="189"/>
      <c r="L533" s="185"/>
      <c r="M533" s="190"/>
      <c r="N533" s="191"/>
      <c r="O533" s="191"/>
      <c r="P533" s="191"/>
      <c r="Q533" s="191"/>
      <c r="R533" s="191"/>
      <c r="S533" s="191"/>
      <c r="T533" s="192"/>
      <c r="AT533" s="186" t="s">
        <v>146</v>
      </c>
      <c r="AU533" s="186" t="s">
        <v>79</v>
      </c>
      <c r="AV533" s="14" t="s">
        <v>141</v>
      </c>
      <c r="AW533" s="14" t="s">
        <v>29</v>
      </c>
      <c r="AX533" s="14" t="s">
        <v>78</v>
      </c>
      <c r="AY533" s="186" t="s">
        <v>134</v>
      </c>
    </row>
    <row r="534" spans="1:65" s="2" customFormat="1" ht="16.5" customHeight="1">
      <c r="A534" s="33"/>
      <c r="B534" s="158"/>
      <c r="C534" s="200" t="s">
        <v>911</v>
      </c>
      <c r="D534" s="200" t="s">
        <v>168</v>
      </c>
      <c r="E534" s="201" t="s">
        <v>912</v>
      </c>
      <c r="F534" s="202" t="s">
        <v>913</v>
      </c>
      <c r="G534" s="203" t="s">
        <v>151</v>
      </c>
      <c r="H534" s="204">
        <v>4</v>
      </c>
      <c r="I534" s="205"/>
      <c r="J534" s="206">
        <f>ROUND(I534*H534,2)</f>
        <v>0</v>
      </c>
      <c r="K534" s="202" t="s">
        <v>140</v>
      </c>
      <c r="L534" s="207"/>
      <c r="M534" s="208" t="s">
        <v>1</v>
      </c>
      <c r="N534" s="209" t="s">
        <v>37</v>
      </c>
      <c r="O534" s="59"/>
      <c r="P534" s="168">
        <f>O534*H534</f>
        <v>0</v>
      </c>
      <c r="Q534" s="168">
        <v>1.1999999999999999E-3</v>
      </c>
      <c r="R534" s="168">
        <f>Q534*H534</f>
        <v>4.7999999999999996E-3</v>
      </c>
      <c r="S534" s="168">
        <v>0</v>
      </c>
      <c r="T534" s="169">
        <f>S534*H534</f>
        <v>0</v>
      </c>
      <c r="U534" s="33"/>
      <c r="V534" s="33"/>
      <c r="W534" s="33"/>
      <c r="X534" s="33"/>
      <c r="Y534" s="33"/>
      <c r="Z534" s="33"/>
      <c r="AA534" s="33"/>
      <c r="AB534" s="33"/>
      <c r="AC534" s="33"/>
      <c r="AD534" s="33"/>
      <c r="AE534" s="33"/>
      <c r="AR534" s="170" t="s">
        <v>172</v>
      </c>
      <c r="AT534" s="170" t="s">
        <v>168</v>
      </c>
      <c r="AU534" s="170" t="s">
        <v>79</v>
      </c>
      <c r="AY534" s="18" t="s">
        <v>134</v>
      </c>
      <c r="BE534" s="171">
        <f>IF(N534="základní",J534,0)</f>
        <v>0</v>
      </c>
      <c r="BF534" s="171">
        <f>IF(N534="snížená",J534,0)</f>
        <v>0</v>
      </c>
      <c r="BG534" s="171">
        <f>IF(N534="zákl. přenesená",J534,0)</f>
        <v>0</v>
      </c>
      <c r="BH534" s="171">
        <f>IF(N534="sníž. přenesená",J534,0)</f>
        <v>0</v>
      </c>
      <c r="BI534" s="171">
        <f>IF(N534="nulová",J534,0)</f>
        <v>0</v>
      </c>
      <c r="BJ534" s="18" t="s">
        <v>78</v>
      </c>
      <c r="BK534" s="171">
        <f>ROUND(I534*H534,2)</f>
        <v>0</v>
      </c>
      <c r="BL534" s="18" t="s">
        <v>141</v>
      </c>
      <c r="BM534" s="170" t="s">
        <v>914</v>
      </c>
    </row>
    <row r="535" spans="1:65" s="2" customFormat="1">
      <c r="A535" s="33"/>
      <c r="B535" s="34"/>
      <c r="C535" s="33"/>
      <c r="D535" s="172" t="s">
        <v>142</v>
      </c>
      <c r="E535" s="33"/>
      <c r="F535" s="173" t="s">
        <v>913</v>
      </c>
      <c r="G535" s="33"/>
      <c r="H535" s="33"/>
      <c r="I535" s="94"/>
      <c r="J535" s="33"/>
      <c r="K535" s="33"/>
      <c r="L535" s="34"/>
      <c r="M535" s="174"/>
      <c r="N535" s="175"/>
      <c r="O535" s="59"/>
      <c r="P535" s="59"/>
      <c r="Q535" s="59"/>
      <c r="R535" s="59"/>
      <c r="S535" s="59"/>
      <c r="T535" s="60"/>
      <c r="U535" s="33"/>
      <c r="V535" s="33"/>
      <c r="W535" s="33"/>
      <c r="X535" s="33"/>
      <c r="Y535" s="33"/>
      <c r="Z535" s="33"/>
      <c r="AA535" s="33"/>
      <c r="AB535" s="33"/>
      <c r="AC535" s="33"/>
      <c r="AD535" s="33"/>
      <c r="AE535" s="33"/>
      <c r="AT535" s="18" t="s">
        <v>142</v>
      </c>
      <c r="AU535" s="18" t="s">
        <v>79</v>
      </c>
    </row>
    <row r="536" spans="1:65" s="13" customFormat="1">
      <c r="B536" s="177"/>
      <c r="D536" s="172" t="s">
        <v>146</v>
      </c>
      <c r="E536" s="178" t="s">
        <v>1</v>
      </c>
      <c r="F536" s="179" t="s">
        <v>915</v>
      </c>
      <c r="H536" s="180">
        <v>2</v>
      </c>
      <c r="I536" s="181"/>
      <c r="L536" s="177"/>
      <c r="M536" s="182"/>
      <c r="N536" s="183"/>
      <c r="O536" s="183"/>
      <c r="P536" s="183"/>
      <c r="Q536" s="183"/>
      <c r="R536" s="183"/>
      <c r="S536" s="183"/>
      <c r="T536" s="184"/>
      <c r="AT536" s="178" t="s">
        <v>146</v>
      </c>
      <c r="AU536" s="178" t="s">
        <v>79</v>
      </c>
      <c r="AV536" s="13" t="s">
        <v>79</v>
      </c>
      <c r="AW536" s="13" t="s">
        <v>29</v>
      </c>
      <c r="AX536" s="13" t="s">
        <v>72</v>
      </c>
      <c r="AY536" s="178" t="s">
        <v>134</v>
      </c>
    </row>
    <row r="537" spans="1:65" s="13" customFormat="1">
      <c r="B537" s="177"/>
      <c r="D537" s="172" t="s">
        <v>146</v>
      </c>
      <c r="E537" s="178" t="s">
        <v>1</v>
      </c>
      <c r="F537" s="179" t="s">
        <v>916</v>
      </c>
      <c r="H537" s="180">
        <v>2</v>
      </c>
      <c r="I537" s="181"/>
      <c r="L537" s="177"/>
      <c r="M537" s="182"/>
      <c r="N537" s="183"/>
      <c r="O537" s="183"/>
      <c r="P537" s="183"/>
      <c r="Q537" s="183"/>
      <c r="R537" s="183"/>
      <c r="S537" s="183"/>
      <c r="T537" s="184"/>
      <c r="AT537" s="178" t="s">
        <v>146</v>
      </c>
      <c r="AU537" s="178" t="s">
        <v>79</v>
      </c>
      <c r="AV537" s="13" t="s">
        <v>79</v>
      </c>
      <c r="AW537" s="13" t="s">
        <v>29</v>
      </c>
      <c r="AX537" s="13" t="s">
        <v>72</v>
      </c>
      <c r="AY537" s="178" t="s">
        <v>134</v>
      </c>
    </row>
    <row r="538" spans="1:65" s="14" customFormat="1">
      <c r="B538" s="185"/>
      <c r="D538" s="172" t="s">
        <v>146</v>
      </c>
      <c r="E538" s="186" t="s">
        <v>1</v>
      </c>
      <c r="F538" s="187" t="s">
        <v>147</v>
      </c>
      <c r="H538" s="188">
        <v>4</v>
      </c>
      <c r="I538" s="189"/>
      <c r="L538" s="185"/>
      <c r="M538" s="190"/>
      <c r="N538" s="191"/>
      <c r="O538" s="191"/>
      <c r="P538" s="191"/>
      <c r="Q538" s="191"/>
      <c r="R538" s="191"/>
      <c r="S538" s="191"/>
      <c r="T538" s="192"/>
      <c r="AT538" s="186" t="s">
        <v>146</v>
      </c>
      <c r="AU538" s="186" t="s">
        <v>79</v>
      </c>
      <c r="AV538" s="14" t="s">
        <v>141</v>
      </c>
      <c r="AW538" s="14" t="s">
        <v>29</v>
      </c>
      <c r="AX538" s="14" t="s">
        <v>78</v>
      </c>
      <c r="AY538" s="186" t="s">
        <v>134</v>
      </c>
    </row>
    <row r="539" spans="1:65" s="2" customFormat="1" ht="16.5" customHeight="1">
      <c r="A539" s="33"/>
      <c r="B539" s="158"/>
      <c r="C539" s="200" t="s">
        <v>917</v>
      </c>
      <c r="D539" s="200" t="s">
        <v>168</v>
      </c>
      <c r="E539" s="201" t="s">
        <v>430</v>
      </c>
      <c r="F539" s="202" t="s">
        <v>431</v>
      </c>
      <c r="G539" s="203" t="s">
        <v>151</v>
      </c>
      <c r="H539" s="204">
        <v>2</v>
      </c>
      <c r="I539" s="205"/>
      <c r="J539" s="206">
        <f>ROUND(I539*H539,2)</f>
        <v>0</v>
      </c>
      <c r="K539" s="202" t="s">
        <v>140</v>
      </c>
      <c r="L539" s="207"/>
      <c r="M539" s="208" t="s">
        <v>1</v>
      </c>
      <c r="N539" s="209" t="s">
        <v>37</v>
      </c>
      <c r="O539" s="59"/>
      <c r="P539" s="168">
        <f>O539*H539</f>
        <v>0</v>
      </c>
      <c r="Q539" s="168">
        <v>2.3999999999999998E-3</v>
      </c>
      <c r="R539" s="168">
        <f>Q539*H539</f>
        <v>4.7999999999999996E-3</v>
      </c>
      <c r="S539" s="168">
        <v>0</v>
      </c>
      <c r="T539" s="169">
        <f>S539*H539</f>
        <v>0</v>
      </c>
      <c r="U539" s="33"/>
      <c r="V539" s="33"/>
      <c r="W539" s="33"/>
      <c r="X539" s="33"/>
      <c r="Y539" s="33"/>
      <c r="Z539" s="33"/>
      <c r="AA539" s="33"/>
      <c r="AB539" s="33"/>
      <c r="AC539" s="33"/>
      <c r="AD539" s="33"/>
      <c r="AE539" s="33"/>
      <c r="AR539" s="170" t="s">
        <v>172</v>
      </c>
      <c r="AT539" s="170" t="s">
        <v>168</v>
      </c>
      <c r="AU539" s="170" t="s">
        <v>79</v>
      </c>
      <c r="AY539" s="18" t="s">
        <v>134</v>
      </c>
      <c r="BE539" s="171">
        <f>IF(N539="základní",J539,0)</f>
        <v>0</v>
      </c>
      <c r="BF539" s="171">
        <f>IF(N539="snížená",J539,0)</f>
        <v>0</v>
      </c>
      <c r="BG539" s="171">
        <f>IF(N539="zákl. přenesená",J539,0)</f>
        <v>0</v>
      </c>
      <c r="BH539" s="171">
        <f>IF(N539="sníž. přenesená",J539,0)</f>
        <v>0</v>
      </c>
      <c r="BI539" s="171">
        <f>IF(N539="nulová",J539,0)</f>
        <v>0</v>
      </c>
      <c r="BJ539" s="18" t="s">
        <v>78</v>
      </c>
      <c r="BK539" s="171">
        <f>ROUND(I539*H539,2)</f>
        <v>0</v>
      </c>
      <c r="BL539" s="18" t="s">
        <v>141</v>
      </c>
      <c r="BM539" s="170" t="s">
        <v>918</v>
      </c>
    </row>
    <row r="540" spans="1:65" s="2" customFormat="1">
      <c r="A540" s="33"/>
      <c r="B540" s="34"/>
      <c r="C540" s="33"/>
      <c r="D540" s="172" t="s">
        <v>142</v>
      </c>
      <c r="E540" s="33"/>
      <c r="F540" s="173" t="s">
        <v>431</v>
      </c>
      <c r="G540" s="33"/>
      <c r="H540" s="33"/>
      <c r="I540" s="94"/>
      <c r="J540" s="33"/>
      <c r="K540" s="33"/>
      <c r="L540" s="34"/>
      <c r="M540" s="174"/>
      <c r="N540" s="175"/>
      <c r="O540" s="59"/>
      <c r="P540" s="59"/>
      <c r="Q540" s="59"/>
      <c r="R540" s="59"/>
      <c r="S540" s="59"/>
      <c r="T540" s="60"/>
      <c r="U540" s="33"/>
      <c r="V540" s="33"/>
      <c r="W540" s="33"/>
      <c r="X540" s="33"/>
      <c r="Y540" s="33"/>
      <c r="Z540" s="33"/>
      <c r="AA540" s="33"/>
      <c r="AB540" s="33"/>
      <c r="AC540" s="33"/>
      <c r="AD540" s="33"/>
      <c r="AE540" s="33"/>
      <c r="AT540" s="18" t="s">
        <v>142</v>
      </c>
      <c r="AU540" s="18" t="s">
        <v>79</v>
      </c>
    </row>
    <row r="541" spans="1:65" s="13" customFormat="1">
      <c r="B541" s="177"/>
      <c r="D541" s="172" t="s">
        <v>146</v>
      </c>
      <c r="E541" s="178" t="s">
        <v>1</v>
      </c>
      <c r="F541" s="179" t="s">
        <v>919</v>
      </c>
      <c r="H541" s="180">
        <v>2</v>
      </c>
      <c r="I541" s="181"/>
      <c r="L541" s="177"/>
      <c r="M541" s="182"/>
      <c r="N541" s="183"/>
      <c r="O541" s="183"/>
      <c r="P541" s="183"/>
      <c r="Q541" s="183"/>
      <c r="R541" s="183"/>
      <c r="S541" s="183"/>
      <c r="T541" s="184"/>
      <c r="AT541" s="178" t="s">
        <v>146</v>
      </c>
      <c r="AU541" s="178" t="s">
        <v>79</v>
      </c>
      <c r="AV541" s="13" t="s">
        <v>79</v>
      </c>
      <c r="AW541" s="13" t="s">
        <v>29</v>
      </c>
      <c r="AX541" s="13" t="s">
        <v>78</v>
      </c>
      <c r="AY541" s="178" t="s">
        <v>134</v>
      </c>
    </row>
    <row r="542" spans="1:65" s="2" customFormat="1" ht="16.5" customHeight="1">
      <c r="A542" s="33"/>
      <c r="B542" s="158"/>
      <c r="C542" s="200" t="s">
        <v>920</v>
      </c>
      <c r="D542" s="200" t="s">
        <v>168</v>
      </c>
      <c r="E542" s="201" t="s">
        <v>432</v>
      </c>
      <c r="F542" s="202" t="s">
        <v>433</v>
      </c>
      <c r="G542" s="203" t="s">
        <v>151</v>
      </c>
      <c r="H542" s="204">
        <v>14</v>
      </c>
      <c r="I542" s="205"/>
      <c r="J542" s="206">
        <f>ROUND(I542*H542,2)</f>
        <v>0</v>
      </c>
      <c r="K542" s="202" t="s">
        <v>140</v>
      </c>
      <c r="L542" s="207"/>
      <c r="M542" s="208" t="s">
        <v>1</v>
      </c>
      <c r="N542" s="209" t="s">
        <v>37</v>
      </c>
      <c r="O542" s="59"/>
      <c r="P542" s="168">
        <f>O542*H542</f>
        <v>0</v>
      </c>
      <c r="Q542" s="168">
        <v>6.1000000000000004E-3</v>
      </c>
      <c r="R542" s="168">
        <f>Q542*H542</f>
        <v>8.5400000000000004E-2</v>
      </c>
      <c r="S542" s="168">
        <v>0</v>
      </c>
      <c r="T542" s="169">
        <f>S542*H542</f>
        <v>0</v>
      </c>
      <c r="U542" s="33"/>
      <c r="V542" s="33"/>
      <c r="W542" s="33"/>
      <c r="X542" s="33"/>
      <c r="Y542" s="33"/>
      <c r="Z542" s="33"/>
      <c r="AA542" s="33"/>
      <c r="AB542" s="33"/>
      <c r="AC542" s="33"/>
      <c r="AD542" s="33"/>
      <c r="AE542" s="33"/>
      <c r="AR542" s="170" t="s">
        <v>172</v>
      </c>
      <c r="AT542" s="170" t="s">
        <v>168</v>
      </c>
      <c r="AU542" s="170" t="s">
        <v>79</v>
      </c>
      <c r="AY542" s="18" t="s">
        <v>134</v>
      </c>
      <c r="BE542" s="171">
        <f>IF(N542="základní",J542,0)</f>
        <v>0</v>
      </c>
      <c r="BF542" s="171">
        <f>IF(N542="snížená",J542,0)</f>
        <v>0</v>
      </c>
      <c r="BG542" s="171">
        <f>IF(N542="zákl. přenesená",J542,0)</f>
        <v>0</v>
      </c>
      <c r="BH542" s="171">
        <f>IF(N542="sníž. přenesená",J542,0)</f>
        <v>0</v>
      </c>
      <c r="BI542" s="171">
        <f>IF(N542="nulová",J542,0)</f>
        <v>0</v>
      </c>
      <c r="BJ542" s="18" t="s">
        <v>78</v>
      </c>
      <c r="BK542" s="171">
        <f>ROUND(I542*H542,2)</f>
        <v>0</v>
      </c>
      <c r="BL542" s="18" t="s">
        <v>141</v>
      </c>
      <c r="BM542" s="170" t="s">
        <v>921</v>
      </c>
    </row>
    <row r="543" spans="1:65" s="2" customFormat="1">
      <c r="A543" s="33"/>
      <c r="B543" s="34"/>
      <c r="C543" s="33"/>
      <c r="D543" s="172" t="s">
        <v>142</v>
      </c>
      <c r="E543" s="33"/>
      <c r="F543" s="173" t="s">
        <v>433</v>
      </c>
      <c r="G543" s="33"/>
      <c r="H543" s="33"/>
      <c r="I543" s="94"/>
      <c r="J543" s="33"/>
      <c r="K543" s="33"/>
      <c r="L543" s="34"/>
      <c r="M543" s="174"/>
      <c r="N543" s="175"/>
      <c r="O543" s="59"/>
      <c r="P543" s="59"/>
      <c r="Q543" s="59"/>
      <c r="R543" s="59"/>
      <c r="S543" s="59"/>
      <c r="T543" s="60"/>
      <c r="U543" s="33"/>
      <c r="V543" s="33"/>
      <c r="W543" s="33"/>
      <c r="X543" s="33"/>
      <c r="Y543" s="33"/>
      <c r="Z543" s="33"/>
      <c r="AA543" s="33"/>
      <c r="AB543" s="33"/>
      <c r="AC543" s="33"/>
      <c r="AD543" s="33"/>
      <c r="AE543" s="33"/>
      <c r="AT543" s="18" t="s">
        <v>142</v>
      </c>
      <c r="AU543" s="18" t="s">
        <v>79</v>
      </c>
    </row>
    <row r="544" spans="1:65" s="13" customFormat="1">
      <c r="B544" s="177"/>
      <c r="D544" s="172" t="s">
        <v>146</v>
      </c>
      <c r="E544" s="178" t="s">
        <v>1</v>
      </c>
      <c r="F544" s="179" t="s">
        <v>922</v>
      </c>
      <c r="H544" s="180">
        <v>14</v>
      </c>
      <c r="I544" s="181"/>
      <c r="L544" s="177"/>
      <c r="M544" s="182"/>
      <c r="N544" s="183"/>
      <c r="O544" s="183"/>
      <c r="P544" s="183"/>
      <c r="Q544" s="183"/>
      <c r="R544" s="183"/>
      <c r="S544" s="183"/>
      <c r="T544" s="184"/>
      <c r="AT544" s="178" t="s">
        <v>146</v>
      </c>
      <c r="AU544" s="178" t="s">
        <v>79</v>
      </c>
      <c r="AV544" s="13" t="s">
        <v>79</v>
      </c>
      <c r="AW544" s="13" t="s">
        <v>29</v>
      </c>
      <c r="AX544" s="13" t="s">
        <v>78</v>
      </c>
      <c r="AY544" s="178" t="s">
        <v>134</v>
      </c>
    </row>
    <row r="545" spans="1:65" s="2" customFormat="1" ht="16.5" customHeight="1">
      <c r="A545" s="33"/>
      <c r="B545" s="158"/>
      <c r="C545" s="200" t="s">
        <v>346</v>
      </c>
      <c r="D545" s="200" t="s">
        <v>168</v>
      </c>
      <c r="E545" s="201" t="s">
        <v>435</v>
      </c>
      <c r="F545" s="202" t="s">
        <v>436</v>
      </c>
      <c r="G545" s="203" t="s">
        <v>151</v>
      </c>
      <c r="H545" s="204">
        <v>14</v>
      </c>
      <c r="I545" s="205"/>
      <c r="J545" s="206">
        <f>ROUND(I545*H545,2)</f>
        <v>0</v>
      </c>
      <c r="K545" s="202" t="s">
        <v>140</v>
      </c>
      <c r="L545" s="207"/>
      <c r="M545" s="208" t="s">
        <v>1</v>
      </c>
      <c r="N545" s="209" t="s">
        <v>37</v>
      </c>
      <c r="O545" s="59"/>
      <c r="P545" s="168">
        <f>O545*H545</f>
        <v>0</v>
      </c>
      <c r="Q545" s="168">
        <v>3.0000000000000001E-3</v>
      </c>
      <c r="R545" s="168">
        <f>Q545*H545</f>
        <v>4.2000000000000003E-2</v>
      </c>
      <c r="S545" s="168">
        <v>0</v>
      </c>
      <c r="T545" s="169">
        <f>S545*H545</f>
        <v>0</v>
      </c>
      <c r="U545" s="33"/>
      <c r="V545" s="33"/>
      <c r="W545" s="33"/>
      <c r="X545" s="33"/>
      <c r="Y545" s="33"/>
      <c r="Z545" s="33"/>
      <c r="AA545" s="33"/>
      <c r="AB545" s="33"/>
      <c r="AC545" s="33"/>
      <c r="AD545" s="33"/>
      <c r="AE545" s="33"/>
      <c r="AR545" s="170" t="s">
        <v>172</v>
      </c>
      <c r="AT545" s="170" t="s">
        <v>168</v>
      </c>
      <c r="AU545" s="170" t="s">
        <v>79</v>
      </c>
      <c r="AY545" s="18" t="s">
        <v>134</v>
      </c>
      <c r="BE545" s="171">
        <f>IF(N545="základní",J545,0)</f>
        <v>0</v>
      </c>
      <c r="BF545" s="171">
        <f>IF(N545="snížená",J545,0)</f>
        <v>0</v>
      </c>
      <c r="BG545" s="171">
        <f>IF(N545="zákl. přenesená",J545,0)</f>
        <v>0</v>
      </c>
      <c r="BH545" s="171">
        <f>IF(N545="sníž. přenesená",J545,0)</f>
        <v>0</v>
      </c>
      <c r="BI545" s="171">
        <f>IF(N545="nulová",J545,0)</f>
        <v>0</v>
      </c>
      <c r="BJ545" s="18" t="s">
        <v>78</v>
      </c>
      <c r="BK545" s="171">
        <f>ROUND(I545*H545,2)</f>
        <v>0</v>
      </c>
      <c r="BL545" s="18" t="s">
        <v>141</v>
      </c>
      <c r="BM545" s="170" t="s">
        <v>923</v>
      </c>
    </row>
    <row r="546" spans="1:65" s="2" customFormat="1">
      <c r="A546" s="33"/>
      <c r="B546" s="34"/>
      <c r="C546" s="33"/>
      <c r="D546" s="172" t="s">
        <v>142</v>
      </c>
      <c r="E546" s="33"/>
      <c r="F546" s="173" t="s">
        <v>436</v>
      </c>
      <c r="G546" s="33"/>
      <c r="H546" s="33"/>
      <c r="I546" s="94"/>
      <c r="J546" s="33"/>
      <c r="K546" s="33"/>
      <c r="L546" s="34"/>
      <c r="M546" s="174"/>
      <c r="N546" s="175"/>
      <c r="O546" s="59"/>
      <c r="P546" s="59"/>
      <c r="Q546" s="59"/>
      <c r="R546" s="59"/>
      <c r="S546" s="59"/>
      <c r="T546" s="60"/>
      <c r="U546" s="33"/>
      <c r="V546" s="33"/>
      <c r="W546" s="33"/>
      <c r="X546" s="33"/>
      <c r="Y546" s="33"/>
      <c r="Z546" s="33"/>
      <c r="AA546" s="33"/>
      <c r="AB546" s="33"/>
      <c r="AC546" s="33"/>
      <c r="AD546" s="33"/>
      <c r="AE546" s="33"/>
      <c r="AT546" s="18" t="s">
        <v>142</v>
      </c>
      <c r="AU546" s="18" t="s">
        <v>79</v>
      </c>
    </row>
    <row r="547" spans="1:65" s="13" customFormat="1">
      <c r="B547" s="177"/>
      <c r="D547" s="172" t="s">
        <v>146</v>
      </c>
      <c r="E547" s="178" t="s">
        <v>1</v>
      </c>
      <c r="F547" s="179" t="s">
        <v>922</v>
      </c>
      <c r="H547" s="180">
        <v>14</v>
      </c>
      <c r="I547" s="181"/>
      <c r="L547" s="177"/>
      <c r="M547" s="182"/>
      <c r="N547" s="183"/>
      <c r="O547" s="183"/>
      <c r="P547" s="183"/>
      <c r="Q547" s="183"/>
      <c r="R547" s="183"/>
      <c r="S547" s="183"/>
      <c r="T547" s="184"/>
      <c r="AT547" s="178" t="s">
        <v>146</v>
      </c>
      <c r="AU547" s="178" t="s">
        <v>79</v>
      </c>
      <c r="AV547" s="13" t="s">
        <v>79</v>
      </c>
      <c r="AW547" s="13" t="s">
        <v>29</v>
      </c>
      <c r="AX547" s="13" t="s">
        <v>78</v>
      </c>
      <c r="AY547" s="178" t="s">
        <v>134</v>
      </c>
    </row>
    <row r="548" spans="1:65" s="2" customFormat="1" ht="16.5" customHeight="1">
      <c r="A548" s="33"/>
      <c r="B548" s="158"/>
      <c r="C548" s="200" t="s">
        <v>95</v>
      </c>
      <c r="D548" s="200" t="s">
        <v>168</v>
      </c>
      <c r="E548" s="201" t="s">
        <v>438</v>
      </c>
      <c r="F548" s="202" t="s">
        <v>439</v>
      </c>
      <c r="G548" s="203" t="s">
        <v>151</v>
      </c>
      <c r="H548" s="204">
        <v>30</v>
      </c>
      <c r="I548" s="205"/>
      <c r="J548" s="206">
        <f>ROUND(I548*H548,2)</f>
        <v>0</v>
      </c>
      <c r="K548" s="202" t="s">
        <v>140</v>
      </c>
      <c r="L548" s="207"/>
      <c r="M548" s="208" t="s">
        <v>1</v>
      </c>
      <c r="N548" s="209" t="s">
        <v>37</v>
      </c>
      <c r="O548" s="59"/>
      <c r="P548" s="168">
        <f>O548*H548</f>
        <v>0</v>
      </c>
      <c r="Q548" s="168">
        <v>3.5E-4</v>
      </c>
      <c r="R548" s="168">
        <f>Q548*H548</f>
        <v>1.0500000000000001E-2</v>
      </c>
      <c r="S548" s="168">
        <v>0</v>
      </c>
      <c r="T548" s="169">
        <f>S548*H548</f>
        <v>0</v>
      </c>
      <c r="U548" s="33"/>
      <c r="V548" s="33"/>
      <c r="W548" s="33"/>
      <c r="X548" s="33"/>
      <c r="Y548" s="33"/>
      <c r="Z548" s="33"/>
      <c r="AA548" s="33"/>
      <c r="AB548" s="33"/>
      <c r="AC548" s="33"/>
      <c r="AD548" s="33"/>
      <c r="AE548" s="33"/>
      <c r="AR548" s="170" t="s">
        <v>172</v>
      </c>
      <c r="AT548" s="170" t="s">
        <v>168</v>
      </c>
      <c r="AU548" s="170" t="s">
        <v>79</v>
      </c>
      <c r="AY548" s="18" t="s">
        <v>134</v>
      </c>
      <c r="BE548" s="171">
        <f>IF(N548="základní",J548,0)</f>
        <v>0</v>
      </c>
      <c r="BF548" s="171">
        <f>IF(N548="snížená",J548,0)</f>
        <v>0</v>
      </c>
      <c r="BG548" s="171">
        <f>IF(N548="zákl. přenesená",J548,0)</f>
        <v>0</v>
      </c>
      <c r="BH548" s="171">
        <f>IF(N548="sníž. přenesená",J548,0)</f>
        <v>0</v>
      </c>
      <c r="BI548" s="171">
        <f>IF(N548="nulová",J548,0)</f>
        <v>0</v>
      </c>
      <c r="BJ548" s="18" t="s">
        <v>78</v>
      </c>
      <c r="BK548" s="171">
        <f>ROUND(I548*H548,2)</f>
        <v>0</v>
      </c>
      <c r="BL548" s="18" t="s">
        <v>141</v>
      </c>
      <c r="BM548" s="170" t="s">
        <v>924</v>
      </c>
    </row>
    <row r="549" spans="1:65" s="2" customFormat="1">
      <c r="A549" s="33"/>
      <c r="B549" s="34"/>
      <c r="C549" s="33"/>
      <c r="D549" s="172" t="s">
        <v>142</v>
      </c>
      <c r="E549" s="33"/>
      <c r="F549" s="173" t="s">
        <v>439</v>
      </c>
      <c r="G549" s="33"/>
      <c r="H549" s="33"/>
      <c r="I549" s="94"/>
      <c r="J549" s="33"/>
      <c r="K549" s="33"/>
      <c r="L549" s="34"/>
      <c r="M549" s="174"/>
      <c r="N549" s="175"/>
      <c r="O549" s="59"/>
      <c r="P549" s="59"/>
      <c r="Q549" s="59"/>
      <c r="R549" s="59"/>
      <c r="S549" s="59"/>
      <c r="T549" s="60"/>
      <c r="U549" s="33"/>
      <c r="V549" s="33"/>
      <c r="W549" s="33"/>
      <c r="X549" s="33"/>
      <c r="Y549" s="33"/>
      <c r="Z549" s="33"/>
      <c r="AA549" s="33"/>
      <c r="AB549" s="33"/>
      <c r="AC549" s="33"/>
      <c r="AD549" s="33"/>
      <c r="AE549" s="33"/>
      <c r="AT549" s="18" t="s">
        <v>142</v>
      </c>
      <c r="AU549" s="18" t="s">
        <v>79</v>
      </c>
    </row>
    <row r="550" spans="1:65" s="13" customFormat="1" ht="22.5">
      <c r="B550" s="177"/>
      <c r="D550" s="172" t="s">
        <v>146</v>
      </c>
      <c r="E550" s="178" t="s">
        <v>1</v>
      </c>
      <c r="F550" s="179" t="s">
        <v>925</v>
      </c>
      <c r="H550" s="180">
        <v>30</v>
      </c>
      <c r="I550" s="181"/>
      <c r="L550" s="177"/>
      <c r="M550" s="182"/>
      <c r="N550" s="183"/>
      <c r="O550" s="183"/>
      <c r="P550" s="183"/>
      <c r="Q550" s="183"/>
      <c r="R550" s="183"/>
      <c r="S550" s="183"/>
      <c r="T550" s="184"/>
      <c r="AT550" s="178" t="s">
        <v>146</v>
      </c>
      <c r="AU550" s="178" t="s">
        <v>79</v>
      </c>
      <c r="AV550" s="13" t="s">
        <v>79</v>
      </c>
      <c r="AW550" s="13" t="s">
        <v>29</v>
      </c>
      <c r="AX550" s="13" t="s">
        <v>78</v>
      </c>
      <c r="AY550" s="178" t="s">
        <v>134</v>
      </c>
    </row>
    <row r="551" spans="1:65" s="2" customFormat="1" ht="16.5" customHeight="1">
      <c r="A551" s="33"/>
      <c r="B551" s="158"/>
      <c r="C551" s="200" t="s">
        <v>350</v>
      </c>
      <c r="D551" s="200" t="s">
        <v>168</v>
      </c>
      <c r="E551" s="201" t="s">
        <v>440</v>
      </c>
      <c r="F551" s="202" t="s">
        <v>441</v>
      </c>
      <c r="G551" s="203" t="s">
        <v>151</v>
      </c>
      <c r="H551" s="204">
        <v>14</v>
      </c>
      <c r="I551" s="205"/>
      <c r="J551" s="206">
        <f>ROUND(I551*H551,2)</f>
        <v>0</v>
      </c>
      <c r="K551" s="202" t="s">
        <v>140</v>
      </c>
      <c r="L551" s="207"/>
      <c r="M551" s="208" t="s">
        <v>1</v>
      </c>
      <c r="N551" s="209" t="s">
        <v>37</v>
      </c>
      <c r="O551" s="59"/>
      <c r="P551" s="168">
        <f>O551*H551</f>
        <v>0</v>
      </c>
      <c r="Q551" s="168">
        <v>1E-4</v>
      </c>
      <c r="R551" s="168">
        <f>Q551*H551</f>
        <v>1.4E-3</v>
      </c>
      <c r="S551" s="168">
        <v>0</v>
      </c>
      <c r="T551" s="169">
        <f>S551*H551</f>
        <v>0</v>
      </c>
      <c r="U551" s="33"/>
      <c r="V551" s="33"/>
      <c r="W551" s="33"/>
      <c r="X551" s="33"/>
      <c r="Y551" s="33"/>
      <c r="Z551" s="33"/>
      <c r="AA551" s="33"/>
      <c r="AB551" s="33"/>
      <c r="AC551" s="33"/>
      <c r="AD551" s="33"/>
      <c r="AE551" s="33"/>
      <c r="AR551" s="170" t="s">
        <v>172</v>
      </c>
      <c r="AT551" s="170" t="s">
        <v>168</v>
      </c>
      <c r="AU551" s="170" t="s">
        <v>79</v>
      </c>
      <c r="AY551" s="18" t="s">
        <v>134</v>
      </c>
      <c r="BE551" s="171">
        <f>IF(N551="základní",J551,0)</f>
        <v>0</v>
      </c>
      <c r="BF551" s="171">
        <f>IF(N551="snížená",J551,0)</f>
        <v>0</v>
      </c>
      <c r="BG551" s="171">
        <f>IF(N551="zákl. přenesená",J551,0)</f>
        <v>0</v>
      </c>
      <c r="BH551" s="171">
        <f>IF(N551="sníž. přenesená",J551,0)</f>
        <v>0</v>
      </c>
      <c r="BI551" s="171">
        <f>IF(N551="nulová",J551,0)</f>
        <v>0</v>
      </c>
      <c r="BJ551" s="18" t="s">
        <v>78</v>
      </c>
      <c r="BK551" s="171">
        <f>ROUND(I551*H551,2)</f>
        <v>0</v>
      </c>
      <c r="BL551" s="18" t="s">
        <v>141</v>
      </c>
      <c r="BM551" s="170" t="s">
        <v>926</v>
      </c>
    </row>
    <row r="552" spans="1:65" s="2" customFormat="1">
      <c r="A552" s="33"/>
      <c r="B552" s="34"/>
      <c r="C552" s="33"/>
      <c r="D552" s="172" t="s">
        <v>142</v>
      </c>
      <c r="E552" s="33"/>
      <c r="F552" s="173" t="s">
        <v>441</v>
      </c>
      <c r="G552" s="33"/>
      <c r="H552" s="33"/>
      <c r="I552" s="94"/>
      <c r="J552" s="33"/>
      <c r="K552" s="33"/>
      <c r="L552" s="34"/>
      <c r="M552" s="174"/>
      <c r="N552" s="175"/>
      <c r="O552" s="59"/>
      <c r="P552" s="59"/>
      <c r="Q552" s="59"/>
      <c r="R552" s="59"/>
      <c r="S552" s="59"/>
      <c r="T552" s="60"/>
      <c r="U552" s="33"/>
      <c r="V552" s="33"/>
      <c r="W552" s="33"/>
      <c r="X552" s="33"/>
      <c r="Y552" s="33"/>
      <c r="Z552" s="33"/>
      <c r="AA552" s="33"/>
      <c r="AB552" s="33"/>
      <c r="AC552" s="33"/>
      <c r="AD552" s="33"/>
      <c r="AE552" s="33"/>
      <c r="AT552" s="18" t="s">
        <v>142</v>
      </c>
      <c r="AU552" s="18" t="s">
        <v>79</v>
      </c>
    </row>
    <row r="553" spans="1:65" s="13" customFormat="1">
      <c r="B553" s="177"/>
      <c r="D553" s="172" t="s">
        <v>146</v>
      </c>
      <c r="E553" s="178" t="s">
        <v>1</v>
      </c>
      <c r="F553" s="179" t="s">
        <v>922</v>
      </c>
      <c r="H553" s="180">
        <v>14</v>
      </c>
      <c r="I553" s="181"/>
      <c r="L553" s="177"/>
      <c r="M553" s="182"/>
      <c r="N553" s="183"/>
      <c r="O553" s="183"/>
      <c r="P553" s="183"/>
      <c r="Q553" s="183"/>
      <c r="R553" s="183"/>
      <c r="S553" s="183"/>
      <c r="T553" s="184"/>
      <c r="AT553" s="178" t="s">
        <v>146</v>
      </c>
      <c r="AU553" s="178" t="s">
        <v>79</v>
      </c>
      <c r="AV553" s="13" t="s">
        <v>79</v>
      </c>
      <c r="AW553" s="13" t="s">
        <v>29</v>
      </c>
      <c r="AX553" s="13" t="s">
        <v>78</v>
      </c>
      <c r="AY553" s="178" t="s">
        <v>134</v>
      </c>
    </row>
    <row r="554" spans="1:65" s="2" customFormat="1" ht="16.5" customHeight="1">
      <c r="A554" s="33"/>
      <c r="B554" s="158"/>
      <c r="C554" s="159" t="s">
        <v>927</v>
      </c>
      <c r="D554" s="159" t="s">
        <v>136</v>
      </c>
      <c r="E554" s="160" t="s">
        <v>453</v>
      </c>
      <c r="F554" s="161" t="s">
        <v>454</v>
      </c>
      <c r="G554" s="162" t="s">
        <v>139</v>
      </c>
      <c r="H554" s="163">
        <v>72.92</v>
      </c>
      <c r="I554" s="164"/>
      <c r="J554" s="165">
        <f>ROUND(I554*H554,2)</f>
        <v>0</v>
      </c>
      <c r="K554" s="161" t="s">
        <v>140</v>
      </c>
      <c r="L554" s="34"/>
      <c r="M554" s="166" t="s">
        <v>1</v>
      </c>
      <c r="N554" s="167" t="s">
        <v>37</v>
      </c>
      <c r="O554" s="59"/>
      <c r="P554" s="168">
        <f>O554*H554</f>
        <v>0</v>
      </c>
      <c r="Q554" s="168">
        <v>1.0000000000000001E-5</v>
      </c>
      <c r="R554" s="168">
        <f>Q554*H554</f>
        <v>7.2920000000000005E-4</v>
      </c>
      <c r="S554" s="168">
        <v>0</v>
      </c>
      <c r="T554" s="169">
        <f>S554*H554</f>
        <v>0</v>
      </c>
      <c r="U554" s="33"/>
      <c r="V554" s="33"/>
      <c r="W554" s="33"/>
      <c r="X554" s="33"/>
      <c r="Y554" s="33"/>
      <c r="Z554" s="33"/>
      <c r="AA554" s="33"/>
      <c r="AB554" s="33"/>
      <c r="AC554" s="33"/>
      <c r="AD554" s="33"/>
      <c r="AE554" s="33"/>
      <c r="AR554" s="170" t="s">
        <v>141</v>
      </c>
      <c r="AT554" s="170" t="s">
        <v>136</v>
      </c>
      <c r="AU554" s="170" t="s">
        <v>79</v>
      </c>
      <c r="AY554" s="18" t="s">
        <v>134</v>
      </c>
      <c r="BE554" s="171">
        <f>IF(N554="základní",J554,0)</f>
        <v>0</v>
      </c>
      <c r="BF554" s="171">
        <f>IF(N554="snížená",J554,0)</f>
        <v>0</v>
      </c>
      <c r="BG554" s="171">
        <f>IF(N554="zákl. přenesená",J554,0)</f>
        <v>0</v>
      </c>
      <c r="BH554" s="171">
        <f>IF(N554="sníž. přenesená",J554,0)</f>
        <v>0</v>
      </c>
      <c r="BI554" s="171">
        <f>IF(N554="nulová",J554,0)</f>
        <v>0</v>
      </c>
      <c r="BJ554" s="18" t="s">
        <v>78</v>
      </c>
      <c r="BK554" s="171">
        <f>ROUND(I554*H554,2)</f>
        <v>0</v>
      </c>
      <c r="BL554" s="18" t="s">
        <v>141</v>
      </c>
      <c r="BM554" s="170" t="s">
        <v>928</v>
      </c>
    </row>
    <row r="555" spans="1:65" s="2" customFormat="1" ht="19.5">
      <c r="A555" s="33"/>
      <c r="B555" s="34"/>
      <c r="C555" s="33"/>
      <c r="D555" s="172" t="s">
        <v>142</v>
      </c>
      <c r="E555" s="33"/>
      <c r="F555" s="173" t="s">
        <v>455</v>
      </c>
      <c r="G555" s="33"/>
      <c r="H555" s="33"/>
      <c r="I555" s="94"/>
      <c r="J555" s="33"/>
      <c r="K555" s="33"/>
      <c r="L555" s="34"/>
      <c r="M555" s="174"/>
      <c r="N555" s="175"/>
      <c r="O555" s="59"/>
      <c r="P555" s="59"/>
      <c r="Q555" s="59"/>
      <c r="R555" s="59"/>
      <c r="S555" s="59"/>
      <c r="T555" s="60"/>
      <c r="U555" s="33"/>
      <c r="V555" s="33"/>
      <c r="W555" s="33"/>
      <c r="X555" s="33"/>
      <c r="Y555" s="33"/>
      <c r="Z555" s="33"/>
      <c r="AA555" s="33"/>
      <c r="AB555" s="33"/>
      <c r="AC555" s="33"/>
      <c r="AD555" s="33"/>
      <c r="AE555" s="33"/>
      <c r="AT555" s="18" t="s">
        <v>142</v>
      </c>
      <c r="AU555" s="18" t="s">
        <v>79</v>
      </c>
    </row>
    <row r="556" spans="1:65" s="2" customFormat="1" ht="39">
      <c r="A556" s="33"/>
      <c r="B556" s="34"/>
      <c r="C556" s="33"/>
      <c r="D556" s="172" t="s">
        <v>144</v>
      </c>
      <c r="E556" s="33"/>
      <c r="F556" s="176" t="s">
        <v>456</v>
      </c>
      <c r="G556" s="33"/>
      <c r="H556" s="33"/>
      <c r="I556" s="94"/>
      <c r="J556" s="33"/>
      <c r="K556" s="33"/>
      <c r="L556" s="34"/>
      <c r="M556" s="174"/>
      <c r="N556" s="175"/>
      <c r="O556" s="59"/>
      <c r="P556" s="59"/>
      <c r="Q556" s="59"/>
      <c r="R556" s="59"/>
      <c r="S556" s="59"/>
      <c r="T556" s="60"/>
      <c r="U556" s="33"/>
      <c r="V556" s="33"/>
      <c r="W556" s="33"/>
      <c r="X556" s="33"/>
      <c r="Y556" s="33"/>
      <c r="Z556" s="33"/>
      <c r="AA556" s="33"/>
      <c r="AB556" s="33"/>
      <c r="AC556" s="33"/>
      <c r="AD556" s="33"/>
      <c r="AE556" s="33"/>
      <c r="AT556" s="18" t="s">
        <v>144</v>
      </c>
      <c r="AU556" s="18" t="s">
        <v>79</v>
      </c>
    </row>
    <row r="557" spans="1:65" s="13" customFormat="1">
      <c r="B557" s="177"/>
      <c r="D557" s="172" t="s">
        <v>146</v>
      </c>
      <c r="E557" s="178" t="s">
        <v>1</v>
      </c>
      <c r="F557" s="179" t="s">
        <v>929</v>
      </c>
      <c r="H557" s="180">
        <v>55.5</v>
      </c>
      <c r="I557" s="181"/>
      <c r="L557" s="177"/>
      <c r="M557" s="182"/>
      <c r="N557" s="183"/>
      <c r="O557" s="183"/>
      <c r="P557" s="183"/>
      <c r="Q557" s="183"/>
      <c r="R557" s="183"/>
      <c r="S557" s="183"/>
      <c r="T557" s="184"/>
      <c r="AT557" s="178" t="s">
        <v>146</v>
      </c>
      <c r="AU557" s="178" t="s">
        <v>79</v>
      </c>
      <c r="AV557" s="13" t="s">
        <v>79</v>
      </c>
      <c r="AW557" s="13" t="s">
        <v>29</v>
      </c>
      <c r="AX557" s="13" t="s">
        <v>72</v>
      </c>
      <c r="AY557" s="178" t="s">
        <v>134</v>
      </c>
    </row>
    <row r="558" spans="1:65" s="13" customFormat="1" ht="22.5">
      <c r="B558" s="177"/>
      <c r="D558" s="172" t="s">
        <v>146</v>
      </c>
      <c r="E558" s="178" t="s">
        <v>1</v>
      </c>
      <c r="F558" s="179" t="s">
        <v>930</v>
      </c>
      <c r="H558" s="180">
        <v>17.420000000000002</v>
      </c>
      <c r="I558" s="181"/>
      <c r="L558" s="177"/>
      <c r="M558" s="182"/>
      <c r="N558" s="183"/>
      <c r="O558" s="183"/>
      <c r="P558" s="183"/>
      <c r="Q558" s="183"/>
      <c r="R558" s="183"/>
      <c r="S558" s="183"/>
      <c r="T558" s="184"/>
      <c r="AT558" s="178" t="s">
        <v>146</v>
      </c>
      <c r="AU558" s="178" t="s">
        <v>79</v>
      </c>
      <c r="AV558" s="13" t="s">
        <v>79</v>
      </c>
      <c r="AW558" s="13" t="s">
        <v>29</v>
      </c>
      <c r="AX558" s="13" t="s">
        <v>72</v>
      </c>
      <c r="AY558" s="178" t="s">
        <v>134</v>
      </c>
    </row>
    <row r="559" spans="1:65" s="14" customFormat="1">
      <c r="B559" s="185"/>
      <c r="D559" s="172" t="s">
        <v>146</v>
      </c>
      <c r="E559" s="186" t="s">
        <v>1</v>
      </c>
      <c r="F559" s="187" t="s">
        <v>147</v>
      </c>
      <c r="H559" s="188">
        <v>72.92</v>
      </c>
      <c r="I559" s="189"/>
      <c r="L559" s="185"/>
      <c r="M559" s="190"/>
      <c r="N559" s="191"/>
      <c r="O559" s="191"/>
      <c r="P559" s="191"/>
      <c r="Q559" s="191"/>
      <c r="R559" s="191"/>
      <c r="S559" s="191"/>
      <c r="T559" s="192"/>
      <c r="AT559" s="186" t="s">
        <v>146</v>
      </c>
      <c r="AU559" s="186" t="s">
        <v>79</v>
      </c>
      <c r="AV559" s="14" t="s">
        <v>141</v>
      </c>
      <c r="AW559" s="14" t="s">
        <v>29</v>
      </c>
      <c r="AX559" s="14" t="s">
        <v>78</v>
      </c>
      <c r="AY559" s="186" t="s">
        <v>134</v>
      </c>
    </row>
    <row r="560" spans="1:65" s="2" customFormat="1" ht="21.75" customHeight="1">
      <c r="A560" s="33"/>
      <c r="B560" s="158"/>
      <c r="C560" s="159" t="s">
        <v>354</v>
      </c>
      <c r="D560" s="159" t="s">
        <v>136</v>
      </c>
      <c r="E560" s="160" t="s">
        <v>447</v>
      </c>
      <c r="F560" s="161" t="s">
        <v>448</v>
      </c>
      <c r="G560" s="162" t="s">
        <v>139</v>
      </c>
      <c r="H560" s="163">
        <v>72.92</v>
      </c>
      <c r="I560" s="164"/>
      <c r="J560" s="165">
        <f>ROUND(I560*H560,2)</f>
        <v>0</v>
      </c>
      <c r="K560" s="161" t="s">
        <v>140</v>
      </c>
      <c r="L560" s="34"/>
      <c r="M560" s="166" t="s">
        <v>1</v>
      </c>
      <c r="N560" s="167" t="s">
        <v>37</v>
      </c>
      <c r="O560" s="59"/>
      <c r="P560" s="168">
        <f>O560*H560</f>
        <v>0</v>
      </c>
      <c r="Q560" s="168">
        <v>2.5999999999999999E-3</v>
      </c>
      <c r="R560" s="168">
        <f>Q560*H560</f>
        <v>0.18959199999999998</v>
      </c>
      <c r="S560" s="168">
        <v>0</v>
      </c>
      <c r="T560" s="169">
        <f>S560*H560</f>
        <v>0</v>
      </c>
      <c r="U560" s="33"/>
      <c r="V560" s="33"/>
      <c r="W560" s="33"/>
      <c r="X560" s="33"/>
      <c r="Y560" s="33"/>
      <c r="Z560" s="33"/>
      <c r="AA560" s="33"/>
      <c r="AB560" s="33"/>
      <c r="AC560" s="33"/>
      <c r="AD560" s="33"/>
      <c r="AE560" s="33"/>
      <c r="AR560" s="170" t="s">
        <v>141</v>
      </c>
      <c r="AT560" s="170" t="s">
        <v>136</v>
      </c>
      <c r="AU560" s="170" t="s">
        <v>79</v>
      </c>
      <c r="AY560" s="18" t="s">
        <v>134</v>
      </c>
      <c r="BE560" s="171">
        <f>IF(N560="základní",J560,0)</f>
        <v>0</v>
      </c>
      <c r="BF560" s="171">
        <f>IF(N560="snížená",J560,0)</f>
        <v>0</v>
      </c>
      <c r="BG560" s="171">
        <f>IF(N560="zákl. přenesená",J560,0)</f>
        <v>0</v>
      </c>
      <c r="BH560" s="171">
        <f>IF(N560="sníž. přenesená",J560,0)</f>
        <v>0</v>
      </c>
      <c r="BI560" s="171">
        <f>IF(N560="nulová",J560,0)</f>
        <v>0</v>
      </c>
      <c r="BJ560" s="18" t="s">
        <v>78</v>
      </c>
      <c r="BK560" s="171">
        <f>ROUND(I560*H560,2)</f>
        <v>0</v>
      </c>
      <c r="BL560" s="18" t="s">
        <v>141</v>
      </c>
      <c r="BM560" s="170" t="s">
        <v>931</v>
      </c>
    </row>
    <row r="561" spans="1:65" s="2" customFormat="1" ht="19.5">
      <c r="A561" s="33"/>
      <c r="B561" s="34"/>
      <c r="C561" s="33"/>
      <c r="D561" s="172" t="s">
        <v>142</v>
      </c>
      <c r="E561" s="33"/>
      <c r="F561" s="173" t="s">
        <v>449</v>
      </c>
      <c r="G561" s="33"/>
      <c r="H561" s="33"/>
      <c r="I561" s="94"/>
      <c r="J561" s="33"/>
      <c r="K561" s="33"/>
      <c r="L561" s="34"/>
      <c r="M561" s="174"/>
      <c r="N561" s="175"/>
      <c r="O561" s="59"/>
      <c r="P561" s="59"/>
      <c r="Q561" s="59"/>
      <c r="R561" s="59"/>
      <c r="S561" s="59"/>
      <c r="T561" s="60"/>
      <c r="U561" s="33"/>
      <c r="V561" s="33"/>
      <c r="W561" s="33"/>
      <c r="X561" s="33"/>
      <c r="Y561" s="33"/>
      <c r="Z561" s="33"/>
      <c r="AA561" s="33"/>
      <c r="AB561" s="33"/>
      <c r="AC561" s="33"/>
      <c r="AD561" s="33"/>
      <c r="AE561" s="33"/>
      <c r="AT561" s="18" t="s">
        <v>142</v>
      </c>
      <c r="AU561" s="18" t="s">
        <v>79</v>
      </c>
    </row>
    <row r="562" spans="1:65" s="2" customFormat="1" ht="107.25">
      <c r="A562" s="33"/>
      <c r="B562" s="34"/>
      <c r="C562" s="33"/>
      <c r="D562" s="172" t="s">
        <v>144</v>
      </c>
      <c r="E562" s="33"/>
      <c r="F562" s="176" t="s">
        <v>450</v>
      </c>
      <c r="G562" s="33"/>
      <c r="H562" s="33"/>
      <c r="I562" s="94"/>
      <c r="J562" s="33"/>
      <c r="K562" s="33"/>
      <c r="L562" s="34"/>
      <c r="M562" s="174"/>
      <c r="N562" s="175"/>
      <c r="O562" s="59"/>
      <c r="P562" s="59"/>
      <c r="Q562" s="59"/>
      <c r="R562" s="59"/>
      <c r="S562" s="59"/>
      <c r="T562" s="60"/>
      <c r="U562" s="33"/>
      <c r="V562" s="33"/>
      <c r="W562" s="33"/>
      <c r="X562" s="33"/>
      <c r="Y562" s="33"/>
      <c r="Z562" s="33"/>
      <c r="AA562" s="33"/>
      <c r="AB562" s="33"/>
      <c r="AC562" s="33"/>
      <c r="AD562" s="33"/>
      <c r="AE562" s="33"/>
      <c r="AT562" s="18" t="s">
        <v>144</v>
      </c>
      <c r="AU562" s="18" t="s">
        <v>79</v>
      </c>
    </row>
    <row r="563" spans="1:65" s="13" customFormat="1">
      <c r="B563" s="177"/>
      <c r="D563" s="172" t="s">
        <v>146</v>
      </c>
      <c r="E563" s="178" t="s">
        <v>1</v>
      </c>
      <c r="F563" s="179" t="s">
        <v>929</v>
      </c>
      <c r="H563" s="180">
        <v>55.5</v>
      </c>
      <c r="I563" s="181"/>
      <c r="L563" s="177"/>
      <c r="M563" s="182"/>
      <c r="N563" s="183"/>
      <c r="O563" s="183"/>
      <c r="P563" s="183"/>
      <c r="Q563" s="183"/>
      <c r="R563" s="183"/>
      <c r="S563" s="183"/>
      <c r="T563" s="184"/>
      <c r="AT563" s="178" t="s">
        <v>146</v>
      </c>
      <c r="AU563" s="178" t="s">
        <v>79</v>
      </c>
      <c r="AV563" s="13" t="s">
        <v>79</v>
      </c>
      <c r="AW563" s="13" t="s">
        <v>29</v>
      </c>
      <c r="AX563" s="13" t="s">
        <v>72</v>
      </c>
      <c r="AY563" s="178" t="s">
        <v>134</v>
      </c>
    </row>
    <row r="564" spans="1:65" s="13" customFormat="1" ht="22.5">
      <c r="B564" s="177"/>
      <c r="D564" s="172" t="s">
        <v>146</v>
      </c>
      <c r="E564" s="178" t="s">
        <v>1</v>
      </c>
      <c r="F564" s="179" t="s">
        <v>930</v>
      </c>
      <c r="H564" s="180">
        <v>17.420000000000002</v>
      </c>
      <c r="I564" s="181"/>
      <c r="L564" s="177"/>
      <c r="M564" s="182"/>
      <c r="N564" s="183"/>
      <c r="O564" s="183"/>
      <c r="P564" s="183"/>
      <c r="Q564" s="183"/>
      <c r="R564" s="183"/>
      <c r="S564" s="183"/>
      <c r="T564" s="184"/>
      <c r="AT564" s="178" t="s">
        <v>146</v>
      </c>
      <c r="AU564" s="178" t="s">
        <v>79</v>
      </c>
      <c r="AV564" s="13" t="s">
        <v>79</v>
      </c>
      <c r="AW564" s="13" t="s">
        <v>29</v>
      </c>
      <c r="AX564" s="13" t="s">
        <v>72</v>
      </c>
      <c r="AY564" s="178" t="s">
        <v>134</v>
      </c>
    </row>
    <row r="565" spans="1:65" s="14" customFormat="1">
      <c r="B565" s="185"/>
      <c r="D565" s="172" t="s">
        <v>146</v>
      </c>
      <c r="E565" s="186" t="s">
        <v>1</v>
      </c>
      <c r="F565" s="187" t="s">
        <v>147</v>
      </c>
      <c r="H565" s="188">
        <v>72.92</v>
      </c>
      <c r="I565" s="189"/>
      <c r="L565" s="185"/>
      <c r="M565" s="190"/>
      <c r="N565" s="191"/>
      <c r="O565" s="191"/>
      <c r="P565" s="191"/>
      <c r="Q565" s="191"/>
      <c r="R565" s="191"/>
      <c r="S565" s="191"/>
      <c r="T565" s="192"/>
      <c r="AT565" s="186" t="s">
        <v>146</v>
      </c>
      <c r="AU565" s="186" t="s">
        <v>79</v>
      </c>
      <c r="AV565" s="14" t="s">
        <v>141</v>
      </c>
      <c r="AW565" s="14" t="s">
        <v>29</v>
      </c>
      <c r="AX565" s="14" t="s">
        <v>78</v>
      </c>
      <c r="AY565" s="186" t="s">
        <v>134</v>
      </c>
    </row>
    <row r="566" spans="1:65" s="15" customFormat="1" ht="22.5">
      <c r="B566" s="193"/>
      <c r="D566" s="172" t="s">
        <v>146</v>
      </c>
      <c r="E566" s="194" t="s">
        <v>1</v>
      </c>
      <c r="F566" s="195" t="s">
        <v>451</v>
      </c>
      <c r="H566" s="194" t="s">
        <v>1</v>
      </c>
      <c r="I566" s="196"/>
      <c r="L566" s="193"/>
      <c r="M566" s="197"/>
      <c r="N566" s="198"/>
      <c r="O566" s="198"/>
      <c r="P566" s="198"/>
      <c r="Q566" s="198"/>
      <c r="R566" s="198"/>
      <c r="S566" s="198"/>
      <c r="T566" s="199"/>
      <c r="AT566" s="194" t="s">
        <v>146</v>
      </c>
      <c r="AU566" s="194" t="s">
        <v>79</v>
      </c>
      <c r="AV566" s="15" t="s">
        <v>78</v>
      </c>
      <c r="AW566" s="15" t="s">
        <v>29</v>
      </c>
      <c r="AX566" s="15" t="s">
        <v>72</v>
      </c>
      <c r="AY566" s="194" t="s">
        <v>134</v>
      </c>
    </row>
    <row r="567" spans="1:65" s="2" customFormat="1" ht="21.75" customHeight="1">
      <c r="A567" s="33"/>
      <c r="B567" s="158"/>
      <c r="C567" s="159" t="s">
        <v>320</v>
      </c>
      <c r="D567" s="159" t="s">
        <v>136</v>
      </c>
      <c r="E567" s="160" t="s">
        <v>458</v>
      </c>
      <c r="F567" s="161" t="s">
        <v>459</v>
      </c>
      <c r="G567" s="162" t="s">
        <v>177</v>
      </c>
      <c r="H567" s="163">
        <v>1047</v>
      </c>
      <c r="I567" s="164"/>
      <c r="J567" s="165">
        <f>ROUND(I567*H567,2)</f>
        <v>0</v>
      </c>
      <c r="K567" s="161" t="s">
        <v>140</v>
      </c>
      <c r="L567" s="34"/>
      <c r="M567" s="166" t="s">
        <v>1</v>
      </c>
      <c r="N567" s="167" t="s">
        <v>37</v>
      </c>
      <c r="O567" s="59"/>
      <c r="P567" s="168">
        <f>O567*H567</f>
        <v>0</v>
      </c>
      <c r="Q567" s="168">
        <v>0.13944999999999999</v>
      </c>
      <c r="R567" s="168">
        <f>Q567*H567</f>
        <v>146.00414999999998</v>
      </c>
      <c r="S567" s="168">
        <v>0</v>
      </c>
      <c r="T567" s="169">
        <f>S567*H567</f>
        <v>0</v>
      </c>
      <c r="U567" s="33"/>
      <c r="V567" s="33"/>
      <c r="W567" s="33"/>
      <c r="X567" s="33"/>
      <c r="Y567" s="33"/>
      <c r="Z567" s="33"/>
      <c r="AA567" s="33"/>
      <c r="AB567" s="33"/>
      <c r="AC567" s="33"/>
      <c r="AD567" s="33"/>
      <c r="AE567" s="33"/>
      <c r="AR567" s="170" t="s">
        <v>141</v>
      </c>
      <c r="AT567" s="170" t="s">
        <v>136</v>
      </c>
      <c r="AU567" s="170" t="s">
        <v>79</v>
      </c>
      <c r="AY567" s="18" t="s">
        <v>134</v>
      </c>
      <c r="BE567" s="171">
        <f>IF(N567="základní",J567,0)</f>
        <v>0</v>
      </c>
      <c r="BF567" s="171">
        <f>IF(N567="snížená",J567,0)</f>
        <v>0</v>
      </c>
      <c r="BG567" s="171">
        <f>IF(N567="zákl. přenesená",J567,0)</f>
        <v>0</v>
      </c>
      <c r="BH567" s="171">
        <f>IF(N567="sníž. přenesená",J567,0)</f>
        <v>0</v>
      </c>
      <c r="BI567" s="171">
        <f>IF(N567="nulová",J567,0)</f>
        <v>0</v>
      </c>
      <c r="BJ567" s="18" t="s">
        <v>78</v>
      </c>
      <c r="BK567" s="171">
        <f>ROUND(I567*H567,2)</f>
        <v>0</v>
      </c>
      <c r="BL567" s="18" t="s">
        <v>141</v>
      </c>
      <c r="BM567" s="170" t="s">
        <v>932</v>
      </c>
    </row>
    <row r="568" spans="1:65" s="2" customFormat="1" ht="29.25">
      <c r="A568" s="33"/>
      <c r="B568" s="34"/>
      <c r="C568" s="33"/>
      <c r="D568" s="172" t="s">
        <v>142</v>
      </c>
      <c r="E568" s="33"/>
      <c r="F568" s="173" t="s">
        <v>460</v>
      </c>
      <c r="G568" s="33"/>
      <c r="H568" s="33"/>
      <c r="I568" s="94"/>
      <c r="J568" s="33"/>
      <c r="K568" s="33"/>
      <c r="L568" s="34"/>
      <c r="M568" s="174"/>
      <c r="N568" s="175"/>
      <c r="O568" s="59"/>
      <c r="P568" s="59"/>
      <c r="Q568" s="59"/>
      <c r="R568" s="59"/>
      <c r="S568" s="59"/>
      <c r="T568" s="60"/>
      <c r="U568" s="33"/>
      <c r="V568" s="33"/>
      <c r="W568" s="33"/>
      <c r="X568" s="33"/>
      <c r="Y568" s="33"/>
      <c r="Z568" s="33"/>
      <c r="AA568" s="33"/>
      <c r="AB568" s="33"/>
      <c r="AC568" s="33"/>
      <c r="AD568" s="33"/>
      <c r="AE568" s="33"/>
      <c r="AT568" s="18" t="s">
        <v>142</v>
      </c>
      <c r="AU568" s="18" t="s">
        <v>79</v>
      </c>
    </row>
    <row r="569" spans="1:65" s="2" customFormat="1" ht="107.25">
      <c r="A569" s="33"/>
      <c r="B569" s="34"/>
      <c r="C569" s="33"/>
      <c r="D569" s="172" t="s">
        <v>144</v>
      </c>
      <c r="E569" s="33"/>
      <c r="F569" s="176" t="s">
        <v>461</v>
      </c>
      <c r="G569" s="33"/>
      <c r="H569" s="33"/>
      <c r="I569" s="94"/>
      <c r="J569" s="33"/>
      <c r="K569" s="33"/>
      <c r="L569" s="34"/>
      <c r="M569" s="174"/>
      <c r="N569" s="175"/>
      <c r="O569" s="59"/>
      <c r="P569" s="59"/>
      <c r="Q569" s="59"/>
      <c r="R569" s="59"/>
      <c r="S569" s="59"/>
      <c r="T569" s="60"/>
      <c r="U569" s="33"/>
      <c r="V569" s="33"/>
      <c r="W569" s="33"/>
      <c r="X569" s="33"/>
      <c r="Y569" s="33"/>
      <c r="Z569" s="33"/>
      <c r="AA569" s="33"/>
      <c r="AB569" s="33"/>
      <c r="AC569" s="33"/>
      <c r="AD569" s="33"/>
      <c r="AE569" s="33"/>
      <c r="AT569" s="18" t="s">
        <v>144</v>
      </c>
      <c r="AU569" s="18" t="s">
        <v>79</v>
      </c>
    </row>
    <row r="570" spans="1:65" s="13" customFormat="1">
      <c r="B570" s="177"/>
      <c r="D570" s="172" t="s">
        <v>146</v>
      </c>
      <c r="E570" s="178" t="s">
        <v>1</v>
      </c>
      <c r="F570" s="179" t="s">
        <v>933</v>
      </c>
      <c r="H570" s="180">
        <v>540</v>
      </c>
      <c r="I570" s="181"/>
      <c r="L570" s="177"/>
      <c r="M570" s="182"/>
      <c r="N570" s="183"/>
      <c r="O570" s="183"/>
      <c r="P570" s="183"/>
      <c r="Q570" s="183"/>
      <c r="R570" s="183"/>
      <c r="S570" s="183"/>
      <c r="T570" s="184"/>
      <c r="AT570" s="178" t="s">
        <v>146</v>
      </c>
      <c r="AU570" s="178" t="s">
        <v>79</v>
      </c>
      <c r="AV570" s="13" t="s">
        <v>79</v>
      </c>
      <c r="AW570" s="13" t="s">
        <v>29</v>
      </c>
      <c r="AX570" s="13" t="s">
        <v>72</v>
      </c>
      <c r="AY570" s="178" t="s">
        <v>134</v>
      </c>
    </row>
    <row r="571" spans="1:65" s="13" customFormat="1">
      <c r="B571" s="177"/>
      <c r="D571" s="172" t="s">
        <v>146</v>
      </c>
      <c r="E571" s="178" t="s">
        <v>1</v>
      </c>
      <c r="F571" s="179" t="s">
        <v>934</v>
      </c>
      <c r="H571" s="180">
        <v>118</v>
      </c>
      <c r="I571" s="181"/>
      <c r="L571" s="177"/>
      <c r="M571" s="182"/>
      <c r="N571" s="183"/>
      <c r="O571" s="183"/>
      <c r="P571" s="183"/>
      <c r="Q571" s="183"/>
      <c r="R571" s="183"/>
      <c r="S571" s="183"/>
      <c r="T571" s="184"/>
      <c r="AT571" s="178" t="s">
        <v>146</v>
      </c>
      <c r="AU571" s="178" t="s">
        <v>79</v>
      </c>
      <c r="AV571" s="13" t="s">
        <v>79</v>
      </c>
      <c r="AW571" s="13" t="s">
        <v>29</v>
      </c>
      <c r="AX571" s="13" t="s">
        <v>72</v>
      </c>
      <c r="AY571" s="178" t="s">
        <v>134</v>
      </c>
    </row>
    <row r="572" spans="1:65" s="13" customFormat="1">
      <c r="B572" s="177"/>
      <c r="D572" s="172" t="s">
        <v>146</v>
      </c>
      <c r="E572" s="178" t="s">
        <v>1</v>
      </c>
      <c r="F572" s="179" t="s">
        <v>935</v>
      </c>
      <c r="H572" s="180">
        <v>27</v>
      </c>
      <c r="I572" s="181"/>
      <c r="L572" s="177"/>
      <c r="M572" s="182"/>
      <c r="N572" s="183"/>
      <c r="O572" s="183"/>
      <c r="P572" s="183"/>
      <c r="Q572" s="183"/>
      <c r="R572" s="183"/>
      <c r="S572" s="183"/>
      <c r="T572" s="184"/>
      <c r="AT572" s="178" t="s">
        <v>146</v>
      </c>
      <c r="AU572" s="178" t="s">
        <v>79</v>
      </c>
      <c r="AV572" s="13" t="s">
        <v>79</v>
      </c>
      <c r="AW572" s="13" t="s">
        <v>29</v>
      </c>
      <c r="AX572" s="13" t="s">
        <v>72</v>
      </c>
      <c r="AY572" s="178" t="s">
        <v>134</v>
      </c>
    </row>
    <row r="573" spans="1:65" s="13" customFormat="1">
      <c r="B573" s="177"/>
      <c r="D573" s="172" t="s">
        <v>146</v>
      </c>
      <c r="E573" s="178" t="s">
        <v>1</v>
      </c>
      <c r="F573" s="179" t="s">
        <v>936</v>
      </c>
      <c r="H573" s="180">
        <v>350</v>
      </c>
      <c r="I573" s="181"/>
      <c r="L573" s="177"/>
      <c r="M573" s="182"/>
      <c r="N573" s="183"/>
      <c r="O573" s="183"/>
      <c r="P573" s="183"/>
      <c r="Q573" s="183"/>
      <c r="R573" s="183"/>
      <c r="S573" s="183"/>
      <c r="T573" s="184"/>
      <c r="AT573" s="178" t="s">
        <v>146</v>
      </c>
      <c r="AU573" s="178" t="s">
        <v>79</v>
      </c>
      <c r="AV573" s="13" t="s">
        <v>79</v>
      </c>
      <c r="AW573" s="13" t="s">
        <v>29</v>
      </c>
      <c r="AX573" s="13" t="s">
        <v>72</v>
      </c>
      <c r="AY573" s="178" t="s">
        <v>134</v>
      </c>
    </row>
    <row r="574" spans="1:65" s="13" customFormat="1" ht="22.5">
      <c r="B574" s="177"/>
      <c r="D574" s="172" t="s">
        <v>146</v>
      </c>
      <c r="E574" s="178" t="s">
        <v>1</v>
      </c>
      <c r="F574" s="179" t="s">
        <v>937</v>
      </c>
      <c r="H574" s="180">
        <v>12</v>
      </c>
      <c r="I574" s="181"/>
      <c r="L574" s="177"/>
      <c r="M574" s="182"/>
      <c r="N574" s="183"/>
      <c r="O574" s="183"/>
      <c r="P574" s="183"/>
      <c r="Q574" s="183"/>
      <c r="R574" s="183"/>
      <c r="S574" s="183"/>
      <c r="T574" s="184"/>
      <c r="AT574" s="178" t="s">
        <v>146</v>
      </c>
      <c r="AU574" s="178" t="s">
        <v>79</v>
      </c>
      <c r="AV574" s="13" t="s">
        <v>79</v>
      </c>
      <c r="AW574" s="13" t="s">
        <v>29</v>
      </c>
      <c r="AX574" s="13" t="s">
        <v>72</v>
      </c>
      <c r="AY574" s="178" t="s">
        <v>134</v>
      </c>
    </row>
    <row r="575" spans="1:65" s="14" customFormat="1">
      <c r="B575" s="185"/>
      <c r="D575" s="172" t="s">
        <v>146</v>
      </c>
      <c r="E575" s="186" t="s">
        <v>1</v>
      </c>
      <c r="F575" s="187" t="s">
        <v>147</v>
      </c>
      <c r="H575" s="188">
        <v>1047</v>
      </c>
      <c r="I575" s="189"/>
      <c r="L575" s="185"/>
      <c r="M575" s="190"/>
      <c r="N575" s="191"/>
      <c r="O575" s="191"/>
      <c r="P575" s="191"/>
      <c r="Q575" s="191"/>
      <c r="R575" s="191"/>
      <c r="S575" s="191"/>
      <c r="T575" s="192"/>
      <c r="AT575" s="186" t="s">
        <v>146</v>
      </c>
      <c r="AU575" s="186" t="s">
        <v>79</v>
      </c>
      <c r="AV575" s="14" t="s">
        <v>141</v>
      </c>
      <c r="AW575" s="14" t="s">
        <v>29</v>
      </c>
      <c r="AX575" s="14" t="s">
        <v>78</v>
      </c>
      <c r="AY575" s="186" t="s">
        <v>134</v>
      </c>
    </row>
    <row r="576" spans="1:65" s="15" customFormat="1" ht="22.5">
      <c r="B576" s="193"/>
      <c r="D576" s="172" t="s">
        <v>146</v>
      </c>
      <c r="E576" s="194" t="s">
        <v>1</v>
      </c>
      <c r="F576" s="195" t="s">
        <v>319</v>
      </c>
      <c r="H576" s="194" t="s">
        <v>1</v>
      </c>
      <c r="I576" s="196"/>
      <c r="L576" s="193"/>
      <c r="M576" s="197"/>
      <c r="N576" s="198"/>
      <c r="O576" s="198"/>
      <c r="P576" s="198"/>
      <c r="Q576" s="198"/>
      <c r="R576" s="198"/>
      <c r="S576" s="198"/>
      <c r="T576" s="199"/>
      <c r="AT576" s="194" t="s">
        <v>146</v>
      </c>
      <c r="AU576" s="194" t="s">
        <v>79</v>
      </c>
      <c r="AV576" s="15" t="s">
        <v>78</v>
      </c>
      <c r="AW576" s="15" t="s">
        <v>29</v>
      </c>
      <c r="AX576" s="15" t="s">
        <v>72</v>
      </c>
      <c r="AY576" s="194" t="s">
        <v>134</v>
      </c>
    </row>
    <row r="577" spans="1:65" s="2" customFormat="1" ht="16.5" customHeight="1">
      <c r="A577" s="33"/>
      <c r="B577" s="158"/>
      <c r="C577" s="200" t="s">
        <v>325</v>
      </c>
      <c r="D577" s="200" t="s">
        <v>168</v>
      </c>
      <c r="E577" s="201" t="s">
        <v>463</v>
      </c>
      <c r="F577" s="202" t="s">
        <v>464</v>
      </c>
      <c r="G577" s="203" t="s">
        <v>177</v>
      </c>
      <c r="H577" s="204">
        <v>567</v>
      </c>
      <c r="I577" s="205"/>
      <c r="J577" s="206">
        <f>ROUND(I577*H577,2)</f>
        <v>0</v>
      </c>
      <c r="K577" s="202" t="s">
        <v>140</v>
      </c>
      <c r="L577" s="207"/>
      <c r="M577" s="208" t="s">
        <v>1</v>
      </c>
      <c r="N577" s="209" t="s">
        <v>37</v>
      </c>
      <c r="O577" s="59"/>
      <c r="P577" s="168">
        <f>O577*H577</f>
        <v>0</v>
      </c>
      <c r="Q577" s="168">
        <v>0.125</v>
      </c>
      <c r="R577" s="168">
        <f>Q577*H577</f>
        <v>70.875</v>
      </c>
      <c r="S577" s="168">
        <v>0</v>
      </c>
      <c r="T577" s="169">
        <f>S577*H577</f>
        <v>0</v>
      </c>
      <c r="U577" s="33"/>
      <c r="V577" s="33"/>
      <c r="W577" s="33"/>
      <c r="X577" s="33"/>
      <c r="Y577" s="33"/>
      <c r="Z577" s="33"/>
      <c r="AA577" s="33"/>
      <c r="AB577" s="33"/>
      <c r="AC577" s="33"/>
      <c r="AD577" s="33"/>
      <c r="AE577" s="33"/>
      <c r="AR577" s="170" t="s">
        <v>172</v>
      </c>
      <c r="AT577" s="170" t="s">
        <v>168</v>
      </c>
      <c r="AU577" s="170" t="s">
        <v>79</v>
      </c>
      <c r="AY577" s="18" t="s">
        <v>134</v>
      </c>
      <c r="BE577" s="171">
        <f>IF(N577="základní",J577,0)</f>
        <v>0</v>
      </c>
      <c r="BF577" s="171">
        <f>IF(N577="snížená",J577,0)</f>
        <v>0</v>
      </c>
      <c r="BG577" s="171">
        <f>IF(N577="zákl. přenesená",J577,0)</f>
        <v>0</v>
      </c>
      <c r="BH577" s="171">
        <f>IF(N577="sníž. přenesená",J577,0)</f>
        <v>0</v>
      </c>
      <c r="BI577" s="171">
        <f>IF(N577="nulová",J577,0)</f>
        <v>0</v>
      </c>
      <c r="BJ577" s="18" t="s">
        <v>78</v>
      </c>
      <c r="BK577" s="171">
        <f>ROUND(I577*H577,2)</f>
        <v>0</v>
      </c>
      <c r="BL577" s="18" t="s">
        <v>141</v>
      </c>
      <c r="BM577" s="170" t="s">
        <v>938</v>
      </c>
    </row>
    <row r="578" spans="1:65" s="2" customFormat="1">
      <c r="A578" s="33"/>
      <c r="B578" s="34"/>
      <c r="C578" s="33"/>
      <c r="D578" s="172" t="s">
        <v>142</v>
      </c>
      <c r="E578" s="33"/>
      <c r="F578" s="173" t="s">
        <v>464</v>
      </c>
      <c r="G578" s="33"/>
      <c r="H578" s="33"/>
      <c r="I578" s="94"/>
      <c r="J578" s="33"/>
      <c r="K578" s="33"/>
      <c r="L578" s="34"/>
      <c r="M578" s="174"/>
      <c r="N578" s="175"/>
      <c r="O578" s="59"/>
      <c r="P578" s="59"/>
      <c r="Q578" s="59"/>
      <c r="R578" s="59"/>
      <c r="S578" s="59"/>
      <c r="T578" s="60"/>
      <c r="U578" s="33"/>
      <c r="V578" s="33"/>
      <c r="W578" s="33"/>
      <c r="X578" s="33"/>
      <c r="Y578" s="33"/>
      <c r="Z578" s="33"/>
      <c r="AA578" s="33"/>
      <c r="AB578" s="33"/>
      <c r="AC578" s="33"/>
      <c r="AD578" s="33"/>
      <c r="AE578" s="33"/>
      <c r="AT578" s="18" t="s">
        <v>142</v>
      </c>
      <c r="AU578" s="18" t="s">
        <v>79</v>
      </c>
    </row>
    <row r="579" spans="1:65" s="13" customFormat="1">
      <c r="B579" s="177"/>
      <c r="D579" s="172" t="s">
        <v>146</v>
      </c>
      <c r="E579" s="178" t="s">
        <v>1</v>
      </c>
      <c r="F579" s="179" t="s">
        <v>933</v>
      </c>
      <c r="H579" s="180">
        <v>540</v>
      </c>
      <c r="I579" s="181"/>
      <c r="L579" s="177"/>
      <c r="M579" s="182"/>
      <c r="N579" s="183"/>
      <c r="O579" s="183"/>
      <c r="P579" s="183"/>
      <c r="Q579" s="183"/>
      <c r="R579" s="183"/>
      <c r="S579" s="183"/>
      <c r="T579" s="184"/>
      <c r="AT579" s="178" t="s">
        <v>146</v>
      </c>
      <c r="AU579" s="178" t="s">
        <v>79</v>
      </c>
      <c r="AV579" s="13" t="s">
        <v>79</v>
      </c>
      <c r="AW579" s="13" t="s">
        <v>29</v>
      </c>
      <c r="AX579" s="13" t="s">
        <v>72</v>
      </c>
      <c r="AY579" s="178" t="s">
        <v>134</v>
      </c>
    </row>
    <row r="580" spans="1:65" s="13" customFormat="1">
      <c r="B580" s="177"/>
      <c r="D580" s="172" t="s">
        <v>146</v>
      </c>
      <c r="E580" s="178" t="s">
        <v>1</v>
      </c>
      <c r="F580" s="179" t="s">
        <v>939</v>
      </c>
      <c r="H580" s="180">
        <v>567</v>
      </c>
      <c r="I580" s="181"/>
      <c r="L580" s="177"/>
      <c r="M580" s="182"/>
      <c r="N580" s="183"/>
      <c r="O580" s="183"/>
      <c r="P580" s="183"/>
      <c r="Q580" s="183"/>
      <c r="R580" s="183"/>
      <c r="S580" s="183"/>
      <c r="T580" s="184"/>
      <c r="AT580" s="178" t="s">
        <v>146</v>
      </c>
      <c r="AU580" s="178" t="s">
        <v>79</v>
      </c>
      <c r="AV580" s="13" t="s">
        <v>79</v>
      </c>
      <c r="AW580" s="13" t="s">
        <v>29</v>
      </c>
      <c r="AX580" s="13" t="s">
        <v>78</v>
      </c>
      <c r="AY580" s="178" t="s">
        <v>134</v>
      </c>
    </row>
    <row r="581" spans="1:65" s="15" customFormat="1" ht="22.5">
      <c r="B581" s="193"/>
      <c r="D581" s="172" t="s">
        <v>146</v>
      </c>
      <c r="E581" s="194" t="s">
        <v>1</v>
      </c>
      <c r="F581" s="195" t="s">
        <v>319</v>
      </c>
      <c r="H581" s="194" t="s">
        <v>1</v>
      </c>
      <c r="I581" s="196"/>
      <c r="L581" s="193"/>
      <c r="M581" s="197"/>
      <c r="N581" s="198"/>
      <c r="O581" s="198"/>
      <c r="P581" s="198"/>
      <c r="Q581" s="198"/>
      <c r="R581" s="198"/>
      <c r="S581" s="198"/>
      <c r="T581" s="199"/>
      <c r="AT581" s="194" t="s">
        <v>146</v>
      </c>
      <c r="AU581" s="194" t="s">
        <v>79</v>
      </c>
      <c r="AV581" s="15" t="s">
        <v>78</v>
      </c>
      <c r="AW581" s="15" t="s">
        <v>29</v>
      </c>
      <c r="AX581" s="15" t="s">
        <v>72</v>
      </c>
      <c r="AY581" s="194" t="s">
        <v>134</v>
      </c>
    </row>
    <row r="582" spans="1:65" s="2" customFormat="1" ht="21.75" customHeight="1">
      <c r="A582" s="33"/>
      <c r="B582" s="158"/>
      <c r="C582" s="200" t="s">
        <v>328</v>
      </c>
      <c r="D582" s="200" t="s">
        <v>168</v>
      </c>
      <c r="E582" s="201" t="s">
        <v>466</v>
      </c>
      <c r="F582" s="202" t="s">
        <v>467</v>
      </c>
      <c r="G582" s="203" t="s">
        <v>177</v>
      </c>
      <c r="H582" s="204">
        <v>45</v>
      </c>
      <c r="I582" s="205"/>
      <c r="J582" s="206">
        <f>ROUND(I582*H582,2)</f>
        <v>0</v>
      </c>
      <c r="K582" s="202" t="s">
        <v>140</v>
      </c>
      <c r="L582" s="207"/>
      <c r="M582" s="208" t="s">
        <v>1</v>
      </c>
      <c r="N582" s="209" t="s">
        <v>37</v>
      </c>
      <c r="O582" s="59"/>
      <c r="P582" s="168">
        <f>O582*H582</f>
        <v>0</v>
      </c>
      <c r="Q582" s="168">
        <v>0.125</v>
      </c>
      <c r="R582" s="168">
        <f>Q582*H582</f>
        <v>5.625</v>
      </c>
      <c r="S582" s="168">
        <v>0</v>
      </c>
      <c r="T582" s="169">
        <f>S582*H582</f>
        <v>0</v>
      </c>
      <c r="U582" s="33"/>
      <c r="V582" s="33"/>
      <c r="W582" s="33"/>
      <c r="X582" s="33"/>
      <c r="Y582" s="33"/>
      <c r="Z582" s="33"/>
      <c r="AA582" s="33"/>
      <c r="AB582" s="33"/>
      <c r="AC582" s="33"/>
      <c r="AD582" s="33"/>
      <c r="AE582" s="33"/>
      <c r="AR582" s="170" t="s">
        <v>172</v>
      </c>
      <c r="AT582" s="170" t="s">
        <v>168</v>
      </c>
      <c r="AU582" s="170" t="s">
        <v>79</v>
      </c>
      <c r="AY582" s="18" t="s">
        <v>134</v>
      </c>
      <c r="BE582" s="171">
        <f>IF(N582="základní",J582,0)</f>
        <v>0</v>
      </c>
      <c r="BF582" s="171">
        <f>IF(N582="snížená",J582,0)</f>
        <v>0</v>
      </c>
      <c r="BG582" s="171">
        <f>IF(N582="zákl. přenesená",J582,0)</f>
        <v>0</v>
      </c>
      <c r="BH582" s="171">
        <f>IF(N582="sníž. přenesená",J582,0)</f>
        <v>0</v>
      </c>
      <c r="BI582" s="171">
        <f>IF(N582="nulová",J582,0)</f>
        <v>0</v>
      </c>
      <c r="BJ582" s="18" t="s">
        <v>78</v>
      </c>
      <c r="BK582" s="171">
        <f>ROUND(I582*H582,2)</f>
        <v>0</v>
      </c>
      <c r="BL582" s="18" t="s">
        <v>141</v>
      </c>
      <c r="BM582" s="170" t="s">
        <v>940</v>
      </c>
    </row>
    <row r="583" spans="1:65" s="2" customFormat="1">
      <c r="A583" s="33"/>
      <c r="B583" s="34"/>
      <c r="C583" s="33"/>
      <c r="D583" s="172" t="s">
        <v>142</v>
      </c>
      <c r="E583" s="33"/>
      <c r="F583" s="173" t="s">
        <v>467</v>
      </c>
      <c r="G583" s="33"/>
      <c r="H583" s="33"/>
      <c r="I583" s="94"/>
      <c r="J583" s="33"/>
      <c r="K583" s="33"/>
      <c r="L583" s="34"/>
      <c r="M583" s="174"/>
      <c r="N583" s="175"/>
      <c r="O583" s="59"/>
      <c r="P583" s="59"/>
      <c r="Q583" s="59"/>
      <c r="R583" s="59"/>
      <c r="S583" s="59"/>
      <c r="T583" s="60"/>
      <c r="U583" s="33"/>
      <c r="V583" s="33"/>
      <c r="W583" s="33"/>
      <c r="X583" s="33"/>
      <c r="Y583" s="33"/>
      <c r="Z583" s="33"/>
      <c r="AA583" s="33"/>
      <c r="AB583" s="33"/>
      <c r="AC583" s="33"/>
      <c r="AD583" s="33"/>
      <c r="AE583" s="33"/>
      <c r="AT583" s="18" t="s">
        <v>142</v>
      </c>
      <c r="AU583" s="18" t="s">
        <v>79</v>
      </c>
    </row>
    <row r="584" spans="1:65" s="13" customFormat="1">
      <c r="B584" s="177"/>
      <c r="D584" s="172" t="s">
        <v>146</v>
      </c>
      <c r="E584" s="178" t="s">
        <v>1</v>
      </c>
      <c r="F584" s="179" t="s">
        <v>941</v>
      </c>
      <c r="H584" s="180">
        <v>18</v>
      </c>
      <c r="I584" s="181"/>
      <c r="L584" s="177"/>
      <c r="M584" s="182"/>
      <c r="N584" s="183"/>
      <c r="O584" s="183"/>
      <c r="P584" s="183"/>
      <c r="Q584" s="183"/>
      <c r="R584" s="183"/>
      <c r="S584" s="183"/>
      <c r="T584" s="184"/>
      <c r="AT584" s="178" t="s">
        <v>146</v>
      </c>
      <c r="AU584" s="178" t="s">
        <v>79</v>
      </c>
      <c r="AV584" s="13" t="s">
        <v>79</v>
      </c>
      <c r="AW584" s="13" t="s">
        <v>29</v>
      </c>
      <c r="AX584" s="13" t="s">
        <v>72</v>
      </c>
      <c r="AY584" s="178" t="s">
        <v>134</v>
      </c>
    </row>
    <row r="585" spans="1:65" s="13" customFormat="1">
      <c r="B585" s="177"/>
      <c r="D585" s="172" t="s">
        <v>146</v>
      </c>
      <c r="E585" s="178" t="s">
        <v>1</v>
      </c>
      <c r="F585" s="179" t="s">
        <v>942</v>
      </c>
      <c r="H585" s="180">
        <v>18</v>
      </c>
      <c r="I585" s="181"/>
      <c r="L585" s="177"/>
      <c r="M585" s="182"/>
      <c r="N585" s="183"/>
      <c r="O585" s="183"/>
      <c r="P585" s="183"/>
      <c r="Q585" s="183"/>
      <c r="R585" s="183"/>
      <c r="S585" s="183"/>
      <c r="T585" s="184"/>
      <c r="AT585" s="178" t="s">
        <v>146</v>
      </c>
      <c r="AU585" s="178" t="s">
        <v>79</v>
      </c>
      <c r="AV585" s="13" t="s">
        <v>79</v>
      </c>
      <c r="AW585" s="13" t="s">
        <v>29</v>
      </c>
      <c r="AX585" s="13" t="s">
        <v>72</v>
      </c>
      <c r="AY585" s="178" t="s">
        <v>134</v>
      </c>
    </row>
    <row r="586" spans="1:65" s="13" customFormat="1">
      <c r="B586" s="177"/>
      <c r="D586" s="172" t="s">
        <v>146</v>
      </c>
      <c r="E586" s="178" t="s">
        <v>1</v>
      </c>
      <c r="F586" s="179" t="s">
        <v>943</v>
      </c>
      <c r="H586" s="180">
        <v>4</v>
      </c>
      <c r="I586" s="181"/>
      <c r="L586" s="177"/>
      <c r="M586" s="182"/>
      <c r="N586" s="183"/>
      <c r="O586" s="183"/>
      <c r="P586" s="183"/>
      <c r="Q586" s="183"/>
      <c r="R586" s="183"/>
      <c r="S586" s="183"/>
      <c r="T586" s="184"/>
      <c r="AT586" s="178" t="s">
        <v>146</v>
      </c>
      <c r="AU586" s="178" t="s">
        <v>79</v>
      </c>
      <c r="AV586" s="13" t="s">
        <v>79</v>
      </c>
      <c r="AW586" s="13" t="s">
        <v>29</v>
      </c>
      <c r="AX586" s="13" t="s">
        <v>72</v>
      </c>
      <c r="AY586" s="178" t="s">
        <v>134</v>
      </c>
    </row>
    <row r="587" spans="1:65" s="13" customFormat="1">
      <c r="B587" s="177"/>
      <c r="D587" s="172" t="s">
        <v>146</v>
      </c>
      <c r="E587" s="178" t="s">
        <v>1</v>
      </c>
      <c r="F587" s="179" t="s">
        <v>944</v>
      </c>
      <c r="H587" s="180">
        <v>5</v>
      </c>
      <c r="I587" s="181"/>
      <c r="L587" s="177"/>
      <c r="M587" s="182"/>
      <c r="N587" s="183"/>
      <c r="O587" s="183"/>
      <c r="P587" s="183"/>
      <c r="Q587" s="183"/>
      <c r="R587" s="183"/>
      <c r="S587" s="183"/>
      <c r="T587" s="184"/>
      <c r="AT587" s="178" t="s">
        <v>146</v>
      </c>
      <c r="AU587" s="178" t="s">
        <v>79</v>
      </c>
      <c r="AV587" s="13" t="s">
        <v>79</v>
      </c>
      <c r="AW587" s="13" t="s">
        <v>29</v>
      </c>
      <c r="AX587" s="13" t="s">
        <v>72</v>
      </c>
      <c r="AY587" s="178" t="s">
        <v>134</v>
      </c>
    </row>
    <row r="588" spans="1:65" s="14" customFormat="1">
      <c r="B588" s="185"/>
      <c r="D588" s="172" t="s">
        <v>146</v>
      </c>
      <c r="E588" s="186" t="s">
        <v>1</v>
      </c>
      <c r="F588" s="187" t="s">
        <v>147</v>
      </c>
      <c r="H588" s="188">
        <v>45</v>
      </c>
      <c r="I588" s="189"/>
      <c r="L588" s="185"/>
      <c r="M588" s="190"/>
      <c r="N588" s="191"/>
      <c r="O588" s="191"/>
      <c r="P588" s="191"/>
      <c r="Q588" s="191"/>
      <c r="R588" s="191"/>
      <c r="S588" s="191"/>
      <c r="T588" s="192"/>
      <c r="AT588" s="186" t="s">
        <v>146</v>
      </c>
      <c r="AU588" s="186" t="s">
        <v>79</v>
      </c>
      <c r="AV588" s="14" t="s">
        <v>141</v>
      </c>
      <c r="AW588" s="14" t="s">
        <v>29</v>
      </c>
      <c r="AX588" s="14" t="s">
        <v>78</v>
      </c>
      <c r="AY588" s="186" t="s">
        <v>134</v>
      </c>
    </row>
    <row r="589" spans="1:65" s="15" customFormat="1" ht="22.5">
      <c r="B589" s="193"/>
      <c r="D589" s="172" t="s">
        <v>146</v>
      </c>
      <c r="E589" s="194" t="s">
        <v>1</v>
      </c>
      <c r="F589" s="195" t="s">
        <v>319</v>
      </c>
      <c r="H589" s="194" t="s">
        <v>1</v>
      </c>
      <c r="I589" s="196"/>
      <c r="L589" s="193"/>
      <c r="M589" s="197"/>
      <c r="N589" s="198"/>
      <c r="O589" s="198"/>
      <c r="P589" s="198"/>
      <c r="Q589" s="198"/>
      <c r="R589" s="198"/>
      <c r="S589" s="198"/>
      <c r="T589" s="199"/>
      <c r="AT589" s="194" t="s">
        <v>146</v>
      </c>
      <c r="AU589" s="194" t="s">
        <v>79</v>
      </c>
      <c r="AV589" s="15" t="s">
        <v>78</v>
      </c>
      <c r="AW589" s="15" t="s">
        <v>29</v>
      </c>
      <c r="AX589" s="15" t="s">
        <v>72</v>
      </c>
      <c r="AY589" s="194" t="s">
        <v>134</v>
      </c>
    </row>
    <row r="590" spans="1:65" s="2" customFormat="1" ht="21.75" customHeight="1">
      <c r="A590" s="33"/>
      <c r="B590" s="158"/>
      <c r="C590" s="200" t="s">
        <v>337</v>
      </c>
      <c r="D590" s="200" t="s">
        <v>168</v>
      </c>
      <c r="E590" s="201" t="s">
        <v>945</v>
      </c>
      <c r="F590" s="202" t="s">
        <v>946</v>
      </c>
      <c r="G590" s="203" t="s">
        <v>177</v>
      </c>
      <c r="H590" s="204">
        <v>13</v>
      </c>
      <c r="I590" s="205"/>
      <c r="J590" s="206">
        <f>ROUND(I590*H590,2)</f>
        <v>0</v>
      </c>
      <c r="K590" s="202" t="s">
        <v>140</v>
      </c>
      <c r="L590" s="207"/>
      <c r="M590" s="208" t="s">
        <v>1</v>
      </c>
      <c r="N590" s="209" t="s">
        <v>37</v>
      </c>
      <c r="O590" s="59"/>
      <c r="P590" s="168">
        <f>O590*H590</f>
        <v>0</v>
      </c>
      <c r="Q590" s="168">
        <v>0.125</v>
      </c>
      <c r="R590" s="168">
        <f>Q590*H590</f>
        <v>1.625</v>
      </c>
      <c r="S590" s="168">
        <v>0</v>
      </c>
      <c r="T590" s="169">
        <f>S590*H590</f>
        <v>0</v>
      </c>
      <c r="U590" s="33"/>
      <c r="V590" s="33"/>
      <c r="W590" s="33"/>
      <c r="X590" s="33"/>
      <c r="Y590" s="33"/>
      <c r="Z590" s="33"/>
      <c r="AA590" s="33"/>
      <c r="AB590" s="33"/>
      <c r="AC590" s="33"/>
      <c r="AD590" s="33"/>
      <c r="AE590" s="33"/>
      <c r="AR590" s="170" t="s">
        <v>172</v>
      </c>
      <c r="AT590" s="170" t="s">
        <v>168</v>
      </c>
      <c r="AU590" s="170" t="s">
        <v>79</v>
      </c>
      <c r="AY590" s="18" t="s">
        <v>134</v>
      </c>
      <c r="BE590" s="171">
        <f>IF(N590="základní",J590,0)</f>
        <v>0</v>
      </c>
      <c r="BF590" s="171">
        <f>IF(N590="snížená",J590,0)</f>
        <v>0</v>
      </c>
      <c r="BG590" s="171">
        <f>IF(N590="zákl. přenesená",J590,0)</f>
        <v>0</v>
      </c>
      <c r="BH590" s="171">
        <f>IF(N590="sníž. přenesená",J590,0)</f>
        <v>0</v>
      </c>
      <c r="BI590" s="171">
        <f>IF(N590="nulová",J590,0)</f>
        <v>0</v>
      </c>
      <c r="BJ590" s="18" t="s">
        <v>78</v>
      </c>
      <c r="BK590" s="171">
        <f>ROUND(I590*H590,2)</f>
        <v>0</v>
      </c>
      <c r="BL590" s="18" t="s">
        <v>141</v>
      </c>
      <c r="BM590" s="170" t="s">
        <v>947</v>
      </c>
    </row>
    <row r="591" spans="1:65" s="2" customFormat="1">
      <c r="A591" s="33"/>
      <c r="B591" s="34"/>
      <c r="C591" s="33"/>
      <c r="D591" s="172" t="s">
        <v>142</v>
      </c>
      <c r="E591" s="33"/>
      <c r="F591" s="173" t="s">
        <v>946</v>
      </c>
      <c r="G591" s="33"/>
      <c r="H591" s="33"/>
      <c r="I591" s="94"/>
      <c r="J591" s="33"/>
      <c r="K591" s="33"/>
      <c r="L591" s="34"/>
      <c r="M591" s="174"/>
      <c r="N591" s="175"/>
      <c r="O591" s="59"/>
      <c r="P591" s="59"/>
      <c r="Q591" s="59"/>
      <c r="R591" s="59"/>
      <c r="S591" s="59"/>
      <c r="T591" s="60"/>
      <c r="U591" s="33"/>
      <c r="V591" s="33"/>
      <c r="W591" s="33"/>
      <c r="X591" s="33"/>
      <c r="Y591" s="33"/>
      <c r="Z591" s="33"/>
      <c r="AA591" s="33"/>
      <c r="AB591" s="33"/>
      <c r="AC591" s="33"/>
      <c r="AD591" s="33"/>
      <c r="AE591" s="33"/>
      <c r="AT591" s="18" t="s">
        <v>142</v>
      </c>
      <c r="AU591" s="18" t="s">
        <v>79</v>
      </c>
    </row>
    <row r="592" spans="1:65" s="13" customFormat="1">
      <c r="B592" s="177"/>
      <c r="D592" s="172" t="s">
        <v>146</v>
      </c>
      <c r="E592" s="178" t="s">
        <v>1</v>
      </c>
      <c r="F592" s="179" t="s">
        <v>948</v>
      </c>
      <c r="H592" s="180">
        <v>13</v>
      </c>
      <c r="I592" s="181"/>
      <c r="L592" s="177"/>
      <c r="M592" s="182"/>
      <c r="N592" s="183"/>
      <c r="O592" s="183"/>
      <c r="P592" s="183"/>
      <c r="Q592" s="183"/>
      <c r="R592" s="183"/>
      <c r="S592" s="183"/>
      <c r="T592" s="184"/>
      <c r="AT592" s="178" t="s">
        <v>146</v>
      </c>
      <c r="AU592" s="178" t="s">
        <v>79</v>
      </c>
      <c r="AV592" s="13" t="s">
        <v>79</v>
      </c>
      <c r="AW592" s="13" t="s">
        <v>29</v>
      </c>
      <c r="AX592" s="13" t="s">
        <v>78</v>
      </c>
      <c r="AY592" s="178" t="s">
        <v>134</v>
      </c>
    </row>
    <row r="593" spans="1:65" s="15" customFormat="1" ht="22.5">
      <c r="B593" s="193"/>
      <c r="D593" s="172" t="s">
        <v>146</v>
      </c>
      <c r="E593" s="194" t="s">
        <v>1</v>
      </c>
      <c r="F593" s="195" t="s">
        <v>319</v>
      </c>
      <c r="H593" s="194" t="s">
        <v>1</v>
      </c>
      <c r="I593" s="196"/>
      <c r="L593" s="193"/>
      <c r="M593" s="197"/>
      <c r="N593" s="198"/>
      <c r="O593" s="198"/>
      <c r="P593" s="198"/>
      <c r="Q593" s="198"/>
      <c r="R593" s="198"/>
      <c r="S593" s="198"/>
      <c r="T593" s="199"/>
      <c r="AT593" s="194" t="s">
        <v>146</v>
      </c>
      <c r="AU593" s="194" t="s">
        <v>79</v>
      </c>
      <c r="AV593" s="15" t="s">
        <v>78</v>
      </c>
      <c r="AW593" s="15" t="s">
        <v>29</v>
      </c>
      <c r="AX593" s="15" t="s">
        <v>72</v>
      </c>
      <c r="AY593" s="194" t="s">
        <v>134</v>
      </c>
    </row>
    <row r="594" spans="1:65" s="2" customFormat="1" ht="21.75" customHeight="1">
      <c r="A594" s="33"/>
      <c r="B594" s="158"/>
      <c r="C594" s="200" t="s">
        <v>949</v>
      </c>
      <c r="D594" s="200" t="s">
        <v>168</v>
      </c>
      <c r="E594" s="201" t="s">
        <v>469</v>
      </c>
      <c r="F594" s="202" t="s">
        <v>470</v>
      </c>
      <c r="G594" s="203" t="s">
        <v>177</v>
      </c>
      <c r="H594" s="204">
        <v>62</v>
      </c>
      <c r="I594" s="205"/>
      <c r="J594" s="206">
        <f>ROUND(I594*H594,2)</f>
        <v>0</v>
      </c>
      <c r="K594" s="202" t="s">
        <v>140</v>
      </c>
      <c r="L594" s="207"/>
      <c r="M594" s="208" t="s">
        <v>1</v>
      </c>
      <c r="N594" s="209" t="s">
        <v>37</v>
      </c>
      <c r="O594" s="59"/>
      <c r="P594" s="168">
        <f>O594*H594</f>
        <v>0</v>
      </c>
      <c r="Q594" s="168">
        <v>0.125</v>
      </c>
      <c r="R594" s="168">
        <f>Q594*H594</f>
        <v>7.75</v>
      </c>
      <c r="S594" s="168">
        <v>0</v>
      </c>
      <c r="T594" s="169">
        <f>S594*H594</f>
        <v>0</v>
      </c>
      <c r="U594" s="33"/>
      <c r="V594" s="33"/>
      <c r="W594" s="33"/>
      <c r="X594" s="33"/>
      <c r="Y594" s="33"/>
      <c r="Z594" s="33"/>
      <c r="AA594" s="33"/>
      <c r="AB594" s="33"/>
      <c r="AC594" s="33"/>
      <c r="AD594" s="33"/>
      <c r="AE594" s="33"/>
      <c r="AR594" s="170" t="s">
        <v>172</v>
      </c>
      <c r="AT594" s="170" t="s">
        <v>168</v>
      </c>
      <c r="AU594" s="170" t="s">
        <v>79</v>
      </c>
      <c r="AY594" s="18" t="s">
        <v>134</v>
      </c>
      <c r="BE594" s="171">
        <f>IF(N594="základní",J594,0)</f>
        <v>0</v>
      </c>
      <c r="BF594" s="171">
        <f>IF(N594="snížená",J594,0)</f>
        <v>0</v>
      </c>
      <c r="BG594" s="171">
        <f>IF(N594="zákl. přenesená",J594,0)</f>
        <v>0</v>
      </c>
      <c r="BH594" s="171">
        <f>IF(N594="sníž. přenesená",J594,0)</f>
        <v>0</v>
      </c>
      <c r="BI594" s="171">
        <f>IF(N594="nulová",J594,0)</f>
        <v>0</v>
      </c>
      <c r="BJ594" s="18" t="s">
        <v>78</v>
      </c>
      <c r="BK594" s="171">
        <f>ROUND(I594*H594,2)</f>
        <v>0</v>
      </c>
      <c r="BL594" s="18" t="s">
        <v>141</v>
      </c>
      <c r="BM594" s="170" t="s">
        <v>950</v>
      </c>
    </row>
    <row r="595" spans="1:65" s="2" customFormat="1">
      <c r="A595" s="33"/>
      <c r="B595" s="34"/>
      <c r="C595" s="33"/>
      <c r="D595" s="172" t="s">
        <v>142</v>
      </c>
      <c r="E595" s="33"/>
      <c r="F595" s="173" t="s">
        <v>470</v>
      </c>
      <c r="G595" s="33"/>
      <c r="H595" s="33"/>
      <c r="I595" s="94"/>
      <c r="J595" s="33"/>
      <c r="K595" s="33"/>
      <c r="L595" s="34"/>
      <c r="M595" s="174"/>
      <c r="N595" s="175"/>
      <c r="O595" s="59"/>
      <c r="P595" s="59"/>
      <c r="Q595" s="59"/>
      <c r="R595" s="59"/>
      <c r="S595" s="59"/>
      <c r="T595" s="60"/>
      <c r="U595" s="33"/>
      <c r="V595" s="33"/>
      <c r="W595" s="33"/>
      <c r="X595" s="33"/>
      <c r="Y595" s="33"/>
      <c r="Z595" s="33"/>
      <c r="AA595" s="33"/>
      <c r="AB595" s="33"/>
      <c r="AC595" s="33"/>
      <c r="AD595" s="33"/>
      <c r="AE595" s="33"/>
      <c r="AT595" s="18" t="s">
        <v>142</v>
      </c>
      <c r="AU595" s="18" t="s">
        <v>79</v>
      </c>
    </row>
    <row r="596" spans="1:65" s="13" customFormat="1">
      <c r="B596" s="177"/>
      <c r="D596" s="172" t="s">
        <v>146</v>
      </c>
      <c r="E596" s="178" t="s">
        <v>1</v>
      </c>
      <c r="F596" s="179" t="s">
        <v>951</v>
      </c>
      <c r="H596" s="180">
        <v>19</v>
      </c>
      <c r="I596" s="181"/>
      <c r="L596" s="177"/>
      <c r="M596" s="182"/>
      <c r="N596" s="183"/>
      <c r="O596" s="183"/>
      <c r="P596" s="183"/>
      <c r="Q596" s="183"/>
      <c r="R596" s="183"/>
      <c r="S596" s="183"/>
      <c r="T596" s="184"/>
      <c r="AT596" s="178" t="s">
        <v>146</v>
      </c>
      <c r="AU596" s="178" t="s">
        <v>79</v>
      </c>
      <c r="AV596" s="13" t="s">
        <v>79</v>
      </c>
      <c r="AW596" s="13" t="s">
        <v>29</v>
      </c>
      <c r="AX596" s="13" t="s">
        <v>72</v>
      </c>
      <c r="AY596" s="178" t="s">
        <v>134</v>
      </c>
    </row>
    <row r="597" spans="1:65" s="13" customFormat="1">
      <c r="B597" s="177"/>
      <c r="D597" s="172" t="s">
        <v>146</v>
      </c>
      <c r="E597" s="178" t="s">
        <v>1</v>
      </c>
      <c r="F597" s="179" t="s">
        <v>952</v>
      </c>
      <c r="H597" s="180">
        <v>33</v>
      </c>
      <c r="I597" s="181"/>
      <c r="L597" s="177"/>
      <c r="M597" s="182"/>
      <c r="N597" s="183"/>
      <c r="O597" s="183"/>
      <c r="P597" s="183"/>
      <c r="Q597" s="183"/>
      <c r="R597" s="183"/>
      <c r="S597" s="183"/>
      <c r="T597" s="184"/>
      <c r="AT597" s="178" t="s">
        <v>146</v>
      </c>
      <c r="AU597" s="178" t="s">
        <v>79</v>
      </c>
      <c r="AV597" s="13" t="s">
        <v>79</v>
      </c>
      <c r="AW597" s="13" t="s">
        <v>29</v>
      </c>
      <c r="AX597" s="13" t="s">
        <v>72</v>
      </c>
      <c r="AY597" s="178" t="s">
        <v>134</v>
      </c>
    </row>
    <row r="598" spans="1:65" s="13" customFormat="1">
      <c r="B598" s="177"/>
      <c r="D598" s="172" t="s">
        <v>146</v>
      </c>
      <c r="E598" s="178" t="s">
        <v>1</v>
      </c>
      <c r="F598" s="179" t="s">
        <v>953</v>
      </c>
      <c r="H598" s="180">
        <v>10</v>
      </c>
      <c r="I598" s="181"/>
      <c r="L598" s="177"/>
      <c r="M598" s="182"/>
      <c r="N598" s="183"/>
      <c r="O598" s="183"/>
      <c r="P598" s="183"/>
      <c r="Q598" s="183"/>
      <c r="R598" s="183"/>
      <c r="S598" s="183"/>
      <c r="T598" s="184"/>
      <c r="AT598" s="178" t="s">
        <v>146</v>
      </c>
      <c r="AU598" s="178" t="s">
        <v>79</v>
      </c>
      <c r="AV598" s="13" t="s">
        <v>79</v>
      </c>
      <c r="AW598" s="13" t="s">
        <v>29</v>
      </c>
      <c r="AX598" s="13" t="s">
        <v>72</v>
      </c>
      <c r="AY598" s="178" t="s">
        <v>134</v>
      </c>
    </row>
    <row r="599" spans="1:65" s="14" customFormat="1">
      <c r="B599" s="185"/>
      <c r="D599" s="172" t="s">
        <v>146</v>
      </c>
      <c r="E599" s="186" t="s">
        <v>1</v>
      </c>
      <c r="F599" s="187" t="s">
        <v>147</v>
      </c>
      <c r="H599" s="188">
        <v>62</v>
      </c>
      <c r="I599" s="189"/>
      <c r="L599" s="185"/>
      <c r="M599" s="190"/>
      <c r="N599" s="191"/>
      <c r="O599" s="191"/>
      <c r="P599" s="191"/>
      <c r="Q599" s="191"/>
      <c r="R599" s="191"/>
      <c r="S599" s="191"/>
      <c r="T599" s="192"/>
      <c r="AT599" s="186" t="s">
        <v>146</v>
      </c>
      <c r="AU599" s="186" t="s">
        <v>79</v>
      </c>
      <c r="AV599" s="14" t="s">
        <v>141</v>
      </c>
      <c r="AW599" s="14" t="s">
        <v>29</v>
      </c>
      <c r="AX599" s="14" t="s">
        <v>78</v>
      </c>
      <c r="AY599" s="186" t="s">
        <v>134</v>
      </c>
    </row>
    <row r="600" spans="1:65" s="15" customFormat="1" ht="22.5">
      <c r="B600" s="193"/>
      <c r="D600" s="172" t="s">
        <v>146</v>
      </c>
      <c r="E600" s="194" t="s">
        <v>1</v>
      </c>
      <c r="F600" s="195" t="s">
        <v>319</v>
      </c>
      <c r="H600" s="194" t="s">
        <v>1</v>
      </c>
      <c r="I600" s="196"/>
      <c r="L600" s="193"/>
      <c r="M600" s="197"/>
      <c r="N600" s="198"/>
      <c r="O600" s="198"/>
      <c r="P600" s="198"/>
      <c r="Q600" s="198"/>
      <c r="R600" s="198"/>
      <c r="S600" s="198"/>
      <c r="T600" s="199"/>
      <c r="AT600" s="194" t="s">
        <v>146</v>
      </c>
      <c r="AU600" s="194" t="s">
        <v>79</v>
      </c>
      <c r="AV600" s="15" t="s">
        <v>78</v>
      </c>
      <c r="AW600" s="15" t="s">
        <v>29</v>
      </c>
      <c r="AX600" s="15" t="s">
        <v>72</v>
      </c>
      <c r="AY600" s="194" t="s">
        <v>134</v>
      </c>
    </row>
    <row r="601" spans="1:65" s="2" customFormat="1" ht="16.5" customHeight="1">
      <c r="A601" s="33"/>
      <c r="B601" s="158"/>
      <c r="C601" s="200" t="s">
        <v>357</v>
      </c>
      <c r="D601" s="200" t="s">
        <v>168</v>
      </c>
      <c r="E601" s="201" t="s">
        <v>472</v>
      </c>
      <c r="F601" s="202" t="s">
        <v>473</v>
      </c>
      <c r="G601" s="203" t="s">
        <v>177</v>
      </c>
      <c r="H601" s="204">
        <v>350</v>
      </c>
      <c r="I601" s="205"/>
      <c r="J601" s="206">
        <f>ROUND(I601*H601,2)</f>
        <v>0</v>
      </c>
      <c r="K601" s="202" t="s">
        <v>140</v>
      </c>
      <c r="L601" s="207"/>
      <c r="M601" s="208" t="s">
        <v>1</v>
      </c>
      <c r="N601" s="209" t="s">
        <v>37</v>
      </c>
      <c r="O601" s="59"/>
      <c r="P601" s="168">
        <f>O601*H601</f>
        <v>0</v>
      </c>
      <c r="Q601" s="168">
        <v>8.2000000000000003E-2</v>
      </c>
      <c r="R601" s="168">
        <f>Q601*H601</f>
        <v>28.700000000000003</v>
      </c>
      <c r="S601" s="168">
        <v>0</v>
      </c>
      <c r="T601" s="169">
        <f>S601*H601</f>
        <v>0</v>
      </c>
      <c r="U601" s="33"/>
      <c r="V601" s="33"/>
      <c r="W601" s="33"/>
      <c r="X601" s="33"/>
      <c r="Y601" s="33"/>
      <c r="Z601" s="33"/>
      <c r="AA601" s="33"/>
      <c r="AB601" s="33"/>
      <c r="AC601" s="33"/>
      <c r="AD601" s="33"/>
      <c r="AE601" s="33"/>
      <c r="AR601" s="170" t="s">
        <v>172</v>
      </c>
      <c r="AT601" s="170" t="s">
        <v>168</v>
      </c>
      <c r="AU601" s="170" t="s">
        <v>79</v>
      </c>
      <c r="AY601" s="18" t="s">
        <v>134</v>
      </c>
      <c r="BE601" s="171">
        <f>IF(N601="základní",J601,0)</f>
        <v>0</v>
      </c>
      <c r="BF601" s="171">
        <f>IF(N601="snížená",J601,0)</f>
        <v>0</v>
      </c>
      <c r="BG601" s="171">
        <f>IF(N601="zákl. přenesená",J601,0)</f>
        <v>0</v>
      </c>
      <c r="BH601" s="171">
        <f>IF(N601="sníž. přenesená",J601,0)</f>
        <v>0</v>
      </c>
      <c r="BI601" s="171">
        <f>IF(N601="nulová",J601,0)</f>
        <v>0</v>
      </c>
      <c r="BJ601" s="18" t="s">
        <v>78</v>
      </c>
      <c r="BK601" s="171">
        <f>ROUND(I601*H601,2)</f>
        <v>0</v>
      </c>
      <c r="BL601" s="18" t="s">
        <v>141</v>
      </c>
      <c r="BM601" s="170" t="s">
        <v>954</v>
      </c>
    </row>
    <row r="602" spans="1:65" s="2" customFormat="1">
      <c r="A602" s="33"/>
      <c r="B602" s="34"/>
      <c r="C602" s="33"/>
      <c r="D602" s="172" t="s">
        <v>142</v>
      </c>
      <c r="E602" s="33"/>
      <c r="F602" s="173" t="s">
        <v>473</v>
      </c>
      <c r="G602" s="33"/>
      <c r="H602" s="33"/>
      <c r="I602" s="94"/>
      <c r="J602" s="33"/>
      <c r="K602" s="33"/>
      <c r="L602" s="34"/>
      <c r="M602" s="174"/>
      <c r="N602" s="175"/>
      <c r="O602" s="59"/>
      <c r="P602" s="59"/>
      <c r="Q602" s="59"/>
      <c r="R602" s="59"/>
      <c r="S602" s="59"/>
      <c r="T602" s="60"/>
      <c r="U602" s="33"/>
      <c r="V602" s="33"/>
      <c r="W602" s="33"/>
      <c r="X602" s="33"/>
      <c r="Y602" s="33"/>
      <c r="Z602" s="33"/>
      <c r="AA602" s="33"/>
      <c r="AB602" s="33"/>
      <c r="AC602" s="33"/>
      <c r="AD602" s="33"/>
      <c r="AE602" s="33"/>
      <c r="AT602" s="18" t="s">
        <v>142</v>
      </c>
      <c r="AU602" s="18" t="s">
        <v>79</v>
      </c>
    </row>
    <row r="603" spans="1:65" s="13" customFormat="1">
      <c r="B603" s="177"/>
      <c r="D603" s="172" t="s">
        <v>146</v>
      </c>
      <c r="E603" s="178" t="s">
        <v>1</v>
      </c>
      <c r="F603" s="179" t="s">
        <v>936</v>
      </c>
      <c r="H603" s="180">
        <v>350</v>
      </c>
      <c r="I603" s="181"/>
      <c r="L603" s="177"/>
      <c r="M603" s="182"/>
      <c r="N603" s="183"/>
      <c r="O603" s="183"/>
      <c r="P603" s="183"/>
      <c r="Q603" s="183"/>
      <c r="R603" s="183"/>
      <c r="S603" s="183"/>
      <c r="T603" s="184"/>
      <c r="AT603" s="178" t="s">
        <v>146</v>
      </c>
      <c r="AU603" s="178" t="s">
        <v>79</v>
      </c>
      <c r="AV603" s="13" t="s">
        <v>79</v>
      </c>
      <c r="AW603" s="13" t="s">
        <v>29</v>
      </c>
      <c r="AX603" s="13" t="s">
        <v>78</v>
      </c>
      <c r="AY603" s="178" t="s">
        <v>134</v>
      </c>
    </row>
    <row r="604" spans="1:65" s="15" customFormat="1" ht="22.5">
      <c r="B604" s="193"/>
      <c r="D604" s="172" t="s">
        <v>146</v>
      </c>
      <c r="E604" s="194" t="s">
        <v>1</v>
      </c>
      <c r="F604" s="195" t="s">
        <v>319</v>
      </c>
      <c r="H604" s="194" t="s">
        <v>1</v>
      </c>
      <c r="I604" s="196"/>
      <c r="L604" s="193"/>
      <c r="M604" s="197"/>
      <c r="N604" s="198"/>
      <c r="O604" s="198"/>
      <c r="P604" s="198"/>
      <c r="Q604" s="198"/>
      <c r="R604" s="198"/>
      <c r="S604" s="198"/>
      <c r="T604" s="199"/>
      <c r="AT604" s="194" t="s">
        <v>146</v>
      </c>
      <c r="AU604" s="194" t="s">
        <v>79</v>
      </c>
      <c r="AV604" s="15" t="s">
        <v>78</v>
      </c>
      <c r="AW604" s="15" t="s">
        <v>29</v>
      </c>
      <c r="AX604" s="15" t="s">
        <v>72</v>
      </c>
      <c r="AY604" s="194" t="s">
        <v>134</v>
      </c>
    </row>
    <row r="605" spans="1:65" s="2" customFormat="1" ht="21.75" customHeight="1">
      <c r="A605" s="33"/>
      <c r="B605" s="158"/>
      <c r="C605" s="159" t="s">
        <v>616</v>
      </c>
      <c r="D605" s="159" t="s">
        <v>136</v>
      </c>
      <c r="E605" s="160" t="s">
        <v>955</v>
      </c>
      <c r="F605" s="161" t="s">
        <v>956</v>
      </c>
      <c r="G605" s="162" t="s">
        <v>177</v>
      </c>
      <c r="H605" s="163">
        <v>25.6</v>
      </c>
      <c r="I605" s="164"/>
      <c r="J605" s="165">
        <f>ROUND(I605*H605,2)</f>
        <v>0</v>
      </c>
      <c r="K605" s="161" t="s">
        <v>140</v>
      </c>
      <c r="L605" s="34"/>
      <c r="M605" s="166" t="s">
        <v>1</v>
      </c>
      <c r="N605" s="167" t="s">
        <v>37</v>
      </c>
      <c r="O605" s="59"/>
      <c r="P605" s="168">
        <f>O605*H605</f>
        <v>0</v>
      </c>
      <c r="Q605" s="168">
        <v>0</v>
      </c>
      <c r="R605" s="168">
        <f>Q605*H605</f>
        <v>0</v>
      </c>
      <c r="S605" s="168">
        <v>0</v>
      </c>
      <c r="T605" s="169">
        <f>S605*H605</f>
        <v>0</v>
      </c>
      <c r="U605" s="33"/>
      <c r="V605" s="33"/>
      <c r="W605" s="33"/>
      <c r="X605" s="33"/>
      <c r="Y605" s="33"/>
      <c r="Z605" s="33"/>
      <c r="AA605" s="33"/>
      <c r="AB605" s="33"/>
      <c r="AC605" s="33"/>
      <c r="AD605" s="33"/>
      <c r="AE605" s="33"/>
      <c r="AR605" s="170" t="s">
        <v>141</v>
      </c>
      <c r="AT605" s="170" t="s">
        <v>136</v>
      </c>
      <c r="AU605" s="170" t="s">
        <v>79</v>
      </c>
      <c r="AY605" s="18" t="s">
        <v>134</v>
      </c>
      <c r="BE605" s="171">
        <f>IF(N605="základní",J605,0)</f>
        <v>0</v>
      </c>
      <c r="BF605" s="171">
        <f>IF(N605="snížená",J605,0)</f>
        <v>0</v>
      </c>
      <c r="BG605" s="171">
        <f>IF(N605="zákl. přenesená",J605,0)</f>
        <v>0</v>
      </c>
      <c r="BH605" s="171">
        <f>IF(N605="sníž. přenesená",J605,0)</f>
        <v>0</v>
      </c>
      <c r="BI605" s="171">
        <f>IF(N605="nulová",J605,0)</f>
        <v>0</v>
      </c>
      <c r="BJ605" s="18" t="s">
        <v>78</v>
      </c>
      <c r="BK605" s="171">
        <f>ROUND(I605*H605,2)</f>
        <v>0</v>
      </c>
      <c r="BL605" s="18" t="s">
        <v>141</v>
      </c>
      <c r="BM605" s="170" t="s">
        <v>957</v>
      </c>
    </row>
    <row r="606" spans="1:65" s="2" customFormat="1">
      <c r="A606" s="33"/>
      <c r="B606" s="34"/>
      <c r="C606" s="33"/>
      <c r="D606" s="172" t="s">
        <v>142</v>
      </c>
      <c r="E606" s="33"/>
      <c r="F606" s="173" t="s">
        <v>956</v>
      </c>
      <c r="G606" s="33"/>
      <c r="H606" s="33"/>
      <c r="I606" s="94"/>
      <c r="J606" s="33"/>
      <c r="K606" s="33"/>
      <c r="L606" s="34"/>
      <c r="M606" s="174"/>
      <c r="N606" s="175"/>
      <c r="O606" s="59"/>
      <c r="P606" s="59"/>
      <c r="Q606" s="59"/>
      <c r="R606" s="59"/>
      <c r="S606" s="59"/>
      <c r="T606" s="60"/>
      <c r="U606" s="33"/>
      <c r="V606" s="33"/>
      <c r="W606" s="33"/>
      <c r="X606" s="33"/>
      <c r="Y606" s="33"/>
      <c r="Z606" s="33"/>
      <c r="AA606" s="33"/>
      <c r="AB606" s="33"/>
      <c r="AC606" s="33"/>
      <c r="AD606" s="33"/>
      <c r="AE606" s="33"/>
      <c r="AT606" s="18" t="s">
        <v>142</v>
      </c>
      <c r="AU606" s="18" t="s">
        <v>79</v>
      </c>
    </row>
    <row r="607" spans="1:65" s="13" customFormat="1">
      <c r="B607" s="177"/>
      <c r="D607" s="172" t="s">
        <v>146</v>
      </c>
      <c r="E607" s="178" t="s">
        <v>1</v>
      </c>
      <c r="F607" s="179" t="s">
        <v>958</v>
      </c>
      <c r="H607" s="180">
        <v>25.6</v>
      </c>
      <c r="I607" s="181"/>
      <c r="L607" s="177"/>
      <c r="M607" s="182"/>
      <c r="N607" s="183"/>
      <c r="O607" s="183"/>
      <c r="P607" s="183"/>
      <c r="Q607" s="183"/>
      <c r="R607" s="183"/>
      <c r="S607" s="183"/>
      <c r="T607" s="184"/>
      <c r="AT607" s="178" t="s">
        <v>146</v>
      </c>
      <c r="AU607" s="178" t="s">
        <v>79</v>
      </c>
      <c r="AV607" s="13" t="s">
        <v>79</v>
      </c>
      <c r="AW607" s="13" t="s">
        <v>29</v>
      </c>
      <c r="AX607" s="13" t="s">
        <v>78</v>
      </c>
      <c r="AY607" s="178" t="s">
        <v>134</v>
      </c>
    </row>
    <row r="608" spans="1:65" s="15" customFormat="1" ht="22.5">
      <c r="B608" s="193"/>
      <c r="D608" s="172" t="s">
        <v>146</v>
      </c>
      <c r="E608" s="194" t="s">
        <v>1</v>
      </c>
      <c r="F608" s="195" t="s">
        <v>319</v>
      </c>
      <c r="H608" s="194" t="s">
        <v>1</v>
      </c>
      <c r="I608" s="196"/>
      <c r="L608" s="193"/>
      <c r="M608" s="197"/>
      <c r="N608" s="198"/>
      <c r="O608" s="198"/>
      <c r="P608" s="198"/>
      <c r="Q608" s="198"/>
      <c r="R608" s="198"/>
      <c r="S608" s="198"/>
      <c r="T608" s="199"/>
      <c r="AT608" s="194" t="s">
        <v>146</v>
      </c>
      <c r="AU608" s="194" t="s">
        <v>79</v>
      </c>
      <c r="AV608" s="15" t="s">
        <v>78</v>
      </c>
      <c r="AW608" s="15" t="s">
        <v>29</v>
      </c>
      <c r="AX608" s="15" t="s">
        <v>72</v>
      </c>
      <c r="AY608" s="194" t="s">
        <v>134</v>
      </c>
    </row>
    <row r="609" spans="1:65" s="2" customFormat="1" ht="16.5" customHeight="1">
      <c r="A609" s="33"/>
      <c r="B609" s="158"/>
      <c r="C609" s="200" t="s">
        <v>483</v>
      </c>
      <c r="D609" s="200" t="s">
        <v>168</v>
      </c>
      <c r="E609" s="201" t="s">
        <v>959</v>
      </c>
      <c r="F609" s="202" t="s">
        <v>960</v>
      </c>
      <c r="G609" s="203" t="s">
        <v>177</v>
      </c>
      <c r="H609" s="204">
        <v>25.6</v>
      </c>
      <c r="I609" s="205"/>
      <c r="J609" s="206">
        <f>ROUND(I609*H609,2)</f>
        <v>0</v>
      </c>
      <c r="K609" s="202" t="s">
        <v>140</v>
      </c>
      <c r="L609" s="207"/>
      <c r="M609" s="208" t="s">
        <v>1</v>
      </c>
      <c r="N609" s="209" t="s">
        <v>37</v>
      </c>
      <c r="O609" s="59"/>
      <c r="P609" s="168">
        <f>O609*H609</f>
        <v>0</v>
      </c>
      <c r="Q609" s="168">
        <v>0</v>
      </c>
      <c r="R609" s="168">
        <f>Q609*H609</f>
        <v>0</v>
      </c>
      <c r="S609" s="168">
        <v>0</v>
      </c>
      <c r="T609" s="169">
        <f>S609*H609</f>
        <v>0</v>
      </c>
      <c r="U609" s="33"/>
      <c r="V609" s="33"/>
      <c r="W609" s="33"/>
      <c r="X609" s="33"/>
      <c r="Y609" s="33"/>
      <c r="Z609" s="33"/>
      <c r="AA609" s="33"/>
      <c r="AB609" s="33"/>
      <c r="AC609" s="33"/>
      <c r="AD609" s="33"/>
      <c r="AE609" s="33"/>
      <c r="AR609" s="170" t="s">
        <v>172</v>
      </c>
      <c r="AT609" s="170" t="s">
        <v>168</v>
      </c>
      <c r="AU609" s="170" t="s">
        <v>79</v>
      </c>
      <c r="AY609" s="18" t="s">
        <v>134</v>
      </c>
      <c r="BE609" s="171">
        <f>IF(N609="základní",J609,0)</f>
        <v>0</v>
      </c>
      <c r="BF609" s="171">
        <f>IF(N609="snížená",J609,0)</f>
        <v>0</v>
      </c>
      <c r="BG609" s="171">
        <f>IF(N609="zákl. přenesená",J609,0)</f>
        <v>0</v>
      </c>
      <c r="BH609" s="171">
        <f>IF(N609="sníž. přenesená",J609,0)</f>
        <v>0</v>
      </c>
      <c r="BI609" s="171">
        <f>IF(N609="nulová",J609,0)</f>
        <v>0</v>
      </c>
      <c r="BJ609" s="18" t="s">
        <v>78</v>
      </c>
      <c r="BK609" s="171">
        <f>ROUND(I609*H609,2)</f>
        <v>0</v>
      </c>
      <c r="BL609" s="18" t="s">
        <v>141</v>
      </c>
      <c r="BM609" s="170" t="s">
        <v>961</v>
      </c>
    </row>
    <row r="610" spans="1:65" s="2" customFormat="1">
      <c r="A610" s="33"/>
      <c r="B610" s="34"/>
      <c r="C610" s="33"/>
      <c r="D610" s="172" t="s">
        <v>142</v>
      </c>
      <c r="E610" s="33"/>
      <c r="F610" s="173" t="s">
        <v>960</v>
      </c>
      <c r="G610" s="33"/>
      <c r="H610" s="33"/>
      <c r="I610" s="94"/>
      <c r="J610" s="33"/>
      <c r="K610" s="33"/>
      <c r="L610" s="34"/>
      <c r="M610" s="174"/>
      <c r="N610" s="175"/>
      <c r="O610" s="59"/>
      <c r="P610" s="59"/>
      <c r="Q610" s="59"/>
      <c r="R610" s="59"/>
      <c r="S610" s="59"/>
      <c r="T610" s="60"/>
      <c r="U610" s="33"/>
      <c r="V610" s="33"/>
      <c r="W610" s="33"/>
      <c r="X610" s="33"/>
      <c r="Y610" s="33"/>
      <c r="Z610" s="33"/>
      <c r="AA610" s="33"/>
      <c r="AB610" s="33"/>
      <c r="AC610" s="33"/>
      <c r="AD610" s="33"/>
      <c r="AE610" s="33"/>
      <c r="AT610" s="18" t="s">
        <v>142</v>
      </c>
      <c r="AU610" s="18" t="s">
        <v>79</v>
      </c>
    </row>
    <row r="611" spans="1:65" s="13" customFormat="1">
      <c r="B611" s="177"/>
      <c r="D611" s="172" t="s">
        <v>146</v>
      </c>
      <c r="E611" s="178" t="s">
        <v>1</v>
      </c>
      <c r="F611" s="179" t="s">
        <v>958</v>
      </c>
      <c r="H611" s="180">
        <v>25.6</v>
      </c>
      <c r="I611" s="181"/>
      <c r="L611" s="177"/>
      <c r="M611" s="182"/>
      <c r="N611" s="183"/>
      <c r="O611" s="183"/>
      <c r="P611" s="183"/>
      <c r="Q611" s="183"/>
      <c r="R611" s="183"/>
      <c r="S611" s="183"/>
      <c r="T611" s="184"/>
      <c r="AT611" s="178" t="s">
        <v>146</v>
      </c>
      <c r="AU611" s="178" t="s">
        <v>79</v>
      </c>
      <c r="AV611" s="13" t="s">
        <v>79</v>
      </c>
      <c r="AW611" s="13" t="s">
        <v>29</v>
      </c>
      <c r="AX611" s="13" t="s">
        <v>78</v>
      </c>
      <c r="AY611" s="178" t="s">
        <v>134</v>
      </c>
    </row>
    <row r="612" spans="1:65" s="15" customFormat="1" ht="22.5">
      <c r="B612" s="193"/>
      <c r="D612" s="172" t="s">
        <v>146</v>
      </c>
      <c r="E612" s="194" t="s">
        <v>1</v>
      </c>
      <c r="F612" s="195" t="s">
        <v>319</v>
      </c>
      <c r="H612" s="194" t="s">
        <v>1</v>
      </c>
      <c r="I612" s="196"/>
      <c r="L612" s="193"/>
      <c r="M612" s="197"/>
      <c r="N612" s="198"/>
      <c r="O612" s="198"/>
      <c r="P612" s="198"/>
      <c r="Q612" s="198"/>
      <c r="R612" s="198"/>
      <c r="S612" s="198"/>
      <c r="T612" s="199"/>
      <c r="AT612" s="194" t="s">
        <v>146</v>
      </c>
      <c r="AU612" s="194" t="s">
        <v>79</v>
      </c>
      <c r="AV612" s="15" t="s">
        <v>78</v>
      </c>
      <c r="AW612" s="15" t="s">
        <v>29</v>
      </c>
      <c r="AX612" s="15" t="s">
        <v>72</v>
      </c>
      <c r="AY612" s="194" t="s">
        <v>134</v>
      </c>
    </row>
    <row r="613" spans="1:65" s="2" customFormat="1" ht="21.75" customHeight="1">
      <c r="A613" s="33"/>
      <c r="B613" s="158"/>
      <c r="C613" s="159" t="s">
        <v>364</v>
      </c>
      <c r="D613" s="159" t="s">
        <v>136</v>
      </c>
      <c r="E613" s="160" t="s">
        <v>474</v>
      </c>
      <c r="F613" s="161" t="s">
        <v>475</v>
      </c>
      <c r="G613" s="162" t="s">
        <v>177</v>
      </c>
      <c r="H613" s="163">
        <v>290</v>
      </c>
      <c r="I613" s="164"/>
      <c r="J613" s="165">
        <f>ROUND(I613*H613,2)</f>
        <v>0</v>
      </c>
      <c r="K613" s="161" t="s">
        <v>140</v>
      </c>
      <c r="L613" s="34"/>
      <c r="M613" s="166" t="s">
        <v>1</v>
      </c>
      <c r="N613" s="167" t="s">
        <v>37</v>
      </c>
      <c r="O613" s="59"/>
      <c r="P613" s="168">
        <f>O613*H613</f>
        <v>0</v>
      </c>
      <c r="Q613" s="168">
        <v>6.0999999999999997E-4</v>
      </c>
      <c r="R613" s="168">
        <f>Q613*H613</f>
        <v>0.1769</v>
      </c>
      <c r="S613" s="168">
        <v>0</v>
      </c>
      <c r="T613" s="169">
        <f>S613*H613</f>
        <v>0</v>
      </c>
      <c r="U613" s="33"/>
      <c r="V613" s="33"/>
      <c r="W613" s="33"/>
      <c r="X613" s="33"/>
      <c r="Y613" s="33"/>
      <c r="Z613" s="33"/>
      <c r="AA613" s="33"/>
      <c r="AB613" s="33"/>
      <c r="AC613" s="33"/>
      <c r="AD613" s="33"/>
      <c r="AE613" s="33"/>
      <c r="AR613" s="170" t="s">
        <v>141</v>
      </c>
      <c r="AT613" s="170" t="s">
        <v>136</v>
      </c>
      <c r="AU613" s="170" t="s">
        <v>79</v>
      </c>
      <c r="AY613" s="18" t="s">
        <v>134</v>
      </c>
      <c r="BE613" s="171">
        <f>IF(N613="základní",J613,0)</f>
        <v>0</v>
      </c>
      <c r="BF613" s="171">
        <f>IF(N613="snížená",J613,0)</f>
        <v>0</v>
      </c>
      <c r="BG613" s="171">
        <f>IF(N613="zákl. přenesená",J613,0)</f>
        <v>0</v>
      </c>
      <c r="BH613" s="171">
        <f>IF(N613="sníž. přenesená",J613,0)</f>
        <v>0</v>
      </c>
      <c r="BI613" s="171">
        <f>IF(N613="nulová",J613,0)</f>
        <v>0</v>
      </c>
      <c r="BJ613" s="18" t="s">
        <v>78</v>
      </c>
      <c r="BK613" s="171">
        <f>ROUND(I613*H613,2)</f>
        <v>0</v>
      </c>
      <c r="BL613" s="18" t="s">
        <v>141</v>
      </c>
      <c r="BM613" s="170" t="s">
        <v>962</v>
      </c>
    </row>
    <row r="614" spans="1:65" s="2" customFormat="1" ht="39">
      <c r="A614" s="33"/>
      <c r="B614" s="34"/>
      <c r="C614" s="33"/>
      <c r="D614" s="172" t="s">
        <v>142</v>
      </c>
      <c r="E614" s="33"/>
      <c r="F614" s="173" t="s">
        <v>476</v>
      </c>
      <c r="G614" s="33"/>
      <c r="H614" s="33"/>
      <c r="I614" s="94"/>
      <c r="J614" s="33"/>
      <c r="K614" s="33"/>
      <c r="L614" s="34"/>
      <c r="M614" s="174"/>
      <c r="N614" s="175"/>
      <c r="O614" s="59"/>
      <c r="P614" s="59"/>
      <c r="Q614" s="59"/>
      <c r="R614" s="59"/>
      <c r="S614" s="59"/>
      <c r="T614" s="60"/>
      <c r="U614" s="33"/>
      <c r="V614" s="33"/>
      <c r="W614" s="33"/>
      <c r="X614" s="33"/>
      <c r="Y614" s="33"/>
      <c r="Z614" s="33"/>
      <c r="AA614" s="33"/>
      <c r="AB614" s="33"/>
      <c r="AC614" s="33"/>
      <c r="AD614" s="33"/>
      <c r="AE614" s="33"/>
      <c r="AT614" s="18" t="s">
        <v>142</v>
      </c>
      <c r="AU614" s="18" t="s">
        <v>79</v>
      </c>
    </row>
    <row r="615" spans="1:65" s="2" customFormat="1" ht="29.25">
      <c r="A615" s="33"/>
      <c r="B615" s="34"/>
      <c r="C615" s="33"/>
      <c r="D615" s="172" t="s">
        <v>144</v>
      </c>
      <c r="E615" s="33"/>
      <c r="F615" s="176" t="s">
        <v>477</v>
      </c>
      <c r="G615" s="33"/>
      <c r="H615" s="33"/>
      <c r="I615" s="94"/>
      <c r="J615" s="33"/>
      <c r="K615" s="33"/>
      <c r="L615" s="34"/>
      <c r="M615" s="174"/>
      <c r="N615" s="175"/>
      <c r="O615" s="59"/>
      <c r="P615" s="59"/>
      <c r="Q615" s="59"/>
      <c r="R615" s="59"/>
      <c r="S615" s="59"/>
      <c r="T615" s="60"/>
      <c r="U615" s="33"/>
      <c r="V615" s="33"/>
      <c r="W615" s="33"/>
      <c r="X615" s="33"/>
      <c r="Y615" s="33"/>
      <c r="Z615" s="33"/>
      <c r="AA615" s="33"/>
      <c r="AB615" s="33"/>
      <c r="AC615" s="33"/>
      <c r="AD615" s="33"/>
      <c r="AE615" s="33"/>
      <c r="AT615" s="18" t="s">
        <v>144</v>
      </c>
      <c r="AU615" s="18" t="s">
        <v>79</v>
      </c>
    </row>
    <row r="616" spans="1:65" s="13" customFormat="1" ht="22.5">
      <c r="B616" s="177"/>
      <c r="D616" s="172" t="s">
        <v>146</v>
      </c>
      <c r="E616" s="178" t="s">
        <v>1</v>
      </c>
      <c r="F616" s="179" t="s">
        <v>963</v>
      </c>
      <c r="H616" s="180">
        <v>30</v>
      </c>
      <c r="I616" s="181"/>
      <c r="L616" s="177"/>
      <c r="M616" s="182"/>
      <c r="N616" s="183"/>
      <c r="O616" s="183"/>
      <c r="P616" s="183"/>
      <c r="Q616" s="183"/>
      <c r="R616" s="183"/>
      <c r="S616" s="183"/>
      <c r="T616" s="184"/>
      <c r="AT616" s="178" t="s">
        <v>146</v>
      </c>
      <c r="AU616" s="178" t="s">
        <v>79</v>
      </c>
      <c r="AV616" s="13" t="s">
        <v>79</v>
      </c>
      <c r="AW616" s="13" t="s">
        <v>29</v>
      </c>
      <c r="AX616" s="13" t="s">
        <v>72</v>
      </c>
      <c r="AY616" s="178" t="s">
        <v>134</v>
      </c>
    </row>
    <row r="617" spans="1:65" s="13" customFormat="1" ht="22.5">
      <c r="B617" s="177"/>
      <c r="D617" s="172" t="s">
        <v>146</v>
      </c>
      <c r="E617" s="178" t="s">
        <v>1</v>
      </c>
      <c r="F617" s="179" t="s">
        <v>964</v>
      </c>
      <c r="H617" s="180">
        <v>260</v>
      </c>
      <c r="I617" s="181"/>
      <c r="L617" s="177"/>
      <c r="M617" s="182"/>
      <c r="N617" s="183"/>
      <c r="O617" s="183"/>
      <c r="P617" s="183"/>
      <c r="Q617" s="183"/>
      <c r="R617" s="183"/>
      <c r="S617" s="183"/>
      <c r="T617" s="184"/>
      <c r="AT617" s="178" t="s">
        <v>146</v>
      </c>
      <c r="AU617" s="178" t="s">
        <v>79</v>
      </c>
      <c r="AV617" s="13" t="s">
        <v>79</v>
      </c>
      <c r="AW617" s="13" t="s">
        <v>29</v>
      </c>
      <c r="AX617" s="13" t="s">
        <v>72</v>
      </c>
      <c r="AY617" s="178" t="s">
        <v>134</v>
      </c>
    </row>
    <row r="618" spans="1:65" s="14" customFormat="1">
      <c r="B618" s="185"/>
      <c r="D618" s="172" t="s">
        <v>146</v>
      </c>
      <c r="E618" s="186" t="s">
        <v>1</v>
      </c>
      <c r="F618" s="187" t="s">
        <v>147</v>
      </c>
      <c r="H618" s="188">
        <v>290</v>
      </c>
      <c r="I618" s="189"/>
      <c r="L618" s="185"/>
      <c r="M618" s="190"/>
      <c r="N618" s="191"/>
      <c r="O618" s="191"/>
      <c r="P618" s="191"/>
      <c r="Q618" s="191"/>
      <c r="R618" s="191"/>
      <c r="S618" s="191"/>
      <c r="T618" s="192"/>
      <c r="AT618" s="186" t="s">
        <v>146</v>
      </c>
      <c r="AU618" s="186" t="s">
        <v>79</v>
      </c>
      <c r="AV618" s="14" t="s">
        <v>141</v>
      </c>
      <c r="AW618" s="14" t="s">
        <v>29</v>
      </c>
      <c r="AX618" s="14" t="s">
        <v>78</v>
      </c>
      <c r="AY618" s="186" t="s">
        <v>134</v>
      </c>
    </row>
    <row r="619" spans="1:65" s="2" customFormat="1" ht="21.75" customHeight="1">
      <c r="A619" s="33"/>
      <c r="B619" s="158"/>
      <c r="C619" s="159" t="s">
        <v>965</v>
      </c>
      <c r="D619" s="159" t="s">
        <v>136</v>
      </c>
      <c r="E619" s="160" t="s">
        <v>484</v>
      </c>
      <c r="F619" s="161" t="s">
        <v>485</v>
      </c>
      <c r="G619" s="162" t="s">
        <v>139</v>
      </c>
      <c r="H619" s="163">
        <v>30</v>
      </c>
      <c r="I619" s="164"/>
      <c r="J619" s="165">
        <f>ROUND(I619*H619,2)</f>
        <v>0</v>
      </c>
      <c r="K619" s="161" t="s">
        <v>140</v>
      </c>
      <c r="L619" s="34"/>
      <c r="M619" s="166" t="s">
        <v>1</v>
      </c>
      <c r="N619" s="167" t="s">
        <v>37</v>
      </c>
      <c r="O619" s="59"/>
      <c r="P619" s="168">
        <f>O619*H619</f>
        <v>0</v>
      </c>
      <c r="Q619" s="168">
        <v>0</v>
      </c>
      <c r="R619" s="168">
        <f>Q619*H619</f>
        <v>0</v>
      </c>
      <c r="S619" s="168">
        <v>0</v>
      </c>
      <c r="T619" s="169">
        <f>S619*H619</f>
        <v>0</v>
      </c>
      <c r="U619" s="33"/>
      <c r="V619" s="33"/>
      <c r="W619" s="33"/>
      <c r="X619" s="33"/>
      <c r="Y619" s="33"/>
      <c r="Z619" s="33"/>
      <c r="AA619" s="33"/>
      <c r="AB619" s="33"/>
      <c r="AC619" s="33"/>
      <c r="AD619" s="33"/>
      <c r="AE619" s="33"/>
      <c r="AR619" s="170" t="s">
        <v>141</v>
      </c>
      <c r="AT619" s="170" t="s">
        <v>136</v>
      </c>
      <c r="AU619" s="170" t="s">
        <v>79</v>
      </c>
      <c r="AY619" s="18" t="s">
        <v>134</v>
      </c>
      <c r="BE619" s="171">
        <f>IF(N619="základní",J619,0)</f>
        <v>0</v>
      </c>
      <c r="BF619" s="171">
        <f>IF(N619="snížená",J619,0)</f>
        <v>0</v>
      </c>
      <c r="BG619" s="171">
        <f>IF(N619="zákl. přenesená",J619,0)</f>
        <v>0</v>
      </c>
      <c r="BH619" s="171">
        <f>IF(N619="sníž. přenesená",J619,0)</f>
        <v>0</v>
      </c>
      <c r="BI619" s="171">
        <f>IF(N619="nulová",J619,0)</f>
        <v>0</v>
      </c>
      <c r="BJ619" s="18" t="s">
        <v>78</v>
      </c>
      <c r="BK619" s="171">
        <f>ROUND(I619*H619,2)</f>
        <v>0</v>
      </c>
      <c r="BL619" s="18" t="s">
        <v>141</v>
      </c>
      <c r="BM619" s="170" t="s">
        <v>966</v>
      </c>
    </row>
    <row r="620" spans="1:65" s="2" customFormat="1">
      <c r="A620" s="33"/>
      <c r="B620" s="34"/>
      <c r="C620" s="33"/>
      <c r="D620" s="172" t="s">
        <v>142</v>
      </c>
      <c r="E620" s="33"/>
      <c r="F620" s="173" t="s">
        <v>485</v>
      </c>
      <c r="G620" s="33"/>
      <c r="H620" s="33"/>
      <c r="I620" s="94"/>
      <c r="J620" s="33"/>
      <c r="K620" s="33"/>
      <c r="L620" s="34"/>
      <c r="M620" s="174"/>
      <c r="N620" s="175"/>
      <c r="O620" s="59"/>
      <c r="P620" s="59"/>
      <c r="Q620" s="59"/>
      <c r="R620" s="59"/>
      <c r="S620" s="59"/>
      <c r="T620" s="60"/>
      <c r="U620" s="33"/>
      <c r="V620" s="33"/>
      <c r="W620" s="33"/>
      <c r="X620" s="33"/>
      <c r="Y620" s="33"/>
      <c r="Z620" s="33"/>
      <c r="AA620" s="33"/>
      <c r="AB620" s="33"/>
      <c r="AC620" s="33"/>
      <c r="AD620" s="33"/>
      <c r="AE620" s="33"/>
      <c r="AT620" s="18" t="s">
        <v>142</v>
      </c>
      <c r="AU620" s="18" t="s">
        <v>79</v>
      </c>
    </row>
    <row r="621" spans="1:65" s="15" customFormat="1" ht="33.75">
      <c r="B621" s="193"/>
      <c r="D621" s="172" t="s">
        <v>146</v>
      </c>
      <c r="E621" s="194" t="s">
        <v>1</v>
      </c>
      <c r="F621" s="195" t="s">
        <v>486</v>
      </c>
      <c r="H621" s="194" t="s">
        <v>1</v>
      </c>
      <c r="I621" s="196"/>
      <c r="L621" s="193"/>
      <c r="M621" s="197"/>
      <c r="N621" s="198"/>
      <c r="O621" s="198"/>
      <c r="P621" s="198"/>
      <c r="Q621" s="198"/>
      <c r="R621" s="198"/>
      <c r="S621" s="198"/>
      <c r="T621" s="199"/>
      <c r="AT621" s="194" t="s">
        <v>146</v>
      </c>
      <c r="AU621" s="194" t="s">
        <v>79</v>
      </c>
      <c r="AV621" s="15" t="s">
        <v>78</v>
      </c>
      <c r="AW621" s="15" t="s">
        <v>29</v>
      </c>
      <c r="AX621" s="15" t="s">
        <v>72</v>
      </c>
      <c r="AY621" s="194" t="s">
        <v>134</v>
      </c>
    </row>
    <row r="622" spans="1:65" s="13" customFormat="1" ht="22.5">
      <c r="B622" s="177"/>
      <c r="D622" s="172" t="s">
        <v>146</v>
      </c>
      <c r="E622" s="178" t="s">
        <v>1</v>
      </c>
      <c r="F622" s="179" t="s">
        <v>967</v>
      </c>
      <c r="H622" s="180">
        <v>30</v>
      </c>
      <c r="I622" s="181"/>
      <c r="L622" s="177"/>
      <c r="M622" s="182"/>
      <c r="N622" s="183"/>
      <c r="O622" s="183"/>
      <c r="P622" s="183"/>
      <c r="Q622" s="183"/>
      <c r="R622" s="183"/>
      <c r="S622" s="183"/>
      <c r="T622" s="184"/>
      <c r="AT622" s="178" t="s">
        <v>146</v>
      </c>
      <c r="AU622" s="178" t="s">
        <v>79</v>
      </c>
      <c r="AV622" s="13" t="s">
        <v>79</v>
      </c>
      <c r="AW622" s="13" t="s">
        <v>29</v>
      </c>
      <c r="AX622" s="13" t="s">
        <v>78</v>
      </c>
      <c r="AY622" s="178" t="s">
        <v>134</v>
      </c>
    </row>
    <row r="623" spans="1:65" s="2" customFormat="1" ht="16.5" customHeight="1">
      <c r="A623" s="33"/>
      <c r="B623" s="158"/>
      <c r="C623" s="159" t="s">
        <v>404</v>
      </c>
      <c r="D623" s="159" t="s">
        <v>136</v>
      </c>
      <c r="E623" s="160" t="s">
        <v>479</v>
      </c>
      <c r="F623" s="161" t="s">
        <v>480</v>
      </c>
      <c r="G623" s="162" t="s">
        <v>177</v>
      </c>
      <c r="H623" s="163">
        <v>30</v>
      </c>
      <c r="I623" s="164"/>
      <c r="J623" s="165">
        <f>ROUND(I623*H623,2)</f>
        <v>0</v>
      </c>
      <c r="K623" s="161" t="s">
        <v>140</v>
      </c>
      <c r="L623" s="34"/>
      <c r="M623" s="166" t="s">
        <v>1</v>
      </c>
      <c r="N623" s="167" t="s">
        <v>37</v>
      </c>
      <c r="O623" s="59"/>
      <c r="P623" s="168">
        <f>O623*H623</f>
        <v>0</v>
      </c>
      <c r="Q623" s="168">
        <v>0</v>
      </c>
      <c r="R623" s="168">
        <f>Q623*H623</f>
        <v>0</v>
      </c>
      <c r="S623" s="168">
        <v>0</v>
      </c>
      <c r="T623" s="169">
        <f>S623*H623</f>
        <v>0</v>
      </c>
      <c r="U623" s="33"/>
      <c r="V623" s="33"/>
      <c r="W623" s="33"/>
      <c r="X623" s="33"/>
      <c r="Y623" s="33"/>
      <c r="Z623" s="33"/>
      <c r="AA623" s="33"/>
      <c r="AB623" s="33"/>
      <c r="AC623" s="33"/>
      <c r="AD623" s="33"/>
      <c r="AE623" s="33"/>
      <c r="AR623" s="170" t="s">
        <v>141</v>
      </c>
      <c r="AT623" s="170" t="s">
        <v>136</v>
      </c>
      <c r="AU623" s="170" t="s">
        <v>79</v>
      </c>
      <c r="AY623" s="18" t="s">
        <v>134</v>
      </c>
      <c r="BE623" s="171">
        <f>IF(N623="základní",J623,0)</f>
        <v>0</v>
      </c>
      <c r="BF623" s="171">
        <f>IF(N623="snížená",J623,0)</f>
        <v>0</v>
      </c>
      <c r="BG623" s="171">
        <f>IF(N623="zákl. přenesená",J623,0)</f>
        <v>0</v>
      </c>
      <c r="BH623" s="171">
        <f>IF(N623="sníž. přenesená",J623,0)</f>
        <v>0</v>
      </c>
      <c r="BI623" s="171">
        <f>IF(N623="nulová",J623,0)</f>
        <v>0</v>
      </c>
      <c r="BJ623" s="18" t="s">
        <v>78</v>
      </c>
      <c r="BK623" s="171">
        <f>ROUND(I623*H623,2)</f>
        <v>0</v>
      </c>
      <c r="BL623" s="18" t="s">
        <v>141</v>
      </c>
      <c r="BM623" s="170" t="s">
        <v>968</v>
      </c>
    </row>
    <row r="624" spans="1:65" s="2" customFormat="1" ht="19.5">
      <c r="A624" s="33"/>
      <c r="B624" s="34"/>
      <c r="C624" s="33"/>
      <c r="D624" s="172" t="s">
        <v>142</v>
      </c>
      <c r="E624" s="33"/>
      <c r="F624" s="173" t="s">
        <v>481</v>
      </c>
      <c r="G624" s="33"/>
      <c r="H624" s="33"/>
      <c r="I624" s="94"/>
      <c r="J624" s="33"/>
      <c r="K624" s="33"/>
      <c r="L624" s="34"/>
      <c r="M624" s="174"/>
      <c r="N624" s="175"/>
      <c r="O624" s="59"/>
      <c r="P624" s="59"/>
      <c r="Q624" s="59"/>
      <c r="R624" s="59"/>
      <c r="S624" s="59"/>
      <c r="T624" s="60"/>
      <c r="U624" s="33"/>
      <c r="V624" s="33"/>
      <c r="W624" s="33"/>
      <c r="X624" s="33"/>
      <c r="Y624" s="33"/>
      <c r="Z624" s="33"/>
      <c r="AA624" s="33"/>
      <c r="AB624" s="33"/>
      <c r="AC624" s="33"/>
      <c r="AD624" s="33"/>
      <c r="AE624" s="33"/>
      <c r="AT624" s="18" t="s">
        <v>142</v>
      </c>
      <c r="AU624" s="18" t="s">
        <v>79</v>
      </c>
    </row>
    <row r="625" spans="1:65" s="2" customFormat="1" ht="19.5">
      <c r="A625" s="33"/>
      <c r="B625" s="34"/>
      <c r="C625" s="33"/>
      <c r="D625" s="172" t="s">
        <v>144</v>
      </c>
      <c r="E625" s="33"/>
      <c r="F625" s="176" t="s">
        <v>482</v>
      </c>
      <c r="G625" s="33"/>
      <c r="H625" s="33"/>
      <c r="I625" s="94"/>
      <c r="J625" s="33"/>
      <c r="K625" s="33"/>
      <c r="L625" s="34"/>
      <c r="M625" s="174"/>
      <c r="N625" s="175"/>
      <c r="O625" s="59"/>
      <c r="P625" s="59"/>
      <c r="Q625" s="59"/>
      <c r="R625" s="59"/>
      <c r="S625" s="59"/>
      <c r="T625" s="60"/>
      <c r="U625" s="33"/>
      <c r="V625" s="33"/>
      <c r="W625" s="33"/>
      <c r="X625" s="33"/>
      <c r="Y625" s="33"/>
      <c r="Z625" s="33"/>
      <c r="AA625" s="33"/>
      <c r="AB625" s="33"/>
      <c r="AC625" s="33"/>
      <c r="AD625" s="33"/>
      <c r="AE625" s="33"/>
      <c r="AT625" s="18" t="s">
        <v>144</v>
      </c>
      <c r="AU625" s="18" t="s">
        <v>79</v>
      </c>
    </row>
    <row r="626" spans="1:65" s="13" customFormat="1" ht="22.5">
      <c r="B626" s="177"/>
      <c r="D626" s="172" t="s">
        <v>146</v>
      </c>
      <c r="E626" s="178" t="s">
        <v>1</v>
      </c>
      <c r="F626" s="179" t="s">
        <v>969</v>
      </c>
      <c r="H626" s="180">
        <v>30</v>
      </c>
      <c r="I626" s="181"/>
      <c r="L626" s="177"/>
      <c r="M626" s="182"/>
      <c r="N626" s="183"/>
      <c r="O626" s="183"/>
      <c r="P626" s="183"/>
      <c r="Q626" s="183"/>
      <c r="R626" s="183"/>
      <c r="S626" s="183"/>
      <c r="T626" s="184"/>
      <c r="AT626" s="178" t="s">
        <v>146</v>
      </c>
      <c r="AU626" s="178" t="s">
        <v>79</v>
      </c>
      <c r="AV626" s="13" t="s">
        <v>79</v>
      </c>
      <c r="AW626" s="13" t="s">
        <v>29</v>
      </c>
      <c r="AX626" s="13" t="s">
        <v>78</v>
      </c>
      <c r="AY626" s="178" t="s">
        <v>134</v>
      </c>
    </row>
    <row r="627" spans="1:65" s="2" customFormat="1" ht="16.5" customHeight="1">
      <c r="A627" s="33"/>
      <c r="B627" s="158"/>
      <c r="C627" s="159" t="s">
        <v>446</v>
      </c>
      <c r="D627" s="159" t="s">
        <v>136</v>
      </c>
      <c r="E627" s="160" t="s">
        <v>488</v>
      </c>
      <c r="F627" s="161" t="s">
        <v>489</v>
      </c>
      <c r="G627" s="162" t="s">
        <v>139</v>
      </c>
      <c r="H627" s="163">
        <v>6800</v>
      </c>
      <c r="I627" s="164"/>
      <c r="J627" s="165">
        <f>ROUND(I627*H627,2)</f>
        <v>0</v>
      </c>
      <c r="K627" s="161" t="s">
        <v>140</v>
      </c>
      <c r="L627" s="34"/>
      <c r="M627" s="166" t="s">
        <v>1</v>
      </c>
      <c r="N627" s="167" t="s">
        <v>37</v>
      </c>
      <c r="O627" s="59"/>
      <c r="P627" s="168">
        <f>O627*H627</f>
        <v>0</v>
      </c>
      <c r="Q627" s="168">
        <v>0</v>
      </c>
      <c r="R627" s="168">
        <f>Q627*H627</f>
        <v>0</v>
      </c>
      <c r="S627" s="168">
        <v>0.02</v>
      </c>
      <c r="T627" s="169">
        <f>S627*H627</f>
        <v>136</v>
      </c>
      <c r="U627" s="33"/>
      <c r="V627" s="33"/>
      <c r="W627" s="33"/>
      <c r="X627" s="33"/>
      <c r="Y627" s="33"/>
      <c r="Z627" s="33"/>
      <c r="AA627" s="33"/>
      <c r="AB627" s="33"/>
      <c r="AC627" s="33"/>
      <c r="AD627" s="33"/>
      <c r="AE627" s="33"/>
      <c r="AR627" s="170" t="s">
        <v>141</v>
      </c>
      <c r="AT627" s="170" t="s">
        <v>136</v>
      </c>
      <c r="AU627" s="170" t="s">
        <v>79</v>
      </c>
      <c r="AY627" s="18" t="s">
        <v>134</v>
      </c>
      <c r="BE627" s="171">
        <f>IF(N627="základní",J627,0)</f>
        <v>0</v>
      </c>
      <c r="BF627" s="171">
        <f>IF(N627="snížená",J627,0)</f>
        <v>0</v>
      </c>
      <c r="BG627" s="171">
        <f>IF(N627="zákl. přenesená",J627,0)</f>
        <v>0</v>
      </c>
      <c r="BH627" s="171">
        <f>IF(N627="sníž. přenesená",J627,0)</f>
        <v>0</v>
      </c>
      <c r="BI627" s="171">
        <f>IF(N627="nulová",J627,0)</f>
        <v>0</v>
      </c>
      <c r="BJ627" s="18" t="s">
        <v>78</v>
      </c>
      <c r="BK627" s="171">
        <f>ROUND(I627*H627,2)</f>
        <v>0</v>
      </c>
      <c r="BL627" s="18" t="s">
        <v>141</v>
      </c>
      <c r="BM627" s="170" t="s">
        <v>970</v>
      </c>
    </row>
    <row r="628" spans="1:65" s="2" customFormat="1" ht="19.5">
      <c r="A628" s="33"/>
      <c r="B628" s="34"/>
      <c r="C628" s="33"/>
      <c r="D628" s="172" t="s">
        <v>142</v>
      </c>
      <c r="E628" s="33"/>
      <c r="F628" s="173" t="s">
        <v>490</v>
      </c>
      <c r="G628" s="33"/>
      <c r="H628" s="33"/>
      <c r="I628" s="94"/>
      <c r="J628" s="33"/>
      <c r="K628" s="33"/>
      <c r="L628" s="34"/>
      <c r="M628" s="174"/>
      <c r="N628" s="175"/>
      <c r="O628" s="59"/>
      <c r="P628" s="59"/>
      <c r="Q628" s="59"/>
      <c r="R628" s="59"/>
      <c r="S628" s="59"/>
      <c r="T628" s="60"/>
      <c r="U628" s="33"/>
      <c r="V628" s="33"/>
      <c r="W628" s="33"/>
      <c r="X628" s="33"/>
      <c r="Y628" s="33"/>
      <c r="Z628" s="33"/>
      <c r="AA628" s="33"/>
      <c r="AB628" s="33"/>
      <c r="AC628" s="33"/>
      <c r="AD628" s="33"/>
      <c r="AE628" s="33"/>
      <c r="AT628" s="18" t="s">
        <v>142</v>
      </c>
      <c r="AU628" s="18" t="s">
        <v>79</v>
      </c>
    </row>
    <row r="629" spans="1:65" s="2" customFormat="1" ht="68.25">
      <c r="A629" s="33"/>
      <c r="B629" s="34"/>
      <c r="C629" s="33"/>
      <c r="D629" s="172" t="s">
        <v>144</v>
      </c>
      <c r="E629" s="33"/>
      <c r="F629" s="176" t="s">
        <v>491</v>
      </c>
      <c r="G629" s="33"/>
      <c r="H629" s="33"/>
      <c r="I629" s="94"/>
      <c r="J629" s="33"/>
      <c r="K629" s="33"/>
      <c r="L629" s="34"/>
      <c r="M629" s="174"/>
      <c r="N629" s="175"/>
      <c r="O629" s="59"/>
      <c r="P629" s="59"/>
      <c r="Q629" s="59"/>
      <c r="R629" s="59"/>
      <c r="S629" s="59"/>
      <c r="T629" s="60"/>
      <c r="U629" s="33"/>
      <c r="V629" s="33"/>
      <c r="W629" s="33"/>
      <c r="X629" s="33"/>
      <c r="Y629" s="33"/>
      <c r="Z629" s="33"/>
      <c r="AA629" s="33"/>
      <c r="AB629" s="33"/>
      <c r="AC629" s="33"/>
      <c r="AD629" s="33"/>
      <c r="AE629" s="33"/>
      <c r="AT629" s="18" t="s">
        <v>144</v>
      </c>
      <c r="AU629" s="18" t="s">
        <v>79</v>
      </c>
    </row>
    <row r="630" spans="1:65" s="13" customFormat="1" ht="22.5">
      <c r="B630" s="177"/>
      <c r="D630" s="172" t="s">
        <v>146</v>
      </c>
      <c r="E630" s="178" t="s">
        <v>1</v>
      </c>
      <c r="F630" s="179" t="s">
        <v>971</v>
      </c>
      <c r="H630" s="180">
        <v>1900</v>
      </c>
      <c r="I630" s="181"/>
      <c r="L630" s="177"/>
      <c r="M630" s="182"/>
      <c r="N630" s="183"/>
      <c r="O630" s="183"/>
      <c r="P630" s="183"/>
      <c r="Q630" s="183"/>
      <c r="R630" s="183"/>
      <c r="S630" s="183"/>
      <c r="T630" s="184"/>
      <c r="AT630" s="178" t="s">
        <v>146</v>
      </c>
      <c r="AU630" s="178" t="s">
        <v>79</v>
      </c>
      <c r="AV630" s="13" t="s">
        <v>79</v>
      </c>
      <c r="AW630" s="13" t="s">
        <v>29</v>
      </c>
      <c r="AX630" s="13" t="s">
        <v>72</v>
      </c>
      <c r="AY630" s="178" t="s">
        <v>134</v>
      </c>
    </row>
    <row r="631" spans="1:65" s="13" customFormat="1" ht="22.5">
      <c r="B631" s="177"/>
      <c r="D631" s="172" t="s">
        <v>146</v>
      </c>
      <c r="E631" s="178" t="s">
        <v>1</v>
      </c>
      <c r="F631" s="179" t="s">
        <v>972</v>
      </c>
      <c r="H631" s="180">
        <v>1900</v>
      </c>
      <c r="I631" s="181"/>
      <c r="L631" s="177"/>
      <c r="M631" s="182"/>
      <c r="N631" s="183"/>
      <c r="O631" s="183"/>
      <c r="P631" s="183"/>
      <c r="Q631" s="183"/>
      <c r="R631" s="183"/>
      <c r="S631" s="183"/>
      <c r="T631" s="184"/>
      <c r="AT631" s="178" t="s">
        <v>146</v>
      </c>
      <c r="AU631" s="178" t="s">
        <v>79</v>
      </c>
      <c r="AV631" s="13" t="s">
        <v>79</v>
      </c>
      <c r="AW631" s="13" t="s">
        <v>29</v>
      </c>
      <c r="AX631" s="13" t="s">
        <v>72</v>
      </c>
      <c r="AY631" s="178" t="s">
        <v>134</v>
      </c>
    </row>
    <row r="632" spans="1:65" s="13" customFormat="1" ht="22.5">
      <c r="B632" s="177"/>
      <c r="D632" s="172" t="s">
        <v>146</v>
      </c>
      <c r="E632" s="178" t="s">
        <v>1</v>
      </c>
      <c r="F632" s="179" t="s">
        <v>973</v>
      </c>
      <c r="H632" s="180">
        <v>3000</v>
      </c>
      <c r="I632" s="181"/>
      <c r="L632" s="177"/>
      <c r="M632" s="182"/>
      <c r="N632" s="183"/>
      <c r="O632" s="183"/>
      <c r="P632" s="183"/>
      <c r="Q632" s="183"/>
      <c r="R632" s="183"/>
      <c r="S632" s="183"/>
      <c r="T632" s="184"/>
      <c r="AT632" s="178" t="s">
        <v>146</v>
      </c>
      <c r="AU632" s="178" t="s">
        <v>79</v>
      </c>
      <c r="AV632" s="13" t="s">
        <v>79</v>
      </c>
      <c r="AW632" s="13" t="s">
        <v>29</v>
      </c>
      <c r="AX632" s="13" t="s">
        <v>72</v>
      </c>
      <c r="AY632" s="178" t="s">
        <v>134</v>
      </c>
    </row>
    <row r="633" spans="1:65" s="14" customFormat="1">
      <c r="B633" s="185"/>
      <c r="D633" s="172" t="s">
        <v>146</v>
      </c>
      <c r="E633" s="186" t="s">
        <v>1</v>
      </c>
      <c r="F633" s="187" t="s">
        <v>147</v>
      </c>
      <c r="H633" s="188">
        <v>6800</v>
      </c>
      <c r="I633" s="189"/>
      <c r="L633" s="185"/>
      <c r="M633" s="190"/>
      <c r="N633" s="191"/>
      <c r="O633" s="191"/>
      <c r="P633" s="191"/>
      <c r="Q633" s="191"/>
      <c r="R633" s="191"/>
      <c r="S633" s="191"/>
      <c r="T633" s="192"/>
      <c r="AT633" s="186" t="s">
        <v>146</v>
      </c>
      <c r="AU633" s="186" t="s">
        <v>79</v>
      </c>
      <c r="AV633" s="14" t="s">
        <v>141</v>
      </c>
      <c r="AW633" s="14" t="s">
        <v>29</v>
      </c>
      <c r="AX633" s="14" t="s">
        <v>78</v>
      </c>
      <c r="AY633" s="186" t="s">
        <v>134</v>
      </c>
    </row>
    <row r="634" spans="1:65" s="2" customFormat="1" ht="21.75" customHeight="1">
      <c r="A634" s="33"/>
      <c r="B634" s="158"/>
      <c r="C634" s="159" t="s">
        <v>457</v>
      </c>
      <c r="D634" s="159" t="s">
        <v>136</v>
      </c>
      <c r="E634" s="160" t="s">
        <v>502</v>
      </c>
      <c r="F634" s="161" t="s">
        <v>503</v>
      </c>
      <c r="G634" s="162" t="s">
        <v>139</v>
      </c>
      <c r="H634" s="163">
        <v>270</v>
      </c>
      <c r="I634" s="164"/>
      <c r="J634" s="165">
        <f>ROUND(I634*H634,2)</f>
        <v>0</v>
      </c>
      <c r="K634" s="161" t="s">
        <v>140</v>
      </c>
      <c r="L634" s="34"/>
      <c r="M634" s="166" t="s">
        <v>1</v>
      </c>
      <c r="N634" s="167" t="s">
        <v>37</v>
      </c>
      <c r="O634" s="59"/>
      <c r="P634" s="168">
        <f>O634*H634</f>
        <v>0</v>
      </c>
      <c r="Q634" s="168">
        <v>0</v>
      </c>
      <c r="R634" s="168">
        <f>Q634*H634</f>
        <v>0</v>
      </c>
      <c r="S634" s="168">
        <v>0</v>
      </c>
      <c r="T634" s="169">
        <f>S634*H634</f>
        <v>0</v>
      </c>
      <c r="U634" s="33"/>
      <c r="V634" s="33"/>
      <c r="W634" s="33"/>
      <c r="X634" s="33"/>
      <c r="Y634" s="33"/>
      <c r="Z634" s="33"/>
      <c r="AA634" s="33"/>
      <c r="AB634" s="33"/>
      <c r="AC634" s="33"/>
      <c r="AD634" s="33"/>
      <c r="AE634" s="33"/>
      <c r="AR634" s="170" t="s">
        <v>141</v>
      </c>
      <c r="AT634" s="170" t="s">
        <v>136</v>
      </c>
      <c r="AU634" s="170" t="s">
        <v>79</v>
      </c>
      <c r="AY634" s="18" t="s">
        <v>134</v>
      </c>
      <c r="BE634" s="171">
        <f>IF(N634="základní",J634,0)</f>
        <v>0</v>
      </c>
      <c r="BF634" s="171">
        <f>IF(N634="snížená",J634,0)</f>
        <v>0</v>
      </c>
      <c r="BG634" s="171">
        <f>IF(N634="zákl. přenesená",J634,0)</f>
        <v>0</v>
      </c>
      <c r="BH634" s="171">
        <f>IF(N634="sníž. přenesená",J634,0)</f>
        <v>0</v>
      </c>
      <c r="BI634" s="171">
        <f>IF(N634="nulová",J634,0)</f>
        <v>0</v>
      </c>
      <c r="BJ634" s="18" t="s">
        <v>78</v>
      </c>
      <c r="BK634" s="171">
        <f>ROUND(I634*H634,2)</f>
        <v>0</v>
      </c>
      <c r="BL634" s="18" t="s">
        <v>141</v>
      </c>
      <c r="BM634" s="170" t="s">
        <v>974</v>
      </c>
    </row>
    <row r="635" spans="1:65" s="2" customFormat="1" ht="48.75">
      <c r="A635" s="33"/>
      <c r="B635" s="34"/>
      <c r="C635" s="33"/>
      <c r="D635" s="172" t="s">
        <v>142</v>
      </c>
      <c r="E635" s="33"/>
      <c r="F635" s="173" t="s">
        <v>504</v>
      </c>
      <c r="G635" s="33"/>
      <c r="H635" s="33"/>
      <c r="I635" s="94"/>
      <c r="J635" s="33"/>
      <c r="K635" s="33"/>
      <c r="L635" s="34"/>
      <c r="M635" s="174"/>
      <c r="N635" s="175"/>
      <c r="O635" s="59"/>
      <c r="P635" s="59"/>
      <c r="Q635" s="59"/>
      <c r="R635" s="59"/>
      <c r="S635" s="59"/>
      <c r="T635" s="60"/>
      <c r="U635" s="33"/>
      <c r="V635" s="33"/>
      <c r="W635" s="33"/>
      <c r="X635" s="33"/>
      <c r="Y635" s="33"/>
      <c r="Z635" s="33"/>
      <c r="AA635" s="33"/>
      <c r="AB635" s="33"/>
      <c r="AC635" s="33"/>
      <c r="AD635" s="33"/>
      <c r="AE635" s="33"/>
      <c r="AT635" s="18" t="s">
        <v>142</v>
      </c>
      <c r="AU635" s="18" t="s">
        <v>79</v>
      </c>
    </row>
    <row r="636" spans="1:65" s="2" customFormat="1" ht="48.75">
      <c r="A636" s="33"/>
      <c r="B636" s="34"/>
      <c r="C636" s="33"/>
      <c r="D636" s="172" t="s">
        <v>144</v>
      </c>
      <c r="E636" s="33"/>
      <c r="F636" s="176" t="s">
        <v>505</v>
      </c>
      <c r="G636" s="33"/>
      <c r="H636" s="33"/>
      <c r="I636" s="94"/>
      <c r="J636" s="33"/>
      <c r="K636" s="33"/>
      <c r="L636" s="34"/>
      <c r="M636" s="174"/>
      <c r="N636" s="175"/>
      <c r="O636" s="59"/>
      <c r="P636" s="59"/>
      <c r="Q636" s="59"/>
      <c r="R636" s="59"/>
      <c r="S636" s="59"/>
      <c r="T636" s="60"/>
      <c r="U636" s="33"/>
      <c r="V636" s="33"/>
      <c r="W636" s="33"/>
      <c r="X636" s="33"/>
      <c r="Y636" s="33"/>
      <c r="Z636" s="33"/>
      <c r="AA636" s="33"/>
      <c r="AB636" s="33"/>
      <c r="AC636" s="33"/>
      <c r="AD636" s="33"/>
      <c r="AE636" s="33"/>
      <c r="AT636" s="18" t="s">
        <v>144</v>
      </c>
      <c r="AU636" s="18" t="s">
        <v>79</v>
      </c>
    </row>
    <row r="637" spans="1:65" s="13" customFormat="1" ht="22.5">
      <c r="B637" s="177"/>
      <c r="D637" s="172" t="s">
        <v>146</v>
      </c>
      <c r="E637" s="178" t="s">
        <v>1</v>
      </c>
      <c r="F637" s="179" t="s">
        <v>975</v>
      </c>
      <c r="H637" s="180">
        <v>270</v>
      </c>
      <c r="I637" s="181"/>
      <c r="L637" s="177"/>
      <c r="M637" s="182"/>
      <c r="N637" s="183"/>
      <c r="O637" s="183"/>
      <c r="P637" s="183"/>
      <c r="Q637" s="183"/>
      <c r="R637" s="183"/>
      <c r="S637" s="183"/>
      <c r="T637" s="184"/>
      <c r="AT637" s="178" t="s">
        <v>146</v>
      </c>
      <c r="AU637" s="178" t="s">
        <v>79</v>
      </c>
      <c r="AV637" s="13" t="s">
        <v>79</v>
      </c>
      <c r="AW637" s="13" t="s">
        <v>29</v>
      </c>
      <c r="AX637" s="13" t="s">
        <v>78</v>
      </c>
      <c r="AY637" s="178" t="s">
        <v>134</v>
      </c>
    </row>
    <row r="638" spans="1:65" s="2" customFormat="1" ht="21.75" customHeight="1">
      <c r="A638" s="33"/>
      <c r="B638" s="158"/>
      <c r="C638" s="159" t="s">
        <v>976</v>
      </c>
      <c r="D638" s="159" t="s">
        <v>136</v>
      </c>
      <c r="E638" s="160" t="s">
        <v>506</v>
      </c>
      <c r="F638" s="161" t="s">
        <v>507</v>
      </c>
      <c r="G638" s="162" t="s">
        <v>139</v>
      </c>
      <c r="H638" s="163">
        <v>124</v>
      </c>
      <c r="I638" s="164"/>
      <c r="J638" s="165">
        <f>ROUND(I638*H638,2)</f>
        <v>0</v>
      </c>
      <c r="K638" s="161" t="s">
        <v>140</v>
      </c>
      <c r="L638" s="34"/>
      <c r="M638" s="166" t="s">
        <v>1</v>
      </c>
      <c r="N638" s="167" t="s">
        <v>37</v>
      </c>
      <c r="O638" s="59"/>
      <c r="P638" s="168">
        <f>O638*H638</f>
        <v>0</v>
      </c>
      <c r="Q638" s="168">
        <v>0</v>
      </c>
      <c r="R638" s="168">
        <f>Q638*H638</f>
        <v>0</v>
      </c>
      <c r="S638" s="168">
        <v>0</v>
      </c>
      <c r="T638" s="169">
        <f>S638*H638</f>
        <v>0</v>
      </c>
      <c r="U638" s="33"/>
      <c r="V638" s="33"/>
      <c r="W638" s="33"/>
      <c r="X638" s="33"/>
      <c r="Y638" s="33"/>
      <c r="Z638" s="33"/>
      <c r="AA638" s="33"/>
      <c r="AB638" s="33"/>
      <c r="AC638" s="33"/>
      <c r="AD638" s="33"/>
      <c r="AE638" s="33"/>
      <c r="AR638" s="170" t="s">
        <v>141</v>
      </c>
      <c r="AT638" s="170" t="s">
        <v>136</v>
      </c>
      <c r="AU638" s="170" t="s">
        <v>79</v>
      </c>
      <c r="AY638" s="18" t="s">
        <v>134</v>
      </c>
      <c r="BE638" s="171">
        <f>IF(N638="základní",J638,0)</f>
        <v>0</v>
      </c>
      <c r="BF638" s="171">
        <f>IF(N638="snížená",J638,0)</f>
        <v>0</v>
      </c>
      <c r="BG638" s="171">
        <f>IF(N638="zákl. přenesená",J638,0)</f>
        <v>0</v>
      </c>
      <c r="BH638" s="171">
        <f>IF(N638="sníž. přenesená",J638,0)</f>
        <v>0</v>
      </c>
      <c r="BI638" s="171">
        <f>IF(N638="nulová",J638,0)</f>
        <v>0</v>
      </c>
      <c r="BJ638" s="18" t="s">
        <v>78</v>
      </c>
      <c r="BK638" s="171">
        <f>ROUND(I638*H638,2)</f>
        <v>0</v>
      </c>
      <c r="BL638" s="18" t="s">
        <v>141</v>
      </c>
      <c r="BM638" s="170" t="s">
        <v>977</v>
      </c>
    </row>
    <row r="639" spans="1:65" s="2" customFormat="1" ht="48.75">
      <c r="A639" s="33"/>
      <c r="B639" s="34"/>
      <c r="C639" s="33"/>
      <c r="D639" s="172" t="s">
        <v>142</v>
      </c>
      <c r="E639" s="33"/>
      <c r="F639" s="173" t="s">
        <v>508</v>
      </c>
      <c r="G639" s="33"/>
      <c r="H639" s="33"/>
      <c r="I639" s="94"/>
      <c r="J639" s="33"/>
      <c r="K639" s="33"/>
      <c r="L639" s="34"/>
      <c r="M639" s="174"/>
      <c r="N639" s="175"/>
      <c r="O639" s="59"/>
      <c r="P639" s="59"/>
      <c r="Q639" s="59"/>
      <c r="R639" s="59"/>
      <c r="S639" s="59"/>
      <c r="T639" s="60"/>
      <c r="U639" s="33"/>
      <c r="V639" s="33"/>
      <c r="W639" s="33"/>
      <c r="X639" s="33"/>
      <c r="Y639" s="33"/>
      <c r="Z639" s="33"/>
      <c r="AA639" s="33"/>
      <c r="AB639" s="33"/>
      <c r="AC639" s="33"/>
      <c r="AD639" s="33"/>
      <c r="AE639" s="33"/>
      <c r="AT639" s="18" t="s">
        <v>142</v>
      </c>
      <c r="AU639" s="18" t="s">
        <v>79</v>
      </c>
    </row>
    <row r="640" spans="1:65" s="2" customFormat="1" ht="48.75">
      <c r="A640" s="33"/>
      <c r="B640" s="34"/>
      <c r="C640" s="33"/>
      <c r="D640" s="172" t="s">
        <v>144</v>
      </c>
      <c r="E640" s="33"/>
      <c r="F640" s="176" t="s">
        <v>505</v>
      </c>
      <c r="G640" s="33"/>
      <c r="H640" s="33"/>
      <c r="I640" s="94"/>
      <c r="J640" s="33"/>
      <c r="K640" s="33"/>
      <c r="L640" s="34"/>
      <c r="M640" s="174"/>
      <c r="N640" s="175"/>
      <c r="O640" s="59"/>
      <c r="P640" s="59"/>
      <c r="Q640" s="59"/>
      <c r="R640" s="59"/>
      <c r="S640" s="59"/>
      <c r="T640" s="60"/>
      <c r="U640" s="33"/>
      <c r="V640" s="33"/>
      <c r="W640" s="33"/>
      <c r="X640" s="33"/>
      <c r="Y640" s="33"/>
      <c r="Z640" s="33"/>
      <c r="AA640" s="33"/>
      <c r="AB640" s="33"/>
      <c r="AC640" s="33"/>
      <c r="AD640" s="33"/>
      <c r="AE640" s="33"/>
      <c r="AT640" s="18" t="s">
        <v>144</v>
      </c>
      <c r="AU640" s="18" t="s">
        <v>79</v>
      </c>
    </row>
    <row r="641" spans="1:65" s="13" customFormat="1" ht="22.5">
      <c r="B641" s="177"/>
      <c r="D641" s="172" t="s">
        <v>146</v>
      </c>
      <c r="E641" s="178" t="s">
        <v>1</v>
      </c>
      <c r="F641" s="179" t="s">
        <v>978</v>
      </c>
      <c r="H641" s="180">
        <v>124</v>
      </c>
      <c r="I641" s="181"/>
      <c r="L641" s="177"/>
      <c r="M641" s="182"/>
      <c r="N641" s="183"/>
      <c r="O641" s="183"/>
      <c r="P641" s="183"/>
      <c r="Q641" s="183"/>
      <c r="R641" s="183"/>
      <c r="S641" s="183"/>
      <c r="T641" s="184"/>
      <c r="AT641" s="178" t="s">
        <v>146</v>
      </c>
      <c r="AU641" s="178" t="s">
        <v>79</v>
      </c>
      <c r="AV641" s="13" t="s">
        <v>79</v>
      </c>
      <c r="AW641" s="13" t="s">
        <v>29</v>
      </c>
      <c r="AX641" s="13" t="s">
        <v>78</v>
      </c>
      <c r="AY641" s="178" t="s">
        <v>134</v>
      </c>
    </row>
    <row r="642" spans="1:65" s="12" customFormat="1" ht="20.85" customHeight="1">
      <c r="B642" s="145"/>
      <c r="D642" s="146" t="s">
        <v>71</v>
      </c>
      <c r="E642" s="156" t="s">
        <v>509</v>
      </c>
      <c r="F642" s="156" t="s">
        <v>510</v>
      </c>
      <c r="I642" s="148"/>
      <c r="J642" s="157">
        <f>BK642</f>
        <v>0</v>
      </c>
      <c r="L642" s="145"/>
      <c r="M642" s="150"/>
      <c r="N642" s="151"/>
      <c r="O642" s="151"/>
      <c r="P642" s="152">
        <f>SUM(P643:P701)</f>
        <v>0</v>
      </c>
      <c r="Q642" s="151"/>
      <c r="R642" s="152">
        <f>SUM(R643:R701)</f>
        <v>0</v>
      </c>
      <c r="S642" s="151"/>
      <c r="T642" s="153">
        <f>SUM(T643:T701)</f>
        <v>0</v>
      </c>
      <c r="AR642" s="146" t="s">
        <v>78</v>
      </c>
      <c r="AT642" s="154" t="s">
        <v>71</v>
      </c>
      <c r="AU642" s="154" t="s">
        <v>79</v>
      </c>
      <c r="AY642" s="146" t="s">
        <v>134</v>
      </c>
      <c r="BK642" s="155">
        <f>SUM(BK643:BK701)</f>
        <v>0</v>
      </c>
    </row>
    <row r="643" spans="1:65" s="2" customFormat="1" ht="16.5" customHeight="1">
      <c r="A643" s="33"/>
      <c r="B643" s="158"/>
      <c r="C643" s="159" t="s">
        <v>643</v>
      </c>
      <c r="D643" s="159" t="s">
        <v>136</v>
      </c>
      <c r="E643" s="160" t="s">
        <v>534</v>
      </c>
      <c r="F643" s="161" t="s">
        <v>535</v>
      </c>
      <c r="G643" s="162" t="s">
        <v>151</v>
      </c>
      <c r="H643" s="163">
        <v>6</v>
      </c>
      <c r="I643" s="164"/>
      <c r="J643" s="165">
        <f>ROUND(I643*H643,2)</f>
        <v>0</v>
      </c>
      <c r="K643" s="161" t="s">
        <v>140</v>
      </c>
      <c r="L643" s="34"/>
      <c r="M643" s="166" t="s">
        <v>1</v>
      </c>
      <c r="N643" s="167" t="s">
        <v>37</v>
      </c>
      <c r="O643" s="59"/>
      <c r="P643" s="168">
        <f>O643*H643</f>
        <v>0</v>
      </c>
      <c r="Q643" s="168">
        <v>0</v>
      </c>
      <c r="R643" s="168">
        <f>Q643*H643</f>
        <v>0</v>
      </c>
      <c r="S643" s="168">
        <v>0</v>
      </c>
      <c r="T643" s="169">
        <f>S643*H643</f>
        <v>0</v>
      </c>
      <c r="U643" s="33"/>
      <c r="V643" s="33"/>
      <c r="W643" s="33"/>
      <c r="X643" s="33"/>
      <c r="Y643" s="33"/>
      <c r="Z643" s="33"/>
      <c r="AA643" s="33"/>
      <c r="AB643" s="33"/>
      <c r="AC643" s="33"/>
      <c r="AD643" s="33"/>
      <c r="AE643" s="33"/>
      <c r="AR643" s="170" t="s">
        <v>141</v>
      </c>
      <c r="AT643" s="170" t="s">
        <v>136</v>
      </c>
      <c r="AU643" s="170" t="s">
        <v>93</v>
      </c>
      <c r="AY643" s="18" t="s">
        <v>134</v>
      </c>
      <c r="BE643" s="171">
        <f>IF(N643="základní",J643,0)</f>
        <v>0</v>
      </c>
      <c r="BF643" s="171">
        <f>IF(N643="snížená",J643,0)</f>
        <v>0</v>
      </c>
      <c r="BG643" s="171">
        <f>IF(N643="zákl. přenesená",J643,0)</f>
        <v>0</v>
      </c>
      <c r="BH643" s="171">
        <f>IF(N643="sníž. přenesená",J643,0)</f>
        <v>0</v>
      </c>
      <c r="BI643" s="171">
        <f>IF(N643="nulová",J643,0)</f>
        <v>0</v>
      </c>
      <c r="BJ643" s="18" t="s">
        <v>78</v>
      </c>
      <c r="BK643" s="171">
        <f>ROUND(I643*H643,2)</f>
        <v>0</v>
      </c>
      <c r="BL643" s="18" t="s">
        <v>141</v>
      </c>
      <c r="BM643" s="170" t="s">
        <v>979</v>
      </c>
    </row>
    <row r="644" spans="1:65" s="2" customFormat="1">
      <c r="A644" s="33"/>
      <c r="B644" s="34"/>
      <c r="C644" s="33"/>
      <c r="D644" s="172" t="s">
        <v>142</v>
      </c>
      <c r="E644" s="33"/>
      <c r="F644" s="173" t="s">
        <v>535</v>
      </c>
      <c r="G644" s="33"/>
      <c r="H644" s="33"/>
      <c r="I644" s="94"/>
      <c r="J644" s="33"/>
      <c r="K644" s="33"/>
      <c r="L644" s="34"/>
      <c r="M644" s="174"/>
      <c r="N644" s="175"/>
      <c r="O644" s="59"/>
      <c r="P644" s="59"/>
      <c r="Q644" s="59"/>
      <c r="R644" s="59"/>
      <c r="S644" s="59"/>
      <c r="T644" s="60"/>
      <c r="U644" s="33"/>
      <c r="V644" s="33"/>
      <c r="W644" s="33"/>
      <c r="X644" s="33"/>
      <c r="Y644" s="33"/>
      <c r="Z644" s="33"/>
      <c r="AA644" s="33"/>
      <c r="AB644" s="33"/>
      <c r="AC644" s="33"/>
      <c r="AD644" s="33"/>
      <c r="AE644" s="33"/>
      <c r="AT644" s="18" t="s">
        <v>142</v>
      </c>
      <c r="AU644" s="18" t="s">
        <v>93</v>
      </c>
    </row>
    <row r="645" spans="1:65" s="15" customFormat="1" ht="33.75">
      <c r="B645" s="193"/>
      <c r="D645" s="172" t="s">
        <v>146</v>
      </c>
      <c r="E645" s="194" t="s">
        <v>1</v>
      </c>
      <c r="F645" s="195" t="s">
        <v>536</v>
      </c>
      <c r="H645" s="194" t="s">
        <v>1</v>
      </c>
      <c r="I645" s="196"/>
      <c r="L645" s="193"/>
      <c r="M645" s="197"/>
      <c r="N645" s="198"/>
      <c r="O645" s="198"/>
      <c r="P645" s="198"/>
      <c r="Q645" s="198"/>
      <c r="R645" s="198"/>
      <c r="S645" s="198"/>
      <c r="T645" s="199"/>
      <c r="AT645" s="194" t="s">
        <v>146</v>
      </c>
      <c r="AU645" s="194" t="s">
        <v>93</v>
      </c>
      <c r="AV645" s="15" t="s">
        <v>78</v>
      </c>
      <c r="AW645" s="15" t="s">
        <v>29</v>
      </c>
      <c r="AX645" s="15" t="s">
        <v>72</v>
      </c>
      <c r="AY645" s="194" t="s">
        <v>134</v>
      </c>
    </row>
    <row r="646" spans="1:65" s="15" customFormat="1">
      <c r="B646" s="193"/>
      <c r="D646" s="172" t="s">
        <v>146</v>
      </c>
      <c r="E646" s="194" t="s">
        <v>1</v>
      </c>
      <c r="F646" s="195" t="s">
        <v>537</v>
      </c>
      <c r="H646" s="194" t="s">
        <v>1</v>
      </c>
      <c r="I646" s="196"/>
      <c r="L646" s="193"/>
      <c r="M646" s="197"/>
      <c r="N646" s="198"/>
      <c r="O646" s="198"/>
      <c r="P646" s="198"/>
      <c r="Q646" s="198"/>
      <c r="R646" s="198"/>
      <c r="S646" s="198"/>
      <c r="T646" s="199"/>
      <c r="AT646" s="194" t="s">
        <v>146</v>
      </c>
      <c r="AU646" s="194" t="s">
        <v>93</v>
      </c>
      <c r="AV646" s="15" t="s">
        <v>78</v>
      </c>
      <c r="AW646" s="15" t="s">
        <v>29</v>
      </c>
      <c r="AX646" s="15" t="s">
        <v>72</v>
      </c>
      <c r="AY646" s="194" t="s">
        <v>134</v>
      </c>
    </row>
    <row r="647" spans="1:65" s="15" customFormat="1" ht="22.5">
      <c r="B647" s="193"/>
      <c r="D647" s="172" t="s">
        <v>146</v>
      </c>
      <c r="E647" s="194" t="s">
        <v>1</v>
      </c>
      <c r="F647" s="195" t="s">
        <v>319</v>
      </c>
      <c r="H647" s="194" t="s">
        <v>1</v>
      </c>
      <c r="I647" s="196"/>
      <c r="L647" s="193"/>
      <c r="M647" s="197"/>
      <c r="N647" s="198"/>
      <c r="O647" s="198"/>
      <c r="P647" s="198"/>
      <c r="Q647" s="198"/>
      <c r="R647" s="198"/>
      <c r="S647" s="198"/>
      <c r="T647" s="199"/>
      <c r="AT647" s="194" t="s">
        <v>146</v>
      </c>
      <c r="AU647" s="194" t="s">
        <v>93</v>
      </c>
      <c r="AV647" s="15" t="s">
        <v>78</v>
      </c>
      <c r="AW647" s="15" t="s">
        <v>29</v>
      </c>
      <c r="AX647" s="15" t="s">
        <v>72</v>
      </c>
      <c r="AY647" s="194" t="s">
        <v>134</v>
      </c>
    </row>
    <row r="648" spans="1:65" s="13" customFormat="1">
      <c r="B648" s="177"/>
      <c r="D648" s="172" t="s">
        <v>146</v>
      </c>
      <c r="E648" s="178" t="s">
        <v>1</v>
      </c>
      <c r="F648" s="179" t="s">
        <v>88</v>
      </c>
      <c r="H648" s="180">
        <v>6</v>
      </c>
      <c r="I648" s="181"/>
      <c r="L648" s="177"/>
      <c r="M648" s="182"/>
      <c r="N648" s="183"/>
      <c r="O648" s="183"/>
      <c r="P648" s="183"/>
      <c r="Q648" s="183"/>
      <c r="R648" s="183"/>
      <c r="S648" s="183"/>
      <c r="T648" s="184"/>
      <c r="AT648" s="178" t="s">
        <v>146</v>
      </c>
      <c r="AU648" s="178" t="s">
        <v>93</v>
      </c>
      <c r="AV648" s="13" t="s">
        <v>79</v>
      </c>
      <c r="AW648" s="13" t="s">
        <v>29</v>
      </c>
      <c r="AX648" s="13" t="s">
        <v>78</v>
      </c>
      <c r="AY648" s="178" t="s">
        <v>134</v>
      </c>
    </row>
    <row r="649" spans="1:65" s="2" customFormat="1" ht="16.5" customHeight="1">
      <c r="A649" s="33"/>
      <c r="B649" s="158"/>
      <c r="C649" s="159" t="s">
        <v>288</v>
      </c>
      <c r="D649" s="159" t="s">
        <v>136</v>
      </c>
      <c r="E649" s="160" t="s">
        <v>511</v>
      </c>
      <c r="F649" s="161" t="s">
        <v>512</v>
      </c>
      <c r="G649" s="162" t="s">
        <v>151</v>
      </c>
      <c r="H649" s="163">
        <v>2</v>
      </c>
      <c r="I649" s="164"/>
      <c r="J649" s="165">
        <f>ROUND(I649*H649,2)</f>
        <v>0</v>
      </c>
      <c r="K649" s="161" t="s">
        <v>140</v>
      </c>
      <c r="L649" s="34"/>
      <c r="M649" s="166" t="s">
        <v>1</v>
      </c>
      <c r="N649" s="167" t="s">
        <v>37</v>
      </c>
      <c r="O649" s="59"/>
      <c r="P649" s="168">
        <f>O649*H649</f>
        <v>0</v>
      </c>
      <c r="Q649" s="168">
        <v>0</v>
      </c>
      <c r="R649" s="168">
        <f>Q649*H649</f>
        <v>0</v>
      </c>
      <c r="S649" s="168">
        <v>0</v>
      </c>
      <c r="T649" s="169">
        <f>S649*H649</f>
        <v>0</v>
      </c>
      <c r="U649" s="33"/>
      <c r="V649" s="33"/>
      <c r="W649" s="33"/>
      <c r="X649" s="33"/>
      <c r="Y649" s="33"/>
      <c r="Z649" s="33"/>
      <c r="AA649" s="33"/>
      <c r="AB649" s="33"/>
      <c r="AC649" s="33"/>
      <c r="AD649" s="33"/>
      <c r="AE649" s="33"/>
      <c r="AR649" s="170" t="s">
        <v>141</v>
      </c>
      <c r="AT649" s="170" t="s">
        <v>136</v>
      </c>
      <c r="AU649" s="170" t="s">
        <v>93</v>
      </c>
      <c r="AY649" s="18" t="s">
        <v>134</v>
      </c>
      <c r="BE649" s="171">
        <f>IF(N649="základní",J649,0)</f>
        <v>0</v>
      </c>
      <c r="BF649" s="171">
        <f>IF(N649="snížená",J649,0)</f>
        <v>0</v>
      </c>
      <c r="BG649" s="171">
        <f>IF(N649="zákl. přenesená",J649,0)</f>
        <v>0</v>
      </c>
      <c r="BH649" s="171">
        <f>IF(N649="sníž. přenesená",J649,0)</f>
        <v>0</v>
      </c>
      <c r="BI649" s="171">
        <f>IF(N649="nulová",J649,0)</f>
        <v>0</v>
      </c>
      <c r="BJ649" s="18" t="s">
        <v>78</v>
      </c>
      <c r="BK649" s="171">
        <f>ROUND(I649*H649,2)</f>
        <v>0</v>
      </c>
      <c r="BL649" s="18" t="s">
        <v>141</v>
      </c>
      <c r="BM649" s="170" t="s">
        <v>980</v>
      </c>
    </row>
    <row r="650" spans="1:65" s="2" customFormat="1">
      <c r="A650" s="33"/>
      <c r="B650" s="34"/>
      <c r="C650" s="33"/>
      <c r="D650" s="172" t="s">
        <v>142</v>
      </c>
      <c r="E650" s="33"/>
      <c r="F650" s="173" t="s">
        <v>512</v>
      </c>
      <c r="G650" s="33"/>
      <c r="H650" s="33"/>
      <c r="I650" s="94"/>
      <c r="J650" s="33"/>
      <c r="K650" s="33"/>
      <c r="L650" s="34"/>
      <c r="M650" s="174"/>
      <c r="N650" s="175"/>
      <c r="O650" s="59"/>
      <c r="P650" s="59"/>
      <c r="Q650" s="59"/>
      <c r="R650" s="59"/>
      <c r="S650" s="59"/>
      <c r="T650" s="60"/>
      <c r="U650" s="33"/>
      <c r="V650" s="33"/>
      <c r="W650" s="33"/>
      <c r="X650" s="33"/>
      <c r="Y650" s="33"/>
      <c r="Z650" s="33"/>
      <c r="AA650" s="33"/>
      <c r="AB650" s="33"/>
      <c r="AC650" s="33"/>
      <c r="AD650" s="33"/>
      <c r="AE650" s="33"/>
      <c r="AT650" s="18" t="s">
        <v>142</v>
      </c>
      <c r="AU650" s="18" t="s">
        <v>93</v>
      </c>
    </row>
    <row r="651" spans="1:65" s="15" customFormat="1" ht="33.75">
      <c r="B651" s="193"/>
      <c r="D651" s="172" t="s">
        <v>146</v>
      </c>
      <c r="E651" s="194" t="s">
        <v>1</v>
      </c>
      <c r="F651" s="195" t="s">
        <v>513</v>
      </c>
      <c r="H651" s="194" t="s">
        <v>1</v>
      </c>
      <c r="I651" s="196"/>
      <c r="L651" s="193"/>
      <c r="M651" s="197"/>
      <c r="N651" s="198"/>
      <c r="O651" s="198"/>
      <c r="P651" s="198"/>
      <c r="Q651" s="198"/>
      <c r="R651" s="198"/>
      <c r="S651" s="198"/>
      <c r="T651" s="199"/>
      <c r="AT651" s="194" t="s">
        <v>146</v>
      </c>
      <c r="AU651" s="194" t="s">
        <v>93</v>
      </c>
      <c r="AV651" s="15" t="s">
        <v>78</v>
      </c>
      <c r="AW651" s="15" t="s">
        <v>29</v>
      </c>
      <c r="AX651" s="15" t="s">
        <v>72</v>
      </c>
      <c r="AY651" s="194" t="s">
        <v>134</v>
      </c>
    </row>
    <row r="652" spans="1:65" s="15" customFormat="1" ht="22.5">
      <c r="B652" s="193"/>
      <c r="D652" s="172" t="s">
        <v>146</v>
      </c>
      <c r="E652" s="194" t="s">
        <v>1</v>
      </c>
      <c r="F652" s="195" t="s">
        <v>514</v>
      </c>
      <c r="H652" s="194" t="s">
        <v>1</v>
      </c>
      <c r="I652" s="196"/>
      <c r="L652" s="193"/>
      <c r="M652" s="197"/>
      <c r="N652" s="198"/>
      <c r="O652" s="198"/>
      <c r="P652" s="198"/>
      <c r="Q652" s="198"/>
      <c r="R652" s="198"/>
      <c r="S652" s="198"/>
      <c r="T652" s="199"/>
      <c r="AT652" s="194" t="s">
        <v>146</v>
      </c>
      <c r="AU652" s="194" t="s">
        <v>93</v>
      </c>
      <c r="AV652" s="15" t="s">
        <v>78</v>
      </c>
      <c r="AW652" s="15" t="s">
        <v>29</v>
      </c>
      <c r="AX652" s="15" t="s">
        <v>72</v>
      </c>
      <c r="AY652" s="194" t="s">
        <v>134</v>
      </c>
    </row>
    <row r="653" spans="1:65" s="15" customFormat="1" ht="22.5">
      <c r="B653" s="193"/>
      <c r="D653" s="172" t="s">
        <v>146</v>
      </c>
      <c r="E653" s="194" t="s">
        <v>1</v>
      </c>
      <c r="F653" s="195" t="s">
        <v>319</v>
      </c>
      <c r="H653" s="194" t="s">
        <v>1</v>
      </c>
      <c r="I653" s="196"/>
      <c r="L653" s="193"/>
      <c r="M653" s="197"/>
      <c r="N653" s="198"/>
      <c r="O653" s="198"/>
      <c r="P653" s="198"/>
      <c r="Q653" s="198"/>
      <c r="R653" s="198"/>
      <c r="S653" s="198"/>
      <c r="T653" s="199"/>
      <c r="AT653" s="194" t="s">
        <v>146</v>
      </c>
      <c r="AU653" s="194" t="s">
        <v>93</v>
      </c>
      <c r="AV653" s="15" t="s">
        <v>78</v>
      </c>
      <c r="AW653" s="15" t="s">
        <v>29</v>
      </c>
      <c r="AX653" s="15" t="s">
        <v>72</v>
      </c>
      <c r="AY653" s="194" t="s">
        <v>134</v>
      </c>
    </row>
    <row r="654" spans="1:65" s="13" customFormat="1">
      <c r="B654" s="177"/>
      <c r="D654" s="172" t="s">
        <v>146</v>
      </c>
      <c r="E654" s="178" t="s">
        <v>1</v>
      </c>
      <c r="F654" s="179" t="s">
        <v>79</v>
      </c>
      <c r="H654" s="180">
        <v>2</v>
      </c>
      <c r="I654" s="181"/>
      <c r="L654" s="177"/>
      <c r="M654" s="182"/>
      <c r="N654" s="183"/>
      <c r="O654" s="183"/>
      <c r="P654" s="183"/>
      <c r="Q654" s="183"/>
      <c r="R654" s="183"/>
      <c r="S654" s="183"/>
      <c r="T654" s="184"/>
      <c r="AT654" s="178" t="s">
        <v>146</v>
      </c>
      <c r="AU654" s="178" t="s">
        <v>93</v>
      </c>
      <c r="AV654" s="13" t="s">
        <v>79</v>
      </c>
      <c r="AW654" s="13" t="s">
        <v>29</v>
      </c>
      <c r="AX654" s="13" t="s">
        <v>78</v>
      </c>
      <c r="AY654" s="178" t="s">
        <v>134</v>
      </c>
    </row>
    <row r="655" spans="1:65" s="2" customFormat="1" ht="16.5" customHeight="1">
      <c r="A655" s="33"/>
      <c r="B655" s="158"/>
      <c r="C655" s="159" t="s">
        <v>627</v>
      </c>
      <c r="D655" s="159" t="s">
        <v>136</v>
      </c>
      <c r="E655" s="160" t="s">
        <v>516</v>
      </c>
      <c r="F655" s="161" t="s">
        <v>517</v>
      </c>
      <c r="G655" s="162" t="s">
        <v>151</v>
      </c>
      <c r="H655" s="163">
        <v>13</v>
      </c>
      <c r="I655" s="164"/>
      <c r="J655" s="165">
        <f>ROUND(I655*H655,2)</f>
        <v>0</v>
      </c>
      <c r="K655" s="161" t="s">
        <v>140</v>
      </c>
      <c r="L655" s="34"/>
      <c r="M655" s="166" t="s">
        <v>1</v>
      </c>
      <c r="N655" s="167" t="s">
        <v>37</v>
      </c>
      <c r="O655" s="59"/>
      <c r="P655" s="168">
        <f>O655*H655</f>
        <v>0</v>
      </c>
      <c r="Q655" s="168">
        <v>0</v>
      </c>
      <c r="R655" s="168">
        <f>Q655*H655</f>
        <v>0</v>
      </c>
      <c r="S655" s="168">
        <v>0</v>
      </c>
      <c r="T655" s="169">
        <f>S655*H655</f>
        <v>0</v>
      </c>
      <c r="U655" s="33"/>
      <c r="V655" s="33"/>
      <c r="W655" s="33"/>
      <c r="X655" s="33"/>
      <c r="Y655" s="33"/>
      <c r="Z655" s="33"/>
      <c r="AA655" s="33"/>
      <c r="AB655" s="33"/>
      <c r="AC655" s="33"/>
      <c r="AD655" s="33"/>
      <c r="AE655" s="33"/>
      <c r="AR655" s="170" t="s">
        <v>141</v>
      </c>
      <c r="AT655" s="170" t="s">
        <v>136</v>
      </c>
      <c r="AU655" s="170" t="s">
        <v>93</v>
      </c>
      <c r="AY655" s="18" t="s">
        <v>134</v>
      </c>
      <c r="BE655" s="171">
        <f>IF(N655="základní",J655,0)</f>
        <v>0</v>
      </c>
      <c r="BF655" s="171">
        <f>IF(N655="snížená",J655,0)</f>
        <v>0</v>
      </c>
      <c r="BG655" s="171">
        <f>IF(N655="zákl. přenesená",J655,0)</f>
        <v>0</v>
      </c>
      <c r="BH655" s="171">
        <f>IF(N655="sníž. přenesená",J655,0)</f>
        <v>0</v>
      </c>
      <c r="BI655" s="171">
        <f>IF(N655="nulová",J655,0)</f>
        <v>0</v>
      </c>
      <c r="BJ655" s="18" t="s">
        <v>78</v>
      </c>
      <c r="BK655" s="171">
        <f>ROUND(I655*H655,2)</f>
        <v>0</v>
      </c>
      <c r="BL655" s="18" t="s">
        <v>141</v>
      </c>
      <c r="BM655" s="170" t="s">
        <v>981</v>
      </c>
    </row>
    <row r="656" spans="1:65" s="2" customFormat="1">
      <c r="A656" s="33"/>
      <c r="B656" s="34"/>
      <c r="C656" s="33"/>
      <c r="D656" s="172" t="s">
        <v>142</v>
      </c>
      <c r="E656" s="33"/>
      <c r="F656" s="173" t="s">
        <v>517</v>
      </c>
      <c r="G656" s="33"/>
      <c r="H656" s="33"/>
      <c r="I656" s="94"/>
      <c r="J656" s="33"/>
      <c r="K656" s="33"/>
      <c r="L656" s="34"/>
      <c r="M656" s="174"/>
      <c r="N656" s="175"/>
      <c r="O656" s="59"/>
      <c r="P656" s="59"/>
      <c r="Q656" s="59"/>
      <c r="R656" s="59"/>
      <c r="S656" s="59"/>
      <c r="T656" s="60"/>
      <c r="U656" s="33"/>
      <c r="V656" s="33"/>
      <c r="W656" s="33"/>
      <c r="X656" s="33"/>
      <c r="Y656" s="33"/>
      <c r="Z656" s="33"/>
      <c r="AA656" s="33"/>
      <c r="AB656" s="33"/>
      <c r="AC656" s="33"/>
      <c r="AD656" s="33"/>
      <c r="AE656" s="33"/>
      <c r="AT656" s="18" t="s">
        <v>142</v>
      </c>
      <c r="AU656" s="18" t="s">
        <v>93</v>
      </c>
    </row>
    <row r="657" spans="1:65" s="15" customFormat="1" ht="22.5">
      <c r="B657" s="193"/>
      <c r="D657" s="172" t="s">
        <v>146</v>
      </c>
      <c r="E657" s="194" t="s">
        <v>1</v>
      </c>
      <c r="F657" s="195" t="s">
        <v>518</v>
      </c>
      <c r="H657" s="194" t="s">
        <v>1</v>
      </c>
      <c r="I657" s="196"/>
      <c r="L657" s="193"/>
      <c r="M657" s="197"/>
      <c r="N657" s="198"/>
      <c r="O657" s="198"/>
      <c r="P657" s="198"/>
      <c r="Q657" s="198"/>
      <c r="R657" s="198"/>
      <c r="S657" s="198"/>
      <c r="T657" s="199"/>
      <c r="AT657" s="194" t="s">
        <v>146</v>
      </c>
      <c r="AU657" s="194" t="s">
        <v>93</v>
      </c>
      <c r="AV657" s="15" t="s">
        <v>78</v>
      </c>
      <c r="AW657" s="15" t="s">
        <v>29</v>
      </c>
      <c r="AX657" s="15" t="s">
        <v>72</v>
      </c>
      <c r="AY657" s="194" t="s">
        <v>134</v>
      </c>
    </row>
    <row r="658" spans="1:65" s="15" customFormat="1" ht="33.75">
      <c r="B658" s="193"/>
      <c r="D658" s="172" t="s">
        <v>146</v>
      </c>
      <c r="E658" s="194" t="s">
        <v>1</v>
      </c>
      <c r="F658" s="195" t="s">
        <v>519</v>
      </c>
      <c r="H658" s="194" t="s">
        <v>1</v>
      </c>
      <c r="I658" s="196"/>
      <c r="L658" s="193"/>
      <c r="M658" s="197"/>
      <c r="N658" s="198"/>
      <c r="O658" s="198"/>
      <c r="P658" s="198"/>
      <c r="Q658" s="198"/>
      <c r="R658" s="198"/>
      <c r="S658" s="198"/>
      <c r="T658" s="199"/>
      <c r="AT658" s="194" t="s">
        <v>146</v>
      </c>
      <c r="AU658" s="194" t="s">
        <v>93</v>
      </c>
      <c r="AV658" s="15" t="s">
        <v>78</v>
      </c>
      <c r="AW658" s="15" t="s">
        <v>29</v>
      </c>
      <c r="AX658" s="15" t="s">
        <v>72</v>
      </c>
      <c r="AY658" s="194" t="s">
        <v>134</v>
      </c>
    </row>
    <row r="659" spans="1:65" s="15" customFormat="1" ht="22.5">
      <c r="B659" s="193"/>
      <c r="D659" s="172" t="s">
        <v>146</v>
      </c>
      <c r="E659" s="194" t="s">
        <v>1</v>
      </c>
      <c r="F659" s="195" t="s">
        <v>514</v>
      </c>
      <c r="H659" s="194" t="s">
        <v>1</v>
      </c>
      <c r="I659" s="196"/>
      <c r="L659" s="193"/>
      <c r="M659" s="197"/>
      <c r="N659" s="198"/>
      <c r="O659" s="198"/>
      <c r="P659" s="198"/>
      <c r="Q659" s="198"/>
      <c r="R659" s="198"/>
      <c r="S659" s="198"/>
      <c r="T659" s="199"/>
      <c r="AT659" s="194" t="s">
        <v>146</v>
      </c>
      <c r="AU659" s="194" t="s">
        <v>93</v>
      </c>
      <c r="AV659" s="15" t="s">
        <v>78</v>
      </c>
      <c r="AW659" s="15" t="s">
        <v>29</v>
      </c>
      <c r="AX659" s="15" t="s">
        <v>72</v>
      </c>
      <c r="AY659" s="194" t="s">
        <v>134</v>
      </c>
    </row>
    <row r="660" spans="1:65" s="15" customFormat="1" ht="22.5">
      <c r="B660" s="193"/>
      <c r="D660" s="172" t="s">
        <v>146</v>
      </c>
      <c r="E660" s="194" t="s">
        <v>1</v>
      </c>
      <c r="F660" s="195" t="s">
        <v>319</v>
      </c>
      <c r="H660" s="194" t="s">
        <v>1</v>
      </c>
      <c r="I660" s="196"/>
      <c r="L660" s="193"/>
      <c r="M660" s="197"/>
      <c r="N660" s="198"/>
      <c r="O660" s="198"/>
      <c r="P660" s="198"/>
      <c r="Q660" s="198"/>
      <c r="R660" s="198"/>
      <c r="S660" s="198"/>
      <c r="T660" s="199"/>
      <c r="AT660" s="194" t="s">
        <v>146</v>
      </c>
      <c r="AU660" s="194" t="s">
        <v>93</v>
      </c>
      <c r="AV660" s="15" t="s">
        <v>78</v>
      </c>
      <c r="AW660" s="15" t="s">
        <v>29</v>
      </c>
      <c r="AX660" s="15" t="s">
        <v>72</v>
      </c>
      <c r="AY660" s="194" t="s">
        <v>134</v>
      </c>
    </row>
    <row r="661" spans="1:65" s="13" customFormat="1">
      <c r="B661" s="177"/>
      <c r="D661" s="172" t="s">
        <v>146</v>
      </c>
      <c r="E661" s="178" t="s">
        <v>1</v>
      </c>
      <c r="F661" s="179" t="s">
        <v>982</v>
      </c>
      <c r="H661" s="180">
        <v>13</v>
      </c>
      <c r="I661" s="181"/>
      <c r="L661" s="177"/>
      <c r="M661" s="182"/>
      <c r="N661" s="183"/>
      <c r="O661" s="183"/>
      <c r="P661" s="183"/>
      <c r="Q661" s="183"/>
      <c r="R661" s="183"/>
      <c r="S661" s="183"/>
      <c r="T661" s="184"/>
      <c r="AT661" s="178" t="s">
        <v>146</v>
      </c>
      <c r="AU661" s="178" t="s">
        <v>93</v>
      </c>
      <c r="AV661" s="13" t="s">
        <v>79</v>
      </c>
      <c r="AW661" s="13" t="s">
        <v>29</v>
      </c>
      <c r="AX661" s="13" t="s">
        <v>78</v>
      </c>
      <c r="AY661" s="178" t="s">
        <v>134</v>
      </c>
    </row>
    <row r="662" spans="1:65" s="2" customFormat="1" ht="16.5" customHeight="1">
      <c r="A662" s="33"/>
      <c r="B662" s="158"/>
      <c r="C662" s="159" t="s">
        <v>634</v>
      </c>
      <c r="D662" s="159" t="s">
        <v>136</v>
      </c>
      <c r="E662" s="160" t="s">
        <v>521</v>
      </c>
      <c r="F662" s="161" t="s">
        <v>522</v>
      </c>
      <c r="G662" s="162" t="s">
        <v>151</v>
      </c>
      <c r="H662" s="163">
        <v>10</v>
      </c>
      <c r="I662" s="164"/>
      <c r="J662" s="165">
        <f>ROUND(I662*H662,2)</f>
        <v>0</v>
      </c>
      <c r="K662" s="161" t="s">
        <v>140</v>
      </c>
      <c r="L662" s="34"/>
      <c r="M662" s="166" t="s">
        <v>1</v>
      </c>
      <c r="N662" s="167" t="s">
        <v>37</v>
      </c>
      <c r="O662" s="59"/>
      <c r="P662" s="168">
        <f>O662*H662</f>
        <v>0</v>
      </c>
      <c r="Q662" s="168">
        <v>0</v>
      </c>
      <c r="R662" s="168">
        <f>Q662*H662</f>
        <v>0</v>
      </c>
      <c r="S662" s="168">
        <v>0</v>
      </c>
      <c r="T662" s="169">
        <f>S662*H662</f>
        <v>0</v>
      </c>
      <c r="U662" s="33"/>
      <c r="V662" s="33"/>
      <c r="W662" s="33"/>
      <c r="X662" s="33"/>
      <c r="Y662" s="33"/>
      <c r="Z662" s="33"/>
      <c r="AA662" s="33"/>
      <c r="AB662" s="33"/>
      <c r="AC662" s="33"/>
      <c r="AD662" s="33"/>
      <c r="AE662" s="33"/>
      <c r="AR662" s="170" t="s">
        <v>141</v>
      </c>
      <c r="AT662" s="170" t="s">
        <v>136</v>
      </c>
      <c r="AU662" s="170" t="s">
        <v>93</v>
      </c>
      <c r="AY662" s="18" t="s">
        <v>134</v>
      </c>
      <c r="BE662" s="171">
        <f>IF(N662="základní",J662,0)</f>
        <v>0</v>
      </c>
      <c r="BF662" s="171">
        <f>IF(N662="snížená",J662,0)</f>
        <v>0</v>
      </c>
      <c r="BG662" s="171">
        <f>IF(N662="zákl. přenesená",J662,0)</f>
        <v>0</v>
      </c>
      <c r="BH662" s="171">
        <f>IF(N662="sníž. přenesená",J662,0)</f>
        <v>0</v>
      </c>
      <c r="BI662" s="171">
        <f>IF(N662="nulová",J662,0)</f>
        <v>0</v>
      </c>
      <c r="BJ662" s="18" t="s">
        <v>78</v>
      </c>
      <c r="BK662" s="171">
        <f>ROUND(I662*H662,2)</f>
        <v>0</v>
      </c>
      <c r="BL662" s="18" t="s">
        <v>141</v>
      </c>
      <c r="BM662" s="170" t="s">
        <v>983</v>
      </c>
    </row>
    <row r="663" spans="1:65" s="2" customFormat="1">
      <c r="A663" s="33"/>
      <c r="B663" s="34"/>
      <c r="C663" s="33"/>
      <c r="D663" s="172" t="s">
        <v>142</v>
      </c>
      <c r="E663" s="33"/>
      <c r="F663" s="173" t="s">
        <v>522</v>
      </c>
      <c r="G663" s="33"/>
      <c r="H663" s="33"/>
      <c r="I663" s="94"/>
      <c r="J663" s="33"/>
      <c r="K663" s="33"/>
      <c r="L663" s="34"/>
      <c r="M663" s="174"/>
      <c r="N663" s="175"/>
      <c r="O663" s="59"/>
      <c r="P663" s="59"/>
      <c r="Q663" s="59"/>
      <c r="R663" s="59"/>
      <c r="S663" s="59"/>
      <c r="T663" s="60"/>
      <c r="U663" s="33"/>
      <c r="V663" s="33"/>
      <c r="W663" s="33"/>
      <c r="X663" s="33"/>
      <c r="Y663" s="33"/>
      <c r="Z663" s="33"/>
      <c r="AA663" s="33"/>
      <c r="AB663" s="33"/>
      <c r="AC663" s="33"/>
      <c r="AD663" s="33"/>
      <c r="AE663" s="33"/>
      <c r="AT663" s="18" t="s">
        <v>142</v>
      </c>
      <c r="AU663" s="18" t="s">
        <v>93</v>
      </c>
    </row>
    <row r="664" spans="1:65" s="15" customFormat="1" ht="22.5">
      <c r="B664" s="193"/>
      <c r="D664" s="172" t="s">
        <v>146</v>
      </c>
      <c r="E664" s="194" t="s">
        <v>1</v>
      </c>
      <c r="F664" s="195" t="s">
        <v>523</v>
      </c>
      <c r="H664" s="194" t="s">
        <v>1</v>
      </c>
      <c r="I664" s="196"/>
      <c r="L664" s="193"/>
      <c r="M664" s="197"/>
      <c r="N664" s="198"/>
      <c r="O664" s="198"/>
      <c r="P664" s="198"/>
      <c r="Q664" s="198"/>
      <c r="R664" s="198"/>
      <c r="S664" s="198"/>
      <c r="T664" s="199"/>
      <c r="AT664" s="194" t="s">
        <v>146</v>
      </c>
      <c r="AU664" s="194" t="s">
        <v>93</v>
      </c>
      <c r="AV664" s="15" t="s">
        <v>78</v>
      </c>
      <c r="AW664" s="15" t="s">
        <v>29</v>
      </c>
      <c r="AX664" s="15" t="s">
        <v>72</v>
      </c>
      <c r="AY664" s="194" t="s">
        <v>134</v>
      </c>
    </row>
    <row r="665" spans="1:65" s="15" customFormat="1" ht="33.75">
      <c r="B665" s="193"/>
      <c r="D665" s="172" t="s">
        <v>146</v>
      </c>
      <c r="E665" s="194" t="s">
        <v>1</v>
      </c>
      <c r="F665" s="195" t="s">
        <v>519</v>
      </c>
      <c r="H665" s="194" t="s">
        <v>1</v>
      </c>
      <c r="I665" s="196"/>
      <c r="L665" s="193"/>
      <c r="M665" s="197"/>
      <c r="N665" s="198"/>
      <c r="O665" s="198"/>
      <c r="P665" s="198"/>
      <c r="Q665" s="198"/>
      <c r="R665" s="198"/>
      <c r="S665" s="198"/>
      <c r="T665" s="199"/>
      <c r="AT665" s="194" t="s">
        <v>146</v>
      </c>
      <c r="AU665" s="194" t="s">
        <v>93</v>
      </c>
      <c r="AV665" s="15" t="s">
        <v>78</v>
      </c>
      <c r="AW665" s="15" t="s">
        <v>29</v>
      </c>
      <c r="AX665" s="15" t="s">
        <v>72</v>
      </c>
      <c r="AY665" s="194" t="s">
        <v>134</v>
      </c>
    </row>
    <row r="666" spans="1:65" s="15" customFormat="1" ht="22.5">
      <c r="B666" s="193"/>
      <c r="D666" s="172" t="s">
        <v>146</v>
      </c>
      <c r="E666" s="194" t="s">
        <v>1</v>
      </c>
      <c r="F666" s="195" t="s">
        <v>514</v>
      </c>
      <c r="H666" s="194" t="s">
        <v>1</v>
      </c>
      <c r="I666" s="196"/>
      <c r="L666" s="193"/>
      <c r="M666" s="197"/>
      <c r="N666" s="198"/>
      <c r="O666" s="198"/>
      <c r="P666" s="198"/>
      <c r="Q666" s="198"/>
      <c r="R666" s="198"/>
      <c r="S666" s="198"/>
      <c r="T666" s="199"/>
      <c r="AT666" s="194" t="s">
        <v>146</v>
      </c>
      <c r="AU666" s="194" t="s">
        <v>93</v>
      </c>
      <c r="AV666" s="15" t="s">
        <v>78</v>
      </c>
      <c r="AW666" s="15" t="s">
        <v>29</v>
      </c>
      <c r="AX666" s="15" t="s">
        <v>72</v>
      </c>
      <c r="AY666" s="194" t="s">
        <v>134</v>
      </c>
    </row>
    <row r="667" spans="1:65" s="15" customFormat="1" ht="22.5">
      <c r="B667" s="193"/>
      <c r="D667" s="172" t="s">
        <v>146</v>
      </c>
      <c r="E667" s="194" t="s">
        <v>1</v>
      </c>
      <c r="F667" s="195" t="s">
        <v>319</v>
      </c>
      <c r="H667" s="194" t="s">
        <v>1</v>
      </c>
      <c r="I667" s="196"/>
      <c r="L667" s="193"/>
      <c r="M667" s="197"/>
      <c r="N667" s="198"/>
      <c r="O667" s="198"/>
      <c r="P667" s="198"/>
      <c r="Q667" s="198"/>
      <c r="R667" s="198"/>
      <c r="S667" s="198"/>
      <c r="T667" s="199"/>
      <c r="AT667" s="194" t="s">
        <v>146</v>
      </c>
      <c r="AU667" s="194" t="s">
        <v>93</v>
      </c>
      <c r="AV667" s="15" t="s">
        <v>78</v>
      </c>
      <c r="AW667" s="15" t="s">
        <v>29</v>
      </c>
      <c r="AX667" s="15" t="s">
        <v>72</v>
      </c>
      <c r="AY667" s="194" t="s">
        <v>134</v>
      </c>
    </row>
    <row r="668" spans="1:65" s="13" customFormat="1">
      <c r="B668" s="177"/>
      <c r="D668" s="172" t="s">
        <v>146</v>
      </c>
      <c r="E668" s="178" t="s">
        <v>1</v>
      </c>
      <c r="F668" s="179" t="s">
        <v>509</v>
      </c>
      <c r="H668" s="180">
        <v>10</v>
      </c>
      <c r="I668" s="181"/>
      <c r="L668" s="177"/>
      <c r="M668" s="182"/>
      <c r="N668" s="183"/>
      <c r="O668" s="183"/>
      <c r="P668" s="183"/>
      <c r="Q668" s="183"/>
      <c r="R668" s="183"/>
      <c r="S668" s="183"/>
      <c r="T668" s="184"/>
      <c r="AT668" s="178" t="s">
        <v>146</v>
      </c>
      <c r="AU668" s="178" t="s">
        <v>93</v>
      </c>
      <c r="AV668" s="13" t="s">
        <v>79</v>
      </c>
      <c r="AW668" s="13" t="s">
        <v>29</v>
      </c>
      <c r="AX668" s="13" t="s">
        <v>78</v>
      </c>
      <c r="AY668" s="178" t="s">
        <v>134</v>
      </c>
    </row>
    <row r="669" spans="1:65" s="2" customFormat="1" ht="16.5" customHeight="1">
      <c r="A669" s="33"/>
      <c r="B669" s="158"/>
      <c r="C669" s="159" t="s">
        <v>640</v>
      </c>
      <c r="D669" s="159" t="s">
        <v>136</v>
      </c>
      <c r="E669" s="160" t="s">
        <v>525</v>
      </c>
      <c r="F669" s="161" t="s">
        <v>526</v>
      </c>
      <c r="G669" s="162" t="s">
        <v>151</v>
      </c>
      <c r="H669" s="163">
        <v>1</v>
      </c>
      <c r="I669" s="164"/>
      <c r="J669" s="165">
        <f>ROUND(I669*H669,2)</f>
        <v>0</v>
      </c>
      <c r="K669" s="161" t="s">
        <v>140</v>
      </c>
      <c r="L669" s="34"/>
      <c r="M669" s="166" t="s">
        <v>1</v>
      </c>
      <c r="N669" s="167" t="s">
        <v>37</v>
      </c>
      <c r="O669" s="59"/>
      <c r="P669" s="168">
        <f>O669*H669</f>
        <v>0</v>
      </c>
      <c r="Q669" s="168">
        <v>0</v>
      </c>
      <c r="R669" s="168">
        <f>Q669*H669</f>
        <v>0</v>
      </c>
      <c r="S669" s="168">
        <v>0</v>
      </c>
      <c r="T669" s="169">
        <f>S669*H669</f>
        <v>0</v>
      </c>
      <c r="U669" s="33"/>
      <c r="V669" s="33"/>
      <c r="W669" s="33"/>
      <c r="X669" s="33"/>
      <c r="Y669" s="33"/>
      <c r="Z669" s="33"/>
      <c r="AA669" s="33"/>
      <c r="AB669" s="33"/>
      <c r="AC669" s="33"/>
      <c r="AD669" s="33"/>
      <c r="AE669" s="33"/>
      <c r="AR669" s="170" t="s">
        <v>141</v>
      </c>
      <c r="AT669" s="170" t="s">
        <v>136</v>
      </c>
      <c r="AU669" s="170" t="s">
        <v>93</v>
      </c>
      <c r="AY669" s="18" t="s">
        <v>134</v>
      </c>
      <c r="BE669" s="171">
        <f>IF(N669="základní",J669,0)</f>
        <v>0</v>
      </c>
      <c r="BF669" s="171">
        <f>IF(N669="snížená",J669,0)</f>
        <v>0</v>
      </c>
      <c r="BG669" s="171">
        <f>IF(N669="zákl. přenesená",J669,0)</f>
        <v>0</v>
      </c>
      <c r="BH669" s="171">
        <f>IF(N669="sníž. přenesená",J669,0)</f>
        <v>0</v>
      </c>
      <c r="BI669" s="171">
        <f>IF(N669="nulová",J669,0)</f>
        <v>0</v>
      </c>
      <c r="BJ669" s="18" t="s">
        <v>78</v>
      </c>
      <c r="BK669" s="171">
        <f>ROUND(I669*H669,2)</f>
        <v>0</v>
      </c>
      <c r="BL669" s="18" t="s">
        <v>141</v>
      </c>
      <c r="BM669" s="170" t="s">
        <v>984</v>
      </c>
    </row>
    <row r="670" spans="1:65" s="2" customFormat="1">
      <c r="A670" s="33"/>
      <c r="B670" s="34"/>
      <c r="C670" s="33"/>
      <c r="D670" s="172" t="s">
        <v>142</v>
      </c>
      <c r="E670" s="33"/>
      <c r="F670" s="173" t="s">
        <v>526</v>
      </c>
      <c r="G670" s="33"/>
      <c r="H670" s="33"/>
      <c r="I670" s="94"/>
      <c r="J670" s="33"/>
      <c r="K670" s="33"/>
      <c r="L670" s="34"/>
      <c r="M670" s="174"/>
      <c r="N670" s="175"/>
      <c r="O670" s="59"/>
      <c r="P670" s="59"/>
      <c r="Q670" s="59"/>
      <c r="R670" s="59"/>
      <c r="S670" s="59"/>
      <c r="T670" s="60"/>
      <c r="U670" s="33"/>
      <c r="V670" s="33"/>
      <c r="W670" s="33"/>
      <c r="X670" s="33"/>
      <c r="Y670" s="33"/>
      <c r="Z670" s="33"/>
      <c r="AA670" s="33"/>
      <c r="AB670" s="33"/>
      <c r="AC670" s="33"/>
      <c r="AD670" s="33"/>
      <c r="AE670" s="33"/>
      <c r="AT670" s="18" t="s">
        <v>142</v>
      </c>
      <c r="AU670" s="18" t="s">
        <v>93</v>
      </c>
    </row>
    <row r="671" spans="1:65" s="15" customFormat="1" ht="22.5">
      <c r="B671" s="193"/>
      <c r="D671" s="172" t="s">
        <v>146</v>
      </c>
      <c r="E671" s="194" t="s">
        <v>1</v>
      </c>
      <c r="F671" s="195" t="s">
        <v>523</v>
      </c>
      <c r="H671" s="194" t="s">
        <v>1</v>
      </c>
      <c r="I671" s="196"/>
      <c r="L671" s="193"/>
      <c r="M671" s="197"/>
      <c r="N671" s="198"/>
      <c r="O671" s="198"/>
      <c r="P671" s="198"/>
      <c r="Q671" s="198"/>
      <c r="R671" s="198"/>
      <c r="S671" s="198"/>
      <c r="T671" s="199"/>
      <c r="AT671" s="194" t="s">
        <v>146</v>
      </c>
      <c r="AU671" s="194" t="s">
        <v>93</v>
      </c>
      <c r="AV671" s="15" t="s">
        <v>78</v>
      </c>
      <c r="AW671" s="15" t="s">
        <v>29</v>
      </c>
      <c r="AX671" s="15" t="s">
        <v>72</v>
      </c>
      <c r="AY671" s="194" t="s">
        <v>134</v>
      </c>
    </row>
    <row r="672" spans="1:65" s="15" customFormat="1" ht="22.5">
      <c r="B672" s="193"/>
      <c r="D672" s="172" t="s">
        <v>146</v>
      </c>
      <c r="E672" s="194" t="s">
        <v>1</v>
      </c>
      <c r="F672" s="195" t="s">
        <v>514</v>
      </c>
      <c r="H672" s="194" t="s">
        <v>1</v>
      </c>
      <c r="I672" s="196"/>
      <c r="L672" s="193"/>
      <c r="M672" s="197"/>
      <c r="N672" s="198"/>
      <c r="O672" s="198"/>
      <c r="P672" s="198"/>
      <c r="Q672" s="198"/>
      <c r="R672" s="198"/>
      <c r="S672" s="198"/>
      <c r="T672" s="199"/>
      <c r="AT672" s="194" t="s">
        <v>146</v>
      </c>
      <c r="AU672" s="194" t="s">
        <v>93</v>
      </c>
      <c r="AV672" s="15" t="s">
        <v>78</v>
      </c>
      <c r="AW672" s="15" t="s">
        <v>29</v>
      </c>
      <c r="AX672" s="15" t="s">
        <v>72</v>
      </c>
      <c r="AY672" s="194" t="s">
        <v>134</v>
      </c>
    </row>
    <row r="673" spans="1:65" s="15" customFormat="1" ht="22.5">
      <c r="B673" s="193"/>
      <c r="D673" s="172" t="s">
        <v>146</v>
      </c>
      <c r="E673" s="194" t="s">
        <v>1</v>
      </c>
      <c r="F673" s="195" t="s">
        <v>319</v>
      </c>
      <c r="H673" s="194" t="s">
        <v>1</v>
      </c>
      <c r="I673" s="196"/>
      <c r="L673" s="193"/>
      <c r="M673" s="197"/>
      <c r="N673" s="198"/>
      <c r="O673" s="198"/>
      <c r="P673" s="198"/>
      <c r="Q673" s="198"/>
      <c r="R673" s="198"/>
      <c r="S673" s="198"/>
      <c r="T673" s="199"/>
      <c r="AT673" s="194" t="s">
        <v>146</v>
      </c>
      <c r="AU673" s="194" t="s">
        <v>93</v>
      </c>
      <c r="AV673" s="15" t="s">
        <v>78</v>
      </c>
      <c r="AW673" s="15" t="s">
        <v>29</v>
      </c>
      <c r="AX673" s="15" t="s">
        <v>72</v>
      </c>
      <c r="AY673" s="194" t="s">
        <v>134</v>
      </c>
    </row>
    <row r="674" spans="1:65" s="13" customFormat="1">
      <c r="B674" s="177"/>
      <c r="D674" s="172" t="s">
        <v>146</v>
      </c>
      <c r="E674" s="178" t="s">
        <v>1</v>
      </c>
      <c r="F674" s="179" t="s">
        <v>78</v>
      </c>
      <c r="H674" s="180">
        <v>1</v>
      </c>
      <c r="I674" s="181"/>
      <c r="L674" s="177"/>
      <c r="M674" s="182"/>
      <c r="N674" s="183"/>
      <c r="O674" s="183"/>
      <c r="P674" s="183"/>
      <c r="Q674" s="183"/>
      <c r="R674" s="183"/>
      <c r="S674" s="183"/>
      <c r="T674" s="184"/>
      <c r="AT674" s="178" t="s">
        <v>146</v>
      </c>
      <c r="AU674" s="178" t="s">
        <v>93</v>
      </c>
      <c r="AV674" s="13" t="s">
        <v>79</v>
      </c>
      <c r="AW674" s="13" t="s">
        <v>29</v>
      </c>
      <c r="AX674" s="13" t="s">
        <v>78</v>
      </c>
      <c r="AY674" s="178" t="s">
        <v>134</v>
      </c>
    </row>
    <row r="675" spans="1:65" s="2" customFormat="1" ht="16.5" customHeight="1">
      <c r="A675" s="33"/>
      <c r="B675" s="158"/>
      <c r="C675" s="159" t="s">
        <v>985</v>
      </c>
      <c r="D675" s="159" t="s">
        <v>136</v>
      </c>
      <c r="E675" s="160" t="s">
        <v>528</v>
      </c>
      <c r="F675" s="161" t="s">
        <v>529</v>
      </c>
      <c r="G675" s="162" t="s">
        <v>151</v>
      </c>
      <c r="H675" s="163">
        <v>57</v>
      </c>
      <c r="I675" s="164"/>
      <c r="J675" s="165">
        <f>ROUND(I675*H675,2)</f>
        <v>0</v>
      </c>
      <c r="K675" s="161" t="s">
        <v>140</v>
      </c>
      <c r="L675" s="34"/>
      <c r="M675" s="166" t="s">
        <v>1</v>
      </c>
      <c r="N675" s="167" t="s">
        <v>37</v>
      </c>
      <c r="O675" s="59"/>
      <c r="P675" s="168">
        <f>O675*H675</f>
        <v>0</v>
      </c>
      <c r="Q675" s="168">
        <v>0</v>
      </c>
      <c r="R675" s="168">
        <f>Q675*H675</f>
        <v>0</v>
      </c>
      <c r="S675" s="168">
        <v>0</v>
      </c>
      <c r="T675" s="169">
        <f>S675*H675</f>
        <v>0</v>
      </c>
      <c r="U675" s="33"/>
      <c r="V675" s="33"/>
      <c r="W675" s="33"/>
      <c r="X675" s="33"/>
      <c r="Y675" s="33"/>
      <c r="Z675" s="33"/>
      <c r="AA675" s="33"/>
      <c r="AB675" s="33"/>
      <c r="AC675" s="33"/>
      <c r="AD675" s="33"/>
      <c r="AE675" s="33"/>
      <c r="AR675" s="170" t="s">
        <v>141</v>
      </c>
      <c r="AT675" s="170" t="s">
        <v>136</v>
      </c>
      <c r="AU675" s="170" t="s">
        <v>93</v>
      </c>
      <c r="AY675" s="18" t="s">
        <v>134</v>
      </c>
      <c r="BE675" s="171">
        <f>IF(N675="základní",J675,0)</f>
        <v>0</v>
      </c>
      <c r="BF675" s="171">
        <f>IF(N675="snížená",J675,0)</f>
        <v>0</v>
      </c>
      <c r="BG675" s="171">
        <f>IF(N675="zákl. přenesená",J675,0)</f>
        <v>0</v>
      </c>
      <c r="BH675" s="171">
        <f>IF(N675="sníž. přenesená",J675,0)</f>
        <v>0</v>
      </c>
      <c r="BI675" s="171">
        <f>IF(N675="nulová",J675,0)</f>
        <v>0</v>
      </c>
      <c r="BJ675" s="18" t="s">
        <v>78</v>
      </c>
      <c r="BK675" s="171">
        <f>ROUND(I675*H675,2)</f>
        <v>0</v>
      </c>
      <c r="BL675" s="18" t="s">
        <v>141</v>
      </c>
      <c r="BM675" s="170" t="s">
        <v>986</v>
      </c>
    </row>
    <row r="676" spans="1:65" s="2" customFormat="1">
      <c r="A676" s="33"/>
      <c r="B676" s="34"/>
      <c r="C676" s="33"/>
      <c r="D676" s="172" t="s">
        <v>142</v>
      </c>
      <c r="E676" s="33"/>
      <c r="F676" s="173" t="s">
        <v>530</v>
      </c>
      <c r="G676" s="33"/>
      <c r="H676" s="33"/>
      <c r="I676" s="94"/>
      <c r="J676" s="33"/>
      <c r="K676" s="33"/>
      <c r="L676" s="34"/>
      <c r="M676" s="174"/>
      <c r="N676" s="175"/>
      <c r="O676" s="59"/>
      <c r="P676" s="59"/>
      <c r="Q676" s="59"/>
      <c r="R676" s="59"/>
      <c r="S676" s="59"/>
      <c r="T676" s="60"/>
      <c r="U676" s="33"/>
      <c r="V676" s="33"/>
      <c r="W676" s="33"/>
      <c r="X676" s="33"/>
      <c r="Y676" s="33"/>
      <c r="Z676" s="33"/>
      <c r="AA676" s="33"/>
      <c r="AB676" s="33"/>
      <c r="AC676" s="33"/>
      <c r="AD676" s="33"/>
      <c r="AE676" s="33"/>
      <c r="AT676" s="18" t="s">
        <v>142</v>
      </c>
      <c r="AU676" s="18" t="s">
        <v>93</v>
      </c>
    </row>
    <row r="677" spans="1:65" s="15" customFormat="1">
      <c r="B677" s="193"/>
      <c r="D677" s="172" t="s">
        <v>146</v>
      </c>
      <c r="E677" s="194" t="s">
        <v>1</v>
      </c>
      <c r="F677" s="195" t="s">
        <v>531</v>
      </c>
      <c r="H677" s="194" t="s">
        <v>1</v>
      </c>
      <c r="I677" s="196"/>
      <c r="L677" s="193"/>
      <c r="M677" s="197"/>
      <c r="N677" s="198"/>
      <c r="O677" s="198"/>
      <c r="P677" s="198"/>
      <c r="Q677" s="198"/>
      <c r="R677" s="198"/>
      <c r="S677" s="198"/>
      <c r="T677" s="199"/>
      <c r="AT677" s="194" t="s">
        <v>146</v>
      </c>
      <c r="AU677" s="194" t="s">
        <v>93</v>
      </c>
      <c r="AV677" s="15" t="s">
        <v>78</v>
      </c>
      <c r="AW677" s="15" t="s">
        <v>29</v>
      </c>
      <c r="AX677" s="15" t="s">
        <v>72</v>
      </c>
      <c r="AY677" s="194" t="s">
        <v>134</v>
      </c>
    </row>
    <row r="678" spans="1:65" s="15" customFormat="1" ht="33.75">
      <c r="B678" s="193"/>
      <c r="D678" s="172" t="s">
        <v>146</v>
      </c>
      <c r="E678" s="194" t="s">
        <v>1</v>
      </c>
      <c r="F678" s="195" t="s">
        <v>532</v>
      </c>
      <c r="H678" s="194" t="s">
        <v>1</v>
      </c>
      <c r="I678" s="196"/>
      <c r="L678" s="193"/>
      <c r="M678" s="197"/>
      <c r="N678" s="198"/>
      <c r="O678" s="198"/>
      <c r="P678" s="198"/>
      <c r="Q678" s="198"/>
      <c r="R678" s="198"/>
      <c r="S678" s="198"/>
      <c r="T678" s="199"/>
      <c r="AT678" s="194" t="s">
        <v>146</v>
      </c>
      <c r="AU678" s="194" t="s">
        <v>93</v>
      </c>
      <c r="AV678" s="15" t="s">
        <v>78</v>
      </c>
      <c r="AW678" s="15" t="s">
        <v>29</v>
      </c>
      <c r="AX678" s="15" t="s">
        <v>72</v>
      </c>
      <c r="AY678" s="194" t="s">
        <v>134</v>
      </c>
    </row>
    <row r="679" spans="1:65" s="15" customFormat="1">
      <c r="B679" s="193"/>
      <c r="D679" s="172" t="s">
        <v>146</v>
      </c>
      <c r="E679" s="194" t="s">
        <v>1</v>
      </c>
      <c r="F679" s="195" t="s">
        <v>533</v>
      </c>
      <c r="H679" s="194" t="s">
        <v>1</v>
      </c>
      <c r="I679" s="196"/>
      <c r="L679" s="193"/>
      <c r="M679" s="197"/>
      <c r="N679" s="198"/>
      <c r="O679" s="198"/>
      <c r="P679" s="198"/>
      <c r="Q679" s="198"/>
      <c r="R679" s="198"/>
      <c r="S679" s="198"/>
      <c r="T679" s="199"/>
      <c r="AT679" s="194" t="s">
        <v>146</v>
      </c>
      <c r="AU679" s="194" t="s">
        <v>93</v>
      </c>
      <c r="AV679" s="15" t="s">
        <v>78</v>
      </c>
      <c r="AW679" s="15" t="s">
        <v>29</v>
      </c>
      <c r="AX679" s="15" t="s">
        <v>72</v>
      </c>
      <c r="AY679" s="194" t="s">
        <v>134</v>
      </c>
    </row>
    <row r="680" spans="1:65" s="15" customFormat="1" ht="22.5">
      <c r="B680" s="193"/>
      <c r="D680" s="172" t="s">
        <v>146</v>
      </c>
      <c r="E680" s="194" t="s">
        <v>1</v>
      </c>
      <c r="F680" s="195" t="s">
        <v>319</v>
      </c>
      <c r="H680" s="194" t="s">
        <v>1</v>
      </c>
      <c r="I680" s="196"/>
      <c r="L680" s="193"/>
      <c r="M680" s="197"/>
      <c r="N680" s="198"/>
      <c r="O680" s="198"/>
      <c r="P680" s="198"/>
      <c r="Q680" s="198"/>
      <c r="R680" s="198"/>
      <c r="S680" s="198"/>
      <c r="T680" s="199"/>
      <c r="AT680" s="194" t="s">
        <v>146</v>
      </c>
      <c r="AU680" s="194" t="s">
        <v>93</v>
      </c>
      <c r="AV680" s="15" t="s">
        <v>78</v>
      </c>
      <c r="AW680" s="15" t="s">
        <v>29</v>
      </c>
      <c r="AX680" s="15" t="s">
        <v>72</v>
      </c>
      <c r="AY680" s="194" t="s">
        <v>134</v>
      </c>
    </row>
    <row r="681" spans="1:65" s="13" customFormat="1">
      <c r="B681" s="177"/>
      <c r="D681" s="172" t="s">
        <v>146</v>
      </c>
      <c r="E681" s="178" t="s">
        <v>1</v>
      </c>
      <c r="F681" s="179" t="s">
        <v>927</v>
      </c>
      <c r="H681" s="180">
        <v>57</v>
      </c>
      <c r="I681" s="181"/>
      <c r="L681" s="177"/>
      <c r="M681" s="182"/>
      <c r="N681" s="183"/>
      <c r="O681" s="183"/>
      <c r="P681" s="183"/>
      <c r="Q681" s="183"/>
      <c r="R681" s="183"/>
      <c r="S681" s="183"/>
      <c r="T681" s="184"/>
      <c r="AT681" s="178" t="s">
        <v>146</v>
      </c>
      <c r="AU681" s="178" t="s">
        <v>93</v>
      </c>
      <c r="AV681" s="13" t="s">
        <v>79</v>
      </c>
      <c r="AW681" s="13" t="s">
        <v>29</v>
      </c>
      <c r="AX681" s="13" t="s">
        <v>78</v>
      </c>
      <c r="AY681" s="178" t="s">
        <v>134</v>
      </c>
    </row>
    <row r="682" spans="1:65" s="2" customFormat="1" ht="16.5" customHeight="1">
      <c r="A682" s="33"/>
      <c r="B682" s="158"/>
      <c r="C682" s="159" t="s">
        <v>987</v>
      </c>
      <c r="D682" s="159" t="s">
        <v>136</v>
      </c>
      <c r="E682" s="160" t="s">
        <v>988</v>
      </c>
      <c r="F682" s="161" t="s">
        <v>989</v>
      </c>
      <c r="G682" s="162" t="s">
        <v>151</v>
      </c>
      <c r="H682" s="163">
        <v>1</v>
      </c>
      <c r="I682" s="164"/>
      <c r="J682" s="165">
        <f>ROUND(I682*H682,2)</f>
        <v>0</v>
      </c>
      <c r="K682" s="161" t="s">
        <v>140</v>
      </c>
      <c r="L682" s="34"/>
      <c r="M682" s="166" t="s">
        <v>1</v>
      </c>
      <c r="N682" s="167" t="s">
        <v>37</v>
      </c>
      <c r="O682" s="59"/>
      <c r="P682" s="168">
        <f>O682*H682</f>
        <v>0</v>
      </c>
      <c r="Q682" s="168">
        <v>0</v>
      </c>
      <c r="R682" s="168">
        <f>Q682*H682</f>
        <v>0</v>
      </c>
      <c r="S682" s="168">
        <v>0</v>
      </c>
      <c r="T682" s="169">
        <f>S682*H682</f>
        <v>0</v>
      </c>
      <c r="U682" s="33"/>
      <c r="V682" s="33"/>
      <c r="W682" s="33"/>
      <c r="X682" s="33"/>
      <c r="Y682" s="33"/>
      <c r="Z682" s="33"/>
      <c r="AA682" s="33"/>
      <c r="AB682" s="33"/>
      <c r="AC682" s="33"/>
      <c r="AD682" s="33"/>
      <c r="AE682" s="33"/>
      <c r="AR682" s="170" t="s">
        <v>141</v>
      </c>
      <c r="AT682" s="170" t="s">
        <v>136</v>
      </c>
      <c r="AU682" s="170" t="s">
        <v>93</v>
      </c>
      <c r="AY682" s="18" t="s">
        <v>134</v>
      </c>
      <c r="BE682" s="171">
        <f>IF(N682="základní",J682,0)</f>
        <v>0</v>
      </c>
      <c r="BF682" s="171">
        <f>IF(N682="snížená",J682,0)</f>
        <v>0</v>
      </c>
      <c r="BG682" s="171">
        <f>IF(N682="zákl. přenesená",J682,0)</f>
        <v>0</v>
      </c>
      <c r="BH682" s="171">
        <f>IF(N682="sníž. přenesená",J682,0)</f>
        <v>0</v>
      </c>
      <c r="BI682" s="171">
        <f>IF(N682="nulová",J682,0)</f>
        <v>0</v>
      </c>
      <c r="BJ682" s="18" t="s">
        <v>78</v>
      </c>
      <c r="BK682" s="171">
        <f>ROUND(I682*H682,2)</f>
        <v>0</v>
      </c>
      <c r="BL682" s="18" t="s">
        <v>141</v>
      </c>
      <c r="BM682" s="170" t="s">
        <v>990</v>
      </c>
    </row>
    <row r="683" spans="1:65" s="2" customFormat="1">
      <c r="A683" s="33"/>
      <c r="B683" s="34"/>
      <c r="C683" s="33"/>
      <c r="D683" s="172" t="s">
        <v>142</v>
      </c>
      <c r="E683" s="33"/>
      <c r="F683" s="173" t="s">
        <v>989</v>
      </c>
      <c r="G683" s="33"/>
      <c r="H683" s="33"/>
      <c r="I683" s="94"/>
      <c r="J683" s="33"/>
      <c r="K683" s="33"/>
      <c r="L683" s="34"/>
      <c r="M683" s="174"/>
      <c r="N683" s="175"/>
      <c r="O683" s="59"/>
      <c r="P683" s="59"/>
      <c r="Q683" s="59"/>
      <c r="R683" s="59"/>
      <c r="S683" s="59"/>
      <c r="T683" s="60"/>
      <c r="U683" s="33"/>
      <c r="V683" s="33"/>
      <c r="W683" s="33"/>
      <c r="X683" s="33"/>
      <c r="Y683" s="33"/>
      <c r="Z683" s="33"/>
      <c r="AA683" s="33"/>
      <c r="AB683" s="33"/>
      <c r="AC683" s="33"/>
      <c r="AD683" s="33"/>
      <c r="AE683" s="33"/>
      <c r="AT683" s="18" t="s">
        <v>142</v>
      </c>
      <c r="AU683" s="18" t="s">
        <v>93</v>
      </c>
    </row>
    <row r="684" spans="1:65" s="15" customFormat="1" ht="22.5">
      <c r="B684" s="193"/>
      <c r="D684" s="172" t="s">
        <v>146</v>
      </c>
      <c r="E684" s="194" t="s">
        <v>1</v>
      </c>
      <c r="F684" s="195" t="s">
        <v>991</v>
      </c>
      <c r="H684" s="194" t="s">
        <v>1</v>
      </c>
      <c r="I684" s="196"/>
      <c r="L684" s="193"/>
      <c r="M684" s="197"/>
      <c r="N684" s="198"/>
      <c r="O684" s="198"/>
      <c r="P684" s="198"/>
      <c r="Q684" s="198"/>
      <c r="R684" s="198"/>
      <c r="S684" s="198"/>
      <c r="T684" s="199"/>
      <c r="AT684" s="194" t="s">
        <v>146</v>
      </c>
      <c r="AU684" s="194" t="s">
        <v>93</v>
      </c>
      <c r="AV684" s="15" t="s">
        <v>78</v>
      </c>
      <c r="AW684" s="15" t="s">
        <v>29</v>
      </c>
      <c r="AX684" s="15" t="s">
        <v>72</v>
      </c>
      <c r="AY684" s="194" t="s">
        <v>134</v>
      </c>
    </row>
    <row r="685" spans="1:65" s="15" customFormat="1" ht="33.75">
      <c r="B685" s="193"/>
      <c r="D685" s="172" t="s">
        <v>146</v>
      </c>
      <c r="E685" s="194" t="s">
        <v>1</v>
      </c>
      <c r="F685" s="195" t="s">
        <v>992</v>
      </c>
      <c r="H685" s="194" t="s">
        <v>1</v>
      </c>
      <c r="I685" s="196"/>
      <c r="L685" s="193"/>
      <c r="M685" s="197"/>
      <c r="N685" s="198"/>
      <c r="O685" s="198"/>
      <c r="P685" s="198"/>
      <c r="Q685" s="198"/>
      <c r="R685" s="198"/>
      <c r="S685" s="198"/>
      <c r="T685" s="199"/>
      <c r="AT685" s="194" t="s">
        <v>146</v>
      </c>
      <c r="AU685" s="194" t="s">
        <v>93</v>
      </c>
      <c r="AV685" s="15" t="s">
        <v>78</v>
      </c>
      <c r="AW685" s="15" t="s">
        <v>29</v>
      </c>
      <c r="AX685" s="15" t="s">
        <v>72</v>
      </c>
      <c r="AY685" s="194" t="s">
        <v>134</v>
      </c>
    </row>
    <row r="686" spans="1:65" s="15" customFormat="1" ht="33.75">
      <c r="B686" s="193"/>
      <c r="D686" s="172" t="s">
        <v>146</v>
      </c>
      <c r="E686" s="194" t="s">
        <v>1</v>
      </c>
      <c r="F686" s="195" t="s">
        <v>993</v>
      </c>
      <c r="H686" s="194" t="s">
        <v>1</v>
      </c>
      <c r="I686" s="196"/>
      <c r="L686" s="193"/>
      <c r="M686" s="197"/>
      <c r="N686" s="198"/>
      <c r="O686" s="198"/>
      <c r="P686" s="198"/>
      <c r="Q686" s="198"/>
      <c r="R686" s="198"/>
      <c r="S686" s="198"/>
      <c r="T686" s="199"/>
      <c r="AT686" s="194" t="s">
        <v>146</v>
      </c>
      <c r="AU686" s="194" t="s">
        <v>93</v>
      </c>
      <c r="AV686" s="15" t="s">
        <v>78</v>
      </c>
      <c r="AW686" s="15" t="s">
        <v>29</v>
      </c>
      <c r="AX686" s="15" t="s">
        <v>72</v>
      </c>
      <c r="AY686" s="194" t="s">
        <v>134</v>
      </c>
    </row>
    <row r="687" spans="1:65" s="15" customFormat="1" ht="22.5">
      <c r="B687" s="193"/>
      <c r="D687" s="172" t="s">
        <v>146</v>
      </c>
      <c r="E687" s="194" t="s">
        <v>1</v>
      </c>
      <c r="F687" s="195" t="s">
        <v>994</v>
      </c>
      <c r="H687" s="194" t="s">
        <v>1</v>
      </c>
      <c r="I687" s="196"/>
      <c r="L687" s="193"/>
      <c r="M687" s="197"/>
      <c r="N687" s="198"/>
      <c r="O687" s="198"/>
      <c r="P687" s="198"/>
      <c r="Q687" s="198"/>
      <c r="R687" s="198"/>
      <c r="S687" s="198"/>
      <c r="T687" s="199"/>
      <c r="AT687" s="194" t="s">
        <v>146</v>
      </c>
      <c r="AU687" s="194" t="s">
        <v>93</v>
      </c>
      <c r="AV687" s="15" t="s">
        <v>78</v>
      </c>
      <c r="AW687" s="15" t="s">
        <v>29</v>
      </c>
      <c r="AX687" s="15" t="s">
        <v>72</v>
      </c>
      <c r="AY687" s="194" t="s">
        <v>134</v>
      </c>
    </row>
    <row r="688" spans="1:65" s="15" customFormat="1" ht="22.5">
      <c r="B688" s="193"/>
      <c r="D688" s="172" t="s">
        <v>146</v>
      </c>
      <c r="E688" s="194" t="s">
        <v>1</v>
      </c>
      <c r="F688" s="195" t="s">
        <v>319</v>
      </c>
      <c r="H688" s="194" t="s">
        <v>1</v>
      </c>
      <c r="I688" s="196"/>
      <c r="L688" s="193"/>
      <c r="M688" s="197"/>
      <c r="N688" s="198"/>
      <c r="O688" s="198"/>
      <c r="P688" s="198"/>
      <c r="Q688" s="198"/>
      <c r="R688" s="198"/>
      <c r="S688" s="198"/>
      <c r="T688" s="199"/>
      <c r="AT688" s="194" t="s">
        <v>146</v>
      </c>
      <c r="AU688" s="194" t="s">
        <v>93</v>
      </c>
      <c r="AV688" s="15" t="s">
        <v>78</v>
      </c>
      <c r="AW688" s="15" t="s">
        <v>29</v>
      </c>
      <c r="AX688" s="15" t="s">
        <v>72</v>
      </c>
      <c r="AY688" s="194" t="s">
        <v>134</v>
      </c>
    </row>
    <row r="689" spans="1:65" s="13" customFormat="1">
      <c r="B689" s="177"/>
      <c r="D689" s="172" t="s">
        <v>146</v>
      </c>
      <c r="E689" s="178" t="s">
        <v>1</v>
      </c>
      <c r="F689" s="179" t="s">
        <v>78</v>
      </c>
      <c r="H689" s="180">
        <v>1</v>
      </c>
      <c r="I689" s="181"/>
      <c r="L689" s="177"/>
      <c r="M689" s="182"/>
      <c r="N689" s="183"/>
      <c r="O689" s="183"/>
      <c r="P689" s="183"/>
      <c r="Q689" s="183"/>
      <c r="R689" s="183"/>
      <c r="S689" s="183"/>
      <c r="T689" s="184"/>
      <c r="AT689" s="178" t="s">
        <v>146</v>
      </c>
      <c r="AU689" s="178" t="s">
        <v>93</v>
      </c>
      <c r="AV689" s="13" t="s">
        <v>79</v>
      </c>
      <c r="AW689" s="13" t="s">
        <v>29</v>
      </c>
      <c r="AX689" s="13" t="s">
        <v>78</v>
      </c>
      <c r="AY689" s="178" t="s">
        <v>134</v>
      </c>
    </row>
    <row r="690" spans="1:65" s="2" customFormat="1" ht="16.5" customHeight="1">
      <c r="A690" s="33"/>
      <c r="B690" s="158"/>
      <c r="C690" s="159" t="s">
        <v>340</v>
      </c>
      <c r="D690" s="159" t="s">
        <v>136</v>
      </c>
      <c r="E690" s="160" t="s">
        <v>539</v>
      </c>
      <c r="F690" s="161" t="s">
        <v>540</v>
      </c>
      <c r="G690" s="162" t="s">
        <v>151</v>
      </c>
      <c r="H690" s="163">
        <v>6</v>
      </c>
      <c r="I690" s="164"/>
      <c r="J690" s="165">
        <f>ROUND(I690*H690,2)</f>
        <v>0</v>
      </c>
      <c r="K690" s="161" t="s">
        <v>140</v>
      </c>
      <c r="L690" s="34"/>
      <c r="M690" s="166" t="s">
        <v>1</v>
      </c>
      <c r="N690" s="167" t="s">
        <v>37</v>
      </c>
      <c r="O690" s="59"/>
      <c r="P690" s="168">
        <f>O690*H690</f>
        <v>0</v>
      </c>
      <c r="Q690" s="168">
        <v>0</v>
      </c>
      <c r="R690" s="168">
        <f>Q690*H690</f>
        <v>0</v>
      </c>
      <c r="S690" s="168">
        <v>0</v>
      </c>
      <c r="T690" s="169">
        <f>S690*H690</f>
        <v>0</v>
      </c>
      <c r="U690" s="33"/>
      <c r="V690" s="33"/>
      <c r="W690" s="33"/>
      <c r="X690" s="33"/>
      <c r="Y690" s="33"/>
      <c r="Z690" s="33"/>
      <c r="AA690" s="33"/>
      <c r="AB690" s="33"/>
      <c r="AC690" s="33"/>
      <c r="AD690" s="33"/>
      <c r="AE690" s="33"/>
      <c r="AR690" s="170" t="s">
        <v>141</v>
      </c>
      <c r="AT690" s="170" t="s">
        <v>136</v>
      </c>
      <c r="AU690" s="170" t="s">
        <v>93</v>
      </c>
      <c r="AY690" s="18" t="s">
        <v>134</v>
      </c>
      <c r="BE690" s="171">
        <f>IF(N690="základní",J690,0)</f>
        <v>0</v>
      </c>
      <c r="BF690" s="171">
        <f>IF(N690="snížená",J690,0)</f>
        <v>0</v>
      </c>
      <c r="BG690" s="171">
        <f>IF(N690="zákl. přenesená",J690,0)</f>
        <v>0</v>
      </c>
      <c r="BH690" s="171">
        <f>IF(N690="sníž. přenesená",J690,0)</f>
        <v>0</v>
      </c>
      <c r="BI690" s="171">
        <f>IF(N690="nulová",J690,0)</f>
        <v>0</v>
      </c>
      <c r="BJ690" s="18" t="s">
        <v>78</v>
      </c>
      <c r="BK690" s="171">
        <f>ROUND(I690*H690,2)</f>
        <v>0</v>
      </c>
      <c r="BL690" s="18" t="s">
        <v>141</v>
      </c>
      <c r="BM690" s="170" t="s">
        <v>995</v>
      </c>
    </row>
    <row r="691" spans="1:65" s="2" customFormat="1">
      <c r="A691" s="33"/>
      <c r="B691" s="34"/>
      <c r="C691" s="33"/>
      <c r="D691" s="172" t="s">
        <v>142</v>
      </c>
      <c r="E691" s="33"/>
      <c r="F691" s="173" t="s">
        <v>540</v>
      </c>
      <c r="G691" s="33"/>
      <c r="H691" s="33"/>
      <c r="I691" s="94"/>
      <c r="J691" s="33"/>
      <c r="K691" s="33"/>
      <c r="L691" s="34"/>
      <c r="M691" s="174"/>
      <c r="N691" s="175"/>
      <c r="O691" s="59"/>
      <c r="P691" s="59"/>
      <c r="Q691" s="59"/>
      <c r="R691" s="59"/>
      <c r="S691" s="59"/>
      <c r="T691" s="60"/>
      <c r="U691" s="33"/>
      <c r="V691" s="33"/>
      <c r="W691" s="33"/>
      <c r="X691" s="33"/>
      <c r="Y691" s="33"/>
      <c r="Z691" s="33"/>
      <c r="AA691" s="33"/>
      <c r="AB691" s="33"/>
      <c r="AC691" s="33"/>
      <c r="AD691" s="33"/>
      <c r="AE691" s="33"/>
      <c r="AT691" s="18" t="s">
        <v>142</v>
      </c>
      <c r="AU691" s="18" t="s">
        <v>93</v>
      </c>
    </row>
    <row r="692" spans="1:65" s="15" customFormat="1" ht="22.5">
      <c r="B692" s="193"/>
      <c r="D692" s="172" t="s">
        <v>146</v>
      </c>
      <c r="E692" s="194" t="s">
        <v>1</v>
      </c>
      <c r="F692" s="195" t="s">
        <v>541</v>
      </c>
      <c r="H692" s="194" t="s">
        <v>1</v>
      </c>
      <c r="I692" s="196"/>
      <c r="L692" s="193"/>
      <c r="M692" s="197"/>
      <c r="N692" s="198"/>
      <c r="O692" s="198"/>
      <c r="P692" s="198"/>
      <c r="Q692" s="198"/>
      <c r="R692" s="198"/>
      <c r="S692" s="198"/>
      <c r="T692" s="199"/>
      <c r="AT692" s="194" t="s">
        <v>146</v>
      </c>
      <c r="AU692" s="194" t="s">
        <v>93</v>
      </c>
      <c r="AV692" s="15" t="s">
        <v>78</v>
      </c>
      <c r="AW692" s="15" t="s">
        <v>29</v>
      </c>
      <c r="AX692" s="15" t="s">
        <v>72</v>
      </c>
      <c r="AY692" s="194" t="s">
        <v>134</v>
      </c>
    </row>
    <row r="693" spans="1:65" s="15" customFormat="1" ht="22.5">
      <c r="B693" s="193"/>
      <c r="D693" s="172" t="s">
        <v>146</v>
      </c>
      <c r="E693" s="194" t="s">
        <v>1</v>
      </c>
      <c r="F693" s="195" t="s">
        <v>514</v>
      </c>
      <c r="H693" s="194" t="s">
        <v>1</v>
      </c>
      <c r="I693" s="196"/>
      <c r="L693" s="193"/>
      <c r="M693" s="197"/>
      <c r="N693" s="198"/>
      <c r="O693" s="198"/>
      <c r="P693" s="198"/>
      <c r="Q693" s="198"/>
      <c r="R693" s="198"/>
      <c r="S693" s="198"/>
      <c r="T693" s="199"/>
      <c r="AT693" s="194" t="s">
        <v>146</v>
      </c>
      <c r="AU693" s="194" t="s">
        <v>93</v>
      </c>
      <c r="AV693" s="15" t="s">
        <v>78</v>
      </c>
      <c r="AW693" s="15" t="s">
        <v>29</v>
      </c>
      <c r="AX693" s="15" t="s">
        <v>72</v>
      </c>
      <c r="AY693" s="194" t="s">
        <v>134</v>
      </c>
    </row>
    <row r="694" spans="1:65" s="15" customFormat="1" ht="22.5">
      <c r="B694" s="193"/>
      <c r="D694" s="172" t="s">
        <v>146</v>
      </c>
      <c r="E694" s="194" t="s">
        <v>1</v>
      </c>
      <c r="F694" s="195" t="s">
        <v>319</v>
      </c>
      <c r="H694" s="194" t="s">
        <v>1</v>
      </c>
      <c r="I694" s="196"/>
      <c r="L694" s="193"/>
      <c r="M694" s="197"/>
      <c r="N694" s="198"/>
      <c r="O694" s="198"/>
      <c r="P694" s="198"/>
      <c r="Q694" s="198"/>
      <c r="R694" s="198"/>
      <c r="S694" s="198"/>
      <c r="T694" s="199"/>
      <c r="AT694" s="194" t="s">
        <v>146</v>
      </c>
      <c r="AU694" s="194" t="s">
        <v>93</v>
      </c>
      <c r="AV694" s="15" t="s">
        <v>78</v>
      </c>
      <c r="AW694" s="15" t="s">
        <v>29</v>
      </c>
      <c r="AX694" s="15" t="s">
        <v>72</v>
      </c>
      <c r="AY694" s="194" t="s">
        <v>134</v>
      </c>
    </row>
    <row r="695" spans="1:65" s="13" customFormat="1">
      <c r="B695" s="177"/>
      <c r="D695" s="172" t="s">
        <v>146</v>
      </c>
      <c r="E695" s="178" t="s">
        <v>1</v>
      </c>
      <c r="F695" s="179" t="s">
        <v>88</v>
      </c>
      <c r="H695" s="180">
        <v>6</v>
      </c>
      <c r="I695" s="181"/>
      <c r="L695" s="177"/>
      <c r="M695" s="182"/>
      <c r="N695" s="183"/>
      <c r="O695" s="183"/>
      <c r="P695" s="183"/>
      <c r="Q695" s="183"/>
      <c r="R695" s="183"/>
      <c r="S695" s="183"/>
      <c r="T695" s="184"/>
      <c r="AT695" s="178" t="s">
        <v>146</v>
      </c>
      <c r="AU695" s="178" t="s">
        <v>93</v>
      </c>
      <c r="AV695" s="13" t="s">
        <v>79</v>
      </c>
      <c r="AW695" s="13" t="s">
        <v>29</v>
      </c>
      <c r="AX695" s="13" t="s">
        <v>78</v>
      </c>
      <c r="AY695" s="178" t="s">
        <v>134</v>
      </c>
    </row>
    <row r="696" spans="1:65" s="2" customFormat="1" ht="16.5" customHeight="1">
      <c r="A696" s="33"/>
      <c r="B696" s="158"/>
      <c r="C696" s="159" t="s">
        <v>572</v>
      </c>
      <c r="D696" s="159" t="s">
        <v>136</v>
      </c>
      <c r="E696" s="160" t="s">
        <v>543</v>
      </c>
      <c r="F696" s="161" t="s">
        <v>544</v>
      </c>
      <c r="G696" s="162" t="s">
        <v>151</v>
      </c>
      <c r="H696" s="163">
        <v>2</v>
      </c>
      <c r="I696" s="164"/>
      <c r="J696" s="165">
        <f>ROUND(I696*H696,2)</f>
        <v>0</v>
      </c>
      <c r="K696" s="161" t="s">
        <v>140</v>
      </c>
      <c r="L696" s="34"/>
      <c r="M696" s="166" t="s">
        <v>1</v>
      </c>
      <c r="N696" s="167" t="s">
        <v>37</v>
      </c>
      <c r="O696" s="59"/>
      <c r="P696" s="168">
        <f>O696*H696</f>
        <v>0</v>
      </c>
      <c r="Q696" s="168">
        <v>0</v>
      </c>
      <c r="R696" s="168">
        <f>Q696*H696</f>
        <v>0</v>
      </c>
      <c r="S696" s="168">
        <v>0</v>
      </c>
      <c r="T696" s="169">
        <f>S696*H696</f>
        <v>0</v>
      </c>
      <c r="U696" s="33"/>
      <c r="V696" s="33"/>
      <c r="W696" s="33"/>
      <c r="X696" s="33"/>
      <c r="Y696" s="33"/>
      <c r="Z696" s="33"/>
      <c r="AA696" s="33"/>
      <c r="AB696" s="33"/>
      <c r="AC696" s="33"/>
      <c r="AD696" s="33"/>
      <c r="AE696" s="33"/>
      <c r="AR696" s="170" t="s">
        <v>141</v>
      </c>
      <c r="AT696" s="170" t="s">
        <v>136</v>
      </c>
      <c r="AU696" s="170" t="s">
        <v>93</v>
      </c>
      <c r="AY696" s="18" t="s">
        <v>134</v>
      </c>
      <c r="BE696" s="171">
        <f>IF(N696="základní",J696,0)</f>
        <v>0</v>
      </c>
      <c r="BF696" s="171">
        <f>IF(N696="snížená",J696,0)</f>
        <v>0</v>
      </c>
      <c r="BG696" s="171">
        <f>IF(N696="zákl. přenesená",J696,0)</f>
        <v>0</v>
      </c>
      <c r="BH696" s="171">
        <f>IF(N696="sníž. přenesená",J696,0)</f>
        <v>0</v>
      </c>
      <c r="BI696" s="171">
        <f>IF(N696="nulová",J696,0)</f>
        <v>0</v>
      </c>
      <c r="BJ696" s="18" t="s">
        <v>78</v>
      </c>
      <c r="BK696" s="171">
        <f>ROUND(I696*H696,2)</f>
        <v>0</v>
      </c>
      <c r="BL696" s="18" t="s">
        <v>141</v>
      </c>
      <c r="BM696" s="170" t="s">
        <v>996</v>
      </c>
    </row>
    <row r="697" spans="1:65" s="2" customFormat="1">
      <c r="A697" s="33"/>
      <c r="B697" s="34"/>
      <c r="C697" s="33"/>
      <c r="D697" s="172" t="s">
        <v>142</v>
      </c>
      <c r="E697" s="33"/>
      <c r="F697" s="173" t="s">
        <v>544</v>
      </c>
      <c r="G697" s="33"/>
      <c r="H697" s="33"/>
      <c r="I697" s="94"/>
      <c r="J697" s="33"/>
      <c r="K697" s="33"/>
      <c r="L697" s="34"/>
      <c r="M697" s="174"/>
      <c r="N697" s="175"/>
      <c r="O697" s="59"/>
      <c r="P697" s="59"/>
      <c r="Q697" s="59"/>
      <c r="R697" s="59"/>
      <c r="S697" s="59"/>
      <c r="T697" s="60"/>
      <c r="U697" s="33"/>
      <c r="V697" s="33"/>
      <c r="W697" s="33"/>
      <c r="X697" s="33"/>
      <c r="Y697" s="33"/>
      <c r="Z697" s="33"/>
      <c r="AA697" s="33"/>
      <c r="AB697" s="33"/>
      <c r="AC697" s="33"/>
      <c r="AD697" s="33"/>
      <c r="AE697" s="33"/>
      <c r="AT697" s="18" t="s">
        <v>142</v>
      </c>
      <c r="AU697" s="18" t="s">
        <v>93</v>
      </c>
    </row>
    <row r="698" spans="1:65" s="15" customFormat="1" ht="22.5">
      <c r="B698" s="193"/>
      <c r="D698" s="172" t="s">
        <v>146</v>
      </c>
      <c r="E698" s="194" t="s">
        <v>1</v>
      </c>
      <c r="F698" s="195" t="s">
        <v>545</v>
      </c>
      <c r="H698" s="194" t="s">
        <v>1</v>
      </c>
      <c r="I698" s="196"/>
      <c r="L698" s="193"/>
      <c r="M698" s="197"/>
      <c r="N698" s="198"/>
      <c r="O698" s="198"/>
      <c r="P698" s="198"/>
      <c r="Q698" s="198"/>
      <c r="R698" s="198"/>
      <c r="S698" s="198"/>
      <c r="T698" s="199"/>
      <c r="AT698" s="194" t="s">
        <v>146</v>
      </c>
      <c r="AU698" s="194" t="s">
        <v>93</v>
      </c>
      <c r="AV698" s="15" t="s">
        <v>78</v>
      </c>
      <c r="AW698" s="15" t="s">
        <v>29</v>
      </c>
      <c r="AX698" s="15" t="s">
        <v>72</v>
      </c>
      <c r="AY698" s="194" t="s">
        <v>134</v>
      </c>
    </row>
    <row r="699" spans="1:65" s="15" customFormat="1" ht="22.5">
      <c r="B699" s="193"/>
      <c r="D699" s="172" t="s">
        <v>146</v>
      </c>
      <c r="E699" s="194" t="s">
        <v>1</v>
      </c>
      <c r="F699" s="195" t="s">
        <v>514</v>
      </c>
      <c r="H699" s="194" t="s">
        <v>1</v>
      </c>
      <c r="I699" s="196"/>
      <c r="L699" s="193"/>
      <c r="M699" s="197"/>
      <c r="N699" s="198"/>
      <c r="O699" s="198"/>
      <c r="P699" s="198"/>
      <c r="Q699" s="198"/>
      <c r="R699" s="198"/>
      <c r="S699" s="198"/>
      <c r="T699" s="199"/>
      <c r="AT699" s="194" t="s">
        <v>146</v>
      </c>
      <c r="AU699" s="194" t="s">
        <v>93</v>
      </c>
      <c r="AV699" s="15" t="s">
        <v>78</v>
      </c>
      <c r="AW699" s="15" t="s">
        <v>29</v>
      </c>
      <c r="AX699" s="15" t="s">
        <v>72</v>
      </c>
      <c r="AY699" s="194" t="s">
        <v>134</v>
      </c>
    </row>
    <row r="700" spans="1:65" s="15" customFormat="1" ht="22.5">
      <c r="B700" s="193"/>
      <c r="D700" s="172" t="s">
        <v>146</v>
      </c>
      <c r="E700" s="194" t="s">
        <v>1</v>
      </c>
      <c r="F700" s="195" t="s">
        <v>319</v>
      </c>
      <c r="H700" s="194" t="s">
        <v>1</v>
      </c>
      <c r="I700" s="196"/>
      <c r="L700" s="193"/>
      <c r="M700" s="197"/>
      <c r="N700" s="198"/>
      <c r="O700" s="198"/>
      <c r="P700" s="198"/>
      <c r="Q700" s="198"/>
      <c r="R700" s="198"/>
      <c r="S700" s="198"/>
      <c r="T700" s="199"/>
      <c r="AT700" s="194" t="s">
        <v>146</v>
      </c>
      <c r="AU700" s="194" t="s">
        <v>93</v>
      </c>
      <c r="AV700" s="15" t="s">
        <v>78</v>
      </c>
      <c r="AW700" s="15" t="s">
        <v>29</v>
      </c>
      <c r="AX700" s="15" t="s">
        <v>72</v>
      </c>
      <c r="AY700" s="194" t="s">
        <v>134</v>
      </c>
    </row>
    <row r="701" spans="1:65" s="13" customFormat="1">
      <c r="B701" s="177"/>
      <c r="D701" s="172" t="s">
        <v>146</v>
      </c>
      <c r="E701" s="178" t="s">
        <v>1</v>
      </c>
      <c r="F701" s="179" t="s">
        <v>79</v>
      </c>
      <c r="H701" s="180">
        <v>2</v>
      </c>
      <c r="I701" s="181"/>
      <c r="L701" s="177"/>
      <c r="M701" s="182"/>
      <c r="N701" s="183"/>
      <c r="O701" s="183"/>
      <c r="P701" s="183"/>
      <c r="Q701" s="183"/>
      <c r="R701" s="183"/>
      <c r="S701" s="183"/>
      <c r="T701" s="184"/>
      <c r="AT701" s="178" t="s">
        <v>146</v>
      </c>
      <c r="AU701" s="178" t="s">
        <v>93</v>
      </c>
      <c r="AV701" s="13" t="s">
        <v>79</v>
      </c>
      <c r="AW701" s="13" t="s">
        <v>29</v>
      </c>
      <c r="AX701" s="13" t="s">
        <v>78</v>
      </c>
      <c r="AY701" s="178" t="s">
        <v>134</v>
      </c>
    </row>
    <row r="702" spans="1:65" s="12" customFormat="1" ht="22.9" customHeight="1">
      <c r="B702" s="145"/>
      <c r="D702" s="146" t="s">
        <v>71</v>
      </c>
      <c r="E702" s="156" t="s">
        <v>546</v>
      </c>
      <c r="F702" s="156" t="s">
        <v>547</v>
      </c>
      <c r="I702" s="148"/>
      <c r="J702" s="157">
        <f>BK702</f>
        <v>0</v>
      </c>
      <c r="L702" s="145"/>
      <c r="M702" s="150"/>
      <c r="N702" s="151"/>
      <c r="O702" s="151"/>
      <c r="P702" s="152">
        <f>SUM(P703:P740)</f>
        <v>0</v>
      </c>
      <c r="Q702" s="151"/>
      <c r="R702" s="152">
        <f>SUM(R703:R740)</f>
        <v>0</v>
      </c>
      <c r="S702" s="151"/>
      <c r="T702" s="153">
        <f>SUM(T703:T740)</f>
        <v>0</v>
      </c>
      <c r="AR702" s="146" t="s">
        <v>78</v>
      </c>
      <c r="AT702" s="154" t="s">
        <v>71</v>
      </c>
      <c r="AU702" s="154" t="s">
        <v>78</v>
      </c>
      <c r="AY702" s="146" t="s">
        <v>134</v>
      </c>
      <c r="BK702" s="155">
        <f>SUM(BK703:BK740)</f>
        <v>0</v>
      </c>
    </row>
    <row r="703" spans="1:65" s="2" customFormat="1" ht="21.75" customHeight="1">
      <c r="A703" s="33"/>
      <c r="B703" s="158"/>
      <c r="C703" s="159" t="s">
        <v>997</v>
      </c>
      <c r="D703" s="159" t="s">
        <v>136</v>
      </c>
      <c r="E703" s="160" t="s">
        <v>549</v>
      </c>
      <c r="F703" s="161" t="s">
        <v>550</v>
      </c>
      <c r="G703" s="162" t="s">
        <v>171</v>
      </c>
      <c r="H703" s="163">
        <v>4309.7340000000004</v>
      </c>
      <c r="I703" s="164"/>
      <c r="J703" s="165">
        <f>ROUND(I703*H703,2)</f>
        <v>0</v>
      </c>
      <c r="K703" s="161" t="s">
        <v>140</v>
      </c>
      <c r="L703" s="34"/>
      <c r="M703" s="166" t="s">
        <v>1</v>
      </c>
      <c r="N703" s="167" t="s">
        <v>37</v>
      </c>
      <c r="O703" s="59"/>
      <c r="P703" s="168">
        <f>O703*H703</f>
        <v>0</v>
      </c>
      <c r="Q703" s="168">
        <v>0</v>
      </c>
      <c r="R703" s="168">
        <f>Q703*H703</f>
        <v>0</v>
      </c>
      <c r="S703" s="168">
        <v>0</v>
      </c>
      <c r="T703" s="169">
        <f>S703*H703</f>
        <v>0</v>
      </c>
      <c r="U703" s="33"/>
      <c r="V703" s="33"/>
      <c r="W703" s="33"/>
      <c r="X703" s="33"/>
      <c r="Y703" s="33"/>
      <c r="Z703" s="33"/>
      <c r="AA703" s="33"/>
      <c r="AB703" s="33"/>
      <c r="AC703" s="33"/>
      <c r="AD703" s="33"/>
      <c r="AE703" s="33"/>
      <c r="AR703" s="170" t="s">
        <v>141</v>
      </c>
      <c r="AT703" s="170" t="s">
        <v>136</v>
      </c>
      <c r="AU703" s="170" t="s">
        <v>79</v>
      </c>
      <c r="AY703" s="18" t="s">
        <v>134</v>
      </c>
      <c r="BE703" s="171">
        <f>IF(N703="základní",J703,0)</f>
        <v>0</v>
      </c>
      <c r="BF703" s="171">
        <f>IF(N703="snížená",J703,0)</f>
        <v>0</v>
      </c>
      <c r="BG703" s="171">
        <f>IF(N703="zákl. přenesená",J703,0)</f>
        <v>0</v>
      </c>
      <c r="BH703" s="171">
        <f>IF(N703="sníž. přenesená",J703,0)</f>
        <v>0</v>
      </c>
      <c r="BI703" s="171">
        <f>IF(N703="nulová",J703,0)</f>
        <v>0</v>
      </c>
      <c r="BJ703" s="18" t="s">
        <v>78</v>
      </c>
      <c r="BK703" s="171">
        <f>ROUND(I703*H703,2)</f>
        <v>0</v>
      </c>
      <c r="BL703" s="18" t="s">
        <v>141</v>
      </c>
      <c r="BM703" s="170" t="s">
        <v>998</v>
      </c>
    </row>
    <row r="704" spans="1:65" s="2" customFormat="1">
      <c r="A704" s="33"/>
      <c r="B704" s="34"/>
      <c r="C704" s="33"/>
      <c r="D704" s="172" t="s">
        <v>142</v>
      </c>
      <c r="E704" s="33"/>
      <c r="F704" s="173" t="s">
        <v>551</v>
      </c>
      <c r="G704" s="33"/>
      <c r="H704" s="33"/>
      <c r="I704" s="94"/>
      <c r="J704" s="33"/>
      <c r="K704" s="33"/>
      <c r="L704" s="34"/>
      <c r="M704" s="174"/>
      <c r="N704" s="175"/>
      <c r="O704" s="59"/>
      <c r="P704" s="59"/>
      <c r="Q704" s="59"/>
      <c r="R704" s="59"/>
      <c r="S704" s="59"/>
      <c r="T704" s="60"/>
      <c r="U704" s="33"/>
      <c r="V704" s="33"/>
      <c r="W704" s="33"/>
      <c r="X704" s="33"/>
      <c r="Y704" s="33"/>
      <c r="Z704" s="33"/>
      <c r="AA704" s="33"/>
      <c r="AB704" s="33"/>
      <c r="AC704" s="33"/>
      <c r="AD704" s="33"/>
      <c r="AE704" s="33"/>
      <c r="AT704" s="18" t="s">
        <v>142</v>
      </c>
      <c r="AU704" s="18" t="s">
        <v>79</v>
      </c>
    </row>
    <row r="705" spans="1:65" s="15" customFormat="1" ht="22.5">
      <c r="B705" s="193"/>
      <c r="D705" s="172" t="s">
        <v>146</v>
      </c>
      <c r="E705" s="194" t="s">
        <v>1</v>
      </c>
      <c r="F705" s="195" t="s">
        <v>552</v>
      </c>
      <c r="H705" s="194" t="s">
        <v>1</v>
      </c>
      <c r="I705" s="196"/>
      <c r="L705" s="193"/>
      <c r="M705" s="197"/>
      <c r="N705" s="198"/>
      <c r="O705" s="198"/>
      <c r="P705" s="198"/>
      <c r="Q705" s="198"/>
      <c r="R705" s="198"/>
      <c r="S705" s="198"/>
      <c r="T705" s="199"/>
      <c r="AT705" s="194" t="s">
        <v>146</v>
      </c>
      <c r="AU705" s="194" t="s">
        <v>79</v>
      </c>
      <c r="AV705" s="15" t="s">
        <v>78</v>
      </c>
      <c r="AW705" s="15" t="s">
        <v>29</v>
      </c>
      <c r="AX705" s="15" t="s">
        <v>72</v>
      </c>
      <c r="AY705" s="194" t="s">
        <v>134</v>
      </c>
    </row>
    <row r="706" spans="1:65" s="13" customFormat="1">
      <c r="B706" s="177"/>
      <c r="D706" s="172" t="s">
        <v>146</v>
      </c>
      <c r="E706" s="178" t="s">
        <v>1</v>
      </c>
      <c r="F706" s="179" t="s">
        <v>999</v>
      </c>
      <c r="H706" s="180">
        <v>1024</v>
      </c>
      <c r="I706" s="181"/>
      <c r="L706" s="177"/>
      <c r="M706" s="182"/>
      <c r="N706" s="183"/>
      <c r="O706" s="183"/>
      <c r="P706" s="183"/>
      <c r="Q706" s="183"/>
      <c r="R706" s="183"/>
      <c r="S706" s="183"/>
      <c r="T706" s="184"/>
      <c r="AT706" s="178" t="s">
        <v>146</v>
      </c>
      <c r="AU706" s="178" t="s">
        <v>79</v>
      </c>
      <c r="AV706" s="13" t="s">
        <v>79</v>
      </c>
      <c r="AW706" s="13" t="s">
        <v>29</v>
      </c>
      <c r="AX706" s="13" t="s">
        <v>72</v>
      </c>
      <c r="AY706" s="178" t="s">
        <v>134</v>
      </c>
    </row>
    <row r="707" spans="1:65" s="13" customFormat="1">
      <c r="B707" s="177"/>
      <c r="D707" s="172" t="s">
        <v>146</v>
      </c>
      <c r="E707" s="178" t="s">
        <v>1</v>
      </c>
      <c r="F707" s="179" t="s">
        <v>1000</v>
      </c>
      <c r="H707" s="180">
        <v>1403.6</v>
      </c>
      <c r="I707" s="181"/>
      <c r="L707" s="177"/>
      <c r="M707" s="182"/>
      <c r="N707" s="183"/>
      <c r="O707" s="183"/>
      <c r="P707" s="183"/>
      <c r="Q707" s="183"/>
      <c r="R707" s="183"/>
      <c r="S707" s="183"/>
      <c r="T707" s="184"/>
      <c r="AT707" s="178" t="s">
        <v>146</v>
      </c>
      <c r="AU707" s="178" t="s">
        <v>79</v>
      </c>
      <c r="AV707" s="13" t="s">
        <v>79</v>
      </c>
      <c r="AW707" s="13" t="s">
        <v>29</v>
      </c>
      <c r="AX707" s="13" t="s">
        <v>72</v>
      </c>
      <c r="AY707" s="178" t="s">
        <v>134</v>
      </c>
    </row>
    <row r="708" spans="1:65" s="13" customFormat="1">
      <c r="B708" s="177"/>
      <c r="D708" s="172" t="s">
        <v>146</v>
      </c>
      <c r="E708" s="178" t="s">
        <v>1</v>
      </c>
      <c r="F708" s="179" t="s">
        <v>1001</v>
      </c>
      <c r="H708" s="180">
        <v>783</v>
      </c>
      <c r="I708" s="181"/>
      <c r="L708" s="177"/>
      <c r="M708" s="182"/>
      <c r="N708" s="183"/>
      <c r="O708" s="183"/>
      <c r="P708" s="183"/>
      <c r="Q708" s="183"/>
      <c r="R708" s="183"/>
      <c r="S708" s="183"/>
      <c r="T708" s="184"/>
      <c r="AT708" s="178" t="s">
        <v>146</v>
      </c>
      <c r="AU708" s="178" t="s">
        <v>79</v>
      </c>
      <c r="AV708" s="13" t="s">
        <v>79</v>
      </c>
      <c r="AW708" s="13" t="s">
        <v>29</v>
      </c>
      <c r="AX708" s="13" t="s">
        <v>72</v>
      </c>
      <c r="AY708" s="178" t="s">
        <v>134</v>
      </c>
    </row>
    <row r="709" spans="1:65" s="13" customFormat="1">
      <c r="B709" s="177"/>
      <c r="D709" s="172" t="s">
        <v>146</v>
      </c>
      <c r="E709" s="178" t="s">
        <v>1</v>
      </c>
      <c r="F709" s="179" t="s">
        <v>1002</v>
      </c>
      <c r="H709" s="180">
        <v>150</v>
      </c>
      <c r="I709" s="181"/>
      <c r="L709" s="177"/>
      <c r="M709" s="182"/>
      <c r="N709" s="183"/>
      <c r="O709" s="183"/>
      <c r="P709" s="183"/>
      <c r="Q709" s="183"/>
      <c r="R709" s="183"/>
      <c r="S709" s="183"/>
      <c r="T709" s="184"/>
      <c r="AT709" s="178" t="s">
        <v>146</v>
      </c>
      <c r="AU709" s="178" t="s">
        <v>79</v>
      </c>
      <c r="AV709" s="13" t="s">
        <v>79</v>
      </c>
      <c r="AW709" s="13" t="s">
        <v>29</v>
      </c>
      <c r="AX709" s="13" t="s">
        <v>72</v>
      </c>
      <c r="AY709" s="178" t="s">
        <v>134</v>
      </c>
    </row>
    <row r="710" spans="1:65" s="13" customFormat="1">
      <c r="B710" s="177"/>
      <c r="D710" s="172" t="s">
        <v>146</v>
      </c>
      <c r="E710" s="178" t="s">
        <v>1</v>
      </c>
      <c r="F710" s="179" t="s">
        <v>1003</v>
      </c>
      <c r="H710" s="180">
        <v>624.75</v>
      </c>
      <c r="I710" s="181"/>
      <c r="L710" s="177"/>
      <c r="M710" s="182"/>
      <c r="N710" s="183"/>
      <c r="O710" s="183"/>
      <c r="P710" s="183"/>
      <c r="Q710" s="183"/>
      <c r="R710" s="183"/>
      <c r="S710" s="183"/>
      <c r="T710" s="184"/>
      <c r="AT710" s="178" t="s">
        <v>146</v>
      </c>
      <c r="AU710" s="178" t="s">
        <v>79</v>
      </c>
      <c r="AV710" s="13" t="s">
        <v>79</v>
      </c>
      <c r="AW710" s="13" t="s">
        <v>29</v>
      </c>
      <c r="AX710" s="13" t="s">
        <v>72</v>
      </c>
      <c r="AY710" s="178" t="s">
        <v>134</v>
      </c>
    </row>
    <row r="711" spans="1:65" s="13" customFormat="1">
      <c r="B711" s="177"/>
      <c r="D711" s="172" t="s">
        <v>146</v>
      </c>
      <c r="E711" s="178" t="s">
        <v>1</v>
      </c>
      <c r="F711" s="179" t="s">
        <v>1004</v>
      </c>
      <c r="H711" s="180">
        <v>128.80000000000001</v>
      </c>
      <c r="I711" s="181"/>
      <c r="L711" s="177"/>
      <c r="M711" s="182"/>
      <c r="N711" s="183"/>
      <c r="O711" s="183"/>
      <c r="P711" s="183"/>
      <c r="Q711" s="183"/>
      <c r="R711" s="183"/>
      <c r="S711" s="183"/>
      <c r="T711" s="184"/>
      <c r="AT711" s="178" t="s">
        <v>146</v>
      </c>
      <c r="AU711" s="178" t="s">
        <v>79</v>
      </c>
      <c r="AV711" s="13" t="s">
        <v>79</v>
      </c>
      <c r="AW711" s="13" t="s">
        <v>29</v>
      </c>
      <c r="AX711" s="13" t="s">
        <v>72</v>
      </c>
      <c r="AY711" s="178" t="s">
        <v>134</v>
      </c>
    </row>
    <row r="712" spans="1:65" s="13" customFormat="1">
      <c r="B712" s="177"/>
      <c r="D712" s="172" t="s">
        <v>146</v>
      </c>
      <c r="E712" s="178" t="s">
        <v>1</v>
      </c>
      <c r="F712" s="179" t="s">
        <v>1005</v>
      </c>
      <c r="H712" s="180">
        <v>182.7</v>
      </c>
      <c r="I712" s="181"/>
      <c r="L712" s="177"/>
      <c r="M712" s="182"/>
      <c r="N712" s="183"/>
      <c r="O712" s="183"/>
      <c r="P712" s="183"/>
      <c r="Q712" s="183"/>
      <c r="R712" s="183"/>
      <c r="S712" s="183"/>
      <c r="T712" s="184"/>
      <c r="AT712" s="178" t="s">
        <v>146</v>
      </c>
      <c r="AU712" s="178" t="s">
        <v>79</v>
      </c>
      <c r="AV712" s="13" t="s">
        <v>79</v>
      </c>
      <c r="AW712" s="13" t="s">
        <v>29</v>
      </c>
      <c r="AX712" s="13" t="s">
        <v>72</v>
      </c>
      <c r="AY712" s="178" t="s">
        <v>134</v>
      </c>
    </row>
    <row r="713" spans="1:65" s="13" customFormat="1">
      <c r="B713" s="177"/>
      <c r="D713" s="172" t="s">
        <v>146</v>
      </c>
      <c r="E713" s="178" t="s">
        <v>1</v>
      </c>
      <c r="F713" s="179" t="s">
        <v>1006</v>
      </c>
      <c r="H713" s="180">
        <v>12.6</v>
      </c>
      <c r="I713" s="181"/>
      <c r="L713" s="177"/>
      <c r="M713" s="182"/>
      <c r="N713" s="183"/>
      <c r="O713" s="183"/>
      <c r="P713" s="183"/>
      <c r="Q713" s="183"/>
      <c r="R713" s="183"/>
      <c r="S713" s="183"/>
      <c r="T713" s="184"/>
      <c r="AT713" s="178" t="s">
        <v>146</v>
      </c>
      <c r="AU713" s="178" t="s">
        <v>79</v>
      </c>
      <c r="AV713" s="13" t="s">
        <v>79</v>
      </c>
      <c r="AW713" s="13" t="s">
        <v>29</v>
      </c>
      <c r="AX713" s="13" t="s">
        <v>72</v>
      </c>
      <c r="AY713" s="178" t="s">
        <v>134</v>
      </c>
    </row>
    <row r="714" spans="1:65" s="13" customFormat="1">
      <c r="B714" s="177"/>
      <c r="D714" s="172" t="s">
        <v>146</v>
      </c>
      <c r="E714" s="178" t="s">
        <v>1</v>
      </c>
      <c r="F714" s="179" t="s">
        <v>1007</v>
      </c>
      <c r="H714" s="180">
        <v>0.28000000000000003</v>
      </c>
      <c r="I714" s="181"/>
      <c r="L714" s="177"/>
      <c r="M714" s="182"/>
      <c r="N714" s="183"/>
      <c r="O714" s="183"/>
      <c r="P714" s="183"/>
      <c r="Q714" s="183"/>
      <c r="R714" s="183"/>
      <c r="S714" s="183"/>
      <c r="T714" s="184"/>
      <c r="AT714" s="178" t="s">
        <v>146</v>
      </c>
      <c r="AU714" s="178" t="s">
        <v>79</v>
      </c>
      <c r="AV714" s="13" t="s">
        <v>79</v>
      </c>
      <c r="AW714" s="13" t="s">
        <v>29</v>
      </c>
      <c r="AX714" s="13" t="s">
        <v>72</v>
      </c>
      <c r="AY714" s="178" t="s">
        <v>134</v>
      </c>
    </row>
    <row r="715" spans="1:65" s="13" customFormat="1">
      <c r="B715" s="177"/>
      <c r="D715" s="172" t="s">
        <v>146</v>
      </c>
      <c r="E715" s="178" t="s">
        <v>1</v>
      </c>
      <c r="F715" s="179" t="s">
        <v>1008</v>
      </c>
      <c r="H715" s="180">
        <v>4.0000000000000001E-3</v>
      </c>
      <c r="I715" s="181"/>
      <c r="L715" s="177"/>
      <c r="M715" s="182"/>
      <c r="N715" s="183"/>
      <c r="O715" s="183"/>
      <c r="P715" s="183"/>
      <c r="Q715" s="183"/>
      <c r="R715" s="183"/>
      <c r="S715" s="183"/>
      <c r="T715" s="184"/>
      <c r="AT715" s="178" t="s">
        <v>146</v>
      </c>
      <c r="AU715" s="178" t="s">
        <v>79</v>
      </c>
      <c r="AV715" s="13" t="s">
        <v>79</v>
      </c>
      <c r="AW715" s="13" t="s">
        <v>29</v>
      </c>
      <c r="AX715" s="13" t="s">
        <v>72</v>
      </c>
      <c r="AY715" s="178" t="s">
        <v>134</v>
      </c>
    </row>
    <row r="716" spans="1:65" s="14" customFormat="1">
      <c r="B716" s="185"/>
      <c r="D716" s="172" t="s">
        <v>146</v>
      </c>
      <c r="E716" s="186" t="s">
        <v>1</v>
      </c>
      <c r="F716" s="187" t="s">
        <v>147</v>
      </c>
      <c r="H716" s="188">
        <v>4309.7340000000004</v>
      </c>
      <c r="I716" s="189"/>
      <c r="L716" s="185"/>
      <c r="M716" s="190"/>
      <c r="N716" s="191"/>
      <c r="O716" s="191"/>
      <c r="P716" s="191"/>
      <c r="Q716" s="191"/>
      <c r="R716" s="191"/>
      <c r="S716" s="191"/>
      <c r="T716" s="192"/>
      <c r="AT716" s="186" t="s">
        <v>146</v>
      </c>
      <c r="AU716" s="186" t="s">
        <v>79</v>
      </c>
      <c r="AV716" s="14" t="s">
        <v>141</v>
      </c>
      <c r="AW716" s="14" t="s">
        <v>29</v>
      </c>
      <c r="AX716" s="14" t="s">
        <v>78</v>
      </c>
      <c r="AY716" s="186" t="s">
        <v>134</v>
      </c>
    </row>
    <row r="717" spans="1:65" s="2" customFormat="1" ht="21.75" customHeight="1">
      <c r="A717" s="33"/>
      <c r="B717" s="158"/>
      <c r="C717" s="159" t="s">
        <v>415</v>
      </c>
      <c r="D717" s="159" t="s">
        <v>136</v>
      </c>
      <c r="E717" s="160" t="s">
        <v>553</v>
      </c>
      <c r="F717" s="161" t="s">
        <v>554</v>
      </c>
      <c r="G717" s="162" t="s">
        <v>171</v>
      </c>
      <c r="H717" s="163">
        <v>3360.6</v>
      </c>
      <c r="I717" s="164"/>
      <c r="J717" s="165">
        <f>ROUND(I717*H717,2)</f>
        <v>0</v>
      </c>
      <c r="K717" s="161" t="s">
        <v>140</v>
      </c>
      <c r="L717" s="34"/>
      <c r="M717" s="166" t="s">
        <v>1</v>
      </c>
      <c r="N717" s="167" t="s">
        <v>37</v>
      </c>
      <c r="O717" s="59"/>
      <c r="P717" s="168">
        <f>O717*H717</f>
        <v>0</v>
      </c>
      <c r="Q717" s="168">
        <v>0</v>
      </c>
      <c r="R717" s="168">
        <f>Q717*H717</f>
        <v>0</v>
      </c>
      <c r="S717" s="168">
        <v>0</v>
      </c>
      <c r="T717" s="169">
        <f>S717*H717</f>
        <v>0</v>
      </c>
      <c r="U717" s="33"/>
      <c r="V717" s="33"/>
      <c r="W717" s="33"/>
      <c r="X717" s="33"/>
      <c r="Y717" s="33"/>
      <c r="Z717" s="33"/>
      <c r="AA717" s="33"/>
      <c r="AB717" s="33"/>
      <c r="AC717" s="33"/>
      <c r="AD717" s="33"/>
      <c r="AE717" s="33"/>
      <c r="AR717" s="170" t="s">
        <v>141</v>
      </c>
      <c r="AT717" s="170" t="s">
        <v>136</v>
      </c>
      <c r="AU717" s="170" t="s">
        <v>79</v>
      </c>
      <c r="AY717" s="18" t="s">
        <v>134</v>
      </c>
      <c r="BE717" s="171">
        <f>IF(N717="základní",J717,0)</f>
        <v>0</v>
      </c>
      <c r="BF717" s="171">
        <f>IF(N717="snížená",J717,0)</f>
        <v>0</v>
      </c>
      <c r="BG717" s="171">
        <f>IF(N717="zákl. přenesená",J717,0)</f>
        <v>0</v>
      </c>
      <c r="BH717" s="171">
        <f>IF(N717="sníž. přenesená",J717,0)</f>
        <v>0</v>
      </c>
      <c r="BI717" s="171">
        <f>IF(N717="nulová",J717,0)</f>
        <v>0</v>
      </c>
      <c r="BJ717" s="18" t="s">
        <v>78</v>
      </c>
      <c r="BK717" s="171">
        <f>ROUND(I717*H717,2)</f>
        <v>0</v>
      </c>
      <c r="BL717" s="18" t="s">
        <v>141</v>
      </c>
      <c r="BM717" s="170" t="s">
        <v>1009</v>
      </c>
    </row>
    <row r="718" spans="1:65" s="2" customFormat="1">
      <c r="A718" s="33"/>
      <c r="B718" s="34"/>
      <c r="C718" s="33"/>
      <c r="D718" s="172" t="s">
        <v>142</v>
      </c>
      <c r="E718" s="33"/>
      <c r="F718" s="173" t="s">
        <v>555</v>
      </c>
      <c r="G718" s="33"/>
      <c r="H718" s="33"/>
      <c r="I718" s="94"/>
      <c r="J718" s="33"/>
      <c r="K718" s="33"/>
      <c r="L718" s="34"/>
      <c r="M718" s="174"/>
      <c r="N718" s="175"/>
      <c r="O718" s="59"/>
      <c r="P718" s="59"/>
      <c r="Q718" s="59"/>
      <c r="R718" s="59"/>
      <c r="S718" s="59"/>
      <c r="T718" s="60"/>
      <c r="U718" s="33"/>
      <c r="V718" s="33"/>
      <c r="W718" s="33"/>
      <c r="X718" s="33"/>
      <c r="Y718" s="33"/>
      <c r="Z718" s="33"/>
      <c r="AA718" s="33"/>
      <c r="AB718" s="33"/>
      <c r="AC718" s="33"/>
      <c r="AD718" s="33"/>
      <c r="AE718" s="33"/>
      <c r="AT718" s="18" t="s">
        <v>142</v>
      </c>
      <c r="AU718" s="18" t="s">
        <v>79</v>
      </c>
    </row>
    <row r="719" spans="1:65" s="2" customFormat="1" ht="39">
      <c r="A719" s="33"/>
      <c r="B719" s="34"/>
      <c r="C719" s="33"/>
      <c r="D719" s="172" t="s">
        <v>144</v>
      </c>
      <c r="E719" s="33"/>
      <c r="F719" s="176" t="s">
        <v>556</v>
      </c>
      <c r="G719" s="33"/>
      <c r="H719" s="33"/>
      <c r="I719" s="94"/>
      <c r="J719" s="33"/>
      <c r="K719" s="33"/>
      <c r="L719" s="34"/>
      <c r="M719" s="174"/>
      <c r="N719" s="175"/>
      <c r="O719" s="59"/>
      <c r="P719" s="59"/>
      <c r="Q719" s="59"/>
      <c r="R719" s="59"/>
      <c r="S719" s="59"/>
      <c r="T719" s="60"/>
      <c r="U719" s="33"/>
      <c r="V719" s="33"/>
      <c r="W719" s="33"/>
      <c r="X719" s="33"/>
      <c r="Y719" s="33"/>
      <c r="Z719" s="33"/>
      <c r="AA719" s="33"/>
      <c r="AB719" s="33"/>
      <c r="AC719" s="33"/>
      <c r="AD719" s="33"/>
      <c r="AE719" s="33"/>
      <c r="AT719" s="18" t="s">
        <v>144</v>
      </c>
      <c r="AU719" s="18" t="s">
        <v>79</v>
      </c>
    </row>
    <row r="720" spans="1:65" s="13" customFormat="1">
      <c r="B720" s="177"/>
      <c r="D720" s="172" t="s">
        <v>146</v>
      </c>
      <c r="E720" s="178" t="s">
        <v>1</v>
      </c>
      <c r="F720" s="179" t="s">
        <v>1010</v>
      </c>
      <c r="H720" s="180">
        <v>3360.6</v>
      </c>
      <c r="I720" s="181"/>
      <c r="L720" s="177"/>
      <c r="M720" s="182"/>
      <c r="N720" s="183"/>
      <c r="O720" s="183"/>
      <c r="P720" s="183"/>
      <c r="Q720" s="183"/>
      <c r="R720" s="183"/>
      <c r="S720" s="183"/>
      <c r="T720" s="184"/>
      <c r="AT720" s="178" t="s">
        <v>146</v>
      </c>
      <c r="AU720" s="178" t="s">
        <v>79</v>
      </c>
      <c r="AV720" s="13" t="s">
        <v>79</v>
      </c>
      <c r="AW720" s="13" t="s">
        <v>29</v>
      </c>
      <c r="AX720" s="13" t="s">
        <v>78</v>
      </c>
      <c r="AY720" s="178" t="s">
        <v>134</v>
      </c>
    </row>
    <row r="721" spans="1:65" s="2" customFormat="1" ht="21.75" customHeight="1">
      <c r="A721" s="33"/>
      <c r="B721" s="158"/>
      <c r="C721" s="159" t="s">
        <v>1011</v>
      </c>
      <c r="D721" s="159" t="s">
        <v>136</v>
      </c>
      <c r="E721" s="160" t="s">
        <v>558</v>
      </c>
      <c r="F721" s="161" t="s">
        <v>559</v>
      </c>
      <c r="G721" s="162" t="s">
        <v>171</v>
      </c>
      <c r="H721" s="163">
        <v>949.13400000000001</v>
      </c>
      <c r="I721" s="164"/>
      <c r="J721" s="165">
        <f>ROUND(I721*H721,2)</f>
        <v>0</v>
      </c>
      <c r="K721" s="161" t="s">
        <v>140</v>
      </c>
      <c r="L721" s="34"/>
      <c r="M721" s="166" t="s">
        <v>1</v>
      </c>
      <c r="N721" s="167" t="s">
        <v>37</v>
      </c>
      <c r="O721" s="59"/>
      <c r="P721" s="168">
        <f>O721*H721</f>
        <v>0</v>
      </c>
      <c r="Q721" s="168">
        <v>0</v>
      </c>
      <c r="R721" s="168">
        <f>Q721*H721</f>
        <v>0</v>
      </c>
      <c r="S721" s="168">
        <v>0</v>
      </c>
      <c r="T721" s="169">
        <f>S721*H721</f>
        <v>0</v>
      </c>
      <c r="U721" s="33"/>
      <c r="V721" s="33"/>
      <c r="W721" s="33"/>
      <c r="X721" s="33"/>
      <c r="Y721" s="33"/>
      <c r="Z721" s="33"/>
      <c r="AA721" s="33"/>
      <c r="AB721" s="33"/>
      <c r="AC721" s="33"/>
      <c r="AD721" s="33"/>
      <c r="AE721" s="33"/>
      <c r="AR721" s="170" t="s">
        <v>141</v>
      </c>
      <c r="AT721" s="170" t="s">
        <v>136</v>
      </c>
      <c r="AU721" s="170" t="s">
        <v>79</v>
      </c>
      <c r="AY721" s="18" t="s">
        <v>134</v>
      </c>
      <c r="BE721" s="171">
        <f>IF(N721="základní",J721,0)</f>
        <v>0</v>
      </c>
      <c r="BF721" s="171">
        <f>IF(N721="snížená",J721,0)</f>
        <v>0</v>
      </c>
      <c r="BG721" s="171">
        <f>IF(N721="zákl. přenesená",J721,0)</f>
        <v>0</v>
      </c>
      <c r="BH721" s="171">
        <f>IF(N721="sníž. přenesená",J721,0)</f>
        <v>0</v>
      </c>
      <c r="BI721" s="171">
        <f>IF(N721="nulová",J721,0)</f>
        <v>0</v>
      </c>
      <c r="BJ721" s="18" t="s">
        <v>78</v>
      </c>
      <c r="BK721" s="171">
        <f>ROUND(I721*H721,2)</f>
        <v>0</v>
      </c>
      <c r="BL721" s="18" t="s">
        <v>141</v>
      </c>
      <c r="BM721" s="170" t="s">
        <v>1012</v>
      </c>
    </row>
    <row r="722" spans="1:65" s="2" customFormat="1" ht="19.5">
      <c r="A722" s="33"/>
      <c r="B722" s="34"/>
      <c r="C722" s="33"/>
      <c r="D722" s="172" t="s">
        <v>142</v>
      </c>
      <c r="E722" s="33"/>
      <c r="F722" s="173" t="s">
        <v>560</v>
      </c>
      <c r="G722" s="33"/>
      <c r="H722" s="33"/>
      <c r="I722" s="94"/>
      <c r="J722" s="33"/>
      <c r="K722" s="33"/>
      <c r="L722" s="34"/>
      <c r="M722" s="174"/>
      <c r="N722" s="175"/>
      <c r="O722" s="59"/>
      <c r="P722" s="59"/>
      <c r="Q722" s="59"/>
      <c r="R722" s="59"/>
      <c r="S722" s="59"/>
      <c r="T722" s="60"/>
      <c r="U722" s="33"/>
      <c r="V722" s="33"/>
      <c r="W722" s="33"/>
      <c r="X722" s="33"/>
      <c r="Y722" s="33"/>
      <c r="Z722" s="33"/>
      <c r="AA722" s="33"/>
      <c r="AB722" s="33"/>
      <c r="AC722" s="33"/>
      <c r="AD722" s="33"/>
      <c r="AE722" s="33"/>
      <c r="AT722" s="18" t="s">
        <v>142</v>
      </c>
      <c r="AU722" s="18" t="s">
        <v>79</v>
      </c>
    </row>
    <row r="723" spans="1:65" s="2" customFormat="1" ht="39">
      <c r="A723" s="33"/>
      <c r="B723" s="34"/>
      <c r="C723" s="33"/>
      <c r="D723" s="172" t="s">
        <v>144</v>
      </c>
      <c r="E723" s="33"/>
      <c r="F723" s="176" t="s">
        <v>556</v>
      </c>
      <c r="G723" s="33"/>
      <c r="H723" s="33"/>
      <c r="I723" s="94"/>
      <c r="J723" s="33"/>
      <c r="K723" s="33"/>
      <c r="L723" s="34"/>
      <c r="M723" s="174"/>
      <c r="N723" s="175"/>
      <c r="O723" s="59"/>
      <c r="P723" s="59"/>
      <c r="Q723" s="59"/>
      <c r="R723" s="59"/>
      <c r="S723" s="59"/>
      <c r="T723" s="60"/>
      <c r="U723" s="33"/>
      <c r="V723" s="33"/>
      <c r="W723" s="33"/>
      <c r="X723" s="33"/>
      <c r="Y723" s="33"/>
      <c r="Z723" s="33"/>
      <c r="AA723" s="33"/>
      <c r="AB723" s="33"/>
      <c r="AC723" s="33"/>
      <c r="AD723" s="33"/>
      <c r="AE723" s="33"/>
      <c r="AT723" s="18" t="s">
        <v>144</v>
      </c>
      <c r="AU723" s="18" t="s">
        <v>79</v>
      </c>
    </row>
    <row r="724" spans="1:65" s="13" customFormat="1">
      <c r="B724" s="177"/>
      <c r="D724" s="172" t="s">
        <v>146</v>
      </c>
      <c r="E724" s="178" t="s">
        <v>1</v>
      </c>
      <c r="F724" s="179" t="s">
        <v>1013</v>
      </c>
      <c r="H724" s="180">
        <v>949.13400000000001</v>
      </c>
      <c r="I724" s="181"/>
      <c r="L724" s="177"/>
      <c r="M724" s="182"/>
      <c r="N724" s="183"/>
      <c r="O724" s="183"/>
      <c r="P724" s="183"/>
      <c r="Q724" s="183"/>
      <c r="R724" s="183"/>
      <c r="S724" s="183"/>
      <c r="T724" s="184"/>
      <c r="AT724" s="178" t="s">
        <v>146</v>
      </c>
      <c r="AU724" s="178" t="s">
        <v>79</v>
      </c>
      <c r="AV724" s="13" t="s">
        <v>79</v>
      </c>
      <c r="AW724" s="13" t="s">
        <v>29</v>
      </c>
      <c r="AX724" s="13" t="s">
        <v>78</v>
      </c>
      <c r="AY724" s="178" t="s">
        <v>134</v>
      </c>
    </row>
    <row r="725" spans="1:65" s="2" customFormat="1" ht="21.75" customHeight="1">
      <c r="A725" s="33"/>
      <c r="B725" s="158"/>
      <c r="C725" s="159" t="s">
        <v>1014</v>
      </c>
      <c r="D725" s="159" t="s">
        <v>136</v>
      </c>
      <c r="E725" s="160" t="s">
        <v>562</v>
      </c>
      <c r="F725" s="161" t="s">
        <v>563</v>
      </c>
      <c r="G725" s="162" t="s">
        <v>171</v>
      </c>
      <c r="H725" s="163">
        <v>449.33</v>
      </c>
      <c r="I725" s="164"/>
      <c r="J725" s="165">
        <f>ROUND(I725*H725,2)</f>
        <v>0</v>
      </c>
      <c r="K725" s="161" t="s">
        <v>140</v>
      </c>
      <c r="L725" s="34"/>
      <c r="M725" s="166" t="s">
        <v>1</v>
      </c>
      <c r="N725" s="167" t="s">
        <v>37</v>
      </c>
      <c r="O725" s="59"/>
      <c r="P725" s="168">
        <f>O725*H725</f>
        <v>0</v>
      </c>
      <c r="Q725" s="168">
        <v>0</v>
      </c>
      <c r="R725" s="168">
        <f>Q725*H725</f>
        <v>0</v>
      </c>
      <c r="S725" s="168">
        <v>0</v>
      </c>
      <c r="T725" s="169">
        <f>S725*H725</f>
        <v>0</v>
      </c>
      <c r="U725" s="33"/>
      <c r="V725" s="33"/>
      <c r="W725" s="33"/>
      <c r="X725" s="33"/>
      <c r="Y725" s="33"/>
      <c r="Z725" s="33"/>
      <c r="AA725" s="33"/>
      <c r="AB725" s="33"/>
      <c r="AC725" s="33"/>
      <c r="AD725" s="33"/>
      <c r="AE725" s="33"/>
      <c r="AR725" s="170" t="s">
        <v>141</v>
      </c>
      <c r="AT725" s="170" t="s">
        <v>136</v>
      </c>
      <c r="AU725" s="170" t="s">
        <v>79</v>
      </c>
      <c r="AY725" s="18" t="s">
        <v>134</v>
      </c>
      <c r="BE725" s="171">
        <f>IF(N725="základní",J725,0)</f>
        <v>0</v>
      </c>
      <c r="BF725" s="171">
        <f>IF(N725="snížená",J725,0)</f>
        <v>0</v>
      </c>
      <c r="BG725" s="171">
        <f>IF(N725="zákl. přenesená",J725,0)</f>
        <v>0</v>
      </c>
      <c r="BH725" s="171">
        <f>IF(N725="sníž. přenesená",J725,0)</f>
        <v>0</v>
      </c>
      <c r="BI725" s="171">
        <f>IF(N725="nulová",J725,0)</f>
        <v>0</v>
      </c>
      <c r="BJ725" s="18" t="s">
        <v>78</v>
      </c>
      <c r="BK725" s="171">
        <f>ROUND(I725*H725,2)</f>
        <v>0</v>
      </c>
      <c r="BL725" s="18" t="s">
        <v>141</v>
      </c>
      <c r="BM725" s="170" t="s">
        <v>1015</v>
      </c>
    </row>
    <row r="726" spans="1:65" s="2" customFormat="1" ht="29.25">
      <c r="A726" s="33"/>
      <c r="B726" s="34"/>
      <c r="C726" s="33"/>
      <c r="D726" s="172" t="s">
        <v>142</v>
      </c>
      <c r="E726" s="33"/>
      <c r="F726" s="173" t="s">
        <v>564</v>
      </c>
      <c r="G726" s="33"/>
      <c r="H726" s="33"/>
      <c r="I726" s="94"/>
      <c r="J726" s="33"/>
      <c r="K726" s="33"/>
      <c r="L726" s="34"/>
      <c r="M726" s="174"/>
      <c r="N726" s="175"/>
      <c r="O726" s="59"/>
      <c r="P726" s="59"/>
      <c r="Q726" s="59"/>
      <c r="R726" s="59"/>
      <c r="S726" s="59"/>
      <c r="T726" s="60"/>
      <c r="U726" s="33"/>
      <c r="V726" s="33"/>
      <c r="W726" s="33"/>
      <c r="X726" s="33"/>
      <c r="Y726" s="33"/>
      <c r="Z726" s="33"/>
      <c r="AA726" s="33"/>
      <c r="AB726" s="33"/>
      <c r="AC726" s="33"/>
      <c r="AD726" s="33"/>
      <c r="AE726" s="33"/>
      <c r="AT726" s="18" t="s">
        <v>142</v>
      </c>
      <c r="AU726" s="18" t="s">
        <v>79</v>
      </c>
    </row>
    <row r="727" spans="1:65" s="2" customFormat="1" ht="78">
      <c r="A727" s="33"/>
      <c r="B727" s="34"/>
      <c r="C727" s="33"/>
      <c r="D727" s="172" t="s">
        <v>144</v>
      </c>
      <c r="E727" s="33"/>
      <c r="F727" s="176" t="s">
        <v>565</v>
      </c>
      <c r="G727" s="33"/>
      <c r="H727" s="33"/>
      <c r="I727" s="94"/>
      <c r="J727" s="33"/>
      <c r="K727" s="33"/>
      <c r="L727" s="34"/>
      <c r="M727" s="174"/>
      <c r="N727" s="175"/>
      <c r="O727" s="59"/>
      <c r="P727" s="59"/>
      <c r="Q727" s="59"/>
      <c r="R727" s="59"/>
      <c r="S727" s="59"/>
      <c r="T727" s="60"/>
      <c r="U727" s="33"/>
      <c r="V727" s="33"/>
      <c r="W727" s="33"/>
      <c r="X727" s="33"/>
      <c r="Y727" s="33"/>
      <c r="Z727" s="33"/>
      <c r="AA727" s="33"/>
      <c r="AB727" s="33"/>
      <c r="AC727" s="33"/>
      <c r="AD727" s="33"/>
      <c r="AE727" s="33"/>
      <c r="AT727" s="18" t="s">
        <v>144</v>
      </c>
      <c r="AU727" s="18" t="s">
        <v>79</v>
      </c>
    </row>
    <row r="728" spans="1:65" s="13" customFormat="1" ht="22.5">
      <c r="B728" s="177"/>
      <c r="D728" s="172" t="s">
        <v>146</v>
      </c>
      <c r="E728" s="178" t="s">
        <v>1</v>
      </c>
      <c r="F728" s="179" t="s">
        <v>1016</v>
      </c>
      <c r="H728" s="180">
        <v>124.95</v>
      </c>
      <c r="I728" s="181"/>
      <c r="L728" s="177"/>
      <c r="M728" s="182"/>
      <c r="N728" s="183"/>
      <c r="O728" s="183"/>
      <c r="P728" s="183"/>
      <c r="Q728" s="183"/>
      <c r="R728" s="183"/>
      <c r="S728" s="183"/>
      <c r="T728" s="184"/>
      <c r="AT728" s="178" t="s">
        <v>146</v>
      </c>
      <c r="AU728" s="178" t="s">
        <v>79</v>
      </c>
      <c r="AV728" s="13" t="s">
        <v>79</v>
      </c>
      <c r="AW728" s="13" t="s">
        <v>29</v>
      </c>
      <c r="AX728" s="13" t="s">
        <v>72</v>
      </c>
      <c r="AY728" s="178" t="s">
        <v>134</v>
      </c>
    </row>
    <row r="729" spans="1:65" s="13" customFormat="1">
      <c r="B729" s="177"/>
      <c r="D729" s="172" t="s">
        <v>146</v>
      </c>
      <c r="E729" s="178" t="s">
        <v>1</v>
      </c>
      <c r="F729" s="179" t="s">
        <v>1004</v>
      </c>
      <c r="H729" s="180">
        <v>128.80000000000001</v>
      </c>
      <c r="I729" s="181"/>
      <c r="L729" s="177"/>
      <c r="M729" s="182"/>
      <c r="N729" s="183"/>
      <c r="O729" s="183"/>
      <c r="P729" s="183"/>
      <c r="Q729" s="183"/>
      <c r="R729" s="183"/>
      <c r="S729" s="183"/>
      <c r="T729" s="184"/>
      <c r="AT729" s="178" t="s">
        <v>146</v>
      </c>
      <c r="AU729" s="178" t="s">
        <v>79</v>
      </c>
      <c r="AV729" s="13" t="s">
        <v>79</v>
      </c>
      <c r="AW729" s="13" t="s">
        <v>29</v>
      </c>
      <c r="AX729" s="13" t="s">
        <v>72</v>
      </c>
      <c r="AY729" s="178" t="s">
        <v>134</v>
      </c>
    </row>
    <row r="730" spans="1:65" s="13" customFormat="1">
      <c r="B730" s="177"/>
      <c r="D730" s="172" t="s">
        <v>146</v>
      </c>
      <c r="E730" s="178" t="s">
        <v>1</v>
      </c>
      <c r="F730" s="179" t="s">
        <v>1005</v>
      </c>
      <c r="H730" s="180">
        <v>182.7</v>
      </c>
      <c r="I730" s="181"/>
      <c r="L730" s="177"/>
      <c r="M730" s="182"/>
      <c r="N730" s="183"/>
      <c r="O730" s="183"/>
      <c r="P730" s="183"/>
      <c r="Q730" s="183"/>
      <c r="R730" s="183"/>
      <c r="S730" s="183"/>
      <c r="T730" s="184"/>
      <c r="AT730" s="178" t="s">
        <v>146</v>
      </c>
      <c r="AU730" s="178" t="s">
        <v>79</v>
      </c>
      <c r="AV730" s="13" t="s">
        <v>79</v>
      </c>
      <c r="AW730" s="13" t="s">
        <v>29</v>
      </c>
      <c r="AX730" s="13" t="s">
        <v>72</v>
      </c>
      <c r="AY730" s="178" t="s">
        <v>134</v>
      </c>
    </row>
    <row r="731" spans="1:65" s="13" customFormat="1">
      <c r="B731" s="177"/>
      <c r="D731" s="172" t="s">
        <v>146</v>
      </c>
      <c r="E731" s="178" t="s">
        <v>1</v>
      </c>
      <c r="F731" s="179" t="s">
        <v>1006</v>
      </c>
      <c r="H731" s="180">
        <v>12.6</v>
      </c>
      <c r="I731" s="181"/>
      <c r="L731" s="177"/>
      <c r="M731" s="182"/>
      <c r="N731" s="183"/>
      <c r="O731" s="183"/>
      <c r="P731" s="183"/>
      <c r="Q731" s="183"/>
      <c r="R731" s="183"/>
      <c r="S731" s="183"/>
      <c r="T731" s="184"/>
      <c r="AT731" s="178" t="s">
        <v>146</v>
      </c>
      <c r="AU731" s="178" t="s">
        <v>79</v>
      </c>
      <c r="AV731" s="13" t="s">
        <v>79</v>
      </c>
      <c r="AW731" s="13" t="s">
        <v>29</v>
      </c>
      <c r="AX731" s="13" t="s">
        <v>72</v>
      </c>
      <c r="AY731" s="178" t="s">
        <v>134</v>
      </c>
    </row>
    <row r="732" spans="1:65" s="13" customFormat="1">
      <c r="B732" s="177"/>
      <c r="D732" s="172" t="s">
        <v>146</v>
      </c>
      <c r="E732" s="178" t="s">
        <v>1</v>
      </c>
      <c r="F732" s="179" t="s">
        <v>1007</v>
      </c>
      <c r="H732" s="180">
        <v>0.28000000000000003</v>
      </c>
      <c r="I732" s="181"/>
      <c r="L732" s="177"/>
      <c r="M732" s="182"/>
      <c r="N732" s="183"/>
      <c r="O732" s="183"/>
      <c r="P732" s="183"/>
      <c r="Q732" s="183"/>
      <c r="R732" s="183"/>
      <c r="S732" s="183"/>
      <c r="T732" s="184"/>
      <c r="AT732" s="178" t="s">
        <v>146</v>
      </c>
      <c r="AU732" s="178" t="s">
        <v>79</v>
      </c>
      <c r="AV732" s="13" t="s">
        <v>79</v>
      </c>
      <c r="AW732" s="13" t="s">
        <v>29</v>
      </c>
      <c r="AX732" s="13" t="s">
        <v>72</v>
      </c>
      <c r="AY732" s="178" t="s">
        <v>134</v>
      </c>
    </row>
    <row r="733" spans="1:65" s="14" customFormat="1">
      <c r="B733" s="185"/>
      <c r="D733" s="172" t="s">
        <v>146</v>
      </c>
      <c r="E733" s="186" t="s">
        <v>1</v>
      </c>
      <c r="F733" s="187" t="s">
        <v>147</v>
      </c>
      <c r="H733" s="188">
        <v>449.33</v>
      </c>
      <c r="I733" s="189"/>
      <c r="L733" s="185"/>
      <c r="M733" s="190"/>
      <c r="N733" s="191"/>
      <c r="O733" s="191"/>
      <c r="P733" s="191"/>
      <c r="Q733" s="191"/>
      <c r="R733" s="191"/>
      <c r="S733" s="191"/>
      <c r="T733" s="192"/>
      <c r="AT733" s="186" t="s">
        <v>146</v>
      </c>
      <c r="AU733" s="186" t="s">
        <v>79</v>
      </c>
      <c r="AV733" s="14" t="s">
        <v>141</v>
      </c>
      <c r="AW733" s="14" t="s">
        <v>29</v>
      </c>
      <c r="AX733" s="14" t="s">
        <v>78</v>
      </c>
      <c r="AY733" s="186" t="s">
        <v>134</v>
      </c>
    </row>
    <row r="734" spans="1:65" s="2" customFormat="1" ht="21.75" customHeight="1">
      <c r="A734" s="33"/>
      <c r="B734" s="158"/>
      <c r="C734" s="159" t="s">
        <v>429</v>
      </c>
      <c r="D734" s="159" t="s">
        <v>136</v>
      </c>
      <c r="E734" s="160" t="s">
        <v>567</v>
      </c>
      <c r="F734" s="161" t="s">
        <v>568</v>
      </c>
      <c r="G734" s="162" t="s">
        <v>171</v>
      </c>
      <c r="H734" s="163">
        <v>2336.6</v>
      </c>
      <c r="I734" s="164"/>
      <c r="J734" s="165">
        <f>ROUND(I734*H734,2)</f>
        <v>0</v>
      </c>
      <c r="K734" s="161" t="s">
        <v>140</v>
      </c>
      <c r="L734" s="34"/>
      <c r="M734" s="166" t="s">
        <v>1</v>
      </c>
      <c r="N734" s="167" t="s">
        <v>37</v>
      </c>
      <c r="O734" s="59"/>
      <c r="P734" s="168">
        <f>O734*H734</f>
        <v>0</v>
      </c>
      <c r="Q734" s="168">
        <v>0</v>
      </c>
      <c r="R734" s="168">
        <f>Q734*H734</f>
        <v>0</v>
      </c>
      <c r="S734" s="168">
        <v>0</v>
      </c>
      <c r="T734" s="169">
        <f>S734*H734</f>
        <v>0</v>
      </c>
      <c r="U734" s="33"/>
      <c r="V734" s="33"/>
      <c r="W734" s="33"/>
      <c r="X734" s="33"/>
      <c r="Y734" s="33"/>
      <c r="Z734" s="33"/>
      <c r="AA734" s="33"/>
      <c r="AB734" s="33"/>
      <c r="AC734" s="33"/>
      <c r="AD734" s="33"/>
      <c r="AE734" s="33"/>
      <c r="AR734" s="170" t="s">
        <v>141</v>
      </c>
      <c r="AT734" s="170" t="s">
        <v>136</v>
      </c>
      <c r="AU734" s="170" t="s">
        <v>79</v>
      </c>
      <c r="AY734" s="18" t="s">
        <v>134</v>
      </c>
      <c r="BE734" s="171">
        <f>IF(N734="základní",J734,0)</f>
        <v>0</v>
      </c>
      <c r="BF734" s="171">
        <f>IF(N734="snížená",J734,0)</f>
        <v>0</v>
      </c>
      <c r="BG734" s="171">
        <f>IF(N734="zákl. přenesená",J734,0)</f>
        <v>0</v>
      </c>
      <c r="BH734" s="171">
        <f>IF(N734="sníž. přenesená",J734,0)</f>
        <v>0</v>
      </c>
      <c r="BI734" s="171">
        <f>IF(N734="nulová",J734,0)</f>
        <v>0</v>
      </c>
      <c r="BJ734" s="18" t="s">
        <v>78</v>
      </c>
      <c r="BK734" s="171">
        <f>ROUND(I734*H734,2)</f>
        <v>0</v>
      </c>
      <c r="BL734" s="18" t="s">
        <v>141</v>
      </c>
      <c r="BM734" s="170" t="s">
        <v>1017</v>
      </c>
    </row>
    <row r="735" spans="1:65" s="2" customFormat="1" ht="29.25">
      <c r="A735" s="33"/>
      <c r="B735" s="34"/>
      <c r="C735" s="33"/>
      <c r="D735" s="172" t="s">
        <v>142</v>
      </c>
      <c r="E735" s="33"/>
      <c r="F735" s="173" t="s">
        <v>569</v>
      </c>
      <c r="G735" s="33"/>
      <c r="H735" s="33"/>
      <c r="I735" s="94"/>
      <c r="J735" s="33"/>
      <c r="K735" s="33"/>
      <c r="L735" s="34"/>
      <c r="M735" s="174"/>
      <c r="N735" s="175"/>
      <c r="O735" s="59"/>
      <c r="P735" s="59"/>
      <c r="Q735" s="59"/>
      <c r="R735" s="59"/>
      <c r="S735" s="59"/>
      <c r="T735" s="60"/>
      <c r="U735" s="33"/>
      <c r="V735" s="33"/>
      <c r="W735" s="33"/>
      <c r="X735" s="33"/>
      <c r="Y735" s="33"/>
      <c r="Z735" s="33"/>
      <c r="AA735" s="33"/>
      <c r="AB735" s="33"/>
      <c r="AC735" s="33"/>
      <c r="AD735" s="33"/>
      <c r="AE735" s="33"/>
      <c r="AT735" s="18" t="s">
        <v>142</v>
      </c>
      <c r="AU735" s="18" t="s">
        <v>79</v>
      </c>
    </row>
    <row r="736" spans="1:65" s="2" customFormat="1" ht="78">
      <c r="A736" s="33"/>
      <c r="B736" s="34"/>
      <c r="C736" s="33"/>
      <c r="D736" s="172" t="s">
        <v>144</v>
      </c>
      <c r="E736" s="33"/>
      <c r="F736" s="176" t="s">
        <v>565</v>
      </c>
      <c r="G736" s="33"/>
      <c r="H736" s="33"/>
      <c r="I736" s="94"/>
      <c r="J736" s="33"/>
      <c r="K736" s="33"/>
      <c r="L736" s="34"/>
      <c r="M736" s="174"/>
      <c r="N736" s="175"/>
      <c r="O736" s="59"/>
      <c r="P736" s="59"/>
      <c r="Q736" s="59"/>
      <c r="R736" s="59"/>
      <c r="S736" s="59"/>
      <c r="T736" s="60"/>
      <c r="U736" s="33"/>
      <c r="V736" s="33"/>
      <c r="W736" s="33"/>
      <c r="X736" s="33"/>
      <c r="Y736" s="33"/>
      <c r="Z736" s="33"/>
      <c r="AA736" s="33"/>
      <c r="AB736" s="33"/>
      <c r="AC736" s="33"/>
      <c r="AD736" s="33"/>
      <c r="AE736" s="33"/>
      <c r="AT736" s="18" t="s">
        <v>144</v>
      </c>
      <c r="AU736" s="18" t="s">
        <v>79</v>
      </c>
    </row>
    <row r="737" spans="1:65" s="13" customFormat="1">
      <c r="B737" s="177"/>
      <c r="D737" s="172" t="s">
        <v>146</v>
      </c>
      <c r="E737" s="178" t="s">
        <v>1</v>
      </c>
      <c r="F737" s="179" t="s">
        <v>1000</v>
      </c>
      <c r="H737" s="180">
        <v>1403.6</v>
      </c>
      <c r="I737" s="181"/>
      <c r="L737" s="177"/>
      <c r="M737" s="182"/>
      <c r="N737" s="183"/>
      <c r="O737" s="183"/>
      <c r="P737" s="183"/>
      <c r="Q737" s="183"/>
      <c r="R737" s="183"/>
      <c r="S737" s="183"/>
      <c r="T737" s="184"/>
      <c r="AT737" s="178" t="s">
        <v>146</v>
      </c>
      <c r="AU737" s="178" t="s">
        <v>79</v>
      </c>
      <c r="AV737" s="13" t="s">
        <v>79</v>
      </c>
      <c r="AW737" s="13" t="s">
        <v>29</v>
      </c>
      <c r="AX737" s="13" t="s">
        <v>72</v>
      </c>
      <c r="AY737" s="178" t="s">
        <v>134</v>
      </c>
    </row>
    <row r="738" spans="1:65" s="13" customFormat="1">
      <c r="B738" s="177"/>
      <c r="D738" s="172" t="s">
        <v>146</v>
      </c>
      <c r="E738" s="178" t="s">
        <v>1</v>
      </c>
      <c r="F738" s="179" t="s">
        <v>1001</v>
      </c>
      <c r="H738" s="180">
        <v>783</v>
      </c>
      <c r="I738" s="181"/>
      <c r="L738" s="177"/>
      <c r="M738" s="182"/>
      <c r="N738" s="183"/>
      <c r="O738" s="183"/>
      <c r="P738" s="183"/>
      <c r="Q738" s="183"/>
      <c r="R738" s="183"/>
      <c r="S738" s="183"/>
      <c r="T738" s="184"/>
      <c r="AT738" s="178" t="s">
        <v>146</v>
      </c>
      <c r="AU738" s="178" t="s">
        <v>79</v>
      </c>
      <c r="AV738" s="13" t="s">
        <v>79</v>
      </c>
      <c r="AW738" s="13" t="s">
        <v>29</v>
      </c>
      <c r="AX738" s="13" t="s">
        <v>72</v>
      </c>
      <c r="AY738" s="178" t="s">
        <v>134</v>
      </c>
    </row>
    <row r="739" spans="1:65" s="13" customFormat="1">
      <c r="B739" s="177"/>
      <c r="D739" s="172" t="s">
        <v>146</v>
      </c>
      <c r="E739" s="178" t="s">
        <v>1</v>
      </c>
      <c r="F739" s="179" t="s">
        <v>1002</v>
      </c>
      <c r="H739" s="180">
        <v>150</v>
      </c>
      <c r="I739" s="181"/>
      <c r="L739" s="177"/>
      <c r="M739" s="182"/>
      <c r="N739" s="183"/>
      <c r="O739" s="183"/>
      <c r="P739" s="183"/>
      <c r="Q739" s="183"/>
      <c r="R739" s="183"/>
      <c r="S739" s="183"/>
      <c r="T739" s="184"/>
      <c r="AT739" s="178" t="s">
        <v>146</v>
      </c>
      <c r="AU739" s="178" t="s">
        <v>79</v>
      </c>
      <c r="AV739" s="13" t="s">
        <v>79</v>
      </c>
      <c r="AW739" s="13" t="s">
        <v>29</v>
      </c>
      <c r="AX739" s="13" t="s">
        <v>72</v>
      </c>
      <c r="AY739" s="178" t="s">
        <v>134</v>
      </c>
    </row>
    <row r="740" spans="1:65" s="14" customFormat="1">
      <c r="B740" s="185"/>
      <c r="D740" s="172" t="s">
        <v>146</v>
      </c>
      <c r="E740" s="186" t="s">
        <v>1</v>
      </c>
      <c r="F740" s="187" t="s">
        <v>147</v>
      </c>
      <c r="H740" s="188">
        <v>2336.6</v>
      </c>
      <c r="I740" s="189"/>
      <c r="L740" s="185"/>
      <c r="M740" s="190"/>
      <c r="N740" s="191"/>
      <c r="O740" s="191"/>
      <c r="P740" s="191"/>
      <c r="Q740" s="191"/>
      <c r="R740" s="191"/>
      <c r="S740" s="191"/>
      <c r="T740" s="192"/>
      <c r="AT740" s="186" t="s">
        <v>146</v>
      </c>
      <c r="AU740" s="186" t="s">
        <v>79</v>
      </c>
      <c r="AV740" s="14" t="s">
        <v>141</v>
      </c>
      <c r="AW740" s="14" t="s">
        <v>29</v>
      </c>
      <c r="AX740" s="14" t="s">
        <v>78</v>
      </c>
      <c r="AY740" s="186" t="s">
        <v>134</v>
      </c>
    </row>
    <row r="741" spans="1:65" s="12" customFormat="1" ht="22.9" customHeight="1">
      <c r="B741" s="145"/>
      <c r="D741" s="146" t="s">
        <v>71</v>
      </c>
      <c r="E741" s="156" t="s">
        <v>570</v>
      </c>
      <c r="F741" s="156" t="s">
        <v>571</v>
      </c>
      <c r="I741" s="148"/>
      <c r="J741" s="157">
        <f>BK741</f>
        <v>0</v>
      </c>
      <c r="L741" s="145"/>
      <c r="M741" s="150"/>
      <c r="N741" s="151"/>
      <c r="O741" s="151"/>
      <c r="P741" s="152">
        <f>SUM(P742:P747)</f>
        <v>0</v>
      </c>
      <c r="Q741" s="151"/>
      <c r="R741" s="152">
        <f>SUM(R742:R747)</f>
        <v>0</v>
      </c>
      <c r="S741" s="151"/>
      <c r="T741" s="153">
        <f>SUM(T742:T747)</f>
        <v>0</v>
      </c>
      <c r="AR741" s="146" t="s">
        <v>78</v>
      </c>
      <c r="AT741" s="154" t="s">
        <v>71</v>
      </c>
      <c r="AU741" s="154" t="s">
        <v>78</v>
      </c>
      <c r="AY741" s="146" t="s">
        <v>134</v>
      </c>
      <c r="BK741" s="155">
        <f>SUM(BK742:BK747)</f>
        <v>0</v>
      </c>
    </row>
    <row r="742" spans="1:65" s="2" customFormat="1" ht="21.75" customHeight="1">
      <c r="A742" s="33"/>
      <c r="B742" s="158"/>
      <c r="C742" s="159" t="s">
        <v>1018</v>
      </c>
      <c r="D742" s="159" t="s">
        <v>136</v>
      </c>
      <c r="E742" s="160" t="s">
        <v>573</v>
      </c>
      <c r="F742" s="161" t="s">
        <v>574</v>
      </c>
      <c r="G742" s="162" t="s">
        <v>171</v>
      </c>
      <c r="H742" s="163">
        <v>3515.2860000000001</v>
      </c>
      <c r="I742" s="164"/>
      <c r="J742" s="165">
        <f>ROUND(I742*H742,2)</f>
        <v>0</v>
      </c>
      <c r="K742" s="161" t="s">
        <v>140</v>
      </c>
      <c r="L742" s="34"/>
      <c r="M742" s="166" t="s">
        <v>1</v>
      </c>
      <c r="N742" s="167" t="s">
        <v>37</v>
      </c>
      <c r="O742" s="59"/>
      <c r="P742" s="168">
        <f>O742*H742</f>
        <v>0</v>
      </c>
      <c r="Q742" s="168">
        <v>0</v>
      </c>
      <c r="R742" s="168">
        <f>Q742*H742</f>
        <v>0</v>
      </c>
      <c r="S742" s="168">
        <v>0</v>
      </c>
      <c r="T742" s="169">
        <f>S742*H742</f>
        <v>0</v>
      </c>
      <c r="U742" s="33"/>
      <c r="V742" s="33"/>
      <c r="W742" s="33"/>
      <c r="X742" s="33"/>
      <c r="Y742" s="33"/>
      <c r="Z742" s="33"/>
      <c r="AA742" s="33"/>
      <c r="AB742" s="33"/>
      <c r="AC742" s="33"/>
      <c r="AD742" s="33"/>
      <c r="AE742" s="33"/>
      <c r="AR742" s="170" t="s">
        <v>141</v>
      </c>
      <c r="AT742" s="170" t="s">
        <v>136</v>
      </c>
      <c r="AU742" s="170" t="s">
        <v>79</v>
      </c>
      <c r="AY742" s="18" t="s">
        <v>134</v>
      </c>
      <c r="BE742" s="171">
        <f>IF(N742="základní",J742,0)</f>
        <v>0</v>
      </c>
      <c r="BF742" s="171">
        <f>IF(N742="snížená",J742,0)</f>
        <v>0</v>
      </c>
      <c r="BG742" s="171">
        <f>IF(N742="zákl. přenesená",J742,0)</f>
        <v>0</v>
      </c>
      <c r="BH742" s="171">
        <f>IF(N742="sníž. přenesená",J742,0)</f>
        <v>0</v>
      </c>
      <c r="BI742" s="171">
        <f>IF(N742="nulová",J742,0)</f>
        <v>0</v>
      </c>
      <c r="BJ742" s="18" t="s">
        <v>78</v>
      </c>
      <c r="BK742" s="171">
        <f>ROUND(I742*H742,2)</f>
        <v>0</v>
      </c>
      <c r="BL742" s="18" t="s">
        <v>141</v>
      </c>
      <c r="BM742" s="170" t="s">
        <v>1019</v>
      </c>
    </row>
    <row r="743" spans="1:65" s="2" customFormat="1" ht="29.25">
      <c r="A743" s="33"/>
      <c r="B743" s="34"/>
      <c r="C743" s="33"/>
      <c r="D743" s="172" t="s">
        <v>142</v>
      </c>
      <c r="E743" s="33"/>
      <c r="F743" s="173" t="s">
        <v>575</v>
      </c>
      <c r="G743" s="33"/>
      <c r="H743" s="33"/>
      <c r="I743" s="94"/>
      <c r="J743" s="33"/>
      <c r="K743" s="33"/>
      <c r="L743" s="34"/>
      <c r="M743" s="174"/>
      <c r="N743" s="175"/>
      <c r="O743" s="59"/>
      <c r="P743" s="59"/>
      <c r="Q743" s="59"/>
      <c r="R743" s="59"/>
      <c r="S743" s="59"/>
      <c r="T743" s="60"/>
      <c r="U743" s="33"/>
      <c r="V743" s="33"/>
      <c r="W743" s="33"/>
      <c r="X743" s="33"/>
      <c r="Y743" s="33"/>
      <c r="Z743" s="33"/>
      <c r="AA743" s="33"/>
      <c r="AB743" s="33"/>
      <c r="AC743" s="33"/>
      <c r="AD743" s="33"/>
      <c r="AE743" s="33"/>
      <c r="AT743" s="18" t="s">
        <v>142</v>
      </c>
      <c r="AU743" s="18" t="s">
        <v>79</v>
      </c>
    </row>
    <row r="744" spans="1:65" s="2" customFormat="1" ht="29.25">
      <c r="A744" s="33"/>
      <c r="B744" s="34"/>
      <c r="C744" s="33"/>
      <c r="D744" s="172" t="s">
        <v>144</v>
      </c>
      <c r="E744" s="33"/>
      <c r="F744" s="176" t="s">
        <v>576</v>
      </c>
      <c r="G744" s="33"/>
      <c r="H744" s="33"/>
      <c r="I744" s="94"/>
      <c r="J744" s="33"/>
      <c r="K744" s="33"/>
      <c r="L744" s="34"/>
      <c r="M744" s="174"/>
      <c r="N744" s="175"/>
      <c r="O744" s="59"/>
      <c r="P744" s="59"/>
      <c r="Q744" s="59"/>
      <c r="R744" s="59"/>
      <c r="S744" s="59"/>
      <c r="T744" s="60"/>
      <c r="U744" s="33"/>
      <c r="V744" s="33"/>
      <c r="W744" s="33"/>
      <c r="X744" s="33"/>
      <c r="Y744" s="33"/>
      <c r="Z744" s="33"/>
      <c r="AA744" s="33"/>
      <c r="AB744" s="33"/>
      <c r="AC744" s="33"/>
      <c r="AD744" s="33"/>
      <c r="AE744" s="33"/>
      <c r="AT744" s="18" t="s">
        <v>144</v>
      </c>
      <c r="AU744" s="18" t="s">
        <v>79</v>
      </c>
    </row>
    <row r="745" spans="1:65" s="2" customFormat="1" ht="21.75" customHeight="1">
      <c r="A745" s="33"/>
      <c r="B745" s="158"/>
      <c r="C745" s="159" t="s">
        <v>1020</v>
      </c>
      <c r="D745" s="159" t="s">
        <v>136</v>
      </c>
      <c r="E745" s="160" t="s">
        <v>578</v>
      </c>
      <c r="F745" s="161" t="s">
        <v>579</v>
      </c>
      <c r="G745" s="162" t="s">
        <v>171</v>
      </c>
      <c r="H745" s="163">
        <v>3515.2860000000001</v>
      </c>
      <c r="I745" s="164"/>
      <c r="J745" s="165">
        <f>ROUND(I745*H745,2)</f>
        <v>0</v>
      </c>
      <c r="K745" s="161" t="s">
        <v>140</v>
      </c>
      <c r="L745" s="34"/>
      <c r="M745" s="166" t="s">
        <v>1</v>
      </c>
      <c r="N745" s="167" t="s">
        <v>37</v>
      </c>
      <c r="O745" s="59"/>
      <c r="P745" s="168">
        <f>O745*H745</f>
        <v>0</v>
      </c>
      <c r="Q745" s="168">
        <v>0</v>
      </c>
      <c r="R745" s="168">
        <f>Q745*H745</f>
        <v>0</v>
      </c>
      <c r="S745" s="168">
        <v>0</v>
      </c>
      <c r="T745" s="169">
        <f>S745*H745</f>
        <v>0</v>
      </c>
      <c r="U745" s="33"/>
      <c r="V745" s="33"/>
      <c r="W745" s="33"/>
      <c r="X745" s="33"/>
      <c r="Y745" s="33"/>
      <c r="Z745" s="33"/>
      <c r="AA745" s="33"/>
      <c r="AB745" s="33"/>
      <c r="AC745" s="33"/>
      <c r="AD745" s="33"/>
      <c r="AE745" s="33"/>
      <c r="AR745" s="170" t="s">
        <v>141</v>
      </c>
      <c r="AT745" s="170" t="s">
        <v>136</v>
      </c>
      <c r="AU745" s="170" t="s">
        <v>79</v>
      </c>
      <c r="AY745" s="18" t="s">
        <v>134</v>
      </c>
      <c r="BE745" s="171">
        <f>IF(N745="základní",J745,0)</f>
        <v>0</v>
      </c>
      <c r="BF745" s="171">
        <f>IF(N745="snížená",J745,0)</f>
        <v>0</v>
      </c>
      <c r="BG745" s="171">
        <f>IF(N745="zákl. přenesená",J745,0)</f>
        <v>0</v>
      </c>
      <c r="BH745" s="171">
        <f>IF(N745="sníž. přenesená",J745,0)</f>
        <v>0</v>
      </c>
      <c r="BI745" s="171">
        <f>IF(N745="nulová",J745,0)</f>
        <v>0</v>
      </c>
      <c r="BJ745" s="18" t="s">
        <v>78</v>
      </c>
      <c r="BK745" s="171">
        <f>ROUND(I745*H745,2)</f>
        <v>0</v>
      </c>
      <c r="BL745" s="18" t="s">
        <v>141</v>
      </c>
      <c r="BM745" s="170" t="s">
        <v>1021</v>
      </c>
    </row>
    <row r="746" spans="1:65" s="2" customFormat="1" ht="29.25">
      <c r="A746" s="33"/>
      <c r="B746" s="34"/>
      <c r="C746" s="33"/>
      <c r="D746" s="172" t="s">
        <v>142</v>
      </c>
      <c r="E746" s="33"/>
      <c r="F746" s="173" t="s">
        <v>580</v>
      </c>
      <c r="G746" s="33"/>
      <c r="H746" s="33"/>
      <c r="I746" s="94"/>
      <c r="J746" s="33"/>
      <c r="K746" s="33"/>
      <c r="L746" s="34"/>
      <c r="M746" s="174"/>
      <c r="N746" s="175"/>
      <c r="O746" s="59"/>
      <c r="P746" s="59"/>
      <c r="Q746" s="59"/>
      <c r="R746" s="59"/>
      <c r="S746" s="59"/>
      <c r="T746" s="60"/>
      <c r="U746" s="33"/>
      <c r="V746" s="33"/>
      <c r="W746" s="33"/>
      <c r="X746" s="33"/>
      <c r="Y746" s="33"/>
      <c r="Z746" s="33"/>
      <c r="AA746" s="33"/>
      <c r="AB746" s="33"/>
      <c r="AC746" s="33"/>
      <c r="AD746" s="33"/>
      <c r="AE746" s="33"/>
      <c r="AT746" s="18" t="s">
        <v>142</v>
      </c>
      <c r="AU746" s="18" t="s">
        <v>79</v>
      </c>
    </row>
    <row r="747" spans="1:65" s="2" customFormat="1" ht="29.25">
      <c r="A747" s="33"/>
      <c r="B747" s="34"/>
      <c r="C747" s="33"/>
      <c r="D747" s="172" t="s">
        <v>144</v>
      </c>
      <c r="E747" s="33"/>
      <c r="F747" s="176" t="s">
        <v>576</v>
      </c>
      <c r="G747" s="33"/>
      <c r="H747" s="33"/>
      <c r="I747" s="94"/>
      <c r="J747" s="33"/>
      <c r="K747" s="33"/>
      <c r="L747" s="34"/>
      <c r="M747" s="174"/>
      <c r="N747" s="175"/>
      <c r="O747" s="59"/>
      <c r="P747" s="59"/>
      <c r="Q747" s="59"/>
      <c r="R747" s="59"/>
      <c r="S747" s="59"/>
      <c r="T747" s="60"/>
      <c r="U747" s="33"/>
      <c r="V747" s="33"/>
      <c r="W747" s="33"/>
      <c r="X747" s="33"/>
      <c r="Y747" s="33"/>
      <c r="Z747" s="33"/>
      <c r="AA747" s="33"/>
      <c r="AB747" s="33"/>
      <c r="AC747" s="33"/>
      <c r="AD747" s="33"/>
      <c r="AE747" s="33"/>
      <c r="AT747" s="18" t="s">
        <v>144</v>
      </c>
      <c r="AU747" s="18" t="s">
        <v>79</v>
      </c>
    </row>
    <row r="748" spans="1:65" s="12" customFormat="1" ht="25.9" customHeight="1">
      <c r="B748" s="145"/>
      <c r="D748" s="146" t="s">
        <v>71</v>
      </c>
      <c r="E748" s="147" t="s">
        <v>581</v>
      </c>
      <c r="F748" s="147" t="s">
        <v>582</v>
      </c>
      <c r="I748" s="148"/>
      <c r="J748" s="149">
        <f>BK748</f>
        <v>0</v>
      </c>
      <c r="L748" s="145"/>
      <c r="M748" s="150"/>
      <c r="N748" s="151"/>
      <c r="O748" s="151"/>
      <c r="P748" s="152">
        <f>P749</f>
        <v>0</v>
      </c>
      <c r="Q748" s="151"/>
      <c r="R748" s="152">
        <f>R749</f>
        <v>6.2099999999999995E-2</v>
      </c>
      <c r="S748" s="151"/>
      <c r="T748" s="153">
        <f>T749</f>
        <v>0</v>
      </c>
      <c r="AR748" s="146" t="s">
        <v>79</v>
      </c>
      <c r="AT748" s="154" t="s">
        <v>71</v>
      </c>
      <c r="AU748" s="154" t="s">
        <v>72</v>
      </c>
      <c r="AY748" s="146" t="s">
        <v>134</v>
      </c>
      <c r="BK748" s="155">
        <f>BK749</f>
        <v>0</v>
      </c>
    </row>
    <row r="749" spans="1:65" s="12" customFormat="1" ht="22.9" customHeight="1">
      <c r="B749" s="145"/>
      <c r="D749" s="146" t="s">
        <v>71</v>
      </c>
      <c r="E749" s="156" t="s">
        <v>583</v>
      </c>
      <c r="F749" s="156" t="s">
        <v>584</v>
      </c>
      <c r="I749" s="148"/>
      <c r="J749" s="157">
        <f>BK749</f>
        <v>0</v>
      </c>
      <c r="L749" s="145"/>
      <c r="M749" s="150"/>
      <c r="N749" s="151"/>
      <c r="O749" s="151"/>
      <c r="P749" s="152">
        <f>SUM(P750:P753)</f>
        <v>0</v>
      </c>
      <c r="Q749" s="151"/>
      <c r="R749" s="152">
        <f>SUM(R750:R753)</f>
        <v>6.2099999999999995E-2</v>
      </c>
      <c r="S749" s="151"/>
      <c r="T749" s="153">
        <f>SUM(T750:T753)</f>
        <v>0</v>
      </c>
      <c r="AR749" s="146" t="s">
        <v>79</v>
      </c>
      <c r="AT749" s="154" t="s">
        <v>71</v>
      </c>
      <c r="AU749" s="154" t="s">
        <v>78</v>
      </c>
      <c r="AY749" s="146" t="s">
        <v>134</v>
      </c>
      <c r="BK749" s="155">
        <f>SUM(BK750:BK753)</f>
        <v>0</v>
      </c>
    </row>
    <row r="750" spans="1:65" s="2" customFormat="1" ht="21.75" customHeight="1">
      <c r="A750" s="33"/>
      <c r="B750" s="158"/>
      <c r="C750" s="159" t="s">
        <v>1022</v>
      </c>
      <c r="D750" s="159" t="s">
        <v>136</v>
      </c>
      <c r="E750" s="160" t="s">
        <v>586</v>
      </c>
      <c r="F750" s="161" t="s">
        <v>587</v>
      </c>
      <c r="G750" s="162" t="s">
        <v>139</v>
      </c>
      <c r="H750" s="163">
        <v>90</v>
      </c>
      <c r="I750" s="164"/>
      <c r="J750" s="165">
        <f>ROUND(I750*H750,2)</f>
        <v>0</v>
      </c>
      <c r="K750" s="161" t="s">
        <v>140</v>
      </c>
      <c r="L750" s="34"/>
      <c r="M750" s="166" t="s">
        <v>1</v>
      </c>
      <c r="N750" s="167" t="s">
        <v>37</v>
      </c>
      <c r="O750" s="59"/>
      <c r="P750" s="168">
        <f>O750*H750</f>
        <v>0</v>
      </c>
      <c r="Q750" s="168">
        <v>6.8999999999999997E-4</v>
      </c>
      <c r="R750" s="168">
        <f>Q750*H750</f>
        <v>6.2099999999999995E-2</v>
      </c>
      <c r="S750" s="168">
        <v>0</v>
      </c>
      <c r="T750" s="169">
        <f>S750*H750</f>
        <v>0</v>
      </c>
      <c r="U750" s="33"/>
      <c r="V750" s="33"/>
      <c r="W750" s="33"/>
      <c r="X750" s="33"/>
      <c r="Y750" s="33"/>
      <c r="Z750" s="33"/>
      <c r="AA750" s="33"/>
      <c r="AB750" s="33"/>
      <c r="AC750" s="33"/>
      <c r="AD750" s="33"/>
      <c r="AE750" s="33"/>
      <c r="AR750" s="170" t="s">
        <v>174</v>
      </c>
      <c r="AT750" s="170" t="s">
        <v>136</v>
      </c>
      <c r="AU750" s="170" t="s">
        <v>79</v>
      </c>
      <c r="AY750" s="18" t="s">
        <v>134</v>
      </c>
      <c r="BE750" s="171">
        <f>IF(N750="základní",J750,0)</f>
        <v>0</v>
      </c>
      <c r="BF750" s="171">
        <f>IF(N750="snížená",J750,0)</f>
        <v>0</v>
      </c>
      <c r="BG750" s="171">
        <f>IF(N750="zákl. přenesená",J750,0)</f>
        <v>0</v>
      </c>
      <c r="BH750" s="171">
        <f>IF(N750="sníž. přenesená",J750,0)</f>
        <v>0</v>
      </c>
      <c r="BI750" s="171">
        <f>IF(N750="nulová",J750,0)</f>
        <v>0</v>
      </c>
      <c r="BJ750" s="18" t="s">
        <v>78</v>
      </c>
      <c r="BK750" s="171">
        <f>ROUND(I750*H750,2)</f>
        <v>0</v>
      </c>
      <c r="BL750" s="18" t="s">
        <v>174</v>
      </c>
      <c r="BM750" s="170" t="s">
        <v>1023</v>
      </c>
    </row>
    <row r="751" spans="1:65" s="2" customFormat="1" ht="29.25">
      <c r="A751" s="33"/>
      <c r="B751" s="34"/>
      <c r="C751" s="33"/>
      <c r="D751" s="172" t="s">
        <v>142</v>
      </c>
      <c r="E751" s="33"/>
      <c r="F751" s="173" t="s">
        <v>588</v>
      </c>
      <c r="G751" s="33"/>
      <c r="H751" s="33"/>
      <c r="I751" s="94"/>
      <c r="J751" s="33"/>
      <c r="K751" s="33"/>
      <c r="L751" s="34"/>
      <c r="M751" s="174"/>
      <c r="N751" s="175"/>
      <c r="O751" s="59"/>
      <c r="P751" s="59"/>
      <c r="Q751" s="59"/>
      <c r="R751" s="59"/>
      <c r="S751" s="59"/>
      <c r="T751" s="60"/>
      <c r="U751" s="33"/>
      <c r="V751" s="33"/>
      <c r="W751" s="33"/>
      <c r="X751" s="33"/>
      <c r="Y751" s="33"/>
      <c r="Z751" s="33"/>
      <c r="AA751" s="33"/>
      <c r="AB751" s="33"/>
      <c r="AC751" s="33"/>
      <c r="AD751" s="33"/>
      <c r="AE751" s="33"/>
      <c r="AT751" s="18" t="s">
        <v>142</v>
      </c>
      <c r="AU751" s="18" t="s">
        <v>79</v>
      </c>
    </row>
    <row r="752" spans="1:65" s="15" customFormat="1" ht="22.5">
      <c r="B752" s="193"/>
      <c r="D752" s="172" t="s">
        <v>146</v>
      </c>
      <c r="E752" s="194" t="s">
        <v>1</v>
      </c>
      <c r="F752" s="195" t="s">
        <v>589</v>
      </c>
      <c r="H752" s="194" t="s">
        <v>1</v>
      </c>
      <c r="I752" s="196"/>
      <c r="L752" s="193"/>
      <c r="M752" s="197"/>
      <c r="N752" s="198"/>
      <c r="O752" s="198"/>
      <c r="P752" s="198"/>
      <c r="Q752" s="198"/>
      <c r="R752" s="198"/>
      <c r="S752" s="198"/>
      <c r="T752" s="199"/>
      <c r="AT752" s="194" t="s">
        <v>146</v>
      </c>
      <c r="AU752" s="194" t="s">
        <v>79</v>
      </c>
      <c r="AV752" s="15" t="s">
        <v>78</v>
      </c>
      <c r="AW752" s="15" t="s">
        <v>29</v>
      </c>
      <c r="AX752" s="15" t="s">
        <v>72</v>
      </c>
      <c r="AY752" s="194" t="s">
        <v>134</v>
      </c>
    </row>
    <row r="753" spans="1:65" s="13" customFormat="1">
      <c r="B753" s="177"/>
      <c r="D753" s="172" t="s">
        <v>146</v>
      </c>
      <c r="E753" s="178" t="s">
        <v>1</v>
      </c>
      <c r="F753" s="179" t="s">
        <v>1024</v>
      </c>
      <c r="H753" s="180">
        <v>90</v>
      </c>
      <c r="I753" s="181"/>
      <c r="L753" s="177"/>
      <c r="M753" s="182"/>
      <c r="N753" s="183"/>
      <c r="O753" s="183"/>
      <c r="P753" s="183"/>
      <c r="Q753" s="183"/>
      <c r="R753" s="183"/>
      <c r="S753" s="183"/>
      <c r="T753" s="184"/>
      <c r="AT753" s="178" t="s">
        <v>146</v>
      </c>
      <c r="AU753" s="178" t="s">
        <v>79</v>
      </c>
      <c r="AV753" s="13" t="s">
        <v>79</v>
      </c>
      <c r="AW753" s="13" t="s">
        <v>29</v>
      </c>
      <c r="AX753" s="13" t="s">
        <v>78</v>
      </c>
      <c r="AY753" s="178" t="s">
        <v>134</v>
      </c>
    </row>
    <row r="754" spans="1:65" s="12" customFormat="1" ht="25.9" customHeight="1">
      <c r="B754" s="145"/>
      <c r="D754" s="146" t="s">
        <v>71</v>
      </c>
      <c r="E754" s="147" t="s">
        <v>590</v>
      </c>
      <c r="F754" s="147" t="s">
        <v>591</v>
      </c>
      <c r="I754" s="148"/>
      <c r="J754" s="149">
        <f>BK754</f>
        <v>0</v>
      </c>
      <c r="L754" s="145"/>
      <c r="M754" s="150"/>
      <c r="N754" s="151"/>
      <c r="O754" s="151"/>
      <c r="P754" s="152">
        <f>P755+P763+P773+P783+P791</f>
        <v>0</v>
      </c>
      <c r="Q754" s="151"/>
      <c r="R754" s="152">
        <f>R755+R763+R773+R783+R791</f>
        <v>0</v>
      </c>
      <c r="S754" s="151"/>
      <c r="T754" s="153">
        <f>T755+T763+T773+T783+T791</f>
        <v>0</v>
      </c>
      <c r="AR754" s="146" t="s">
        <v>264</v>
      </c>
      <c r="AT754" s="154" t="s">
        <v>71</v>
      </c>
      <c r="AU754" s="154" t="s">
        <v>72</v>
      </c>
      <c r="AY754" s="146" t="s">
        <v>134</v>
      </c>
      <c r="BK754" s="155">
        <f>BK755+BK763+BK773+BK783+BK791</f>
        <v>0</v>
      </c>
    </row>
    <row r="755" spans="1:65" s="12" customFormat="1" ht="22.9" customHeight="1">
      <c r="B755" s="145"/>
      <c r="D755" s="146" t="s">
        <v>71</v>
      </c>
      <c r="E755" s="156" t="s">
        <v>592</v>
      </c>
      <c r="F755" s="156" t="s">
        <v>593</v>
      </c>
      <c r="I755" s="148"/>
      <c r="J755" s="157">
        <f>BK755</f>
        <v>0</v>
      </c>
      <c r="L755" s="145"/>
      <c r="M755" s="150"/>
      <c r="N755" s="151"/>
      <c r="O755" s="151"/>
      <c r="P755" s="152">
        <f>SUM(P756:P762)</f>
        <v>0</v>
      </c>
      <c r="Q755" s="151"/>
      <c r="R755" s="152">
        <f>SUM(R756:R762)</f>
        <v>0</v>
      </c>
      <c r="S755" s="151"/>
      <c r="T755" s="153">
        <f>SUM(T756:T762)</f>
        <v>0</v>
      </c>
      <c r="AR755" s="146" t="s">
        <v>264</v>
      </c>
      <c r="AT755" s="154" t="s">
        <v>71</v>
      </c>
      <c r="AU755" s="154" t="s">
        <v>78</v>
      </c>
      <c r="AY755" s="146" t="s">
        <v>134</v>
      </c>
      <c r="BK755" s="155">
        <f>SUM(BK756:BK762)</f>
        <v>0</v>
      </c>
    </row>
    <row r="756" spans="1:65" s="2" customFormat="1" ht="16.5" customHeight="1">
      <c r="A756" s="33"/>
      <c r="B756" s="158"/>
      <c r="C756" s="159" t="s">
        <v>1025</v>
      </c>
      <c r="D756" s="159" t="s">
        <v>136</v>
      </c>
      <c r="E756" s="160" t="s">
        <v>595</v>
      </c>
      <c r="F756" s="161" t="s">
        <v>596</v>
      </c>
      <c r="G756" s="162" t="s">
        <v>151</v>
      </c>
      <c r="H756" s="163">
        <v>1</v>
      </c>
      <c r="I756" s="164"/>
      <c r="J756" s="165">
        <f>ROUND(I756*H756,2)</f>
        <v>0</v>
      </c>
      <c r="K756" s="161" t="s">
        <v>140</v>
      </c>
      <c r="L756" s="34"/>
      <c r="M756" s="166" t="s">
        <v>1</v>
      </c>
      <c r="N756" s="167" t="s">
        <v>37</v>
      </c>
      <c r="O756" s="59"/>
      <c r="P756" s="168">
        <f>O756*H756</f>
        <v>0</v>
      </c>
      <c r="Q756" s="168">
        <v>0</v>
      </c>
      <c r="R756" s="168">
        <f>Q756*H756</f>
        <v>0</v>
      </c>
      <c r="S756" s="168">
        <v>0</v>
      </c>
      <c r="T756" s="169">
        <f>S756*H756</f>
        <v>0</v>
      </c>
      <c r="U756" s="33"/>
      <c r="V756" s="33"/>
      <c r="W756" s="33"/>
      <c r="X756" s="33"/>
      <c r="Y756" s="33"/>
      <c r="Z756" s="33"/>
      <c r="AA756" s="33"/>
      <c r="AB756" s="33"/>
      <c r="AC756" s="33"/>
      <c r="AD756" s="33"/>
      <c r="AE756" s="33"/>
      <c r="AR756" s="170" t="s">
        <v>597</v>
      </c>
      <c r="AT756" s="170" t="s">
        <v>136</v>
      </c>
      <c r="AU756" s="170" t="s">
        <v>79</v>
      </c>
      <c r="AY756" s="18" t="s">
        <v>134</v>
      </c>
      <c r="BE756" s="171">
        <f>IF(N756="základní",J756,0)</f>
        <v>0</v>
      </c>
      <c r="BF756" s="171">
        <f>IF(N756="snížená",J756,0)</f>
        <v>0</v>
      </c>
      <c r="BG756" s="171">
        <f>IF(N756="zákl. přenesená",J756,0)</f>
        <v>0</v>
      </c>
      <c r="BH756" s="171">
        <f>IF(N756="sníž. přenesená",J756,0)</f>
        <v>0</v>
      </c>
      <c r="BI756" s="171">
        <f>IF(N756="nulová",J756,0)</f>
        <v>0</v>
      </c>
      <c r="BJ756" s="18" t="s">
        <v>78</v>
      </c>
      <c r="BK756" s="171">
        <f>ROUND(I756*H756,2)</f>
        <v>0</v>
      </c>
      <c r="BL756" s="18" t="s">
        <v>597</v>
      </c>
      <c r="BM756" s="170" t="s">
        <v>1026</v>
      </c>
    </row>
    <row r="757" spans="1:65" s="2" customFormat="1">
      <c r="A757" s="33"/>
      <c r="B757" s="34"/>
      <c r="C757" s="33"/>
      <c r="D757" s="172" t="s">
        <v>142</v>
      </c>
      <c r="E757" s="33"/>
      <c r="F757" s="173" t="s">
        <v>596</v>
      </c>
      <c r="G757" s="33"/>
      <c r="H757" s="33"/>
      <c r="I757" s="94"/>
      <c r="J757" s="33"/>
      <c r="K757" s="33"/>
      <c r="L757" s="34"/>
      <c r="M757" s="174"/>
      <c r="N757" s="175"/>
      <c r="O757" s="59"/>
      <c r="P757" s="59"/>
      <c r="Q757" s="59"/>
      <c r="R757" s="59"/>
      <c r="S757" s="59"/>
      <c r="T757" s="60"/>
      <c r="U757" s="33"/>
      <c r="V757" s="33"/>
      <c r="W757" s="33"/>
      <c r="X757" s="33"/>
      <c r="Y757" s="33"/>
      <c r="Z757" s="33"/>
      <c r="AA757" s="33"/>
      <c r="AB757" s="33"/>
      <c r="AC757" s="33"/>
      <c r="AD757" s="33"/>
      <c r="AE757" s="33"/>
      <c r="AT757" s="18" t="s">
        <v>142</v>
      </c>
      <c r="AU757" s="18" t="s">
        <v>79</v>
      </c>
    </row>
    <row r="758" spans="1:65" s="13" customFormat="1" ht="33.75">
      <c r="B758" s="177"/>
      <c r="D758" s="172" t="s">
        <v>146</v>
      </c>
      <c r="E758" s="178" t="s">
        <v>1</v>
      </c>
      <c r="F758" s="179" t="s">
        <v>598</v>
      </c>
      <c r="H758" s="180">
        <v>1</v>
      </c>
      <c r="I758" s="181"/>
      <c r="L758" s="177"/>
      <c r="M758" s="182"/>
      <c r="N758" s="183"/>
      <c r="O758" s="183"/>
      <c r="P758" s="183"/>
      <c r="Q758" s="183"/>
      <c r="R758" s="183"/>
      <c r="S758" s="183"/>
      <c r="T758" s="184"/>
      <c r="AT758" s="178" t="s">
        <v>146</v>
      </c>
      <c r="AU758" s="178" t="s">
        <v>79</v>
      </c>
      <c r="AV758" s="13" t="s">
        <v>79</v>
      </c>
      <c r="AW758" s="13" t="s">
        <v>29</v>
      </c>
      <c r="AX758" s="13" t="s">
        <v>78</v>
      </c>
      <c r="AY758" s="178" t="s">
        <v>134</v>
      </c>
    </row>
    <row r="759" spans="1:65" s="15" customFormat="1">
      <c r="B759" s="193"/>
      <c r="D759" s="172" t="s">
        <v>146</v>
      </c>
      <c r="E759" s="194" t="s">
        <v>1</v>
      </c>
      <c r="F759" s="195" t="s">
        <v>599</v>
      </c>
      <c r="H759" s="194" t="s">
        <v>1</v>
      </c>
      <c r="I759" s="196"/>
      <c r="L759" s="193"/>
      <c r="M759" s="197"/>
      <c r="N759" s="198"/>
      <c r="O759" s="198"/>
      <c r="P759" s="198"/>
      <c r="Q759" s="198"/>
      <c r="R759" s="198"/>
      <c r="S759" s="198"/>
      <c r="T759" s="199"/>
      <c r="AT759" s="194" t="s">
        <v>146</v>
      </c>
      <c r="AU759" s="194" t="s">
        <v>79</v>
      </c>
      <c r="AV759" s="15" t="s">
        <v>78</v>
      </c>
      <c r="AW759" s="15" t="s">
        <v>29</v>
      </c>
      <c r="AX759" s="15" t="s">
        <v>72</v>
      </c>
      <c r="AY759" s="194" t="s">
        <v>134</v>
      </c>
    </row>
    <row r="760" spans="1:65" s="2" customFormat="1" ht="16.5" customHeight="1">
      <c r="A760" s="33"/>
      <c r="B760" s="158"/>
      <c r="C760" s="159" t="s">
        <v>1027</v>
      </c>
      <c r="D760" s="159" t="s">
        <v>136</v>
      </c>
      <c r="E760" s="160" t="s">
        <v>601</v>
      </c>
      <c r="F760" s="161" t="s">
        <v>602</v>
      </c>
      <c r="G760" s="162" t="s">
        <v>151</v>
      </c>
      <c r="H760" s="163">
        <v>1</v>
      </c>
      <c r="I760" s="164"/>
      <c r="J760" s="165">
        <f>ROUND(I760*H760,2)</f>
        <v>0</v>
      </c>
      <c r="K760" s="161" t="s">
        <v>140</v>
      </c>
      <c r="L760" s="34"/>
      <c r="M760" s="166" t="s">
        <v>1</v>
      </c>
      <c r="N760" s="167" t="s">
        <v>37</v>
      </c>
      <c r="O760" s="59"/>
      <c r="P760" s="168">
        <f>O760*H760</f>
        <v>0</v>
      </c>
      <c r="Q760" s="168">
        <v>0</v>
      </c>
      <c r="R760" s="168">
        <f>Q760*H760</f>
        <v>0</v>
      </c>
      <c r="S760" s="168">
        <v>0</v>
      </c>
      <c r="T760" s="169">
        <f>S760*H760</f>
        <v>0</v>
      </c>
      <c r="U760" s="33"/>
      <c r="V760" s="33"/>
      <c r="W760" s="33"/>
      <c r="X760" s="33"/>
      <c r="Y760" s="33"/>
      <c r="Z760" s="33"/>
      <c r="AA760" s="33"/>
      <c r="AB760" s="33"/>
      <c r="AC760" s="33"/>
      <c r="AD760" s="33"/>
      <c r="AE760" s="33"/>
      <c r="AR760" s="170" t="s">
        <v>597</v>
      </c>
      <c r="AT760" s="170" t="s">
        <v>136</v>
      </c>
      <c r="AU760" s="170" t="s">
        <v>79</v>
      </c>
      <c r="AY760" s="18" t="s">
        <v>134</v>
      </c>
      <c r="BE760" s="171">
        <f>IF(N760="základní",J760,0)</f>
        <v>0</v>
      </c>
      <c r="BF760" s="171">
        <f>IF(N760="snížená",J760,0)</f>
        <v>0</v>
      </c>
      <c r="BG760" s="171">
        <f>IF(N760="zákl. přenesená",J760,0)</f>
        <v>0</v>
      </c>
      <c r="BH760" s="171">
        <f>IF(N760="sníž. přenesená",J760,0)</f>
        <v>0</v>
      </c>
      <c r="BI760" s="171">
        <f>IF(N760="nulová",J760,0)</f>
        <v>0</v>
      </c>
      <c r="BJ760" s="18" t="s">
        <v>78</v>
      </c>
      <c r="BK760" s="171">
        <f>ROUND(I760*H760,2)</f>
        <v>0</v>
      </c>
      <c r="BL760" s="18" t="s">
        <v>597</v>
      </c>
      <c r="BM760" s="170" t="s">
        <v>1028</v>
      </c>
    </row>
    <row r="761" spans="1:65" s="2" customFormat="1">
      <c r="A761" s="33"/>
      <c r="B761" s="34"/>
      <c r="C761" s="33"/>
      <c r="D761" s="172" t="s">
        <v>142</v>
      </c>
      <c r="E761" s="33"/>
      <c r="F761" s="173" t="s">
        <v>602</v>
      </c>
      <c r="G761" s="33"/>
      <c r="H761" s="33"/>
      <c r="I761" s="94"/>
      <c r="J761" s="33"/>
      <c r="K761" s="33"/>
      <c r="L761" s="34"/>
      <c r="M761" s="174"/>
      <c r="N761" s="175"/>
      <c r="O761" s="59"/>
      <c r="P761" s="59"/>
      <c r="Q761" s="59"/>
      <c r="R761" s="59"/>
      <c r="S761" s="59"/>
      <c r="T761" s="60"/>
      <c r="U761" s="33"/>
      <c r="V761" s="33"/>
      <c r="W761" s="33"/>
      <c r="X761" s="33"/>
      <c r="Y761" s="33"/>
      <c r="Z761" s="33"/>
      <c r="AA761" s="33"/>
      <c r="AB761" s="33"/>
      <c r="AC761" s="33"/>
      <c r="AD761" s="33"/>
      <c r="AE761" s="33"/>
      <c r="AT761" s="18" t="s">
        <v>142</v>
      </c>
      <c r="AU761" s="18" t="s">
        <v>79</v>
      </c>
    </row>
    <row r="762" spans="1:65" s="13" customFormat="1" ht="22.5">
      <c r="B762" s="177"/>
      <c r="D762" s="172" t="s">
        <v>146</v>
      </c>
      <c r="E762" s="178" t="s">
        <v>1</v>
      </c>
      <c r="F762" s="179" t="s">
        <v>603</v>
      </c>
      <c r="H762" s="180">
        <v>1</v>
      </c>
      <c r="I762" s="181"/>
      <c r="L762" s="177"/>
      <c r="M762" s="182"/>
      <c r="N762" s="183"/>
      <c r="O762" s="183"/>
      <c r="P762" s="183"/>
      <c r="Q762" s="183"/>
      <c r="R762" s="183"/>
      <c r="S762" s="183"/>
      <c r="T762" s="184"/>
      <c r="AT762" s="178" t="s">
        <v>146</v>
      </c>
      <c r="AU762" s="178" t="s">
        <v>79</v>
      </c>
      <c r="AV762" s="13" t="s">
        <v>79</v>
      </c>
      <c r="AW762" s="13" t="s">
        <v>29</v>
      </c>
      <c r="AX762" s="13" t="s">
        <v>78</v>
      </c>
      <c r="AY762" s="178" t="s">
        <v>134</v>
      </c>
    </row>
    <row r="763" spans="1:65" s="12" customFormat="1" ht="22.9" customHeight="1">
      <c r="B763" s="145"/>
      <c r="D763" s="146" t="s">
        <v>71</v>
      </c>
      <c r="E763" s="156" t="s">
        <v>604</v>
      </c>
      <c r="F763" s="156" t="s">
        <v>605</v>
      </c>
      <c r="I763" s="148"/>
      <c r="J763" s="157">
        <f>BK763</f>
        <v>0</v>
      </c>
      <c r="L763" s="145"/>
      <c r="M763" s="150"/>
      <c r="N763" s="151"/>
      <c r="O763" s="151"/>
      <c r="P763" s="152">
        <f>SUM(P764:P772)</f>
        <v>0</v>
      </c>
      <c r="Q763" s="151"/>
      <c r="R763" s="152">
        <f>SUM(R764:R772)</f>
        <v>0</v>
      </c>
      <c r="S763" s="151"/>
      <c r="T763" s="153">
        <f>SUM(T764:T772)</f>
        <v>0</v>
      </c>
      <c r="AR763" s="146" t="s">
        <v>264</v>
      </c>
      <c r="AT763" s="154" t="s">
        <v>71</v>
      </c>
      <c r="AU763" s="154" t="s">
        <v>78</v>
      </c>
      <c r="AY763" s="146" t="s">
        <v>134</v>
      </c>
      <c r="BK763" s="155">
        <f>SUM(BK764:BK772)</f>
        <v>0</v>
      </c>
    </row>
    <row r="764" spans="1:65" s="2" customFormat="1" ht="16.5" customHeight="1">
      <c r="A764" s="33"/>
      <c r="B764" s="158"/>
      <c r="C764" s="159" t="s">
        <v>557</v>
      </c>
      <c r="D764" s="159" t="s">
        <v>136</v>
      </c>
      <c r="E764" s="160" t="s">
        <v>606</v>
      </c>
      <c r="F764" s="161" t="s">
        <v>607</v>
      </c>
      <c r="G764" s="162" t="s">
        <v>151</v>
      </c>
      <c r="H764" s="163">
        <v>1</v>
      </c>
      <c r="I764" s="164"/>
      <c r="J764" s="165">
        <f>ROUND(I764*H764,2)</f>
        <v>0</v>
      </c>
      <c r="K764" s="161" t="s">
        <v>140</v>
      </c>
      <c r="L764" s="34"/>
      <c r="M764" s="166" t="s">
        <v>1</v>
      </c>
      <c r="N764" s="167" t="s">
        <v>37</v>
      </c>
      <c r="O764" s="59"/>
      <c r="P764" s="168">
        <f>O764*H764</f>
        <v>0</v>
      </c>
      <c r="Q764" s="168">
        <v>0</v>
      </c>
      <c r="R764" s="168">
        <f>Q764*H764</f>
        <v>0</v>
      </c>
      <c r="S764" s="168">
        <v>0</v>
      </c>
      <c r="T764" s="169">
        <f>S764*H764</f>
        <v>0</v>
      </c>
      <c r="U764" s="33"/>
      <c r="V764" s="33"/>
      <c r="W764" s="33"/>
      <c r="X764" s="33"/>
      <c r="Y764" s="33"/>
      <c r="Z764" s="33"/>
      <c r="AA764" s="33"/>
      <c r="AB764" s="33"/>
      <c r="AC764" s="33"/>
      <c r="AD764" s="33"/>
      <c r="AE764" s="33"/>
      <c r="AR764" s="170" t="s">
        <v>597</v>
      </c>
      <c r="AT764" s="170" t="s">
        <v>136</v>
      </c>
      <c r="AU764" s="170" t="s">
        <v>79</v>
      </c>
      <c r="AY764" s="18" t="s">
        <v>134</v>
      </c>
      <c r="BE764" s="171">
        <f>IF(N764="základní",J764,0)</f>
        <v>0</v>
      </c>
      <c r="BF764" s="171">
        <f>IF(N764="snížená",J764,0)</f>
        <v>0</v>
      </c>
      <c r="BG764" s="171">
        <f>IF(N764="zákl. přenesená",J764,0)</f>
        <v>0</v>
      </c>
      <c r="BH764" s="171">
        <f>IF(N764="sníž. přenesená",J764,0)</f>
        <v>0</v>
      </c>
      <c r="BI764" s="171">
        <f>IF(N764="nulová",J764,0)</f>
        <v>0</v>
      </c>
      <c r="BJ764" s="18" t="s">
        <v>78</v>
      </c>
      <c r="BK764" s="171">
        <f>ROUND(I764*H764,2)</f>
        <v>0</v>
      </c>
      <c r="BL764" s="18" t="s">
        <v>597</v>
      </c>
      <c r="BM764" s="170" t="s">
        <v>1029</v>
      </c>
    </row>
    <row r="765" spans="1:65" s="2" customFormat="1">
      <c r="A765" s="33"/>
      <c r="B765" s="34"/>
      <c r="C765" s="33"/>
      <c r="D765" s="172" t="s">
        <v>142</v>
      </c>
      <c r="E765" s="33"/>
      <c r="F765" s="173" t="s">
        <v>608</v>
      </c>
      <c r="G765" s="33"/>
      <c r="H765" s="33"/>
      <c r="I765" s="94"/>
      <c r="J765" s="33"/>
      <c r="K765" s="33"/>
      <c r="L765" s="34"/>
      <c r="M765" s="174"/>
      <c r="N765" s="175"/>
      <c r="O765" s="59"/>
      <c r="P765" s="59"/>
      <c r="Q765" s="59"/>
      <c r="R765" s="59"/>
      <c r="S765" s="59"/>
      <c r="T765" s="60"/>
      <c r="U765" s="33"/>
      <c r="V765" s="33"/>
      <c r="W765" s="33"/>
      <c r="X765" s="33"/>
      <c r="Y765" s="33"/>
      <c r="Z765" s="33"/>
      <c r="AA765" s="33"/>
      <c r="AB765" s="33"/>
      <c r="AC765" s="33"/>
      <c r="AD765" s="33"/>
      <c r="AE765" s="33"/>
      <c r="AT765" s="18" t="s">
        <v>142</v>
      </c>
      <c r="AU765" s="18" t="s">
        <v>79</v>
      </c>
    </row>
    <row r="766" spans="1:65" s="15" customFormat="1" ht="33.75">
      <c r="B766" s="193"/>
      <c r="D766" s="172" t="s">
        <v>146</v>
      </c>
      <c r="E766" s="194" t="s">
        <v>1</v>
      </c>
      <c r="F766" s="195" t="s">
        <v>609</v>
      </c>
      <c r="H766" s="194" t="s">
        <v>1</v>
      </c>
      <c r="I766" s="196"/>
      <c r="L766" s="193"/>
      <c r="M766" s="197"/>
      <c r="N766" s="198"/>
      <c r="O766" s="198"/>
      <c r="P766" s="198"/>
      <c r="Q766" s="198"/>
      <c r="R766" s="198"/>
      <c r="S766" s="198"/>
      <c r="T766" s="199"/>
      <c r="AT766" s="194" t="s">
        <v>146</v>
      </c>
      <c r="AU766" s="194" t="s">
        <v>79</v>
      </c>
      <c r="AV766" s="15" t="s">
        <v>78</v>
      </c>
      <c r="AW766" s="15" t="s">
        <v>29</v>
      </c>
      <c r="AX766" s="15" t="s">
        <v>72</v>
      </c>
      <c r="AY766" s="194" t="s">
        <v>134</v>
      </c>
    </row>
    <row r="767" spans="1:65" s="15" customFormat="1" ht="22.5">
      <c r="B767" s="193"/>
      <c r="D767" s="172" t="s">
        <v>146</v>
      </c>
      <c r="E767" s="194" t="s">
        <v>1</v>
      </c>
      <c r="F767" s="195" t="s">
        <v>1030</v>
      </c>
      <c r="H767" s="194" t="s">
        <v>1</v>
      </c>
      <c r="I767" s="196"/>
      <c r="L767" s="193"/>
      <c r="M767" s="197"/>
      <c r="N767" s="198"/>
      <c r="O767" s="198"/>
      <c r="P767" s="198"/>
      <c r="Q767" s="198"/>
      <c r="R767" s="198"/>
      <c r="S767" s="198"/>
      <c r="T767" s="199"/>
      <c r="AT767" s="194" t="s">
        <v>146</v>
      </c>
      <c r="AU767" s="194" t="s">
        <v>79</v>
      </c>
      <c r="AV767" s="15" t="s">
        <v>78</v>
      </c>
      <c r="AW767" s="15" t="s">
        <v>29</v>
      </c>
      <c r="AX767" s="15" t="s">
        <v>72</v>
      </c>
      <c r="AY767" s="194" t="s">
        <v>134</v>
      </c>
    </row>
    <row r="768" spans="1:65" s="15" customFormat="1" ht="22.5">
      <c r="B768" s="193"/>
      <c r="D768" s="172" t="s">
        <v>146</v>
      </c>
      <c r="E768" s="194" t="s">
        <v>1</v>
      </c>
      <c r="F768" s="195" t="s">
        <v>610</v>
      </c>
      <c r="H768" s="194" t="s">
        <v>1</v>
      </c>
      <c r="I768" s="196"/>
      <c r="L768" s="193"/>
      <c r="M768" s="197"/>
      <c r="N768" s="198"/>
      <c r="O768" s="198"/>
      <c r="P768" s="198"/>
      <c r="Q768" s="198"/>
      <c r="R768" s="198"/>
      <c r="S768" s="198"/>
      <c r="T768" s="199"/>
      <c r="AT768" s="194" t="s">
        <v>146</v>
      </c>
      <c r="AU768" s="194" t="s">
        <v>79</v>
      </c>
      <c r="AV768" s="15" t="s">
        <v>78</v>
      </c>
      <c r="AW768" s="15" t="s">
        <v>29</v>
      </c>
      <c r="AX768" s="15" t="s">
        <v>72</v>
      </c>
      <c r="AY768" s="194" t="s">
        <v>134</v>
      </c>
    </row>
    <row r="769" spans="1:65" s="15" customFormat="1" ht="22.5">
      <c r="B769" s="193"/>
      <c r="D769" s="172" t="s">
        <v>146</v>
      </c>
      <c r="E769" s="194" t="s">
        <v>1</v>
      </c>
      <c r="F769" s="195" t="s">
        <v>611</v>
      </c>
      <c r="H769" s="194" t="s">
        <v>1</v>
      </c>
      <c r="I769" s="196"/>
      <c r="L769" s="193"/>
      <c r="M769" s="197"/>
      <c r="N769" s="198"/>
      <c r="O769" s="198"/>
      <c r="P769" s="198"/>
      <c r="Q769" s="198"/>
      <c r="R769" s="198"/>
      <c r="S769" s="198"/>
      <c r="T769" s="199"/>
      <c r="AT769" s="194" t="s">
        <v>146</v>
      </c>
      <c r="AU769" s="194" t="s">
        <v>79</v>
      </c>
      <c r="AV769" s="15" t="s">
        <v>78</v>
      </c>
      <c r="AW769" s="15" t="s">
        <v>29</v>
      </c>
      <c r="AX769" s="15" t="s">
        <v>72</v>
      </c>
      <c r="AY769" s="194" t="s">
        <v>134</v>
      </c>
    </row>
    <row r="770" spans="1:65" s="15" customFormat="1" ht="22.5">
      <c r="B770" s="193"/>
      <c r="D770" s="172" t="s">
        <v>146</v>
      </c>
      <c r="E770" s="194" t="s">
        <v>1</v>
      </c>
      <c r="F770" s="195" t="s">
        <v>612</v>
      </c>
      <c r="H770" s="194" t="s">
        <v>1</v>
      </c>
      <c r="I770" s="196"/>
      <c r="L770" s="193"/>
      <c r="M770" s="197"/>
      <c r="N770" s="198"/>
      <c r="O770" s="198"/>
      <c r="P770" s="198"/>
      <c r="Q770" s="198"/>
      <c r="R770" s="198"/>
      <c r="S770" s="198"/>
      <c r="T770" s="199"/>
      <c r="AT770" s="194" t="s">
        <v>146</v>
      </c>
      <c r="AU770" s="194" t="s">
        <v>79</v>
      </c>
      <c r="AV770" s="15" t="s">
        <v>78</v>
      </c>
      <c r="AW770" s="15" t="s">
        <v>29</v>
      </c>
      <c r="AX770" s="15" t="s">
        <v>72</v>
      </c>
      <c r="AY770" s="194" t="s">
        <v>134</v>
      </c>
    </row>
    <row r="771" spans="1:65" s="15" customFormat="1">
      <c r="B771" s="193"/>
      <c r="D771" s="172" t="s">
        <v>146</v>
      </c>
      <c r="E771" s="194" t="s">
        <v>1</v>
      </c>
      <c r="F771" s="195" t="s">
        <v>613</v>
      </c>
      <c r="H771" s="194" t="s">
        <v>1</v>
      </c>
      <c r="I771" s="196"/>
      <c r="L771" s="193"/>
      <c r="M771" s="197"/>
      <c r="N771" s="198"/>
      <c r="O771" s="198"/>
      <c r="P771" s="198"/>
      <c r="Q771" s="198"/>
      <c r="R771" s="198"/>
      <c r="S771" s="198"/>
      <c r="T771" s="199"/>
      <c r="AT771" s="194" t="s">
        <v>146</v>
      </c>
      <c r="AU771" s="194" t="s">
        <v>79</v>
      </c>
      <c r="AV771" s="15" t="s">
        <v>78</v>
      </c>
      <c r="AW771" s="15" t="s">
        <v>29</v>
      </c>
      <c r="AX771" s="15" t="s">
        <v>72</v>
      </c>
      <c r="AY771" s="194" t="s">
        <v>134</v>
      </c>
    </row>
    <row r="772" spans="1:65" s="13" customFormat="1">
      <c r="B772" s="177"/>
      <c r="D772" s="172" t="s">
        <v>146</v>
      </c>
      <c r="E772" s="178" t="s">
        <v>1</v>
      </c>
      <c r="F772" s="179" t="s">
        <v>78</v>
      </c>
      <c r="H772" s="180">
        <v>1</v>
      </c>
      <c r="I772" s="181"/>
      <c r="L772" s="177"/>
      <c r="M772" s="182"/>
      <c r="N772" s="183"/>
      <c r="O772" s="183"/>
      <c r="P772" s="183"/>
      <c r="Q772" s="183"/>
      <c r="R772" s="183"/>
      <c r="S772" s="183"/>
      <c r="T772" s="184"/>
      <c r="AT772" s="178" t="s">
        <v>146</v>
      </c>
      <c r="AU772" s="178" t="s">
        <v>79</v>
      </c>
      <c r="AV772" s="13" t="s">
        <v>79</v>
      </c>
      <c r="AW772" s="13" t="s">
        <v>29</v>
      </c>
      <c r="AX772" s="13" t="s">
        <v>78</v>
      </c>
      <c r="AY772" s="178" t="s">
        <v>134</v>
      </c>
    </row>
    <row r="773" spans="1:65" s="12" customFormat="1" ht="22.9" customHeight="1">
      <c r="B773" s="145"/>
      <c r="D773" s="146" t="s">
        <v>71</v>
      </c>
      <c r="E773" s="156" t="s">
        <v>614</v>
      </c>
      <c r="F773" s="156" t="s">
        <v>615</v>
      </c>
      <c r="I773" s="148"/>
      <c r="J773" s="157">
        <f>BK773</f>
        <v>0</v>
      </c>
      <c r="L773" s="145"/>
      <c r="M773" s="150"/>
      <c r="N773" s="151"/>
      <c r="O773" s="151"/>
      <c r="P773" s="152">
        <f>SUM(P774:P782)</f>
        <v>0</v>
      </c>
      <c r="Q773" s="151"/>
      <c r="R773" s="152">
        <f>SUM(R774:R782)</f>
        <v>0</v>
      </c>
      <c r="S773" s="151"/>
      <c r="T773" s="153">
        <f>SUM(T774:T782)</f>
        <v>0</v>
      </c>
      <c r="AR773" s="146" t="s">
        <v>264</v>
      </c>
      <c r="AT773" s="154" t="s">
        <v>71</v>
      </c>
      <c r="AU773" s="154" t="s">
        <v>78</v>
      </c>
      <c r="AY773" s="146" t="s">
        <v>134</v>
      </c>
      <c r="BK773" s="155">
        <f>SUM(BK774:BK782)</f>
        <v>0</v>
      </c>
    </row>
    <row r="774" spans="1:65" s="2" customFormat="1" ht="16.5" customHeight="1">
      <c r="A774" s="33"/>
      <c r="B774" s="158"/>
      <c r="C774" s="159" t="s">
        <v>561</v>
      </c>
      <c r="D774" s="159" t="s">
        <v>136</v>
      </c>
      <c r="E774" s="160" t="s">
        <v>1031</v>
      </c>
      <c r="F774" s="161" t="s">
        <v>617</v>
      </c>
      <c r="G774" s="162" t="s">
        <v>618</v>
      </c>
      <c r="H774" s="163">
        <v>1</v>
      </c>
      <c r="I774" s="164"/>
      <c r="J774" s="165">
        <f>ROUND(I774*H774,2)</f>
        <v>0</v>
      </c>
      <c r="K774" s="161" t="s">
        <v>140</v>
      </c>
      <c r="L774" s="34"/>
      <c r="M774" s="166" t="s">
        <v>1</v>
      </c>
      <c r="N774" s="167" t="s">
        <v>37</v>
      </c>
      <c r="O774" s="59"/>
      <c r="P774" s="168">
        <f>O774*H774</f>
        <v>0</v>
      </c>
      <c r="Q774" s="168">
        <v>0</v>
      </c>
      <c r="R774" s="168">
        <f>Q774*H774</f>
        <v>0</v>
      </c>
      <c r="S774" s="168">
        <v>0</v>
      </c>
      <c r="T774" s="169">
        <f>S774*H774</f>
        <v>0</v>
      </c>
      <c r="U774" s="33"/>
      <c r="V774" s="33"/>
      <c r="W774" s="33"/>
      <c r="X774" s="33"/>
      <c r="Y774" s="33"/>
      <c r="Z774" s="33"/>
      <c r="AA774" s="33"/>
      <c r="AB774" s="33"/>
      <c r="AC774" s="33"/>
      <c r="AD774" s="33"/>
      <c r="AE774" s="33"/>
      <c r="AR774" s="170" t="s">
        <v>597</v>
      </c>
      <c r="AT774" s="170" t="s">
        <v>136</v>
      </c>
      <c r="AU774" s="170" t="s">
        <v>79</v>
      </c>
      <c r="AY774" s="18" t="s">
        <v>134</v>
      </c>
      <c r="BE774" s="171">
        <f>IF(N774="základní",J774,0)</f>
        <v>0</v>
      </c>
      <c r="BF774" s="171">
        <f>IF(N774="snížená",J774,0)</f>
        <v>0</v>
      </c>
      <c r="BG774" s="171">
        <f>IF(N774="zákl. přenesená",J774,0)</f>
        <v>0</v>
      </c>
      <c r="BH774" s="171">
        <f>IF(N774="sníž. přenesená",J774,0)</f>
        <v>0</v>
      </c>
      <c r="BI774" s="171">
        <f>IF(N774="nulová",J774,0)</f>
        <v>0</v>
      </c>
      <c r="BJ774" s="18" t="s">
        <v>78</v>
      </c>
      <c r="BK774" s="171">
        <f>ROUND(I774*H774,2)</f>
        <v>0</v>
      </c>
      <c r="BL774" s="18" t="s">
        <v>597</v>
      </c>
      <c r="BM774" s="170" t="s">
        <v>1032</v>
      </c>
    </row>
    <row r="775" spans="1:65" s="2" customFormat="1">
      <c r="A775" s="33"/>
      <c r="B775" s="34"/>
      <c r="C775" s="33"/>
      <c r="D775" s="172" t="s">
        <v>142</v>
      </c>
      <c r="E775" s="33"/>
      <c r="F775" s="173" t="s">
        <v>617</v>
      </c>
      <c r="G775" s="33"/>
      <c r="H775" s="33"/>
      <c r="I775" s="94"/>
      <c r="J775" s="33"/>
      <c r="K775" s="33"/>
      <c r="L775" s="34"/>
      <c r="M775" s="174"/>
      <c r="N775" s="175"/>
      <c r="O775" s="59"/>
      <c r="P775" s="59"/>
      <c r="Q775" s="59"/>
      <c r="R775" s="59"/>
      <c r="S775" s="59"/>
      <c r="T775" s="60"/>
      <c r="U775" s="33"/>
      <c r="V775" s="33"/>
      <c r="W775" s="33"/>
      <c r="X775" s="33"/>
      <c r="Y775" s="33"/>
      <c r="Z775" s="33"/>
      <c r="AA775" s="33"/>
      <c r="AB775" s="33"/>
      <c r="AC775" s="33"/>
      <c r="AD775" s="33"/>
      <c r="AE775" s="33"/>
      <c r="AT775" s="18" t="s">
        <v>142</v>
      </c>
      <c r="AU775" s="18" t="s">
        <v>79</v>
      </c>
    </row>
    <row r="776" spans="1:65" s="15" customFormat="1" ht="22.5">
      <c r="B776" s="193"/>
      <c r="D776" s="172" t="s">
        <v>146</v>
      </c>
      <c r="E776" s="194" t="s">
        <v>1</v>
      </c>
      <c r="F776" s="195" t="s">
        <v>619</v>
      </c>
      <c r="H776" s="194" t="s">
        <v>1</v>
      </c>
      <c r="I776" s="196"/>
      <c r="L776" s="193"/>
      <c r="M776" s="197"/>
      <c r="N776" s="198"/>
      <c r="O776" s="198"/>
      <c r="P776" s="198"/>
      <c r="Q776" s="198"/>
      <c r="R776" s="198"/>
      <c r="S776" s="198"/>
      <c r="T776" s="199"/>
      <c r="AT776" s="194" t="s">
        <v>146</v>
      </c>
      <c r="AU776" s="194" t="s">
        <v>79</v>
      </c>
      <c r="AV776" s="15" t="s">
        <v>78</v>
      </c>
      <c r="AW776" s="15" t="s">
        <v>29</v>
      </c>
      <c r="AX776" s="15" t="s">
        <v>72</v>
      </c>
      <c r="AY776" s="194" t="s">
        <v>134</v>
      </c>
    </row>
    <row r="777" spans="1:65" s="14" customFormat="1" ht="22.5">
      <c r="B777" s="185"/>
      <c r="D777" s="172" t="s">
        <v>146</v>
      </c>
      <c r="E777" s="186" t="s">
        <v>1</v>
      </c>
      <c r="F777" s="187" t="s">
        <v>620</v>
      </c>
      <c r="H777" s="188">
        <v>0</v>
      </c>
      <c r="I777" s="189"/>
      <c r="L777" s="185"/>
      <c r="M777" s="190"/>
      <c r="N777" s="191"/>
      <c r="O777" s="191"/>
      <c r="P777" s="191"/>
      <c r="Q777" s="191"/>
      <c r="R777" s="191"/>
      <c r="S777" s="191"/>
      <c r="T777" s="192"/>
      <c r="AT777" s="186" t="s">
        <v>146</v>
      </c>
      <c r="AU777" s="186" t="s">
        <v>79</v>
      </c>
      <c r="AV777" s="14" t="s">
        <v>141</v>
      </c>
      <c r="AW777" s="14" t="s">
        <v>29</v>
      </c>
      <c r="AX777" s="14" t="s">
        <v>72</v>
      </c>
      <c r="AY777" s="186" t="s">
        <v>134</v>
      </c>
    </row>
    <row r="778" spans="1:65" s="13" customFormat="1" ht="22.5">
      <c r="B778" s="177"/>
      <c r="D778" s="172" t="s">
        <v>146</v>
      </c>
      <c r="E778" s="178" t="s">
        <v>1</v>
      </c>
      <c r="F778" s="179" t="s">
        <v>1033</v>
      </c>
      <c r="H778" s="180">
        <v>1</v>
      </c>
      <c r="I778" s="181"/>
      <c r="L778" s="177"/>
      <c r="M778" s="182"/>
      <c r="N778" s="183"/>
      <c r="O778" s="183"/>
      <c r="P778" s="183"/>
      <c r="Q778" s="183"/>
      <c r="R778" s="183"/>
      <c r="S778" s="183"/>
      <c r="T778" s="184"/>
      <c r="AT778" s="178" t="s">
        <v>146</v>
      </c>
      <c r="AU778" s="178" t="s">
        <v>79</v>
      </c>
      <c r="AV778" s="13" t="s">
        <v>79</v>
      </c>
      <c r="AW778" s="13" t="s">
        <v>29</v>
      </c>
      <c r="AX778" s="13" t="s">
        <v>78</v>
      </c>
      <c r="AY778" s="178" t="s">
        <v>134</v>
      </c>
    </row>
    <row r="779" spans="1:65" s="2" customFormat="1" ht="16.5" customHeight="1">
      <c r="A779" s="33"/>
      <c r="B779" s="158"/>
      <c r="C779" s="159" t="s">
        <v>1034</v>
      </c>
      <c r="D779" s="159" t="s">
        <v>136</v>
      </c>
      <c r="E779" s="160" t="s">
        <v>622</v>
      </c>
      <c r="F779" s="161" t="s">
        <v>623</v>
      </c>
      <c r="G779" s="162" t="s">
        <v>151</v>
      </c>
      <c r="H779" s="163">
        <v>1</v>
      </c>
      <c r="I779" s="164"/>
      <c r="J779" s="165">
        <f>ROUND(I779*H779,2)</f>
        <v>0</v>
      </c>
      <c r="K779" s="161" t="s">
        <v>140</v>
      </c>
      <c r="L779" s="34"/>
      <c r="M779" s="166" t="s">
        <v>1</v>
      </c>
      <c r="N779" s="167" t="s">
        <v>37</v>
      </c>
      <c r="O779" s="59"/>
      <c r="P779" s="168">
        <f>O779*H779</f>
        <v>0</v>
      </c>
      <c r="Q779" s="168">
        <v>0</v>
      </c>
      <c r="R779" s="168">
        <f>Q779*H779</f>
        <v>0</v>
      </c>
      <c r="S779" s="168">
        <v>0</v>
      </c>
      <c r="T779" s="169">
        <f>S779*H779</f>
        <v>0</v>
      </c>
      <c r="U779" s="33"/>
      <c r="V779" s="33"/>
      <c r="W779" s="33"/>
      <c r="X779" s="33"/>
      <c r="Y779" s="33"/>
      <c r="Z779" s="33"/>
      <c r="AA779" s="33"/>
      <c r="AB779" s="33"/>
      <c r="AC779" s="33"/>
      <c r="AD779" s="33"/>
      <c r="AE779" s="33"/>
      <c r="AR779" s="170" t="s">
        <v>597</v>
      </c>
      <c r="AT779" s="170" t="s">
        <v>136</v>
      </c>
      <c r="AU779" s="170" t="s">
        <v>79</v>
      </c>
      <c r="AY779" s="18" t="s">
        <v>134</v>
      </c>
      <c r="BE779" s="171">
        <f>IF(N779="základní",J779,0)</f>
        <v>0</v>
      </c>
      <c r="BF779" s="171">
        <f>IF(N779="snížená",J779,0)</f>
        <v>0</v>
      </c>
      <c r="BG779" s="171">
        <f>IF(N779="zákl. přenesená",J779,0)</f>
        <v>0</v>
      </c>
      <c r="BH779" s="171">
        <f>IF(N779="sníž. přenesená",J779,0)</f>
        <v>0</v>
      </c>
      <c r="BI779" s="171">
        <f>IF(N779="nulová",J779,0)</f>
        <v>0</v>
      </c>
      <c r="BJ779" s="18" t="s">
        <v>78</v>
      </c>
      <c r="BK779" s="171">
        <f>ROUND(I779*H779,2)</f>
        <v>0</v>
      </c>
      <c r="BL779" s="18" t="s">
        <v>597</v>
      </c>
      <c r="BM779" s="170" t="s">
        <v>1035</v>
      </c>
    </row>
    <row r="780" spans="1:65" s="2" customFormat="1">
      <c r="A780" s="33"/>
      <c r="B780" s="34"/>
      <c r="C780" s="33"/>
      <c r="D780" s="172" t="s">
        <v>142</v>
      </c>
      <c r="E780" s="33"/>
      <c r="F780" s="173" t="s">
        <v>623</v>
      </c>
      <c r="G780" s="33"/>
      <c r="H780" s="33"/>
      <c r="I780" s="94"/>
      <c r="J780" s="33"/>
      <c r="K780" s="33"/>
      <c r="L780" s="34"/>
      <c r="M780" s="174"/>
      <c r="N780" s="175"/>
      <c r="O780" s="59"/>
      <c r="P780" s="59"/>
      <c r="Q780" s="59"/>
      <c r="R780" s="59"/>
      <c r="S780" s="59"/>
      <c r="T780" s="60"/>
      <c r="U780" s="33"/>
      <c r="V780" s="33"/>
      <c r="W780" s="33"/>
      <c r="X780" s="33"/>
      <c r="Y780" s="33"/>
      <c r="Z780" s="33"/>
      <c r="AA780" s="33"/>
      <c r="AB780" s="33"/>
      <c r="AC780" s="33"/>
      <c r="AD780" s="33"/>
      <c r="AE780" s="33"/>
      <c r="AT780" s="18" t="s">
        <v>142</v>
      </c>
      <c r="AU780" s="18" t="s">
        <v>79</v>
      </c>
    </row>
    <row r="781" spans="1:65" s="13" customFormat="1">
      <c r="B781" s="177"/>
      <c r="D781" s="172" t="s">
        <v>146</v>
      </c>
      <c r="E781" s="178" t="s">
        <v>1</v>
      </c>
      <c r="F781" s="179" t="s">
        <v>624</v>
      </c>
      <c r="H781" s="180">
        <v>1</v>
      </c>
      <c r="I781" s="181"/>
      <c r="L781" s="177"/>
      <c r="M781" s="182"/>
      <c r="N781" s="183"/>
      <c r="O781" s="183"/>
      <c r="P781" s="183"/>
      <c r="Q781" s="183"/>
      <c r="R781" s="183"/>
      <c r="S781" s="183"/>
      <c r="T781" s="184"/>
      <c r="AT781" s="178" t="s">
        <v>146</v>
      </c>
      <c r="AU781" s="178" t="s">
        <v>79</v>
      </c>
      <c r="AV781" s="13" t="s">
        <v>79</v>
      </c>
      <c r="AW781" s="13" t="s">
        <v>29</v>
      </c>
      <c r="AX781" s="13" t="s">
        <v>72</v>
      </c>
      <c r="AY781" s="178" t="s">
        <v>134</v>
      </c>
    </row>
    <row r="782" spans="1:65" s="14" customFormat="1">
      <c r="B782" s="185"/>
      <c r="D782" s="172" t="s">
        <v>146</v>
      </c>
      <c r="E782" s="186" t="s">
        <v>1</v>
      </c>
      <c r="F782" s="187" t="s">
        <v>147</v>
      </c>
      <c r="H782" s="188">
        <v>1</v>
      </c>
      <c r="I782" s="189"/>
      <c r="L782" s="185"/>
      <c r="M782" s="190"/>
      <c r="N782" s="191"/>
      <c r="O782" s="191"/>
      <c r="P782" s="191"/>
      <c r="Q782" s="191"/>
      <c r="R782" s="191"/>
      <c r="S782" s="191"/>
      <c r="T782" s="192"/>
      <c r="AT782" s="186" t="s">
        <v>146</v>
      </c>
      <c r="AU782" s="186" t="s">
        <v>79</v>
      </c>
      <c r="AV782" s="14" t="s">
        <v>141</v>
      </c>
      <c r="AW782" s="14" t="s">
        <v>29</v>
      </c>
      <c r="AX782" s="14" t="s">
        <v>78</v>
      </c>
      <c r="AY782" s="186" t="s">
        <v>134</v>
      </c>
    </row>
    <row r="783" spans="1:65" s="12" customFormat="1" ht="22.9" customHeight="1">
      <c r="B783" s="145"/>
      <c r="D783" s="146" t="s">
        <v>71</v>
      </c>
      <c r="E783" s="156" t="s">
        <v>625</v>
      </c>
      <c r="F783" s="156" t="s">
        <v>626</v>
      </c>
      <c r="I783" s="148"/>
      <c r="J783" s="157">
        <f>BK783</f>
        <v>0</v>
      </c>
      <c r="L783" s="145"/>
      <c r="M783" s="150"/>
      <c r="N783" s="151"/>
      <c r="O783" s="151"/>
      <c r="P783" s="152">
        <f>SUM(P784:P790)</f>
        <v>0</v>
      </c>
      <c r="Q783" s="151"/>
      <c r="R783" s="152">
        <f>SUM(R784:R790)</f>
        <v>0</v>
      </c>
      <c r="S783" s="151"/>
      <c r="T783" s="153">
        <f>SUM(T784:T790)</f>
        <v>0</v>
      </c>
      <c r="AR783" s="146" t="s">
        <v>264</v>
      </c>
      <c r="AT783" s="154" t="s">
        <v>71</v>
      </c>
      <c r="AU783" s="154" t="s">
        <v>78</v>
      </c>
      <c r="AY783" s="146" t="s">
        <v>134</v>
      </c>
      <c r="BK783" s="155">
        <f>SUM(BK784:BK790)</f>
        <v>0</v>
      </c>
    </row>
    <row r="784" spans="1:65" s="2" customFormat="1" ht="16.5" customHeight="1">
      <c r="A784" s="33"/>
      <c r="B784" s="158"/>
      <c r="C784" s="159" t="s">
        <v>566</v>
      </c>
      <c r="D784" s="159" t="s">
        <v>136</v>
      </c>
      <c r="E784" s="160" t="s">
        <v>628</v>
      </c>
      <c r="F784" s="161" t="s">
        <v>629</v>
      </c>
      <c r="G784" s="162" t="s">
        <v>151</v>
      </c>
      <c r="H784" s="163">
        <v>1</v>
      </c>
      <c r="I784" s="164"/>
      <c r="J784" s="165">
        <f>ROUND(I784*H784,2)</f>
        <v>0</v>
      </c>
      <c r="K784" s="161" t="s">
        <v>140</v>
      </c>
      <c r="L784" s="34"/>
      <c r="M784" s="166" t="s">
        <v>1</v>
      </c>
      <c r="N784" s="167" t="s">
        <v>37</v>
      </c>
      <c r="O784" s="59"/>
      <c r="P784" s="168">
        <f>O784*H784</f>
        <v>0</v>
      </c>
      <c r="Q784" s="168">
        <v>0</v>
      </c>
      <c r="R784" s="168">
        <f>Q784*H784</f>
        <v>0</v>
      </c>
      <c r="S784" s="168">
        <v>0</v>
      </c>
      <c r="T784" s="169">
        <f>S784*H784</f>
        <v>0</v>
      </c>
      <c r="U784" s="33"/>
      <c r="V784" s="33"/>
      <c r="W784" s="33"/>
      <c r="X784" s="33"/>
      <c r="Y784" s="33"/>
      <c r="Z784" s="33"/>
      <c r="AA784" s="33"/>
      <c r="AB784" s="33"/>
      <c r="AC784" s="33"/>
      <c r="AD784" s="33"/>
      <c r="AE784" s="33"/>
      <c r="AR784" s="170" t="s">
        <v>597</v>
      </c>
      <c r="AT784" s="170" t="s">
        <v>136</v>
      </c>
      <c r="AU784" s="170" t="s">
        <v>79</v>
      </c>
      <c r="AY784" s="18" t="s">
        <v>134</v>
      </c>
      <c r="BE784" s="171">
        <f>IF(N784="základní",J784,0)</f>
        <v>0</v>
      </c>
      <c r="BF784" s="171">
        <f>IF(N784="snížená",J784,0)</f>
        <v>0</v>
      </c>
      <c r="BG784" s="171">
        <f>IF(N784="zákl. přenesená",J784,0)</f>
        <v>0</v>
      </c>
      <c r="BH784" s="171">
        <f>IF(N784="sníž. přenesená",J784,0)</f>
        <v>0</v>
      </c>
      <c r="BI784" s="171">
        <f>IF(N784="nulová",J784,0)</f>
        <v>0</v>
      </c>
      <c r="BJ784" s="18" t="s">
        <v>78</v>
      </c>
      <c r="BK784" s="171">
        <f>ROUND(I784*H784,2)</f>
        <v>0</v>
      </c>
      <c r="BL784" s="18" t="s">
        <v>597</v>
      </c>
      <c r="BM784" s="170" t="s">
        <v>1036</v>
      </c>
    </row>
    <row r="785" spans="1:65" s="2" customFormat="1">
      <c r="A785" s="33"/>
      <c r="B785" s="34"/>
      <c r="C785" s="33"/>
      <c r="D785" s="172" t="s">
        <v>142</v>
      </c>
      <c r="E785" s="33"/>
      <c r="F785" s="173" t="s">
        <v>629</v>
      </c>
      <c r="G785" s="33"/>
      <c r="H785" s="33"/>
      <c r="I785" s="94"/>
      <c r="J785" s="33"/>
      <c r="K785" s="33"/>
      <c r="L785" s="34"/>
      <c r="M785" s="174"/>
      <c r="N785" s="175"/>
      <c r="O785" s="59"/>
      <c r="P785" s="59"/>
      <c r="Q785" s="59"/>
      <c r="R785" s="59"/>
      <c r="S785" s="59"/>
      <c r="T785" s="60"/>
      <c r="U785" s="33"/>
      <c r="V785" s="33"/>
      <c r="W785" s="33"/>
      <c r="X785" s="33"/>
      <c r="Y785" s="33"/>
      <c r="Z785" s="33"/>
      <c r="AA785" s="33"/>
      <c r="AB785" s="33"/>
      <c r="AC785" s="33"/>
      <c r="AD785" s="33"/>
      <c r="AE785" s="33"/>
      <c r="AT785" s="18" t="s">
        <v>142</v>
      </c>
      <c r="AU785" s="18" t="s">
        <v>79</v>
      </c>
    </row>
    <row r="786" spans="1:65" s="15" customFormat="1" ht="22.5">
      <c r="B786" s="193"/>
      <c r="D786" s="172" t="s">
        <v>146</v>
      </c>
      <c r="E786" s="194" t="s">
        <v>1</v>
      </c>
      <c r="F786" s="195" t="s">
        <v>630</v>
      </c>
      <c r="H786" s="194" t="s">
        <v>1</v>
      </c>
      <c r="I786" s="196"/>
      <c r="L786" s="193"/>
      <c r="M786" s="197"/>
      <c r="N786" s="198"/>
      <c r="O786" s="198"/>
      <c r="P786" s="198"/>
      <c r="Q786" s="198"/>
      <c r="R786" s="198"/>
      <c r="S786" s="198"/>
      <c r="T786" s="199"/>
      <c r="AT786" s="194" t="s">
        <v>146</v>
      </c>
      <c r="AU786" s="194" t="s">
        <v>79</v>
      </c>
      <c r="AV786" s="15" t="s">
        <v>78</v>
      </c>
      <c r="AW786" s="15" t="s">
        <v>29</v>
      </c>
      <c r="AX786" s="15" t="s">
        <v>72</v>
      </c>
      <c r="AY786" s="194" t="s">
        <v>134</v>
      </c>
    </row>
    <row r="787" spans="1:65" s="15" customFormat="1" ht="22.5">
      <c r="B787" s="193"/>
      <c r="D787" s="172" t="s">
        <v>146</v>
      </c>
      <c r="E787" s="194" t="s">
        <v>1</v>
      </c>
      <c r="F787" s="195" t="s">
        <v>1037</v>
      </c>
      <c r="H787" s="194" t="s">
        <v>1</v>
      </c>
      <c r="I787" s="196"/>
      <c r="L787" s="193"/>
      <c r="M787" s="197"/>
      <c r="N787" s="198"/>
      <c r="O787" s="198"/>
      <c r="P787" s="198"/>
      <c r="Q787" s="198"/>
      <c r="R787" s="198"/>
      <c r="S787" s="198"/>
      <c r="T787" s="199"/>
      <c r="AT787" s="194" t="s">
        <v>146</v>
      </c>
      <c r="AU787" s="194" t="s">
        <v>79</v>
      </c>
      <c r="AV787" s="15" t="s">
        <v>78</v>
      </c>
      <c r="AW787" s="15" t="s">
        <v>29</v>
      </c>
      <c r="AX787" s="15" t="s">
        <v>72</v>
      </c>
      <c r="AY787" s="194" t="s">
        <v>134</v>
      </c>
    </row>
    <row r="788" spans="1:65" s="15" customFormat="1" ht="22.5">
      <c r="B788" s="193"/>
      <c r="D788" s="172" t="s">
        <v>146</v>
      </c>
      <c r="E788" s="194" t="s">
        <v>1</v>
      </c>
      <c r="F788" s="195" t="s">
        <v>631</v>
      </c>
      <c r="H788" s="194" t="s">
        <v>1</v>
      </c>
      <c r="I788" s="196"/>
      <c r="L788" s="193"/>
      <c r="M788" s="197"/>
      <c r="N788" s="198"/>
      <c r="O788" s="198"/>
      <c r="P788" s="198"/>
      <c r="Q788" s="198"/>
      <c r="R788" s="198"/>
      <c r="S788" s="198"/>
      <c r="T788" s="199"/>
      <c r="AT788" s="194" t="s">
        <v>146</v>
      </c>
      <c r="AU788" s="194" t="s">
        <v>79</v>
      </c>
      <c r="AV788" s="15" t="s">
        <v>78</v>
      </c>
      <c r="AW788" s="15" t="s">
        <v>29</v>
      </c>
      <c r="AX788" s="15" t="s">
        <v>72</v>
      </c>
      <c r="AY788" s="194" t="s">
        <v>134</v>
      </c>
    </row>
    <row r="789" spans="1:65" s="15" customFormat="1" ht="33.75">
      <c r="B789" s="193"/>
      <c r="D789" s="172" t="s">
        <v>146</v>
      </c>
      <c r="E789" s="194" t="s">
        <v>1</v>
      </c>
      <c r="F789" s="195" t="s">
        <v>1038</v>
      </c>
      <c r="H789" s="194" t="s">
        <v>1</v>
      </c>
      <c r="I789" s="196"/>
      <c r="L789" s="193"/>
      <c r="M789" s="197"/>
      <c r="N789" s="198"/>
      <c r="O789" s="198"/>
      <c r="P789" s="198"/>
      <c r="Q789" s="198"/>
      <c r="R789" s="198"/>
      <c r="S789" s="198"/>
      <c r="T789" s="199"/>
      <c r="AT789" s="194" t="s">
        <v>146</v>
      </c>
      <c r="AU789" s="194" t="s">
        <v>79</v>
      </c>
      <c r="AV789" s="15" t="s">
        <v>78</v>
      </c>
      <c r="AW789" s="15" t="s">
        <v>29</v>
      </c>
      <c r="AX789" s="15" t="s">
        <v>72</v>
      </c>
      <c r="AY789" s="194" t="s">
        <v>134</v>
      </c>
    </row>
    <row r="790" spans="1:65" s="13" customFormat="1">
      <c r="B790" s="177"/>
      <c r="D790" s="172" t="s">
        <v>146</v>
      </c>
      <c r="E790" s="178" t="s">
        <v>1</v>
      </c>
      <c r="F790" s="179" t="s">
        <v>78</v>
      </c>
      <c r="H790" s="180">
        <v>1</v>
      </c>
      <c r="I790" s="181"/>
      <c r="L790" s="177"/>
      <c r="M790" s="182"/>
      <c r="N790" s="183"/>
      <c r="O790" s="183"/>
      <c r="P790" s="183"/>
      <c r="Q790" s="183"/>
      <c r="R790" s="183"/>
      <c r="S790" s="183"/>
      <c r="T790" s="184"/>
      <c r="AT790" s="178" t="s">
        <v>146</v>
      </c>
      <c r="AU790" s="178" t="s">
        <v>79</v>
      </c>
      <c r="AV790" s="13" t="s">
        <v>79</v>
      </c>
      <c r="AW790" s="13" t="s">
        <v>29</v>
      </c>
      <c r="AX790" s="13" t="s">
        <v>78</v>
      </c>
      <c r="AY790" s="178" t="s">
        <v>134</v>
      </c>
    </row>
    <row r="791" spans="1:65" s="12" customFormat="1" ht="22.9" customHeight="1">
      <c r="B791" s="145"/>
      <c r="D791" s="146" t="s">
        <v>71</v>
      </c>
      <c r="E791" s="156" t="s">
        <v>632</v>
      </c>
      <c r="F791" s="156" t="s">
        <v>633</v>
      </c>
      <c r="I791" s="148"/>
      <c r="J791" s="157">
        <f>BK791</f>
        <v>0</v>
      </c>
      <c r="L791" s="145"/>
      <c r="M791" s="150"/>
      <c r="N791" s="151"/>
      <c r="O791" s="151"/>
      <c r="P791" s="152">
        <f>SUM(P792:P803)</f>
        <v>0</v>
      </c>
      <c r="Q791" s="151"/>
      <c r="R791" s="152">
        <f>SUM(R792:R803)</f>
        <v>0</v>
      </c>
      <c r="S791" s="151"/>
      <c r="T791" s="153">
        <f>SUM(T792:T803)</f>
        <v>0</v>
      </c>
      <c r="AR791" s="146" t="s">
        <v>264</v>
      </c>
      <c r="AT791" s="154" t="s">
        <v>71</v>
      </c>
      <c r="AU791" s="154" t="s">
        <v>78</v>
      </c>
      <c r="AY791" s="146" t="s">
        <v>134</v>
      </c>
      <c r="BK791" s="155">
        <f>SUM(BK792:BK803)</f>
        <v>0</v>
      </c>
    </row>
    <row r="792" spans="1:65" s="2" customFormat="1" ht="16.5" customHeight="1">
      <c r="A792" s="33"/>
      <c r="B792" s="158"/>
      <c r="C792" s="159" t="s">
        <v>1039</v>
      </c>
      <c r="D792" s="159" t="s">
        <v>136</v>
      </c>
      <c r="E792" s="160" t="s">
        <v>635</v>
      </c>
      <c r="F792" s="161" t="s">
        <v>636</v>
      </c>
      <c r="G792" s="162" t="s">
        <v>151</v>
      </c>
      <c r="H792" s="163">
        <v>1</v>
      </c>
      <c r="I792" s="164"/>
      <c r="J792" s="165">
        <f>ROUND(I792*H792,2)</f>
        <v>0</v>
      </c>
      <c r="K792" s="161" t="s">
        <v>140</v>
      </c>
      <c r="L792" s="34"/>
      <c r="M792" s="166" t="s">
        <v>1</v>
      </c>
      <c r="N792" s="167" t="s">
        <v>37</v>
      </c>
      <c r="O792" s="59"/>
      <c r="P792" s="168">
        <f>O792*H792</f>
        <v>0</v>
      </c>
      <c r="Q792" s="168">
        <v>0</v>
      </c>
      <c r="R792" s="168">
        <f>Q792*H792</f>
        <v>0</v>
      </c>
      <c r="S792" s="168">
        <v>0</v>
      </c>
      <c r="T792" s="169">
        <f>S792*H792</f>
        <v>0</v>
      </c>
      <c r="U792" s="33"/>
      <c r="V792" s="33"/>
      <c r="W792" s="33"/>
      <c r="X792" s="33"/>
      <c r="Y792" s="33"/>
      <c r="Z792" s="33"/>
      <c r="AA792" s="33"/>
      <c r="AB792" s="33"/>
      <c r="AC792" s="33"/>
      <c r="AD792" s="33"/>
      <c r="AE792" s="33"/>
      <c r="AR792" s="170" t="s">
        <v>597</v>
      </c>
      <c r="AT792" s="170" t="s">
        <v>136</v>
      </c>
      <c r="AU792" s="170" t="s">
        <v>79</v>
      </c>
      <c r="AY792" s="18" t="s">
        <v>134</v>
      </c>
      <c r="BE792" s="171">
        <f>IF(N792="základní",J792,0)</f>
        <v>0</v>
      </c>
      <c r="BF792" s="171">
        <f>IF(N792="snížená",J792,0)</f>
        <v>0</v>
      </c>
      <c r="BG792" s="171">
        <f>IF(N792="zákl. přenesená",J792,0)</f>
        <v>0</v>
      </c>
      <c r="BH792" s="171">
        <f>IF(N792="sníž. přenesená",J792,0)</f>
        <v>0</v>
      </c>
      <c r="BI792" s="171">
        <f>IF(N792="nulová",J792,0)</f>
        <v>0</v>
      </c>
      <c r="BJ792" s="18" t="s">
        <v>78</v>
      </c>
      <c r="BK792" s="171">
        <f>ROUND(I792*H792,2)</f>
        <v>0</v>
      </c>
      <c r="BL792" s="18" t="s">
        <v>597</v>
      </c>
      <c r="BM792" s="170" t="s">
        <v>1040</v>
      </c>
    </row>
    <row r="793" spans="1:65" s="2" customFormat="1">
      <c r="A793" s="33"/>
      <c r="B793" s="34"/>
      <c r="C793" s="33"/>
      <c r="D793" s="172" t="s">
        <v>142</v>
      </c>
      <c r="E793" s="33"/>
      <c r="F793" s="173" t="s">
        <v>636</v>
      </c>
      <c r="G793" s="33"/>
      <c r="H793" s="33"/>
      <c r="I793" s="94"/>
      <c r="J793" s="33"/>
      <c r="K793" s="33"/>
      <c r="L793" s="34"/>
      <c r="M793" s="174"/>
      <c r="N793" s="175"/>
      <c r="O793" s="59"/>
      <c r="P793" s="59"/>
      <c r="Q793" s="59"/>
      <c r="R793" s="59"/>
      <c r="S793" s="59"/>
      <c r="T793" s="60"/>
      <c r="U793" s="33"/>
      <c r="V793" s="33"/>
      <c r="W793" s="33"/>
      <c r="X793" s="33"/>
      <c r="Y793" s="33"/>
      <c r="Z793" s="33"/>
      <c r="AA793" s="33"/>
      <c r="AB793" s="33"/>
      <c r="AC793" s="33"/>
      <c r="AD793" s="33"/>
      <c r="AE793" s="33"/>
      <c r="AT793" s="18" t="s">
        <v>142</v>
      </c>
      <c r="AU793" s="18" t="s">
        <v>79</v>
      </c>
    </row>
    <row r="794" spans="1:65" s="13" customFormat="1" ht="33.75">
      <c r="B794" s="177"/>
      <c r="D794" s="172" t="s">
        <v>146</v>
      </c>
      <c r="E794" s="178" t="s">
        <v>1</v>
      </c>
      <c r="F794" s="179" t="s">
        <v>637</v>
      </c>
      <c r="H794" s="180">
        <v>1</v>
      </c>
      <c r="I794" s="181"/>
      <c r="L794" s="177"/>
      <c r="M794" s="182"/>
      <c r="N794" s="183"/>
      <c r="O794" s="183"/>
      <c r="P794" s="183"/>
      <c r="Q794" s="183"/>
      <c r="R794" s="183"/>
      <c r="S794" s="183"/>
      <c r="T794" s="184"/>
      <c r="AT794" s="178" t="s">
        <v>146</v>
      </c>
      <c r="AU794" s="178" t="s">
        <v>79</v>
      </c>
      <c r="AV794" s="13" t="s">
        <v>79</v>
      </c>
      <c r="AW794" s="13" t="s">
        <v>29</v>
      </c>
      <c r="AX794" s="13" t="s">
        <v>78</v>
      </c>
      <c r="AY794" s="178" t="s">
        <v>134</v>
      </c>
    </row>
    <row r="795" spans="1:65" s="15" customFormat="1">
      <c r="B795" s="193"/>
      <c r="D795" s="172" t="s">
        <v>146</v>
      </c>
      <c r="E795" s="194" t="s">
        <v>1</v>
      </c>
      <c r="F795" s="195" t="s">
        <v>638</v>
      </c>
      <c r="H795" s="194" t="s">
        <v>1</v>
      </c>
      <c r="I795" s="196"/>
      <c r="L795" s="193"/>
      <c r="M795" s="197"/>
      <c r="N795" s="198"/>
      <c r="O795" s="198"/>
      <c r="P795" s="198"/>
      <c r="Q795" s="198"/>
      <c r="R795" s="198"/>
      <c r="S795" s="198"/>
      <c r="T795" s="199"/>
      <c r="AT795" s="194" t="s">
        <v>146</v>
      </c>
      <c r="AU795" s="194" t="s">
        <v>79</v>
      </c>
      <c r="AV795" s="15" t="s">
        <v>78</v>
      </c>
      <c r="AW795" s="15" t="s">
        <v>29</v>
      </c>
      <c r="AX795" s="15" t="s">
        <v>72</v>
      </c>
      <c r="AY795" s="194" t="s">
        <v>134</v>
      </c>
    </row>
    <row r="796" spans="1:65" s="15" customFormat="1">
      <c r="B796" s="193"/>
      <c r="D796" s="172" t="s">
        <v>146</v>
      </c>
      <c r="E796" s="194" t="s">
        <v>1</v>
      </c>
      <c r="F796" s="195" t="s">
        <v>639</v>
      </c>
      <c r="H796" s="194" t="s">
        <v>1</v>
      </c>
      <c r="I796" s="196"/>
      <c r="L796" s="193"/>
      <c r="M796" s="197"/>
      <c r="N796" s="198"/>
      <c r="O796" s="198"/>
      <c r="P796" s="198"/>
      <c r="Q796" s="198"/>
      <c r="R796" s="198"/>
      <c r="S796" s="198"/>
      <c r="T796" s="199"/>
      <c r="AT796" s="194" t="s">
        <v>146</v>
      </c>
      <c r="AU796" s="194" t="s">
        <v>79</v>
      </c>
      <c r="AV796" s="15" t="s">
        <v>78</v>
      </c>
      <c r="AW796" s="15" t="s">
        <v>29</v>
      </c>
      <c r="AX796" s="15" t="s">
        <v>72</v>
      </c>
      <c r="AY796" s="194" t="s">
        <v>134</v>
      </c>
    </row>
    <row r="797" spans="1:65" s="2" customFormat="1" ht="21.75" customHeight="1">
      <c r="A797" s="33"/>
      <c r="B797" s="158"/>
      <c r="C797" s="159" t="s">
        <v>1041</v>
      </c>
      <c r="D797" s="159" t="s">
        <v>136</v>
      </c>
      <c r="E797" s="160" t="s">
        <v>641</v>
      </c>
      <c r="F797" s="161" t="s">
        <v>642</v>
      </c>
      <c r="G797" s="162" t="s">
        <v>151</v>
      </c>
      <c r="H797" s="163">
        <v>1</v>
      </c>
      <c r="I797" s="164"/>
      <c r="J797" s="165">
        <f>ROUND(I797*H797,2)</f>
        <v>0</v>
      </c>
      <c r="K797" s="161" t="s">
        <v>140</v>
      </c>
      <c r="L797" s="34"/>
      <c r="M797" s="166" t="s">
        <v>1</v>
      </c>
      <c r="N797" s="167" t="s">
        <v>37</v>
      </c>
      <c r="O797" s="59"/>
      <c r="P797" s="168">
        <f>O797*H797</f>
        <v>0</v>
      </c>
      <c r="Q797" s="168">
        <v>0</v>
      </c>
      <c r="R797" s="168">
        <f>Q797*H797</f>
        <v>0</v>
      </c>
      <c r="S797" s="168">
        <v>0</v>
      </c>
      <c r="T797" s="169">
        <f>S797*H797</f>
        <v>0</v>
      </c>
      <c r="U797" s="33"/>
      <c r="V797" s="33"/>
      <c r="W797" s="33"/>
      <c r="X797" s="33"/>
      <c r="Y797" s="33"/>
      <c r="Z797" s="33"/>
      <c r="AA797" s="33"/>
      <c r="AB797" s="33"/>
      <c r="AC797" s="33"/>
      <c r="AD797" s="33"/>
      <c r="AE797" s="33"/>
      <c r="AR797" s="170" t="s">
        <v>597</v>
      </c>
      <c r="AT797" s="170" t="s">
        <v>136</v>
      </c>
      <c r="AU797" s="170" t="s">
        <v>79</v>
      </c>
      <c r="AY797" s="18" t="s">
        <v>134</v>
      </c>
      <c r="BE797" s="171">
        <f>IF(N797="základní",J797,0)</f>
        <v>0</v>
      </c>
      <c r="BF797" s="171">
        <f>IF(N797="snížená",J797,0)</f>
        <v>0</v>
      </c>
      <c r="BG797" s="171">
        <f>IF(N797="zákl. přenesená",J797,0)</f>
        <v>0</v>
      </c>
      <c r="BH797" s="171">
        <f>IF(N797="sníž. přenesená",J797,0)</f>
        <v>0</v>
      </c>
      <c r="BI797" s="171">
        <f>IF(N797="nulová",J797,0)</f>
        <v>0</v>
      </c>
      <c r="BJ797" s="18" t="s">
        <v>78</v>
      </c>
      <c r="BK797" s="171">
        <f>ROUND(I797*H797,2)</f>
        <v>0</v>
      </c>
      <c r="BL797" s="18" t="s">
        <v>597</v>
      </c>
      <c r="BM797" s="170" t="s">
        <v>1042</v>
      </c>
    </row>
    <row r="798" spans="1:65" s="2" customFormat="1">
      <c r="A798" s="33"/>
      <c r="B798" s="34"/>
      <c r="C798" s="33"/>
      <c r="D798" s="172" t="s">
        <v>142</v>
      </c>
      <c r="E798" s="33"/>
      <c r="F798" s="173" t="s">
        <v>642</v>
      </c>
      <c r="G798" s="33"/>
      <c r="H798" s="33"/>
      <c r="I798" s="94"/>
      <c r="J798" s="33"/>
      <c r="K798" s="33"/>
      <c r="L798" s="34"/>
      <c r="M798" s="174"/>
      <c r="N798" s="175"/>
      <c r="O798" s="59"/>
      <c r="P798" s="59"/>
      <c r="Q798" s="59"/>
      <c r="R798" s="59"/>
      <c r="S798" s="59"/>
      <c r="T798" s="60"/>
      <c r="U798" s="33"/>
      <c r="V798" s="33"/>
      <c r="W798" s="33"/>
      <c r="X798" s="33"/>
      <c r="Y798" s="33"/>
      <c r="Z798" s="33"/>
      <c r="AA798" s="33"/>
      <c r="AB798" s="33"/>
      <c r="AC798" s="33"/>
      <c r="AD798" s="33"/>
      <c r="AE798" s="33"/>
      <c r="AT798" s="18" t="s">
        <v>142</v>
      </c>
      <c r="AU798" s="18" t="s">
        <v>79</v>
      </c>
    </row>
    <row r="799" spans="1:65" s="13" customFormat="1" ht="22.5">
      <c r="B799" s="177"/>
      <c r="D799" s="172" t="s">
        <v>146</v>
      </c>
      <c r="E799" s="178" t="s">
        <v>1</v>
      </c>
      <c r="F799" s="179" t="s">
        <v>1043</v>
      </c>
      <c r="H799" s="180">
        <v>1</v>
      </c>
      <c r="I799" s="181"/>
      <c r="L799" s="177"/>
      <c r="M799" s="182"/>
      <c r="N799" s="183"/>
      <c r="O799" s="183"/>
      <c r="P799" s="183"/>
      <c r="Q799" s="183"/>
      <c r="R799" s="183"/>
      <c r="S799" s="183"/>
      <c r="T799" s="184"/>
      <c r="AT799" s="178" t="s">
        <v>146</v>
      </c>
      <c r="AU799" s="178" t="s">
        <v>79</v>
      </c>
      <c r="AV799" s="13" t="s">
        <v>79</v>
      </c>
      <c r="AW799" s="13" t="s">
        <v>29</v>
      </c>
      <c r="AX799" s="13" t="s">
        <v>78</v>
      </c>
      <c r="AY799" s="178" t="s">
        <v>134</v>
      </c>
    </row>
    <row r="800" spans="1:65" s="2" customFormat="1" ht="16.5" customHeight="1">
      <c r="A800" s="33"/>
      <c r="B800" s="158"/>
      <c r="C800" s="159" t="s">
        <v>1044</v>
      </c>
      <c r="D800" s="159" t="s">
        <v>136</v>
      </c>
      <c r="E800" s="160" t="s">
        <v>644</v>
      </c>
      <c r="F800" s="161" t="s">
        <v>645</v>
      </c>
      <c r="G800" s="162" t="s">
        <v>618</v>
      </c>
      <c r="H800" s="163">
        <v>1</v>
      </c>
      <c r="I800" s="164"/>
      <c r="J800" s="165">
        <f>ROUND(I800*H800,2)</f>
        <v>0</v>
      </c>
      <c r="K800" s="161" t="s">
        <v>140</v>
      </c>
      <c r="L800" s="34"/>
      <c r="M800" s="166" t="s">
        <v>1</v>
      </c>
      <c r="N800" s="167" t="s">
        <v>37</v>
      </c>
      <c r="O800" s="59"/>
      <c r="P800" s="168">
        <f>O800*H800</f>
        <v>0</v>
      </c>
      <c r="Q800" s="168">
        <v>0</v>
      </c>
      <c r="R800" s="168">
        <f>Q800*H800</f>
        <v>0</v>
      </c>
      <c r="S800" s="168">
        <v>0</v>
      </c>
      <c r="T800" s="169">
        <f>S800*H800</f>
        <v>0</v>
      </c>
      <c r="U800" s="33"/>
      <c r="V800" s="33"/>
      <c r="W800" s="33"/>
      <c r="X800" s="33"/>
      <c r="Y800" s="33"/>
      <c r="Z800" s="33"/>
      <c r="AA800" s="33"/>
      <c r="AB800" s="33"/>
      <c r="AC800" s="33"/>
      <c r="AD800" s="33"/>
      <c r="AE800" s="33"/>
      <c r="AR800" s="170" t="s">
        <v>597</v>
      </c>
      <c r="AT800" s="170" t="s">
        <v>136</v>
      </c>
      <c r="AU800" s="170" t="s">
        <v>79</v>
      </c>
      <c r="AY800" s="18" t="s">
        <v>134</v>
      </c>
      <c r="BE800" s="171">
        <f>IF(N800="základní",J800,0)</f>
        <v>0</v>
      </c>
      <c r="BF800" s="171">
        <f>IF(N800="snížená",J800,0)</f>
        <v>0</v>
      </c>
      <c r="BG800" s="171">
        <f>IF(N800="zákl. přenesená",J800,0)</f>
        <v>0</v>
      </c>
      <c r="BH800" s="171">
        <f>IF(N800="sníž. přenesená",J800,0)</f>
        <v>0</v>
      </c>
      <c r="BI800" s="171">
        <f>IF(N800="nulová",J800,0)</f>
        <v>0</v>
      </c>
      <c r="BJ800" s="18" t="s">
        <v>78</v>
      </c>
      <c r="BK800" s="171">
        <f>ROUND(I800*H800,2)</f>
        <v>0</v>
      </c>
      <c r="BL800" s="18" t="s">
        <v>597</v>
      </c>
      <c r="BM800" s="170" t="s">
        <v>1045</v>
      </c>
    </row>
    <row r="801" spans="1:51" s="2" customFormat="1">
      <c r="A801" s="33"/>
      <c r="B801" s="34"/>
      <c r="C801" s="33"/>
      <c r="D801" s="172" t="s">
        <v>142</v>
      </c>
      <c r="E801" s="33"/>
      <c r="F801" s="173" t="s">
        <v>645</v>
      </c>
      <c r="G801" s="33"/>
      <c r="H801" s="33"/>
      <c r="I801" s="94"/>
      <c r="J801" s="33"/>
      <c r="K801" s="33"/>
      <c r="L801" s="34"/>
      <c r="M801" s="174"/>
      <c r="N801" s="175"/>
      <c r="O801" s="59"/>
      <c r="P801" s="59"/>
      <c r="Q801" s="59"/>
      <c r="R801" s="59"/>
      <c r="S801" s="59"/>
      <c r="T801" s="60"/>
      <c r="U801" s="33"/>
      <c r="V801" s="33"/>
      <c r="W801" s="33"/>
      <c r="X801" s="33"/>
      <c r="Y801" s="33"/>
      <c r="Z801" s="33"/>
      <c r="AA801" s="33"/>
      <c r="AB801" s="33"/>
      <c r="AC801" s="33"/>
      <c r="AD801" s="33"/>
      <c r="AE801" s="33"/>
      <c r="AT801" s="18" t="s">
        <v>142</v>
      </c>
      <c r="AU801" s="18" t="s">
        <v>79</v>
      </c>
    </row>
    <row r="802" spans="1:51" s="13" customFormat="1" ht="33.75">
      <c r="B802" s="177"/>
      <c r="D802" s="172" t="s">
        <v>146</v>
      </c>
      <c r="E802" s="178" t="s">
        <v>1</v>
      </c>
      <c r="F802" s="179" t="s">
        <v>646</v>
      </c>
      <c r="H802" s="180">
        <v>1</v>
      </c>
      <c r="I802" s="181"/>
      <c r="L802" s="177"/>
      <c r="M802" s="182"/>
      <c r="N802" s="183"/>
      <c r="O802" s="183"/>
      <c r="P802" s="183"/>
      <c r="Q802" s="183"/>
      <c r="R802" s="183"/>
      <c r="S802" s="183"/>
      <c r="T802" s="184"/>
      <c r="AT802" s="178" t="s">
        <v>146</v>
      </c>
      <c r="AU802" s="178" t="s">
        <v>79</v>
      </c>
      <c r="AV802" s="13" t="s">
        <v>79</v>
      </c>
      <c r="AW802" s="13" t="s">
        <v>29</v>
      </c>
      <c r="AX802" s="13" t="s">
        <v>78</v>
      </c>
      <c r="AY802" s="178" t="s">
        <v>134</v>
      </c>
    </row>
    <row r="803" spans="1:51" s="15" customFormat="1" ht="22.5">
      <c r="B803" s="193"/>
      <c r="D803" s="172" t="s">
        <v>146</v>
      </c>
      <c r="E803" s="194" t="s">
        <v>1</v>
      </c>
      <c r="F803" s="195" t="s">
        <v>647</v>
      </c>
      <c r="H803" s="194" t="s">
        <v>1</v>
      </c>
      <c r="I803" s="196"/>
      <c r="L803" s="193"/>
      <c r="M803" s="218"/>
      <c r="N803" s="219"/>
      <c r="O803" s="219"/>
      <c r="P803" s="219"/>
      <c r="Q803" s="219"/>
      <c r="R803" s="219"/>
      <c r="S803" s="219"/>
      <c r="T803" s="220"/>
      <c r="AT803" s="194" t="s">
        <v>146</v>
      </c>
      <c r="AU803" s="194" t="s">
        <v>79</v>
      </c>
      <c r="AV803" s="15" t="s">
        <v>78</v>
      </c>
      <c r="AW803" s="15" t="s">
        <v>29</v>
      </c>
      <c r="AX803" s="15" t="s">
        <v>72</v>
      </c>
      <c r="AY803" s="194" t="s">
        <v>134</v>
      </c>
    </row>
    <row r="804" spans="1:51" s="2" customFormat="1" ht="6.95" customHeight="1">
      <c r="A804" s="33"/>
      <c r="B804" s="48"/>
      <c r="C804" s="49"/>
      <c r="D804" s="49"/>
      <c r="E804" s="49"/>
      <c r="F804" s="49"/>
      <c r="G804" s="49"/>
      <c r="H804" s="49"/>
      <c r="I804" s="118"/>
      <c r="J804" s="49"/>
      <c r="K804" s="49"/>
      <c r="L804" s="34"/>
      <c r="M804" s="33"/>
      <c r="O804" s="33"/>
      <c r="P804" s="33"/>
      <c r="Q804" s="33"/>
      <c r="R804" s="33"/>
      <c r="S804" s="33"/>
      <c r="T804" s="33"/>
      <c r="U804" s="33"/>
      <c r="V804" s="33"/>
      <c r="W804" s="33"/>
      <c r="X804" s="33"/>
      <c r="Y804" s="33"/>
      <c r="Z804" s="33"/>
      <c r="AA804" s="33"/>
      <c r="AB804" s="33"/>
      <c r="AC804" s="33"/>
      <c r="AD804" s="33"/>
      <c r="AE804" s="33"/>
    </row>
  </sheetData>
  <autoFilter ref="C132:K803"/>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 101 - I etapa </vt:lpstr>
      <vt:lpstr>'Rekapitulace stavby'!Názvy_tisku</vt:lpstr>
      <vt:lpstr>'SO 101 - I etapa '!Názvy_tisku</vt:lpstr>
      <vt:lpstr>'Rekapitulace stavby'!Oblast_tisku</vt:lpstr>
      <vt:lpstr>'SO 101 - I etapa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ROZPOCET\Rozpocet</dc:creator>
  <cp:lastModifiedBy>Zbyněk Moravec</cp:lastModifiedBy>
  <dcterms:created xsi:type="dcterms:W3CDTF">2021-02-09T13:25:40Z</dcterms:created>
  <dcterms:modified xsi:type="dcterms:W3CDTF">2021-02-16T06:47:12Z</dcterms:modified>
</cp:coreProperties>
</file>