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65416" yWindow="65416" windowWidth="29040" windowHeight="17790" activeTab="1"/>
  </bookViews>
  <sheets>
    <sheet name="Rekapitulace stavby" sheetId="1" r:id="rId1"/>
    <sheet name="S0 102 - II etapa" sheetId="2" r:id="rId2"/>
  </sheets>
  <definedNames>
    <definedName name="_xlnm._FilterDatabase" localSheetId="1" hidden="1">'S0 102 - II etapa'!$C$132:$K$736</definedName>
    <definedName name="_xlnm.Print_Area" localSheetId="0">'Rekapitulace stavby'!$D$4:$AO$76,'Rekapitulace stavby'!$C$82:$AQ$96</definedName>
    <definedName name="_xlnm.Print_Area" localSheetId="1">'S0 102 - II etapa'!$C$4:$J$76,'S0 102 - II etapa'!$C$120:$K$736</definedName>
    <definedName name="_xlnm.Print_Titles" localSheetId="0">'Rekapitulace stavby'!$92:$92</definedName>
    <definedName name="_xlnm.Print_Titles" localSheetId="1">'S0 102 - II etapa'!$132:$132</definedName>
  </definedNames>
  <calcPr calcId="162913"/>
</workbook>
</file>

<file path=xl/sharedStrings.xml><?xml version="1.0" encoding="utf-8"?>
<sst xmlns="http://schemas.openxmlformats.org/spreadsheetml/2006/main" count="5620" uniqueCount="971">
  <si>
    <t>Export Komplet</t>
  </si>
  <si>
    <t/>
  </si>
  <si>
    <t>2.0</t>
  </si>
  <si>
    <t>False</t>
  </si>
  <si>
    <t>{9c6a576e-9f09-4488-af26-d9dc292fca8e}</t>
  </si>
  <si>
    <t>&gt;&gt;  skryté sloupce  &lt;&lt;</t>
  </si>
  <si>
    <t>0,01</t>
  </si>
  <si>
    <t>21</t>
  </si>
  <si>
    <t>15</t>
  </si>
  <si>
    <t>REKAPITULACE STAVBY</t>
  </si>
  <si>
    <t>v ---  níže se nacházejí doplnkové a pomocné údaje k sestavám  --- v</t>
  </si>
  <si>
    <t>Návod na vyplnění</t>
  </si>
  <si>
    <t>0,001</t>
  </si>
  <si>
    <t>Kód:</t>
  </si>
  <si>
    <t>13092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</si>
  <si>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</si>
  <si>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</si>
  <si>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</si>
  <si>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</si>
  <si>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</si>
  <si>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 xml:space="preserve"> </t>
  </si>
  <si>
    <t>Datum:</t>
  </si>
  <si>
    <t>17. 12. 2020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</si>
  <si>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</si>
  <si>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</si>
  <si>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</si>
  <si>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</si>
  <si>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</si>
  <si>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</si>
  <si>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</si>
  <si>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</si>
  <si>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</si>
  <si>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</si>
  <si>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</si>
  <si>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</si>
  <si>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</si>
  <si>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</si>
  <si>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</si>
  <si>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</si>
  <si>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</si>
  <si>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</si>
  <si>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</si>
  <si>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</si>
  <si>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</si>
  <si>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</si>
  <si>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</si>
  <si>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</si>
  <si>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</si>
  <si>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</si>
  <si>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</si>
  <si>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</si>
  <si>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</si>
  <si>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</si>
  <si>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</si>
  <si>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</si>
  <si>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</si>
  <si>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</si>
  <si>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</si>
  <si>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</si>
  <si>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</si>
  <si>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</si>
  <si>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</si>
  <si>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</si>
  <si>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</si>
  <si>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</si>
  <si>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</si>
  <si>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</si>
  <si>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</si>
  <si>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</si>
  <si>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</si>
  <si>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</si>
  <si>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</si>
  <si>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</si>
  <si>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</si>
  <si>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</si>
  <si>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</si>
  <si>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</si>
  <si>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S0 102</t>
  </si>
  <si>
    <t>II etapa</t>
  </si>
  <si>
    <t>STA</t>
  </si>
  <si>
    <t>1</t>
  </si>
  <si>
    <t>{4f9aa786-1437-4e39-bc95-82da5b675e79}</t>
  </si>
  <si>
    <t>2</t>
  </si>
  <si>
    <t>hor</t>
  </si>
  <si>
    <t>190,1</t>
  </si>
  <si>
    <t>kostka6</t>
  </si>
  <si>
    <t>350</t>
  </si>
  <si>
    <t>KRYCÍ LIST SOUPISU PRACÍ</t>
  </si>
  <si>
    <t>loze1</t>
  </si>
  <si>
    <t>26,4</t>
  </si>
  <si>
    <t>loze2</t>
  </si>
  <si>
    <t>6</t>
  </si>
  <si>
    <t>obsyp</t>
  </si>
  <si>
    <t>44,204</t>
  </si>
  <si>
    <t>potrubi</t>
  </si>
  <si>
    <t>211,2</t>
  </si>
  <si>
    <t>Objekt:</t>
  </si>
  <si>
    <t>ryh</t>
  </si>
  <si>
    <t>265,2</t>
  </si>
  <si>
    <t>3</t>
  </si>
  <si>
    <t>S0 102 - II etapa</t>
  </si>
  <si>
    <t>vpusti</t>
  </si>
  <si>
    <t>54</t>
  </si>
  <si>
    <t>vykopek</t>
  </si>
  <si>
    <t>455,3</t>
  </si>
  <si>
    <t>REKAPITULACE ČLENĚNÍ SOUPISU PRACÍ</t>
  </si>
  <si>
    <t>Kód dílu - Popis</t>
  </si>
  <si>
    <t>Cena celkem [CZK]</t>
  </si>
  <si>
    <t>Náklady ze soupisu prací</t>
  </si>
  <si>
    <t>-1</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</si>
  <si>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</si>
  <si>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</si>
  <si>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</si>
  <si>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</si>
  <si>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</si>
  <si>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</si>
  <si>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10 - Mobiliář</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</si>
  <si>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</si>
  <si>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</si>
  <si>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</si>
  <si>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</si>
  <si>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</si>
  <si>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</si>
  <si>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VRN3 -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</si>
  <si>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</si>
  <si>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</si>
  <si>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</si>
  <si>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</si>
  <si>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</si>
  <si>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</si>
  <si>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</si>
  <si>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</si>
  <si>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</si>
  <si>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</si>
  <si>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</si>
  <si>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</si>
  <si>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</si>
  <si>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</si>
  <si>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</si>
  <si>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</si>
  <si>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</si>
  <si>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</si>
  <si>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</si>
  <si>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</si>
  <si>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11</t>
  </si>
  <si>
    <t>K</t>
  </si>
  <si>
    <t>113106121</t>
  </si>
  <si>
    <t>Rozebrání dlažeb z betonových nebo kamenných dlaždic komunikací pro pěší ručně</t>
  </si>
  <si>
    <t>m2</t>
  </si>
  <si>
    <t>CS ÚRS 2020 01</t>
  </si>
  <si>
    <t>4</t>
  </si>
  <si>
    <t>1063283873</t>
  </si>
  <si>
    <t>PP</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</si>
  <si>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</si>
  <si>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</si>
  <si>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</si>
  <si>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</si>
  <si>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"odstranění betonové dlažby  čtvercové " 2600</t>
  </si>
  <si>
    <t>Součet</t>
  </si>
  <si>
    <t xml:space="preserve">"Vhodná dlažba (dle výberu investora) bude odvezena do TS Krnov! v poměru 80% do TS Krnov, 20% na skládku! " </t>
  </si>
  <si>
    <t>154</t>
  </si>
  <si>
    <t>R113106121</t>
  </si>
  <si>
    <t xml:space="preserve">Europaleta dřevěná 1200x800mm </t>
  </si>
  <si>
    <t>kus</t>
  </si>
  <si>
    <t>139720591</t>
  </si>
  <si>
    <t xml:space="preserve">"včetně naložení do určité vazby, srovnaní dlažby, ktera bude odvezena do TS Krnov" </t>
  </si>
  <si>
    <t>" uvažuje se 200 ks na paletu.. 80% ..2080m2, kachle 0,04m2 " 260</t>
  </si>
  <si>
    <t>12</t>
  </si>
  <si>
    <t>113106161</t>
  </si>
  <si>
    <t>Rozebrání dlažeb vozovek z drobných kostek s ložem z kameniva ručně</t>
  </si>
  <si>
    <t>-1665843978</t>
  </si>
  <si>
    <t>Rozebrání dlažeb a dílců vozovek a ploch s přemístěním hmot na skládku na vzdálenost do 3 m nebo s naložením na dopravní prostředek, s jakoukoliv výplní spár ručně z drobných kostek nebo odseků s ložem z kameniva</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</si>
  <si>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</si>
  <si>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"Stavající vjezdy z kostek " 810</t>
  </si>
  <si>
    <t>14</t>
  </si>
  <si>
    <t>113107223</t>
  </si>
  <si>
    <t>Odstranění podkladu z kameniva drceného do tl 300 mm strojně pl přes 200 m2</t>
  </si>
  <si>
    <t>158191297</t>
  </si>
  <si>
    <t>Odstranění podkladů nebo krytů strojně plochy jednotlivě přes 200 m2 s přemístěním hmot na skládku na vzdálenost do 20 m nebo s naložením na dopravní prostředek z kameniva hrubého drceného, o tl. vrstvy přes 200 do 300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</si>
  <si>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</si>
  <si>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podkladu v místě vjezdu v tl 290mm " 810</t>
  </si>
  <si>
    <t>"odstranění podkladu v místě chodníku,významných ploch  230mm" 3300</t>
  </si>
  <si>
    <t>113107224</t>
  </si>
  <si>
    <t>Odstranění podkladu z kameniva drceného do tl 400 mm strojně pl přes 200 m2</t>
  </si>
  <si>
    <t>-397676182</t>
  </si>
  <si>
    <t>Odstranění podkladů nebo krytů strojně plochy jednotlivě přes 200 m2 s přemístěním hmot na skládku na vzdálenost do 20 m nebo s naložením na dopravní prostředek z kameniva hrubého drceného, o tl. vrstvy přes 300 do 400 mm</t>
  </si>
  <si>
    <t>"odstranění podkladu v místě nových parkovacích stání " 1400</t>
  </si>
  <si>
    <t>148</t>
  </si>
  <si>
    <t>113154464</t>
  </si>
  <si>
    <t>Frézování živičného krytu tl 100 mm pruh š 2 m pl přes 10000 m2 s překážkami v trase</t>
  </si>
  <si>
    <t>223010002</t>
  </si>
  <si>
    <t>Frézování živičného podkladu nebo krytu  s naložením na dopravní prostředek plochy přes 10 000 m2 s překážkami v trase pruhu šířky do 2 m, tloušťky vrstvy 100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</si>
  <si>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</si>
  <si>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"Frezovaní stavajícího živičného povrchu (komunikace,par.stání, nové rozšířené prostory)" 8300</t>
  </si>
  <si>
    <t xml:space="preserve">"poznámka : odfrezovaný recyklát bude odkoupen ! " </t>
  </si>
  <si>
    <t>"Rozpojení zbývajících asf. vrstev " 8300</t>
  </si>
  <si>
    <t>157</t>
  </si>
  <si>
    <t>M</t>
  </si>
  <si>
    <t>58981148</t>
  </si>
  <si>
    <t xml:space="preserve">recyklát asfaltový </t>
  </si>
  <si>
    <t>t</t>
  </si>
  <si>
    <t>8</t>
  </si>
  <si>
    <t>1803748371</t>
  </si>
  <si>
    <t>"odfrezovaný recyklát který bude odkoupen od investora "</t>
  </si>
  <si>
    <t>"1vrstva recyklátu , 2t/m3 " 2*830</t>
  </si>
  <si>
    <t>16</t>
  </si>
  <si>
    <t>113201111</t>
  </si>
  <si>
    <t>Vytrhání obrub chodníkových ležatých</t>
  </si>
  <si>
    <t>m</t>
  </si>
  <si>
    <t>-330380254</t>
  </si>
  <si>
    <t>Vytrhání obrub  s vybouráním lože, s přemístěním hmot na skládku na vzdálenost do 3 m nebo s naložením na dopravní prostředek chodníkových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</si>
  <si>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</si>
  <si>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"vytrhání stavajících bet. chodnikových obrubníku " 1600</t>
  </si>
  <si>
    <t>17</t>
  </si>
  <si>
    <t>113201112</t>
  </si>
  <si>
    <t>Vytrhání obrub silničních ležatých</t>
  </si>
  <si>
    <t>944116481</t>
  </si>
  <si>
    <t>Vytrhání obrub  s vybouráním lože, s přemístěním hmot na skládku na vzdálenost do 3 m nebo s naložením na dopravní prostředek silničních ležatých</t>
  </si>
  <si>
    <t>"vytrhání stavajících žulových silničních obrubníku " 1350</t>
  </si>
  <si>
    <t xml:space="preserve">"Nevhodné pro zpětné použití - jiná velikost stavajících obrub " </t>
  </si>
  <si>
    <t>18</t>
  </si>
  <si>
    <t>113203111</t>
  </si>
  <si>
    <t>Vytrhání obrub z dlažebních kostek</t>
  </si>
  <si>
    <t>1322327120</t>
  </si>
  <si>
    <t>Vytrhání obrub  s vybouráním lože, s přemístěním hmot na skládku na vzdálenost do 3 m nebo s naložením na dopravní prostředek z dlažebních kostek</t>
  </si>
  <si>
    <t>"odstranění stavajícího dvojřádku , délka jednořádku cel. 1250m" 1250*2</t>
  </si>
  <si>
    <t>35</t>
  </si>
  <si>
    <t>121101103</t>
  </si>
  <si>
    <t>Sejmutí ornice s přemístěním na vzdálenost do 250 m</t>
  </si>
  <si>
    <t>m3</t>
  </si>
  <si>
    <t>106574279</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</si>
  <si>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</si>
  <si>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</si>
  <si>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"Sejmutí stávající ornice v místě zeleně  2820m2" 2820*0.1</t>
  </si>
  <si>
    <t>36</t>
  </si>
  <si>
    <t>10364100</t>
  </si>
  <si>
    <t>zemina pro terénní úpravy - tříděná</t>
  </si>
  <si>
    <t>-1151797613</t>
  </si>
  <si>
    <t>"nová zemina v místě rozšířených ploch, v=0.4m, plocha 380m2 " (380*0.4)*1.5</t>
  </si>
  <si>
    <t>37</t>
  </si>
  <si>
    <t>10364101</t>
  </si>
  <si>
    <t>zemina pro terénní úpravy -  ornice</t>
  </si>
  <si>
    <t>1431623134</t>
  </si>
  <si>
    <t>"nová zemina v místě rozšířených ploch, v=0.1m, plocha 380m2 " (380*0.1)*1.5</t>
  </si>
  <si>
    <t>19</t>
  </si>
  <si>
    <t>122151104</t>
  </si>
  <si>
    <t>Odkopávky a prokopávky nezapažené v hornině třídy těžitelnosti I, skupiny 1 a 2 objem do 500 m3 strojně</t>
  </si>
  <si>
    <t>1342873582</t>
  </si>
  <si>
    <t>Odkopávky a prokopávky nezapažené strojně v hornině třídy těžitelnosti I skupiny 1 a 2 přes 100 do 500 m3</t>
  </si>
  <si>
    <t xml:space="preserve">Poznámka k souboru cen:
1. V cenách jsou započteny i náklady na přehození výkopku na vzdálenost do 3 m nebo naložení na dopravní prostředek. </t>
  </si>
  <si>
    <t xml:space="preserve">"odkopavky v místě žulových odseku hl. 290mm, plocha odseku 190m2" 190*0.29 </t>
  </si>
  <si>
    <t>"odkopávky v místě nopové folie u RD, odkop 0.5m3/na 1,0m délky" 135</t>
  </si>
  <si>
    <t>Mezisoučet</t>
  </si>
  <si>
    <t>23</t>
  </si>
  <si>
    <t>132151254</t>
  </si>
  <si>
    <t>Hloubení rýh nezapažených š do 2000 mm v hornině třídy těžitelnosti I, skupiny 1 a 2 objem do 500 m3 strojně</t>
  </si>
  <si>
    <t>-6692022</t>
  </si>
  <si>
    <t>Hloubení nezapažených rýh šířky přes 800 do 2 000 mm strojně s urovnáním dna do předepsaného profilu a spádu v hornině třídy těžitelnosti I skupiny 1 a 2 přes 100 do 500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</si>
  <si>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</si>
  <si>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 hloubení ryh pro kan. potrubí dl*š*hl*počet" 5.5*0.8*1.6*30</t>
  </si>
  <si>
    <t>"hloubení pro vpust dl*š*hl*počet " 1*1*1.8*30</t>
  </si>
  <si>
    <t>28</t>
  </si>
  <si>
    <t>162301102</t>
  </si>
  <si>
    <t>Vodorovné přemístění do 1000 m výkopku/sypaniny z horniny tř. 1 až 4</t>
  </si>
  <si>
    <t>1373401535</t>
  </si>
  <si>
    <t>Vodorovné přemístění výkopku nebo sypaniny po suchu  na obvyklém dopravním prostředku, bez naložení výkopku, avšak se složením bez rozhrnutí z horniny tř. 1 až 4 na vzdálenost přes 500 do 1 000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</si>
  <si>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</si>
  <si>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"vodorovné přemístění výkopu zeminy " vykopek </t>
  </si>
  <si>
    <t>"vodorovné přemístění sejmuté ornice po stavbě " 282</t>
  </si>
  <si>
    <t>"vodorovné přemístění nové zeminy pro rozšířené plochy zeleně po stavbě " 190</t>
  </si>
  <si>
    <t>27</t>
  </si>
  <si>
    <t>167101102</t>
  </si>
  <si>
    <t>Nakládání výkopku z hornin tř. 1 až 4 přes 100 m3</t>
  </si>
  <si>
    <t>-1809943468</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</si>
  <si>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</si>
  <si>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</si>
  <si>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"nakladaní zeminy z odkopávek, hloubení rýh " hor+ryh</t>
  </si>
  <si>
    <t>29</t>
  </si>
  <si>
    <t>171201201</t>
  </si>
  <si>
    <t>Uložení sypaniny na dočasné skládky</t>
  </si>
  <si>
    <t>-1804074025</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</si>
  <si>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</si>
  <si>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</si>
  <si>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 xml:space="preserve">" vykopaného materiálu " vykopek </t>
  </si>
  <si>
    <t>" sejmuté stavající ornice " 282</t>
  </si>
  <si>
    <t>30</t>
  </si>
  <si>
    <t>174101101</t>
  </si>
  <si>
    <t>Zásyp jam, šachet rýh nebo kolem objektů sypaninou se zhutněním</t>
  </si>
  <si>
    <t>1981992372</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</si>
  <si>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</si>
  <si>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</si>
  <si>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kan. potrubí " potrubi-loze1-obsyp</t>
  </si>
  <si>
    <t>"zásyp kan. vpusti tj odečtení lože a objem vpusti" vpusti-loze2-((30*1.6*1*1)-(30*1.6*3.14*0.2*0.2))</t>
  </si>
  <si>
    <t>31</t>
  </si>
  <si>
    <t>58344197</t>
  </si>
  <si>
    <t>štěrkodrť frakce 0/63</t>
  </si>
  <si>
    <t>-991792299</t>
  </si>
  <si>
    <t>"zásyp 1,8t/m3" 146.625*1.8</t>
  </si>
  <si>
    <t>"ztratné 5% " 263.925*1.05</t>
  </si>
  <si>
    <t>32</t>
  </si>
  <si>
    <t>175111101</t>
  </si>
  <si>
    <t>Obsypání potrubí ručně sypaninou bez prohození sítem, uloženou do 3 m</t>
  </si>
  <si>
    <t>-978036288</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</si>
  <si>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</si>
  <si>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</si>
  <si>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 xml:space="preserve">"obsyp kan. potrubí (počet*dl*š*hl) - (počet*dl*objem potrubí)" (30*5.5*0.8*0.36) - (30*5.5*3.14*0.08*0.08) </t>
  </si>
  <si>
    <t>33</t>
  </si>
  <si>
    <t>58337331</t>
  </si>
  <si>
    <t>štěrkopísek frakce 0/22</t>
  </si>
  <si>
    <t>1977429755</t>
  </si>
  <si>
    <t>"obsyp 1,8t/m3" 1.8*obsyp</t>
  </si>
  <si>
    <t>"ztratné 5% " 79.567*1.05</t>
  </si>
  <si>
    <t>38</t>
  </si>
  <si>
    <t>181301112</t>
  </si>
  <si>
    <t>Rozprostření ornice tl vrstvy do 150 mm pl přes 500 m2 v rovině nebo ve svahu do 1:5</t>
  </si>
  <si>
    <t>525619323</t>
  </si>
  <si>
    <t>Rozprostření a urovnání ornice v rovině nebo ve svahu sklonu do 1:5 při souvislé ploše přes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</si>
  <si>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</si>
  <si>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"rozprostření sejmuté a nové ornice v tl 100mm" 3200</t>
  </si>
  <si>
    <t>39</t>
  </si>
  <si>
    <t>181451131</t>
  </si>
  <si>
    <t>Založení parkového trávníku výsevem plochy přes 1000 m2 v rovině a ve svahu do 1:5</t>
  </si>
  <si>
    <t>1821825252</t>
  </si>
  <si>
    <t>Založení trávníku na půdě předem připravené plochy přes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</si>
  <si>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</si>
  <si>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v místě rozprostřené ornice " 3200</t>
  </si>
  <si>
    <t>40</t>
  </si>
  <si>
    <t>00572410</t>
  </si>
  <si>
    <t>osivo směs travní parková</t>
  </si>
  <si>
    <t>kg</t>
  </si>
  <si>
    <t>82016012</t>
  </si>
  <si>
    <t>"1kg/40m2 travního osiva" 80</t>
  </si>
  <si>
    <t>.</t>
  </si>
  <si>
    <t>34</t>
  </si>
  <si>
    <t>181951102</t>
  </si>
  <si>
    <t>Úprava pláně v hornině tř. 1 až 4 se zhutněním</t>
  </si>
  <si>
    <t>1496570167</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</si>
  <si>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</si>
  <si>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</si>
  <si>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pláně v místě chodníku " 2950</t>
  </si>
  <si>
    <t>"úprava pláně v místě  parkovacích ploch " 1400</t>
  </si>
  <si>
    <t>"úprava pláně v místě  komunikace - asfal. plocha " 4700</t>
  </si>
  <si>
    <t>"úprava pláně v místě odseku " 190</t>
  </si>
  <si>
    <t>"úprava pláně v místě vjezdu " 810</t>
  </si>
  <si>
    <t>184818235</t>
  </si>
  <si>
    <t>Ochrana kmene průměru přes 900 do 1100 mm bedněním výšky do 2 m</t>
  </si>
  <si>
    <t>85785130</t>
  </si>
  <si>
    <t>Ochrana kmene bedněním před poškozením stavebním provozem zřízení včetně odstranění výšky bednění do 2 m průměru kmene přes 900 do 1100 mm</t>
  </si>
  <si>
    <t>" ochrana stavajících stromu " 66</t>
  </si>
  <si>
    <t>Vodorovné konstrukce</t>
  </si>
  <si>
    <t>41</t>
  </si>
  <si>
    <t>451573111</t>
  </si>
  <si>
    <t>Lože pod potrubí otevřený výkop ze štěrkopísku</t>
  </si>
  <si>
    <t>-1060507588</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</si>
  <si>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</si>
  <si>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</si>
  <si>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"lože pod kan. potrubí, dl*š*hl*počet " 5.5*0.8*0.2*30</t>
  </si>
  <si>
    <t>"lože pod kan. vpust  dl*š*hl*počet " 1*1*0.2*30</t>
  </si>
  <si>
    <t>"ztratné 5% " 32,4*1.05</t>
  </si>
  <si>
    <t>5</t>
  </si>
  <si>
    <t>Komunikace pozemní</t>
  </si>
  <si>
    <t>42</t>
  </si>
  <si>
    <t>564861111</t>
  </si>
  <si>
    <t>Podklad ze štěrkodrtě ŠD tl 200 mm</t>
  </si>
  <si>
    <t>1295655642</t>
  </si>
  <si>
    <t>Podklad ze štěrkodrti ŠD  s rozprostřením a zhutněním, po zhutnění tl. 200 mm</t>
  </si>
  <si>
    <t>" podklad v místě parkovacím staní " 1400</t>
  </si>
  <si>
    <t>" podklad v místě přídlažby z kostek " 70</t>
  </si>
  <si>
    <t>" podklad v místě chodníku 20x20x6 " 2950</t>
  </si>
  <si>
    <t>" podklad v místě odseku " 190</t>
  </si>
  <si>
    <t>" podklad v místě vodocích pásu a linii " 14</t>
  </si>
  <si>
    <t>"sanace 50% podkladu v místě chodníku,přidlažby,cyklostezky,vodocich pasu"  2950/2</t>
  </si>
  <si>
    <t>"sanace 50% podkladu v místě komunikace " 4700/2</t>
  </si>
  <si>
    <t>"ztratné 5% " 8449*1.05</t>
  </si>
  <si>
    <t>43</t>
  </si>
  <si>
    <t>564871111</t>
  </si>
  <si>
    <t>Podklad ze štěrkodrtě ŠD tl 250 mm</t>
  </si>
  <si>
    <t>-1320026700</t>
  </si>
  <si>
    <t>Podklad ze štěrkodrti ŠD  s rozprostřením a zhutněním, po zhutnění tl. 250 mm</t>
  </si>
  <si>
    <t>"podklad pod vjezdy " 810</t>
  </si>
  <si>
    <t>"ztratné 5% " 810*1.05</t>
  </si>
  <si>
    <t>44</t>
  </si>
  <si>
    <t>567122114</t>
  </si>
  <si>
    <t>Podklad ze směsi stmelené cementem SC C 8/10 (KSC I) tl 150 mm</t>
  </si>
  <si>
    <t>82291410</t>
  </si>
  <si>
    <t>Podklad ze směsi stmelené cementem SC bez dilatačních spár, s rozprostřením a zhutněním SC C 8/10 (KSC I), po zhutnění tl. 150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</si>
  <si>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</si>
  <si>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"podklad pro podelné parkování " 1400</t>
  </si>
  <si>
    <t>"ztratné 5% " 1400*1.05</t>
  </si>
  <si>
    <t>46</t>
  </si>
  <si>
    <t>11162540</t>
  </si>
  <si>
    <t>emulze asfaltová obalovací pro použití za studena</t>
  </si>
  <si>
    <t>-1078563220</t>
  </si>
  <si>
    <t>"započítano 4% objemové hmotnosti zhutněné vrstvy tj. 92kg/m3" (4700*0.15)*92*0.001</t>
  </si>
  <si>
    <t>47</t>
  </si>
  <si>
    <t>58344171</t>
  </si>
  <si>
    <t>štěrkodrť frakce 0/32</t>
  </si>
  <si>
    <t>448970194</t>
  </si>
  <si>
    <t>"započitano 30% dané plochy recyklatu, v-0.15, 1m3/1,8t  " ((4700/100)*30)*0.15*1.8</t>
  </si>
  <si>
    <t>48</t>
  </si>
  <si>
    <t>58522110</t>
  </si>
  <si>
    <t>cement portlandký struskový CEM II 42,5MPa</t>
  </si>
  <si>
    <t>355150017</t>
  </si>
  <si>
    <t>"započítano 5% objemové hmotnosti zhutněné vrstvy tj. 115kg/m3" (4700*0.15)*115*0.001</t>
  </si>
  <si>
    <t>155</t>
  </si>
  <si>
    <t>567511131</t>
  </si>
  <si>
    <t>Recyklace podkladu za studena na místě - rozpojení a reprofilace tl 150 mm plochy do 6000 m2</t>
  </si>
  <si>
    <t>29238884</t>
  </si>
  <si>
    <t>Recyklace podkladní vrstvy za studena na místě rozpojení a reprofilace podkladu s hutněním plochy přes 3 000 do 6 000 m2, tloušťky do 150 mm</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</si>
  <si>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</si>
  <si>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"recyklace komunikace "  4700</t>
  </si>
  <si>
    <t>143</t>
  </si>
  <si>
    <t>567512132</t>
  </si>
  <si>
    <t>Recyklace podkladu za studena na místě - promísení s pojivem, kamenivem tl 150 mm do 6000 m2</t>
  </si>
  <si>
    <t>917582581</t>
  </si>
  <si>
    <t>Recyklace podkladní vrstvy za studena na místě promísení rozpojené směsi s kamenivem a pojivem (materiál ve specifikaci) s rozhrnutím, zhutněním a vlhčením plochy přes 3 000 do 6 000 m2, tloušťky po zhutnění přes 120 do 150 mm</t>
  </si>
  <si>
    <t xml:space="preserve">" Před zahajením prací , bude provedena laboratorní zkouška , na zjištění  přesného množství přidaného pojiva ( % ). "  </t>
  </si>
  <si>
    <t xml:space="preserve">" Receptura bude předána investorovi ke schválení " </t>
  </si>
  <si>
    <t>150</t>
  </si>
  <si>
    <t>R56585168</t>
  </si>
  <si>
    <t>Úprava uličního vstupu nebo vpusti poklopu, krycího hrnce, šoupěte nebo hydrantu před recyklaci podkladu za studena na místě</t>
  </si>
  <si>
    <t>-972264892</t>
  </si>
  <si>
    <t xml:space="preserve">Úprava </t>
  </si>
  <si>
    <t>" Úprava uličního vstupu nebo vpusti před recyklaci"</t>
  </si>
  <si>
    <t xml:space="preserve">"Rozebrání , úprava , zakrytí vstupu nebo vpusti před recyklaci, údržba v době recyklace, zpětné složení vstupu nebo vpusti po recyklaci "   </t>
  </si>
  <si>
    <t>"včetně veškerých práci k tomu spojene"</t>
  </si>
  <si>
    <t>" počet poklopu, šoupat, krycího hrnce nebo hydrantu " 40+23</t>
  </si>
  <si>
    <t>49</t>
  </si>
  <si>
    <t>573191111</t>
  </si>
  <si>
    <t>Postřik infiltrační kationaktivní emulzí v množství 1 kg/m2</t>
  </si>
  <si>
    <t>784156642</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</si>
  <si>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</si>
  <si>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</si>
  <si>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"plocha komunikace  " 4700</t>
  </si>
  <si>
    <t>50</t>
  </si>
  <si>
    <t>573231108</t>
  </si>
  <si>
    <t>Postřik živičný spojovací ze silniční emulze v množství 0,50 kg/m2</t>
  </si>
  <si>
    <t>-2137820302</t>
  </si>
  <si>
    <t>Postřik spojovací PS bez posypu kamenivem ze silniční emulze, v množství 0,50 kg/m2</t>
  </si>
  <si>
    <t>51</t>
  </si>
  <si>
    <t>577144141</t>
  </si>
  <si>
    <t>Asfaltový beton vrstva obrusná ACO 11 (ABS) tř. I tl 50 mm š přes 3 m z modifikovaného asfaltu</t>
  </si>
  <si>
    <t>328507422</t>
  </si>
  <si>
    <t>Asfaltový beton vrstva obrusná ACO 11 (ABS)  s rozprostřením a se zhutněním z modifikovaného asfaltu v pruhu šířky přes 3 m tl. 50 mm</t>
  </si>
  <si>
    <t xml:space="preserve">Poznámka k souboru cen:
1. ČSN EN 13108-1 připouští pro ACO 11 pouze tl. 35 až 50 mm. </t>
  </si>
  <si>
    <t>147</t>
  </si>
  <si>
    <t>5651551212</t>
  </si>
  <si>
    <t>Asfaltový beton vrstva podkladní ACP 16+ (obalované kamenivo OKS) tl 70 mm š přes 3 m</t>
  </si>
  <si>
    <t>1857483600</t>
  </si>
  <si>
    <t>Asfaltový beton vrstva podkladní ACP 16 (obalované kamenivo střednězrnné - OKS)  s rozprostřením a zhutněním v pruhu šířky přes 3 m, po zhutnění tl. 70 mm</t>
  </si>
  <si>
    <t xml:space="preserve">Poznámka k souboru cen:
1. ČSN EN 13108-1 připouští pro ACP 16 pouze tl. 50 až 80 mm. </t>
  </si>
  <si>
    <t>591211111</t>
  </si>
  <si>
    <t>Kladení dlažby z kostek drobných z kamene do lože z kameniva těženého tl 50 mm</t>
  </si>
  <si>
    <t>-59629608</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</si>
  <si>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</si>
  <si>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</si>
  <si>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 xml:space="preserve">"kladení včetně případného řežání a dořezu kostek  "  </t>
  </si>
  <si>
    <t>"kladení  podelného zálivu pro dlažbu řádkouvou, uhlopříčnou "  1400</t>
  </si>
  <si>
    <t xml:space="preserve">"Viz specifikace mobiliáře a materiálu architektonického řešení ulice Mikulášská - součásti PD " </t>
  </si>
  <si>
    <t>58</t>
  </si>
  <si>
    <t>591412111</t>
  </si>
  <si>
    <t>Kladení dlažby z mozaiky dvou a vícebarevné komunikací pro pěší lože z kameniva</t>
  </si>
  <si>
    <t>-1525563778</t>
  </si>
  <si>
    <t>Kladení dlažby z mozaiky komunikací pro pěší  s vyplněním spár, s dvojím beraněním a se smetením přebytečného materiálu na vzdálenost do 3 m dvoubarevné a vícebarevné, s ložem tl. do 40 mm z kameniva</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</si>
  <si>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</si>
  <si>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 xml:space="preserve">"kladení včetně případného řežání a dořezu z mozaiky   "  </t>
  </si>
  <si>
    <t>"kladení vjezdu " 90</t>
  </si>
  <si>
    <t>"kladení přídlažby z mozaiky "70</t>
  </si>
  <si>
    <t>"kladení signální a varovný pas" 190</t>
  </si>
  <si>
    <t>59</t>
  </si>
  <si>
    <t>58381004</t>
  </si>
  <si>
    <t>kostka dlažební mozaika žula 4/6 tř 1</t>
  </si>
  <si>
    <t>724850099</t>
  </si>
  <si>
    <t>"dlažba pro přídlažba,signální a varovný pas " kostka6</t>
  </si>
  <si>
    <t>"ztratné 5% " 350*1.05</t>
  </si>
  <si>
    <t>60</t>
  </si>
  <si>
    <t>596811123</t>
  </si>
  <si>
    <t>Kladení betonové dlažby komunikací pro pěší do lože z kameniva vel do 0,09 m2 plochy přes 300 m2</t>
  </si>
  <si>
    <t>306483108</t>
  </si>
  <si>
    <t>Kladení dlažby z betonových nebo kameninových dlaždic komunikací pro pěší s vyplněním spár a se smetením přebytečného materiálu na vzdálenost do 3 m s ložem z kameniva těženého tl. do 30 mm velikosti dlaždic do 0,09 m2 (bez zámku), pro plochy přes 300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</si>
  <si>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</si>
  <si>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"kladení bet. dlažby 20x20x6, vodici pas drazková, dlažba vystupová - slepecka, rovina kolem vystupove slepecké" 2950+14+50+50</t>
  </si>
  <si>
    <t>151</t>
  </si>
  <si>
    <t>R596811123</t>
  </si>
  <si>
    <t xml:space="preserve">Řezání a dořezy betonové dlažby pro pěší </t>
  </si>
  <si>
    <t>481316345</t>
  </si>
  <si>
    <t xml:space="preserve">"Řezání a prořezy betonové dlažby pro pěší , včetně kladení dořezu " </t>
  </si>
  <si>
    <t xml:space="preserve">" 10% plochy dlažby " </t>
  </si>
  <si>
    <t>"dlažba v místě chodníku (mimo vyznámných ploch ) " 2964*0.1</t>
  </si>
  <si>
    <t>61</t>
  </si>
  <si>
    <t>59245021</t>
  </si>
  <si>
    <t>dlažba skladebná betonová 200x200x60mm přírodní</t>
  </si>
  <si>
    <t>1043982708</t>
  </si>
  <si>
    <t>"rovina dlažba v miste vjezdu s bez. pasem " 50</t>
  </si>
  <si>
    <t>"dlažba v místě chodníku (mimo vyznámných ploch ) " 2950</t>
  </si>
  <si>
    <t>"dlažba v místě chodníku (mimo vyznámných ploch ) dořezy 10% " 2964*0.1</t>
  </si>
  <si>
    <t>"ztratné 5% " 3296,4*1.05</t>
  </si>
  <si>
    <t>144</t>
  </si>
  <si>
    <t>59245019</t>
  </si>
  <si>
    <t>dlažba skladebná  pro nevidomé  přírodní dražkova</t>
  </si>
  <si>
    <t>1486629673</t>
  </si>
  <si>
    <t>"vodici linie z české žuly" 35*0.4</t>
  </si>
  <si>
    <t>156</t>
  </si>
  <si>
    <t>592450194</t>
  </si>
  <si>
    <t xml:space="preserve">dlažba skladebná  pro nevidomé  přírodní </t>
  </si>
  <si>
    <t>-1224802600</t>
  </si>
  <si>
    <t>"slepecká žula dle vyhlášky , u vjezdu " 50</t>
  </si>
  <si>
    <t>53</t>
  </si>
  <si>
    <t>916111123</t>
  </si>
  <si>
    <t>Osazení obruby z drobných kostek s boční opěrou do lože z betonu c16/20n XF1</t>
  </si>
  <si>
    <t>1702120940</t>
  </si>
  <si>
    <t>Osazení silniční obruby z dlažebních kostek v jedné řadě  s ložem tl. přes 50 do 100 mm, s vyplněním a zatřením spár cementovou maltou z drobných kostek s boční opěrou z betonu  tř. C 16/20n FX1,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</si>
  <si>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</si>
  <si>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"Osazení jednořádku podel travnaté plochy,vjezdu, žulových odseku, mříží kolem stromu " 1800</t>
  </si>
  <si>
    <t>"Osazení dvoujřádku podel silničních obrub,rozdělení ploch komunikací a parkovacího pruhu, parkovací plochy mezi rozdilným kladením dlažby " 2320*2</t>
  </si>
  <si>
    <t>55</t>
  </si>
  <si>
    <t>R591412111</t>
  </si>
  <si>
    <t xml:space="preserve">Kladení dlažby vějířové z kostek drobných do lože z kameniva tl 50 mm </t>
  </si>
  <si>
    <t>-38247183</t>
  </si>
  <si>
    <t>Kladení dlažby vějířové z kostek drobných do lože z kameniva tl 50 mm , s vyplněním spár, s dvojím beraněním a se smetením přebytečného materiálu na krajnici drobných z kamene, do lože z kameniva těženého</t>
  </si>
  <si>
    <t>"kladění vjezdu pro vazbu vějířovou " 720-50-50</t>
  </si>
  <si>
    <t>56</t>
  </si>
  <si>
    <t>58381007</t>
  </si>
  <si>
    <t>kostka dlažební žula drobná 8/10</t>
  </si>
  <si>
    <t>1244554200</t>
  </si>
  <si>
    <t>"kostka světlá - vjezdy " 810-50-50</t>
  </si>
  <si>
    <t>"kostka tmavá - parkovací stání podelné " 1400</t>
  </si>
  <si>
    <t>"kostka světla pro jednořádek a dvojřádek, odečtení původně vytrhaných kostek, původní kostky budou očištěny" (6440*0.1)-1060</t>
  </si>
  <si>
    <t>"Ztratné 5%" 1694*1.05</t>
  </si>
  <si>
    <t>64</t>
  </si>
  <si>
    <t>R59687452</t>
  </si>
  <si>
    <t xml:space="preserve">Kladení žulových odseku do lože z kameniva </t>
  </si>
  <si>
    <t>-1744466229</t>
  </si>
  <si>
    <t xml:space="preserve">Kladení žulových odseku do lože z kameniva , včetně dodání lože z kameniva </t>
  </si>
  <si>
    <t>"přistupové chodníky " 190</t>
  </si>
  <si>
    <t>65</t>
  </si>
  <si>
    <t>R58384575</t>
  </si>
  <si>
    <t>Žulové odseky tříděné</t>
  </si>
  <si>
    <t>782256801</t>
  </si>
  <si>
    <t>"přístupové chodníky " 190</t>
  </si>
  <si>
    <t>"ztratné 5% " 190*1.05</t>
  </si>
  <si>
    <t>Trubní vedení</t>
  </si>
  <si>
    <t>66</t>
  </si>
  <si>
    <t>810351811</t>
  </si>
  <si>
    <t>Bourání stávajícího potrubí z betonu DN do 200</t>
  </si>
  <si>
    <t>250223170</t>
  </si>
  <si>
    <t>Bourání stávajícího potrubí z betonu v otevřeném výkopu DN do 200</t>
  </si>
  <si>
    <t xml:space="preserve">Poznámka k souboru cen:
1. Ceny jsou určeny pro bourání vodovodního a kanalizačního potrubí. 2. V cenách jsou započteny náklady na bourání potrubí včetně tvarovek. </t>
  </si>
  <si>
    <t xml:space="preserve">"odstranění stavajících připojek . prum. dl 5,0m, 24ks " 24*5 </t>
  </si>
  <si>
    <t xml:space="preserve">"viz. přesun sutě" </t>
  </si>
  <si>
    <t>70</t>
  </si>
  <si>
    <t>871313121</t>
  </si>
  <si>
    <t>Montáž kanalizačního potrubí z PVC těsněné gumovým kroužkem otevřený výkop sklon do 20 % DN 160</t>
  </si>
  <si>
    <t>-1512544687</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</si>
  <si>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</si>
  <si>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</si>
  <si>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 kan. potrubí prum. delka 5.5 m , 30kus" 30*5.5</t>
  </si>
  <si>
    <t>71</t>
  </si>
  <si>
    <t>871315221</t>
  </si>
  <si>
    <t>Kanalizační potrubí z tvrdého PVC jednovrstvé tuhost třídy SN8 DN 160</t>
  </si>
  <si>
    <t>-1651385827</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</si>
  <si>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</si>
  <si>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</si>
  <si>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72</t>
  </si>
  <si>
    <t>877310310</t>
  </si>
  <si>
    <t>Montáž kolen na kanalizačním potrubí z PP trub hladkých plnostěnných DN 150</t>
  </si>
  <si>
    <t>-933056612</t>
  </si>
  <si>
    <t>Montáž tvarovek na kanalizačním plastovém potrubí z polypropylenu PP hladkého plnostěnného kolen DN 150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</si>
  <si>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</si>
  <si>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 xml:space="preserve">"rezerva - 2x kolena 15° v případě uhybaní sítí na 1 přípojku, 30 připojek  " 30*2  </t>
  </si>
  <si>
    <t>73</t>
  </si>
  <si>
    <t>28617162</t>
  </si>
  <si>
    <t>koleno kanalizační PP SN 16 15 ° DN 150</t>
  </si>
  <si>
    <t>746683022</t>
  </si>
  <si>
    <t>68</t>
  </si>
  <si>
    <t>877325218</t>
  </si>
  <si>
    <t>Montáž elektrozáslepek na kanalizačním potrubí z PE trub d 160</t>
  </si>
  <si>
    <t>552236634</t>
  </si>
  <si>
    <t>Montáž tvarovek na kanalizačním plastovém potrubí z polyetylenu PE 100 elektrotvarovek SDR 11/PN16 záslepek d 160</t>
  </si>
  <si>
    <t xml:space="preserve">"záslepka kanalizace, po odtranění stavajícího potrubí " 24 </t>
  </si>
  <si>
    <t>69</t>
  </si>
  <si>
    <t>28614591</t>
  </si>
  <si>
    <t>elektrozáslepka SDR 11 PE 100 PN 16 D 160mm</t>
  </si>
  <si>
    <t>1985602696</t>
  </si>
  <si>
    <t>74</t>
  </si>
  <si>
    <t>895941111</t>
  </si>
  <si>
    <t>Zřízení vpusti kanalizační uliční z betonových dílců typ UV-50 normální</t>
  </si>
  <si>
    <t>1818058016</t>
  </si>
  <si>
    <t>Zřízení vpusti kanalizační  uliční z betonových dílců typ UV-50 normální</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</si>
  <si>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</si>
  <si>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"nové vpusti " 30</t>
  </si>
  <si>
    <t>75</t>
  </si>
  <si>
    <t>28661680</t>
  </si>
  <si>
    <t>vpusť uliční se sifonem 425/150mm (vč. dna,skruže)</t>
  </si>
  <si>
    <t>487014172</t>
  </si>
  <si>
    <t>vpusť silniční se sifonem 425/150mm (vč. dna)</t>
  </si>
  <si>
    <t>"nové vpusti - kompletní dodaní celého systému  " 30</t>
  </si>
  <si>
    <t>76</t>
  </si>
  <si>
    <t>59223864</t>
  </si>
  <si>
    <t>prstenec pro uliční vpusť vyrovnávací betonový 390x60x130mm</t>
  </si>
  <si>
    <t>-1018312354</t>
  </si>
  <si>
    <t>77</t>
  </si>
  <si>
    <t>28661789</t>
  </si>
  <si>
    <t>koš kalový ocelový pro silniční vpusť 425mm vč. madla</t>
  </si>
  <si>
    <t>1180128642</t>
  </si>
  <si>
    <t>78</t>
  </si>
  <si>
    <t>R28661681</t>
  </si>
  <si>
    <t xml:space="preserve">Obrubníková vpust stružková C 250, včetně montáže </t>
  </si>
  <si>
    <t>1441604449</t>
  </si>
  <si>
    <t>"nové vpusti obrubníkové " 30</t>
  </si>
  <si>
    <t>80</t>
  </si>
  <si>
    <t>899331111</t>
  </si>
  <si>
    <t>Výšková úprava uličního vstupu nebo vpusti do 200 mm zvýšením poklopu</t>
  </si>
  <si>
    <t>41160778</t>
  </si>
  <si>
    <t>Výšková úprava uličního vstupu nebo vpusti do 200 mm  zvýšením poklopu</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</si>
  <si>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</si>
  <si>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 úprava stavajících poklopu " 23</t>
  </si>
  <si>
    <t>81</t>
  </si>
  <si>
    <t>899431111</t>
  </si>
  <si>
    <t>Výšková úprava uličního vstupu nebo vpusti do 200 mm zvýšením krycího hrnce, šoupěte nebo hydrantu</t>
  </si>
  <si>
    <t>-1060830910</t>
  </si>
  <si>
    <t>Výšková úprava uličního vstupu nebo vpusti do 200 mm  zvýšením krycího hrnce, šoupěte nebo hydrantu bez úpravy armatur</t>
  </si>
  <si>
    <t>"úprava stavajících šoupat,hydrantu,atd " 40</t>
  </si>
  <si>
    <t>67</t>
  </si>
  <si>
    <t>R895941112</t>
  </si>
  <si>
    <t xml:space="preserve">Odstranění stávající uliční vpusti včetně bet. dílcu s přemístěním </t>
  </si>
  <si>
    <t>-1622267909</t>
  </si>
  <si>
    <t>"stavající vpust" 24</t>
  </si>
  <si>
    <t>9</t>
  </si>
  <si>
    <t>Ostatní konstrukce a práce, bourání</t>
  </si>
  <si>
    <t>86</t>
  </si>
  <si>
    <t>914111111</t>
  </si>
  <si>
    <t>Montáž svislé dopravní značky do velikosti 1 m2 objímkami na sloupek nebo konzolu</t>
  </si>
  <si>
    <t>-1289309359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</si>
  <si>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</si>
  <si>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</si>
  <si>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"Montáž stavajícich značek 28 ks ( jiné umístění od původního místa ) " 28</t>
  </si>
  <si>
    <t>"montáž nových značek ,IP6,P6. " 18</t>
  </si>
  <si>
    <t>87</t>
  </si>
  <si>
    <t>40445552</t>
  </si>
  <si>
    <t>značka dopravní svislá tř 1 Al prolis 500x500mm</t>
  </si>
  <si>
    <t>-1184424470</t>
  </si>
  <si>
    <t>"nové dopravní značky " 10</t>
  </si>
  <si>
    <t>90</t>
  </si>
  <si>
    <t>40445553</t>
  </si>
  <si>
    <t>značka dopravní svislá tř 1 Al prolis D 700mm</t>
  </si>
  <si>
    <t>463381590</t>
  </si>
  <si>
    <t>"nové dopravní značky P6" 8</t>
  </si>
  <si>
    <t>91</t>
  </si>
  <si>
    <t>40445225</t>
  </si>
  <si>
    <t>sloupek pro dopravní značku Zn D 60mm v 3,5m</t>
  </si>
  <si>
    <t>-89678511</t>
  </si>
  <si>
    <t>"montáž nových značek ,IP6,,P6. " 16</t>
  </si>
  <si>
    <t>92</t>
  </si>
  <si>
    <t>40445240</t>
  </si>
  <si>
    <t>patka pro sloupek Al D 60mm</t>
  </si>
  <si>
    <t>1696843180</t>
  </si>
  <si>
    <t>"montáž nových značek ,IP6,P6. " 16</t>
  </si>
  <si>
    <t>93</t>
  </si>
  <si>
    <t>40445256</t>
  </si>
  <si>
    <t>svorka upínací na sloupek dopravní značky D 60mm</t>
  </si>
  <si>
    <t>808496262</t>
  </si>
  <si>
    <t>"montáž nových značek ,IP6,P6.2svorky na sloupek " 16*2</t>
  </si>
  <si>
    <t>94</t>
  </si>
  <si>
    <t>40445253</t>
  </si>
  <si>
    <t>víčko plastové na sloupek D 60mm</t>
  </si>
  <si>
    <t>-1927281022</t>
  </si>
  <si>
    <t>85</t>
  </si>
  <si>
    <t>914511111</t>
  </si>
  <si>
    <t>Montáž sloupku dopravních značek délky do 3,5 m s betonovým základem</t>
  </si>
  <si>
    <t>949537752</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</si>
  <si>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</si>
  <si>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</si>
  <si>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96</t>
  </si>
  <si>
    <t>915231112</t>
  </si>
  <si>
    <t>Vodorovné dopravní značení přechody pro chodce, šipky, symboly retroreflexní bílý plast</t>
  </si>
  <si>
    <t>310562315</t>
  </si>
  <si>
    <t>Vodorovné dopravní značení stříkaným plastem  přechody pro chodce, šipky, symboly nápisy bílé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</si>
  <si>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</si>
  <si>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"dopravni značení , dle předznačení " 144.02</t>
  </si>
  <si>
    <t xml:space="preserve">Typ II ( se zvýšenou viditelností v noci a v podmínkách za vlhka a deště ) - stříkaný plast </t>
  </si>
  <si>
    <t>95</t>
  </si>
  <si>
    <t>915621111</t>
  </si>
  <si>
    <t>Předznačení vodorovného plošného značení</t>
  </si>
  <si>
    <t>-1158375096</t>
  </si>
  <si>
    <t>Předznačení pro vodorovné značení  stříkané barvou nebo prováděné z nátěrových hmot plošné šipky, symboly, nápisy</t>
  </si>
  <si>
    <t xml:space="preserve">Poznámka k souboru cen:
1. Množství měrných jednotek se určuje: a) pro cenu -1111 v m délky dělicí čáry nebo vodícího proužku (včetně mezer), b) pro cenu -1112 v m2 natírané nebo stříkané plochy. </t>
  </si>
  <si>
    <t>"předznačení prechody pro chodce " 84</t>
  </si>
  <si>
    <t>"předznačení místo pro přechazení " 4.8</t>
  </si>
  <si>
    <t>"předznačení vodicích pruhu " 11</t>
  </si>
  <si>
    <t>"předznačení cykloznačky V20 (0.67m2/1značka) 66kus " 0.67*66</t>
  </si>
  <si>
    <t>97</t>
  </si>
  <si>
    <t>916241112</t>
  </si>
  <si>
    <t>Osazení obrubníku kamenného, žulového ležatého bez boční opěry do lože z betonu c16/20n XF1</t>
  </si>
  <si>
    <t>-1518223695</t>
  </si>
  <si>
    <t>Osazení obrubníku kamenného se zřízením lože, s vyplněním a zatřením spár cementovou maltou ležatého bez boční opěry, do lože z  betonu c16/20n XF1</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</si>
  <si>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</si>
  <si>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"osazení přímé obruby " 900</t>
  </si>
  <si>
    <t>"osazení obloukové obruby " 56+90+25+14+64</t>
  </si>
  <si>
    <t>"osazení šíkmé obruby (nájezdové ) " 132</t>
  </si>
  <si>
    <t>"obrubník chodníkovy - vodici linie " 630</t>
  </si>
  <si>
    <t>"osazení speciální obruby u vjezdu s náběhem na šikmou obrubu " 50</t>
  </si>
  <si>
    <t>98</t>
  </si>
  <si>
    <t>58380005</t>
  </si>
  <si>
    <t>obrubník kamenný žulový přímý 200x250mm</t>
  </si>
  <si>
    <t>-2118284181</t>
  </si>
  <si>
    <t>"ztratné 5%" 900*1.05</t>
  </si>
  <si>
    <t>99</t>
  </si>
  <si>
    <t>58380426</t>
  </si>
  <si>
    <t>obrubník kamenný žulový obloukový R 1-3m 200x250mm</t>
  </si>
  <si>
    <t>1778955198</t>
  </si>
  <si>
    <t>"osazení R2 ( vnitřní R ) " 30</t>
  </si>
  <si>
    <t>"osazení R2 (vnější R) " 34</t>
  </si>
  <si>
    <t>101</t>
  </si>
  <si>
    <t>58380446</t>
  </si>
  <si>
    <t>obrubník kamenný žulový obloukový R 5-10m 200x250mm</t>
  </si>
  <si>
    <t>2034871721</t>
  </si>
  <si>
    <t>"osazení R6 " 90</t>
  </si>
  <si>
    <t>"osazení R7" 56</t>
  </si>
  <si>
    <t>"osazení R8" 14</t>
  </si>
  <si>
    <t>"osazení R9" 25</t>
  </si>
  <si>
    <t>102</t>
  </si>
  <si>
    <t>58380374</t>
  </si>
  <si>
    <t>obrubník kamenný žulový přímý 80x250mm</t>
  </si>
  <si>
    <t>-915936495</t>
  </si>
  <si>
    <t>106</t>
  </si>
  <si>
    <t>919732211</t>
  </si>
  <si>
    <t>Styčná spára napojení nového živičného povrchu na stávající za tepla š 15 mm hl 25 mm s prořezáním</t>
  </si>
  <si>
    <t>-1083692837</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</si>
  <si>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</si>
  <si>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</si>
  <si>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 v místě napojení starého a nového (budoucího) povrchu " 109</t>
  </si>
  <si>
    <t>" spára v místě pokládky asfaltu. Při pokladce komunikace na dvě poloviny " 610</t>
  </si>
  <si>
    <t>107</t>
  </si>
  <si>
    <t>919735112</t>
  </si>
  <si>
    <t>Řezání stávajícího živičného krytu hl do 100 mm</t>
  </si>
  <si>
    <t>1661257665</t>
  </si>
  <si>
    <t>Řezání stávajícího živičného krytu nebo podkladu  hloubky přes 50 do 100 mm</t>
  </si>
  <si>
    <t xml:space="preserve">Poznámka k souboru cen:
1. V cenách jsou započteny i náklady na spotřebu vody. </t>
  </si>
  <si>
    <t>"řezání v místě napojení starého a nového (budoucího) povrchu " 109</t>
  </si>
  <si>
    <t>152</t>
  </si>
  <si>
    <t>R9157441</t>
  </si>
  <si>
    <t xml:space="preserve">Geotextilie pro vyztužení stávajícího asfaltového povrchu </t>
  </si>
  <si>
    <t>-769645076</t>
  </si>
  <si>
    <t xml:space="preserve">" V cenách jsou započteny i náklady na položení a dodání geotextilie včetně přesahů, na ošetření podkladu živičnou emulzí" </t>
  </si>
  <si>
    <t>" a spojení přesahů živičným postřikem v místě kaskadovitého napojení " 109*1</t>
  </si>
  <si>
    <t>109</t>
  </si>
  <si>
    <t>938908411</t>
  </si>
  <si>
    <t>Čištění vozovek splachováním vodou</t>
  </si>
  <si>
    <t>-1821684622</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</si>
  <si>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</si>
  <si>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</si>
  <si>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"ošetření povrchu pred pokladkou  první asf. vrstvy ( ACP) " 4700</t>
  </si>
  <si>
    <t>"čístění vozovky před položení zavěrečné vrstvy povrchu " 4700</t>
  </si>
  <si>
    <t>"čístění okolních vozovek od nánosu ze stavby od dop. vozidel plocha*počet přístupu*četnost" 150*6*10</t>
  </si>
  <si>
    <t>84</t>
  </si>
  <si>
    <t>966006132</t>
  </si>
  <si>
    <t>Odstranění značek dopravních nebo orientačních se sloupky s betonovými patkami</t>
  </si>
  <si>
    <t>284105635</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</si>
  <si>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</si>
  <si>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</si>
  <si>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"demontáž stavajícich značek " 28</t>
  </si>
  <si>
    <t>83</t>
  </si>
  <si>
    <t>966006211</t>
  </si>
  <si>
    <t>Odstranění svislých dopravních značek ze sloupů, sloupků nebo konzol</t>
  </si>
  <si>
    <t>224301868</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</si>
  <si>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</si>
  <si>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</si>
  <si>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110</t>
  </si>
  <si>
    <t>979071121</t>
  </si>
  <si>
    <t>Očištění dlažebních kostek drobných s původním spárováním kamenivem těženým</t>
  </si>
  <si>
    <t>1251084995</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</si>
  <si>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</si>
  <si>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</si>
  <si>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"čistění stavajících kostek - vjezdy " 810</t>
  </si>
  <si>
    <t>111</t>
  </si>
  <si>
    <t>979071122</t>
  </si>
  <si>
    <t>Očištění dlažebních kostek drobných s původním spárováním živičnou směsí nebo MC</t>
  </si>
  <si>
    <t>-1633424301</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</si>
  <si>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</si>
  <si>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"očístění rozebraného dvojřádku dl 620m/jeden řádek ..cel. 2500m" 2500*0.1</t>
  </si>
  <si>
    <t>10</t>
  </si>
  <si>
    <t>Mobiliář</t>
  </si>
  <si>
    <t>113</t>
  </si>
  <si>
    <t>R10553256</t>
  </si>
  <si>
    <t>M7 - Zásobník papírových šáčku</t>
  </si>
  <si>
    <t>-1888308498</t>
  </si>
  <si>
    <t xml:space="preserve">"včetně odkopu pro bet. základ,odvoz, provedení bet. patky C16/20n, kotvení sloupku pro zásobník , montáž sloupku, montáž zásobníku" </t>
  </si>
  <si>
    <t>" a veškerých pracích spojene s provedením daného produktu "</t>
  </si>
  <si>
    <t>114</t>
  </si>
  <si>
    <t>R1055667</t>
  </si>
  <si>
    <t>M2 - Stojany na kolo</t>
  </si>
  <si>
    <t>1680561483</t>
  </si>
  <si>
    <t xml:space="preserve">"včetně odkopu pro bet. základ,odvoz, provedení bet. patky C16/20n, kotvení pro stojan na kolo , montáž stojanu" </t>
  </si>
  <si>
    <t xml:space="preserve">"žulové odseky pod daný produkt, vrstva ŠP, podsyk ze stěrkodrtě 0/63,  provedení žulových odseku a podkladních vrstev " </t>
  </si>
  <si>
    <t>115</t>
  </si>
  <si>
    <t>R105588</t>
  </si>
  <si>
    <t xml:space="preserve">M3 - Parková lavička </t>
  </si>
  <si>
    <t>128801075</t>
  </si>
  <si>
    <t xml:space="preserve">"včetně odkopu pro bet. základ,odvoz, provedení bet. patky C16/20n, kotvení pro lavičky , montáž lavičky" </t>
  </si>
  <si>
    <t>116</t>
  </si>
  <si>
    <t>R10567589</t>
  </si>
  <si>
    <t xml:space="preserve">M4 - Lavička bez opěradla </t>
  </si>
  <si>
    <t>356224952</t>
  </si>
  <si>
    <t>117</t>
  </si>
  <si>
    <t>R105685s</t>
  </si>
  <si>
    <t>M1 - Zahrazovací sloupek s řetezem</t>
  </si>
  <si>
    <t>1937664705</t>
  </si>
  <si>
    <t>Zahrazovací sloupek s řetezem</t>
  </si>
  <si>
    <t xml:space="preserve">"zahrazovací sloupek s řetezem dl. 1.8m " </t>
  </si>
  <si>
    <t xml:space="preserve">"včetně odkopu pro bet. základ,odvoz, provedení bet. patky C16/20n, kotvení pro sloupek , montáž sloupku, montáž retežu "  </t>
  </si>
  <si>
    <t>" a veškerých pracích spojene se zahrazovacím sloupek "</t>
  </si>
  <si>
    <t>112</t>
  </si>
  <si>
    <t>R1057626</t>
  </si>
  <si>
    <t>M5 - Odpadkový koš</t>
  </si>
  <si>
    <t>542679896</t>
  </si>
  <si>
    <t xml:space="preserve">"včetně odkopu pro bet. základ,odvoz, provedení bet. patky C16/20n, kotvení sloupku pro koš , montáž sloupku, montáž koše" </t>
  </si>
  <si>
    <t>" a veškerých pracích spojene s odpadkovým košem "</t>
  </si>
  <si>
    <t>7</t>
  </si>
  <si>
    <t>119</t>
  </si>
  <si>
    <t>R105766</t>
  </si>
  <si>
    <t>M8 - Stromová mříž</t>
  </si>
  <si>
    <t>1786261790</t>
  </si>
  <si>
    <t xml:space="preserve">"včetně odkopu pro stromovou mřiž, odvozu daného materiálu, usazení a manipulace dané mříže, kotvení mříže " </t>
  </si>
  <si>
    <t>120</t>
  </si>
  <si>
    <t>R105845</t>
  </si>
  <si>
    <t>M9 - Informační tabule</t>
  </si>
  <si>
    <t>1340691123</t>
  </si>
  <si>
    <t xml:space="preserve">"včetně odkopu pro bet. základ,odvoz, provedení bet. patky C16/20n, kotvení pro ifno.tabuli , montáž info.tabule " </t>
  </si>
  <si>
    <t>997</t>
  </si>
  <si>
    <t>Přesun sutě</t>
  </si>
  <si>
    <t>149</t>
  </si>
  <si>
    <t>R99885756</t>
  </si>
  <si>
    <t xml:space="preserve">Vodorovná doprava suti, materiálu na skládku nebo recykl. dvůr </t>
  </si>
  <si>
    <t>-1284655763</t>
  </si>
  <si>
    <t xml:space="preserve">Vodorovná doprava suti na skládku nebo recykl. dvůr </t>
  </si>
  <si>
    <t xml:space="preserve">"Vodorovná doprava suti, materiálu na skládku nebo recykl. dvůr  s oprávněním. Odvozní vzdálenost dle skládky " </t>
  </si>
  <si>
    <t>"asfalt " 8300*0.256</t>
  </si>
  <si>
    <t>"odstranění podkladu tl 300mm" 4110*0.44</t>
  </si>
  <si>
    <t>"odstranění podkladu tl 400mm" 1400*0.58</t>
  </si>
  <si>
    <t xml:space="preserve">"odstranění nevhodného podkladu v hlouběni ryh " 265*1 </t>
  </si>
  <si>
    <t>"bet. dlažba " 2600*0.255</t>
  </si>
  <si>
    <t xml:space="preserve">"stávající chodníkový obrubník " 1600*0.23 </t>
  </si>
  <si>
    <t>"stavající silniční obrubnik " 1350*0.29</t>
  </si>
  <si>
    <t>"bet. potrubí stavající " 120*0.180</t>
  </si>
  <si>
    <t>"ul. vpust stavající " 24*0.02</t>
  </si>
  <si>
    <t>"odstranění 1. dopravní značky " 8*0.004</t>
  </si>
  <si>
    <t>125</t>
  </si>
  <si>
    <t>997221611</t>
  </si>
  <si>
    <t>Nakládání suti na dopravní prostředky pro vodorovnou dopravu</t>
  </si>
  <si>
    <t>-68107560</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</si>
  <si>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</si>
  <si>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</si>
  <si>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"nakladaní vybourané suti " 5010.2</t>
  </si>
  <si>
    <t>126</t>
  </si>
  <si>
    <t>997221612</t>
  </si>
  <si>
    <t>Nakládání vybouraných hmot na dopravní prostředky pro vodorovnou dopravu</t>
  </si>
  <si>
    <t>-472726331</t>
  </si>
  <si>
    <t>Nakládání na dopravní prostředky  pro vodorovnou dopravu vybouraných hmot</t>
  </si>
  <si>
    <t>"nakladaní vybouraných hmot " 1444.612</t>
  </si>
  <si>
    <t>127</t>
  </si>
  <si>
    <t>997221815</t>
  </si>
  <si>
    <t>Poplatek za uložení na skládce (skládkovné) stavebního odpadu betonového kód odpadu 170 101</t>
  </si>
  <si>
    <t>1346636151</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</si>
  <si>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</si>
  <si>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</si>
  <si>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"bet. dlažba, 20% na skládku  " 2600*0.255*0.2</t>
  </si>
  <si>
    <t>128</t>
  </si>
  <si>
    <t>997221855</t>
  </si>
  <si>
    <t>Poplatek za uložení na skládce (skládkovné) zeminy a kameniva kód odpadu 170 504</t>
  </si>
  <si>
    <t>396422782</t>
  </si>
  <si>
    <t>Poplatek za uložení stavebního odpadu na skládce (skládkovné) zeminy a kameniva zatříděného do Katalogu odpadů pod kódem 170 504</t>
  </si>
  <si>
    <t>998</t>
  </si>
  <si>
    <t>Přesun hmot</t>
  </si>
  <si>
    <t>145</t>
  </si>
  <si>
    <t>998225111</t>
  </si>
  <si>
    <t>Přesun hmot pro pozemní komunikace s krytem z kamene, monolitickým betonovým nebo živičným</t>
  </si>
  <si>
    <t>-1226452064</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</si>
  <si>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</si>
  <si>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</si>
  <si>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146</t>
  </si>
  <si>
    <t>998225191</t>
  </si>
  <si>
    <t>Příplatek k přesunu hmot pro pozemní komunikace s krytem z kamene, živičným, betonovým do 1000 m</t>
  </si>
  <si>
    <t>193329331</t>
  </si>
  <si>
    <t>Přesun hmot pro komunikace s krytem z kameniva, monolitickým betonovým nebo živičným  Příplatek k ceně za zvětšený přesun přes vymezenou největší dopravní vzdálenost do 1000 m</t>
  </si>
  <si>
    <t>PSV</t>
  </si>
  <si>
    <t>Práce a dodávky PSV</t>
  </si>
  <si>
    <t>711</t>
  </si>
  <si>
    <t>Izolace proti vodě, vlhkosti a plynům</t>
  </si>
  <si>
    <t>131</t>
  </si>
  <si>
    <t>711161115</t>
  </si>
  <si>
    <t>Izolace proti zemní vlhkosti nopovou fólií vodorovná, nopek v 20,0 mm, tl do 1,0 mm</t>
  </si>
  <si>
    <t>-1500337460</t>
  </si>
  <si>
    <t>Izolace proti zemní vlhkosti a beztlakové vodě nopovými fóliemi na ploše vodorovné V vrstva ochranná, odvětrávací a drenážní výška nopku 20,0 mm, tl. fólie do 1,0 mm</t>
  </si>
  <si>
    <t xml:space="preserve">" Dodaní, montáž a úprava nopové folie, včetně ukončovací lišty a jejího příslušenství - dodaní, montáž, úprava" </t>
  </si>
  <si>
    <t>"izolace kolem RD . dl. 270m ,hl 1m " 270</t>
  </si>
  <si>
    <t>VRN</t>
  </si>
  <si>
    <t>Vedlejší rozpočtové náklady</t>
  </si>
  <si>
    <t>VRN1</t>
  </si>
  <si>
    <t>Průzkumné, geodetické a projektové práce</t>
  </si>
  <si>
    <t>132</t>
  </si>
  <si>
    <t>012002000</t>
  </si>
  <si>
    <t>Geodetické práce</t>
  </si>
  <si>
    <t>1024</t>
  </si>
  <si>
    <t>-352952016</t>
  </si>
  <si>
    <t>"vytýčení stavby (protokol) , zaměření skutečného provedení stavby ( tistěna forma + cd ), vytyčení inž. sítí " 1</t>
  </si>
  <si>
    <t xml:space="preserve">"včetně ověření inž. sití kopanými sondami" </t>
  </si>
  <si>
    <t>133</t>
  </si>
  <si>
    <t>013002000</t>
  </si>
  <si>
    <t>Projektové práce</t>
  </si>
  <si>
    <t>634268078</t>
  </si>
  <si>
    <t>"zpracovaní  skutečného provedení stavby 6x tisk, 6x cd  " 1</t>
  </si>
  <si>
    <t>VRN3</t>
  </si>
  <si>
    <t>Staveniště</t>
  </si>
  <si>
    <t>134</t>
  </si>
  <si>
    <t>030001000</t>
  </si>
  <si>
    <t>Příprava,zařízení staveniště</t>
  </si>
  <si>
    <t>-1697750728</t>
  </si>
  <si>
    <t>Příprava, zařízení staveniště</t>
  </si>
  <si>
    <t xml:space="preserve">"Veškeré náklady spojené s zřízení, provozem a odstranění stavěníště, včetně uklidu daných ploch - čistota staveniště a okolí  " </t>
  </si>
  <si>
    <t xml:space="preserve">"údržba staveniště, oplocení staveniště (1 km , pro uskladnění materiálu) " </t>
  </si>
  <si>
    <t xml:space="preserve">"přistupové a přechodové lávky,mostky k RD  dle potřeby rozsahu stavby " </t>
  </si>
  <si>
    <t xml:space="preserve">"zabezpečení staveniště a okolí, výstražné cedule, ostraha stavenistě, atd " </t>
  </si>
  <si>
    <t xml:space="preserve">"zřízením přípojek energií k objektům zařízení staveniště, vybudování případných měřících odběrných míst " </t>
  </si>
  <si>
    <t xml:space="preserve">"včetně všech prací spojene se staveništěm" </t>
  </si>
  <si>
    <t>VRN4</t>
  </si>
  <si>
    <t>Inženýrská činnost</t>
  </si>
  <si>
    <t>153</t>
  </si>
  <si>
    <t>0400010004</t>
  </si>
  <si>
    <t>zkoušky konstrukcí a prací nezávislou zkušebnou</t>
  </si>
  <si>
    <t>-</t>
  </si>
  <si>
    <t>-739986160</t>
  </si>
  <si>
    <t xml:space="preserve">"zkoušky konstrukcí a prací nezávislou zkušebnou - betony, hutnění,atd " </t>
  </si>
  <si>
    <t xml:space="preserve">"Množství a druh zkoušek bude provedeno dle norem ČSN 72 1006, ČSN EN IS 17892-1 až 4, a TP 146" </t>
  </si>
  <si>
    <t>"včetně všech ostatních příslušných norem uvedene v TP 146 dle daných použitých materiálu."1</t>
  </si>
  <si>
    <t>136</t>
  </si>
  <si>
    <t>R040001000</t>
  </si>
  <si>
    <t xml:space="preserve">Plán havarijní </t>
  </si>
  <si>
    <t>-836176160</t>
  </si>
  <si>
    <t>" Plan havarijní " 1</t>
  </si>
  <si>
    <t>VRN7</t>
  </si>
  <si>
    <t>Provozní vlivy</t>
  </si>
  <si>
    <t>138</t>
  </si>
  <si>
    <t>070001000</t>
  </si>
  <si>
    <t xml:space="preserve">Provozní vlivy - přechodné dopravní značení </t>
  </si>
  <si>
    <t>1804627947</t>
  </si>
  <si>
    <t xml:space="preserve">"Zřízení, udržba a odstranění PDZ , včetně veškerých nákladu spojených s PDZ! " </t>
  </si>
  <si>
    <t xml:space="preserve">" zabezpečení odcizení PDZ, náklady na zrizení objíždky, atd " </t>
  </si>
  <si>
    <t xml:space="preserve">"Vyřízení uzávěry s přislušnými orgány dané komunikace - Policie ČR , odbor Dopravy " </t>
  </si>
  <si>
    <t xml:space="preserve">"PDZ dle navrhnutého výkresu přechodné dopravní značení a požadavku Policie ČR a odboru Dopravy po projednání uzávěry" </t>
  </si>
  <si>
    <t>VRN9</t>
  </si>
  <si>
    <t>Ostatní náklady</t>
  </si>
  <si>
    <t>139</t>
  </si>
  <si>
    <t>090001000</t>
  </si>
  <si>
    <t>Průběžná fotodokumentace stavby</t>
  </si>
  <si>
    <t>1645419196</t>
  </si>
  <si>
    <t>"Průběžna fotodokumentace stavby po jednotlivých úsecích. tj - bourání, zakládání, spodní stavba, vozovka, atd.. " 1</t>
  </si>
  <si>
    <t xml:space="preserve">"včetně sousedních pozemků před realizaci stavby " </t>
  </si>
  <si>
    <t xml:space="preserve">"tištěná i digitalní (cd) forma "  </t>
  </si>
  <si>
    <t>140</t>
  </si>
  <si>
    <t>0900010007</t>
  </si>
  <si>
    <t>Pomocné práce zřizující nebo zajišťující ochranu inženýrských sítí</t>
  </si>
  <si>
    <t>-1923125203</t>
  </si>
  <si>
    <t>"Pomocné práce při kolizi s inž. sitěmi - řuční sondy, podpěry,atd " 1</t>
  </si>
  <si>
    <t>141</t>
  </si>
  <si>
    <t>09000100089</t>
  </si>
  <si>
    <t xml:space="preserve">ochrana inž. sití </t>
  </si>
  <si>
    <t>-902700895</t>
  </si>
  <si>
    <t>"Rezerva v případě zjistění kolize inž. sití se stavbou  - zabezpečení pred poškozením - chraničky, krycí desky, výstražná folie,atd   "  1</t>
  </si>
  <si>
    <t xml:space="preserve">"soubor za celou stavbu , tj. množství chraničky, krycí desky, výstražná folie dle výskytu kolize s inž. sítěmi. " </t>
  </si>
  <si>
    <t xml:space="preserve">Rekonstrukce veřejného prostranství ulice Mikulášská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</si>
</sst>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right style="hair">
        <color rgb="FF000000"/>
      </right>
      <top style="hair">
        <color rgb="FF000000"/>
      </top>
      <bottom style="hair">
        <color rgb="FF000000"/>
      </bottom>
    </border>
    <border>
      <left/>
      <right/>
      <top/>
      <bottom style="hair">
        <color rgb="FF969696"/>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26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4" fillId="4" borderId="0" xfId="0" applyFont="1" applyFill="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5" fillId="0" borderId="0" xfId="0" applyFont="1" applyAlignment="1">
      <alignment horizontal="center" vertical="center"/>
    </xf>
    <xf numFmtId="4" fontId="22" fillId="0" borderId="17"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2" xfId="0" applyNumberFormat="1" applyFont="1" applyBorder="1" applyAlignment="1">
      <alignment vertical="center"/>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lignment vertical="center"/>
    </xf>
    <xf numFmtId="0" fontId="29" fillId="0" borderId="0" xfId="0" applyFont="1" applyAlignment="1">
      <alignment vertical="center"/>
    </xf>
    <xf numFmtId="0" fontId="30" fillId="0" borderId="0" xfId="0" applyFont="1" applyAlignment="1">
      <alignment vertical="center"/>
    </xf>
    <xf numFmtId="0" fontId="4" fillId="0" borderId="0" xfId="0" applyFont="1" applyAlignment="1">
      <alignment horizontal="center" vertical="center"/>
    </xf>
    <xf numFmtId="4" fontId="31" fillId="0" borderId="17"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2" xfId="0" applyNumberFormat="1" applyFont="1" applyBorder="1" applyAlignment="1">
      <alignment vertical="center"/>
    </xf>
    <xf numFmtId="0" fontId="6" fillId="0" borderId="0" xfId="0" applyFont="1" applyAlignment="1">
      <alignment horizontal="left" vertical="center"/>
    </xf>
    <xf numFmtId="0" fontId="0" fillId="0" borderId="0" xfId="0" applyProtection="1">
      <protection locked="0"/>
    </xf>
    <xf numFmtId="0" fontId="32" fillId="0" borderId="0" xfId="0" applyFont="1" applyAlignment="1">
      <alignment horizontal="left" vertical="center"/>
    </xf>
    <xf numFmtId="0" fontId="0" fillId="0" borderId="2" xfId="0" applyBorder="1" applyProtection="1">
      <protection locked="0"/>
    </xf>
    <xf numFmtId="0" fontId="3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8" xfId="0" applyFont="1" applyFill="1"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4" fillId="4" borderId="0" xfId="0" applyFont="1" applyFill="1" applyAlignment="1">
      <alignment horizontal="left" vertical="center"/>
    </xf>
    <xf numFmtId="0" fontId="0" fillId="4" borderId="0" xfId="0" applyFont="1" applyFill="1" applyAlignment="1" applyProtection="1">
      <alignment vertical="center"/>
      <protection locked="0"/>
    </xf>
    <xf numFmtId="0" fontId="24" fillId="4" borderId="0" xfId="0" applyFont="1" applyFill="1" applyAlignment="1">
      <alignment horizontal="right" vertical="center"/>
    </xf>
    <xf numFmtId="0" fontId="34"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0" fontId="8" fillId="0" borderId="19" xfId="0"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alignment/>
    </xf>
    <xf numFmtId="166" fontId="35" fillId="0" borderId="10" xfId="0" applyNumberFormat="1" applyFont="1" applyBorder="1" applyAlignment="1">
      <alignment/>
    </xf>
    <xf numFmtId="166" fontId="35" fillId="0" borderId="11" xfId="0" applyNumberFormat="1" applyFont="1" applyBorder="1" applyAlignment="1">
      <alignment/>
    </xf>
    <xf numFmtId="4" fontId="36"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4" fillId="0" borderId="20" xfId="0" applyFont="1" applyBorder="1" applyAlignment="1" applyProtection="1">
      <alignment horizontal="center" vertical="center"/>
      <protection locked="0"/>
    </xf>
    <xf numFmtId="49" fontId="24" fillId="0" borderId="20" xfId="0" applyNumberFormat="1"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0" xfId="0" applyFont="1" applyBorder="1" applyAlignment="1" applyProtection="1">
      <alignment horizontal="center" vertical="center" wrapText="1"/>
      <protection locked="0"/>
    </xf>
    <xf numFmtId="167" fontId="24" fillId="0" borderId="20" xfId="0" applyNumberFormat="1" applyFont="1" applyBorder="1" applyAlignment="1" applyProtection="1">
      <alignment vertical="center"/>
      <protection locked="0"/>
    </xf>
    <xf numFmtId="4" fontId="24" fillId="2" borderId="20" xfId="0" applyNumberFormat="1" applyFont="1" applyFill="1" applyBorder="1" applyAlignment="1" applyProtection="1">
      <alignment vertical="center"/>
      <protection locked="0"/>
    </xf>
    <xf numFmtId="4" fontId="24" fillId="0" borderId="20" xfId="0" applyNumberFormat="1" applyFont="1" applyBorder="1" applyAlignment="1" applyProtection="1">
      <alignment vertical="center"/>
      <protection locked="0"/>
    </xf>
    <xf numFmtId="0" fontId="25" fillId="2" borderId="17"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2" xfId="0" applyNumberFormat="1" applyFont="1" applyBorder="1" applyAlignment="1">
      <alignment vertical="center"/>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39" fillId="0" borderId="0" xfId="0" applyFont="1" applyAlignment="1">
      <alignment vertical="center" wrapText="1"/>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40" fillId="0" borderId="20" xfId="0" applyFont="1" applyBorder="1" applyAlignment="1" applyProtection="1">
      <alignment horizontal="center" vertical="center"/>
      <protection locked="0"/>
    </xf>
    <xf numFmtId="49" fontId="40" fillId="0" borderId="20" xfId="0" applyNumberFormat="1" applyFont="1" applyBorder="1" applyAlignment="1" applyProtection="1">
      <alignment horizontal="left" vertical="center" wrapText="1"/>
      <protection locked="0"/>
    </xf>
    <xf numFmtId="0" fontId="40" fillId="0" borderId="20" xfId="0" applyFont="1" applyBorder="1" applyAlignment="1" applyProtection="1">
      <alignment horizontal="left" vertical="center" wrapText="1"/>
      <protection locked="0"/>
    </xf>
    <xf numFmtId="0" fontId="40" fillId="0" borderId="20" xfId="0" applyFont="1" applyBorder="1" applyAlignment="1" applyProtection="1">
      <alignment horizontal="center" vertical="center" wrapText="1"/>
      <protection locked="0"/>
    </xf>
    <xf numFmtId="167" fontId="40" fillId="0" borderId="20" xfId="0" applyNumberFormat="1" applyFont="1" applyBorder="1" applyAlignment="1" applyProtection="1">
      <alignment vertical="center"/>
      <protection locked="0"/>
    </xf>
    <xf numFmtId="4" fontId="40" fillId="2" borderId="20" xfId="0" applyNumberFormat="1" applyFont="1" applyFill="1" applyBorder="1" applyAlignment="1" applyProtection="1">
      <alignment vertical="center"/>
      <protection locked="0"/>
    </xf>
    <xf numFmtId="4" fontId="40" fillId="0" borderId="20" xfId="0" applyNumberFormat="1" applyFont="1" applyBorder="1" applyAlignment="1" applyProtection="1">
      <alignment vertical="center"/>
      <protection locked="0"/>
    </xf>
    <xf numFmtId="0" fontId="41" fillId="0" borderId="3" xfId="0" applyFont="1" applyBorder="1" applyAlignment="1">
      <alignment vertical="center"/>
    </xf>
    <xf numFmtId="0" fontId="40" fillId="2" borderId="17" xfId="0" applyFont="1" applyFill="1" applyBorder="1" applyAlignment="1" applyProtection="1">
      <alignment horizontal="left" vertical="center"/>
      <protection locked="0"/>
    </xf>
    <xf numFmtId="0" fontId="40"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12" fillId="0" borderId="21" xfId="0" applyFont="1" applyBorder="1" applyAlignment="1">
      <alignment vertical="center"/>
    </xf>
    <xf numFmtId="0" fontId="12" fillId="0" borderId="19" xfId="0" applyFont="1" applyBorder="1" applyAlignment="1">
      <alignment vertical="center"/>
    </xf>
    <xf numFmtId="0" fontId="12" fillId="0" borderId="22" xfId="0" applyFont="1" applyBorder="1" applyAlignment="1">
      <alignment vertical="center"/>
    </xf>
    <xf numFmtId="4" fontId="30" fillId="0" borderId="0" xfId="0" applyNumberFormat="1" applyFont="1" applyAlignment="1">
      <alignment vertical="center"/>
    </xf>
    <xf numFmtId="0" fontId="30" fillId="0" borderId="0" xfId="0" applyFont="1" applyAlignment="1">
      <alignment vertical="center"/>
    </xf>
    <xf numFmtId="0" fontId="29"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xf>
    <xf numFmtId="0" fontId="15" fillId="5" borderId="0" xfId="0" applyFont="1" applyFill="1" applyAlignment="1">
      <alignment horizontal="center" vertical="center"/>
    </xf>
    <xf numFmtId="0" fontId="0" fillId="0" borderId="0" xfId="0"/>
    <xf numFmtId="4" fontId="26" fillId="0" borderId="0" xfId="0" applyNumberFormat="1" applyFont="1" applyAlignment="1">
      <alignment horizontal="right" vertical="center"/>
    </xf>
    <xf numFmtId="4" fontId="26" fillId="0" borderId="0" xfId="0" applyNumberFormat="1" applyFont="1" applyAlignment="1">
      <alignment vertical="center"/>
    </xf>
    <xf numFmtId="0" fontId="24" fillId="4" borderId="6" xfId="0" applyFont="1" applyFill="1" applyBorder="1" applyAlignment="1">
      <alignment horizontal="center" vertical="center"/>
    </xf>
    <xf numFmtId="0" fontId="24" fillId="4" borderId="7" xfId="0" applyFont="1" applyFill="1" applyBorder="1" applyAlignment="1">
      <alignment horizontal="left" vertical="center"/>
    </xf>
    <xf numFmtId="0" fontId="24" fillId="4" borderId="7" xfId="0" applyFont="1" applyFill="1" applyBorder="1" applyAlignment="1">
      <alignment horizontal="center" vertical="center"/>
    </xf>
    <xf numFmtId="0" fontId="24" fillId="4" borderId="7" xfId="0" applyFont="1" applyFill="1" applyBorder="1" applyAlignment="1">
      <alignment horizontal="right" vertical="center"/>
    </xf>
    <xf numFmtId="0" fontId="24" fillId="4" borderId="18" xfId="0" applyFont="1" applyFill="1" applyBorder="1" applyAlignment="1">
      <alignment horizontal="lef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18" xfId="0" applyFont="1" applyFill="1" applyBorder="1" applyAlignment="1">
      <alignmen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workbookViewId="0" topLeftCell="A1">
      <selection activeCell="A96" sqref="A96:XFD9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1</v>
      </c>
      <c r="BT1" s="17" t="s">
        <v>3</v>
      </c>
      <c r="BU1" s="17" t="s">
        <v>3</v>
      </c>
      <c r="BV1" s="17" t="s">
        <v>4</v>
      </c>
    </row>
    <row r="2" spans="44:72" s="1" customFormat="1" ht="36.95" customHeight="1">
      <c r="AR2" s="226" t="s">
        <v>5</v>
      </c>
      <c r="AS2" s="227"/>
      <c r="AT2" s="227"/>
      <c r="AU2" s="227"/>
      <c r="AV2" s="227"/>
      <c r="AW2" s="227"/>
      <c r="AX2" s="227"/>
      <c r="AY2" s="227"/>
      <c r="AZ2" s="227"/>
      <c r="BA2" s="227"/>
      <c r="BB2" s="227"/>
      <c r="BC2" s="227"/>
      <c r="BD2" s="227"/>
      <c r="BE2" s="227"/>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1"/>
      <c r="D4" s="22" t="s">
        <v>9</v>
      </c>
      <c r="AR4" s="21"/>
      <c r="AS4" s="23" t="s">
        <v>10</v>
      </c>
      <c r="BE4" s="24" t="s">
        <v>11</v>
      </c>
      <c r="BS4" s="18" t="s">
        <v>12</v>
      </c>
    </row>
    <row r="5" spans="2:71" s="1" customFormat="1" ht="12" customHeight="1">
      <c r="B5" s="21"/>
      <c r="D5" s="25" t="s">
        <v>13</v>
      </c>
      <c r="K5" s="252" t="s">
        <v>14</v>
      </c>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R5" s="21"/>
      <c r="BE5" s="249" t="s">
        <v>15</v>
      </c>
      <c r="BS5" s="18" t="s">
        <v>6</v>
      </c>
    </row>
    <row r="6" spans="2:71" s="1" customFormat="1" ht="36.95" customHeight="1">
      <c r="B6" s="21"/>
      <c r="D6" s="27" t="s">
        <v>16</v>
      </c>
      <c r="K6" s="253" t="s">
        <v>970</v>
      </c>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R6" s="21"/>
      <c r="BE6" s="250"/>
      <c r="BS6" s="18" t="s">
        <v>6</v>
      </c>
    </row>
    <row r="7" spans="2:71" s="1" customFormat="1" ht="12" customHeight="1">
      <c r="B7" s="21"/>
      <c r="D7" s="28" t="s">
        <v>17</v>
      </c>
      <c r="K7" s="26" t="s">
        <v>1</v>
      </c>
      <c r="AK7" s="28" t="s">
        <v>18</v>
      </c>
      <c r="AN7" s="26" t="s">
        <v>1</v>
      </c>
      <c r="AR7" s="21"/>
      <c r="BE7" s="250"/>
      <c r="BS7" s="18" t="s">
        <v>6</v>
      </c>
    </row>
    <row r="8" spans="2:71" s="1" customFormat="1" ht="12" customHeight="1">
      <c r="B8" s="21"/>
      <c r="D8" s="28" t="s">
        <v>19</v>
      </c>
      <c r="K8" s="26" t="s">
        <v>20</v>
      </c>
      <c r="AK8" s="28" t="s">
        <v>21</v>
      </c>
      <c r="AN8" s="29" t="s">
        <v>22</v>
      </c>
      <c r="AR8" s="21"/>
      <c r="BE8" s="250"/>
      <c r="BS8" s="18" t="s">
        <v>6</v>
      </c>
    </row>
    <row r="9" spans="2:71" s="1" customFormat="1" ht="14.45" customHeight="1">
      <c r="B9" s="21"/>
      <c r="AR9" s="21"/>
      <c r="BE9" s="250"/>
      <c r="BS9" s="18" t="s">
        <v>6</v>
      </c>
    </row>
    <row r="10" spans="2:71" s="1" customFormat="1" ht="12" customHeight="1">
      <c r="B10" s="21"/>
      <c r="D10" s="28" t="s">
        <v>23</v>
      </c>
      <c r="AK10" s="28" t="s">
        <v>24</v>
      </c>
      <c r="AN10" s="26" t="s">
        <v>1</v>
      </c>
      <c r="AR10" s="21"/>
      <c r="BE10" s="250"/>
      <c r="BS10" s="18" t="s">
        <v>6</v>
      </c>
    </row>
    <row r="11" spans="2:71" s="1" customFormat="1" ht="18.4" customHeight="1">
      <c r="B11" s="21"/>
      <c r="E11" s="26" t="s">
        <v>20</v>
      </c>
      <c r="AK11" s="28" t="s">
        <v>25</v>
      </c>
      <c r="AN11" s="26" t="s">
        <v>1</v>
      </c>
      <c r="AR11" s="21"/>
      <c r="BE11" s="250"/>
      <c r="BS11" s="18" t="s">
        <v>6</v>
      </c>
    </row>
    <row r="12" spans="2:71" s="1" customFormat="1" ht="6.95" customHeight="1">
      <c r="B12" s="21"/>
      <c r="AR12" s="21"/>
      <c r="BE12" s="250"/>
      <c r="BS12" s="18" t="s">
        <v>6</v>
      </c>
    </row>
    <row r="13" spans="2:71" s="1" customFormat="1" ht="12" customHeight="1">
      <c r="B13" s="21"/>
      <c r="D13" s="28" t="s">
        <v>26</v>
      </c>
      <c r="AK13" s="28" t="s">
        <v>24</v>
      </c>
      <c r="AN13" s="30" t="s">
        <v>27</v>
      </c>
      <c r="AR13" s="21"/>
      <c r="BE13" s="250"/>
      <c r="BS13" s="18" t="s">
        <v>6</v>
      </c>
    </row>
    <row r="14" spans="2:71" ht="12.75">
      <c r="B14" s="21"/>
      <c r="E14" s="254" t="s">
        <v>27</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8" t="s">
        <v>25</v>
      </c>
      <c r="AN14" s="30" t="s">
        <v>27</v>
      </c>
      <c r="AR14" s="21"/>
      <c r="BE14" s="250"/>
      <c r="BS14" s="18" t="s">
        <v>6</v>
      </c>
    </row>
    <row r="15" spans="2:71" s="1" customFormat="1" ht="6.95" customHeight="1">
      <c r="B15" s="21"/>
      <c r="AR15" s="21"/>
      <c r="BE15" s="250"/>
      <c r="BS15" s="18" t="s">
        <v>3</v>
      </c>
    </row>
    <row r="16" spans="2:71" s="1" customFormat="1" ht="12" customHeight="1">
      <c r="B16" s="21"/>
      <c r="D16" s="28" t="s">
        <v>28</v>
      </c>
      <c r="AK16" s="28" t="s">
        <v>24</v>
      </c>
      <c r="AN16" s="26" t="s">
        <v>1</v>
      </c>
      <c r="AR16" s="21"/>
      <c r="BE16" s="250"/>
      <c r="BS16" s="18" t="s">
        <v>3</v>
      </c>
    </row>
    <row r="17" spans="2:71" s="1" customFormat="1" ht="18.4" customHeight="1">
      <c r="B17" s="21"/>
      <c r="E17" s="26" t="s">
        <v>20</v>
      </c>
      <c r="AK17" s="28" t="s">
        <v>25</v>
      </c>
      <c r="AN17" s="26" t="s">
        <v>1</v>
      </c>
      <c r="AR17" s="21"/>
      <c r="BE17" s="250"/>
      <c r="BS17" s="18" t="s">
        <v>29</v>
      </c>
    </row>
    <row r="18" spans="2:71" s="1" customFormat="1" ht="6.95" customHeight="1">
      <c r="B18" s="21"/>
      <c r="AR18" s="21"/>
      <c r="BE18" s="250"/>
      <c r="BS18" s="18" t="s">
        <v>6</v>
      </c>
    </row>
    <row r="19" spans="2:71" s="1" customFormat="1" ht="12" customHeight="1">
      <c r="B19" s="21"/>
      <c r="D19" s="28" t="s">
        <v>30</v>
      </c>
      <c r="AK19" s="28" t="s">
        <v>24</v>
      </c>
      <c r="AN19" s="26" t="s">
        <v>1</v>
      </c>
      <c r="AR19" s="21"/>
      <c r="BE19" s="250"/>
      <c r="BS19" s="18" t="s">
        <v>6</v>
      </c>
    </row>
    <row r="20" spans="2:71" s="1" customFormat="1" ht="18.4" customHeight="1">
      <c r="B20" s="21"/>
      <c r="E20" s="26" t="s">
        <v>20</v>
      </c>
      <c r="AK20" s="28" t="s">
        <v>25</v>
      </c>
      <c r="AN20" s="26" t="s">
        <v>1</v>
      </c>
      <c r="AR20" s="21"/>
      <c r="BE20" s="250"/>
      <c r="BS20" s="18" t="s">
        <v>29</v>
      </c>
    </row>
    <row r="21" spans="2:57" s="1" customFormat="1" ht="6.95" customHeight="1">
      <c r="B21" s="21"/>
      <c r="AR21" s="21"/>
      <c r="BE21" s="250"/>
    </row>
    <row r="22" spans="2:57" s="1" customFormat="1" ht="12" customHeight="1">
      <c r="B22" s="21"/>
      <c r="D22" s="28" t="s">
        <v>31</v>
      </c>
      <c r="AR22" s="21"/>
      <c r="BE22" s="250"/>
    </row>
    <row r="23" spans="2:57" s="1" customFormat="1" ht="16.5" customHeight="1">
      <c r="B23" s="21"/>
      <c r="E23" s="256" t="s">
        <v>1</v>
      </c>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R23" s="21"/>
      <c r="BE23" s="250"/>
    </row>
    <row r="24" spans="2:57" s="1" customFormat="1" ht="6.95" customHeight="1">
      <c r="B24" s="21"/>
      <c r="AR24" s="21"/>
      <c r="BE24" s="250"/>
    </row>
    <row r="25" spans="2:57"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50"/>
    </row>
    <row r="26" spans="1:57" s="2" customFormat="1" ht="25.9" customHeight="1">
      <c r="A26" s="33"/>
      <c r="B26" s="34"/>
      <c r="C26" s="33"/>
      <c r="D26" s="35" t="s">
        <v>32</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57">
        <f>ROUND(AG94,2)</f>
        <v>0</v>
      </c>
      <c r="AL26" s="258"/>
      <c r="AM26" s="258"/>
      <c r="AN26" s="258"/>
      <c r="AO26" s="258"/>
      <c r="AP26" s="33"/>
      <c r="AQ26" s="33"/>
      <c r="AR26" s="34"/>
      <c r="BE26" s="250"/>
    </row>
    <row r="27" spans="1:57"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50"/>
    </row>
    <row r="28" spans="1:57" s="2" customFormat="1" ht="12.75">
      <c r="A28" s="33"/>
      <c r="B28" s="34"/>
      <c r="C28" s="33"/>
      <c r="D28" s="33"/>
      <c r="E28" s="33"/>
      <c r="F28" s="33"/>
      <c r="G28" s="33"/>
      <c r="H28" s="33"/>
      <c r="I28" s="33"/>
      <c r="J28" s="33"/>
      <c r="K28" s="33"/>
      <c r="L28" s="259" t="s">
        <v>33</v>
      </c>
      <c r="M28" s="259"/>
      <c r="N28" s="259"/>
      <c r="O28" s="259"/>
      <c r="P28" s="259"/>
      <c r="Q28" s="33"/>
      <c r="R28" s="33"/>
      <c r="S28" s="33"/>
      <c r="T28" s="33"/>
      <c r="U28" s="33"/>
      <c r="V28" s="33"/>
      <c r="W28" s="259" t="s">
        <v>34</v>
      </c>
      <c r="X28" s="259"/>
      <c r="Y28" s="259"/>
      <c r="Z28" s="259"/>
      <c r="AA28" s="259"/>
      <c r="AB28" s="259"/>
      <c r="AC28" s="259"/>
      <c r="AD28" s="259"/>
      <c r="AE28" s="259"/>
      <c r="AF28" s="33"/>
      <c r="AG28" s="33"/>
      <c r="AH28" s="33"/>
      <c r="AI28" s="33"/>
      <c r="AJ28" s="33"/>
      <c r="AK28" s="259" t="s">
        <v>35</v>
      </c>
      <c r="AL28" s="259"/>
      <c r="AM28" s="259"/>
      <c r="AN28" s="259"/>
      <c r="AO28" s="259"/>
      <c r="AP28" s="33"/>
      <c r="AQ28" s="33"/>
      <c r="AR28" s="34"/>
      <c r="BE28" s="250"/>
    </row>
    <row r="29" spans="2:57" s="3" customFormat="1" ht="14.45" customHeight="1">
      <c r="B29" s="38"/>
      <c r="D29" s="28" t="s">
        <v>36</v>
      </c>
      <c r="F29" s="28" t="s">
        <v>37</v>
      </c>
      <c r="L29" s="244">
        <v>0.21</v>
      </c>
      <c r="M29" s="243"/>
      <c r="N29" s="243"/>
      <c r="O29" s="243"/>
      <c r="P29" s="243"/>
      <c r="W29" s="242">
        <f>ROUND(AZ94,2)</f>
        <v>0</v>
      </c>
      <c r="X29" s="243"/>
      <c r="Y29" s="243"/>
      <c r="Z29" s="243"/>
      <c r="AA29" s="243"/>
      <c r="AB29" s="243"/>
      <c r="AC29" s="243"/>
      <c r="AD29" s="243"/>
      <c r="AE29" s="243"/>
      <c r="AK29" s="242">
        <f>ROUND(AV94,2)</f>
        <v>0</v>
      </c>
      <c r="AL29" s="243"/>
      <c r="AM29" s="243"/>
      <c r="AN29" s="243"/>
      <c r="AO29" s="243"/>
      <c r="AR29" s="38"/>
      <c r="BE29" s="251"/>
    </row>
    <row r="30" spans="2:57" s="3" customFormat="1" ht="14.45" customHeight="1">
      <c r="B30" s="38"/>
      <c r="F30" s="28" t="s">
        <v>38</v>
      </c>
      <c r="L30" s="244">
        <v>0.15</v>
      </c>
      <c r="M30" s="243"/>
      <c r="N30" s="243"/>
      <c r="O30" s="243"/>
      <c r="P30" s="243"/>
      <c r="W30" s="242">
        <f>ROUND(BA94,2)</f>
        <v>0</v>
      </c>
      <c r="X30" s="243"/>
      <c r="Y30" s="243"/>
      <c r="Z30" s="243"/>
      <c r="AA30" s="243"/>
      <c r="AB30" s="243"/>
      <c r="AC30" s="243"/>
      <c r="AD30" s="243"/>
      <c r="AE30" s="243"/>
      <c r="AK30" s="242">
        <f>ROUND(AW94,2)</f>
        <v>0</v>
      </c>
      <c r="AL30" s="243"/>
      <c r="AM30" s="243"/>
      <c r="AN30" s="243"/>
      <c r="AO30" s="243"/>
      <c r="AR30" s="38"/>
      <c r="BE30" s="251"/>
    </row>
    <row r="31" spans="2:57" s="3" customFormat="1" ht="14.45" customHeight="1" hidden="1">
      <c r="B31" s="38"/>
      <c r="F31" s="28" t="s">
        <v>39</v>
      </c>
      <c r="L31" s="244">
        <v>0.21</v>
      </c>
      <c r="M31" s="243"/>
      <c r="N31" s="243"/>
      <c r="O31" s="243"/>
      <c r="P31" s="243"/>
      <c r="W31" s="242">
        <f>ROUND(BB94,2)</f>
        <v>0</v>
      </c>
      <c r="X31" s="243"/>
      <c r="Y31" s="243"/>
      <c r="Z31" s="243"/>
      <c r="AA31" s="243"/>
      <c r="AB31" s="243"/>
      <c r="AC31" s="243"/>
      <c r="AD31" s="243"/>
      <c r="AE31" s="243"/>
      <c r="AK31" s="242">
        <v>0</v>
      </c>
      <c r="AL31" s="243"/>
      <c r="AM31" s="243"/>
      <c r="AN31" s="243"/>
      <c r="AO31" s="243"/>
      <c r="AR31" s="38"/>
      <c r="BE31" s="251"/>
    </row>
    <row r="32" spans="2:57" s="3" customFormat="1" ht="14.45" customHeight="1" hidden="1">
      <c r="B32" s="38"/>
      <c r="F32" s="28" t="s">
        <v>40</v>
      </c>
      <c r="L32" s="244">
        <v>0.15</v>
      </c>
      <c r="M32" s="243"/>
      <c r="N32" s="243"/>
      <c r="O32" s="243"/>
      <c r="P32" s="243"/>
      <c r="W32" s="242">
        <f>ROUND(BC94,2)</f>
        <v>0</v>
      </c>
      <c r="X32" s="243"/>
      <c r="Y32" s="243"/>
      <c r="Z32" s="243"/>
      <c r="AA32" s="243"/>
      <c r="AB32" s="243"/>
      <c r="AC32" s="243"/>
      <c r="AD32" s="243"/>
      <c r="AE32" s="243"/>
      <c r="AK32" s="242">
        <v>0</v>
      </c>
      <c r="AL32" s="243"/>
      <c r="AM32" s="243"/>
      <c r="AN32" s="243"/>
      <c r="AO32" s="243"/>
      <c r="AR32" s="38"/>
      <c r="BE32" s="251"/>
    </row>
    <row r="33" spans="2:57" s="3" customFormat="1" ht="14.45" customHeight="1" hidden="1">
      <c r="B33" s="38"/>
      <c r="F33" s="28" t="s">
        <v>41</v>
      </c>
      <c r="L33" s="244">
        <v>0</v>
      </c>
      <c r="M33" s="243"/>
      <c r="N33" s="243"/>
      <c r="O33" s="243"/>
      <c r="P33" s="243"/>
      <c r="W33" s="242">
        <f>ROUND(BD94,2)</f>
        <v>0</v>
      </c>
      <c r="X33" s="243"/>
      <c r="Y33" s="243"/>
      <c r="Z33" s="243"/>
      <c r="AA33" s="243"/>
      <c r="AB33" s="243"/>
      <c r="AC33" s="243"/>
      <c r="AD33" s="243"/>
      <c r="AE33" s="243"/>
      <c r="AK33" s="242">
        <v>0</v>
      </c>
      <c r="AL33" s="243"/>
      <c r="AM33" s="243"/>
      <c r="AN33" s="243"/>
      <c r="AO33" s="243"/>
      <c r="AR33" s="38"/>
      <c r="BE33" s="251"/>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50"/>
    </row>
    <row r="35" spans="1:57" s="2" customFormat="1" ht="25.9" customHeight="1">
      <c r="A35" s="33"/>
      <c r="B35" s="34"/>
      <c r="C35" s="39"/>
      <c r="D35" s="40" t="s">
        <v>42</v>
      </c>
      <c r="E35" s="41"/>
      <c r="F35" s="41"/>
      <c r="G35" s="41"/>
      <c r="H35" s="41"/>
      <c r="I35" s="41"/>
      <c r="J35" s="41"/>
      <c r="K35" s="41"/>
      <c r="L35" s="41"/>
      <c r="M35" s="41"/>
      <c r="N35" s="41"/>
      <c r="O35" s="41"/>
      <c r="P35" s="41"/>
      <c r="Q35" s="41"/>
      <c r="R35" s="41"/>
      <c r="S35" s="41"/>
      <c r="T35" s="42" t="s">
        <v>43</v>
      </c>
      <c r="U35" s="41"/>
      <c r="V35" s="41"/>
      <c r="W35" s="41"/>
      <c r="X35" s="245" t="s">
        <v>44</v>
      </c>
      <c r="Y35" s="246"/>
      <c r="Z35" s="246"/>
      <c r="AA35" s="246"/>
      <c r="AB35" s="246"/>
      <c r="AC35" s="41"/>
      <c r="AD35" s="41"/>
      <c r="AE35" s="41"/>
      <c r="AF35" s="41"/>
      <c r="AG35" s="41"/>
      <c r="AH35" s="41"/>
      <c r="AI35" s="41"/>
      <c r="AJ35" s="41"/>
      <c r="AK35" s="247">
        <f>SUM(AK26:AK33)</f>
        <v>0</v>
      </c>
      <c r="AL35" s="246"/>
      <c r="AM35" s="246"/>
      <c r="AN35" s="246"/>
      <c r="AO35" s="248"/>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2:44" s="1" customFormat="1" ht="14.45" customHeight="1">
      <c r="B38" s="21"/>
      <c r="AR38" s="21"/>
    </row>
    <row r="39" spans="2:44" s="1" customFormat="1" ht="14.45" customHeight="1">
      <c r="B39" s="21"/>
      <c r="AR39" s="21"/>
    </row>
    <row r="40" spans="2:44" s="1" customFormat="1" ht="14.45" customHeight="1">
      <c r="B40" s="21"/>
      <c r="AR40" s="21"/>
    </row>
    <row r="41" spans="2:44" s="1" customFormat="1" ht="14.45" customHeight="1">
      <c r="B41" s="21"/>
      <c r="AR41" s="21"/>
    </row>
    <row r="42" spans="2:44" s="1" customFormat="1" ht="14.45" customHeight="1">
      <c r="B42" s="21"/>
      <c r="AR42" s="21"/>
    </row>
    <row r="43" spans="2:44" s="1" customFormat="1" ht="14.45" customHeight="1">
      <c r="B43" s="21"/>
      <c r="AR43" s="21"/>
    </row>
    <row r="44" spans="2:44" s="1" customFormat="1" ht="14.45" customHeight="1">
      <c r="B44" s="21"/>
      <c r="AR44" s="21"/>
    </row>
    <row r="45" spans="2:44" s="1" customFormat="1" ht="14.45" customHeight="1">
      <c r="B45" s="21"/>
      <c r="AR45" s="21"/>
    </row>
    <row r="46" spans="2:44" s="1" customFormat="1" ht="14.45" customHeight="1">
      <c r="B46" s="21"/>
      <c r="AR46" s="21"/>
    </row>
    <row r="47" spans="2:44" s="1" customFormat="1" ht="14.45" customHeight="1">
      <c r="B47" s="21"/>
      <c r="AR47" s="21"/>
    </row>
    <row r="48" spans="2:44" s="1" customFormat="1" ht="14.45" customHeight="1">
      <c r="B48" s="21"/>
      <c r="AR48" s="21"/>
    </row>
    <row r="49" spans="2:44" s="2" customFormat="1" ht="14.45" customHeight="1">
      <c r="B49" s="43"/>
      <c r="D49" s="44" t="s">
        <v>45</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46</v>
      </c>
      <c r="AI49" s="45"/>
      <c r="AJ49" s="45"/>
      <c r="AK49" s="45"/>
      <c r="AL49" s="45"/>
      <c r="AM49" s="45"/>
      <c r="AN49" s="45"/>
      <c r="AO49" s="45"/>
      <c r="AR49" s="43"/>
    </row>
    <row r="50" spans="2:44" ht="12">
      <c r="B50" s="21"/>
      <c r="AR50" s="21"/>
    </row>
    <row r="51" spans="2:44" ht="12">
      <c r="B51" s="21"/>
      <c r="AR51" s="21"/>
    </row>
    <row r="52" spans="2:44" ht="12">
      <c r="B52" s="21"/>
      <c r="AR52" s="21"/>
    </row>
    <row r="53" spans="2:44" ht="12">
      <c r="B53" s="21"/>
      <c r="AR53" s="21"/>
    </row>
    <row r="54" spans="2:44" ht="12">
      <c r="B54" s="21"/>
      <c r="AR54" s="21"/>
    </row>
    <row r="55" spans="2:44" ht="12">
      <c r="B55" s="21"/>
      <c r="AR55" s="21"/>
    </row>
    <row r="56" spans="2:44" ht="12">
      <c r="B56" s="21"/>
      <c r="AR56" s="21"/>
    </row>
    <row r="57" spans="2:44" ht="12">
      <c r="B57" s="21"/>
      <c r="AR57" s="21"/>
    </row>
    <row r="58" spans="2:44" ht="12">
      <c r="B58" s="21"/>
      <c r="AR58" s="21"/>
    </row>
    <row r="59" spans="2:44" ht="12">
      <c r="B59" s="21"/>
      <c r="AR59" s="21"/>
    </row>
    <row r="60" spans="1:57" s="2" customFormat="1" ht="12.75">
      <c r="A60" s="33"/>
      <c r="B60" s="34"/>
      <c r="C60" s="33"/>
      <c r="D60" s="46" t="s">
        <v>47</v>
      </c>
      <c r="E60" s="36"/>
      <c r="F60" s="36"/>
      <c r="G60" s="36"/>
      <c r="H60" s="36"/>
      <c r="I60" s="36"/>
      <c r="J60" s="36"/>
      <c r="K60" s="36"/>
      <c r="L60" s="36"/>
      <c r="M60" s="36"/>
      <c r="N60" s="36"/>
      <c r="O60" s="36"/>
      <c r="P60" s="36"/>
      <c r="Q60" s="36"/>
      <c r="R60" s="36"/>
      <c r="S60" s="36"/>
      <c r="T60" s="36"/>
      <c r="U60" s="36"/>
      <c r="V60" s="46" t="s">
        <v>48</v>
      </c>
      <c r="W60" s="36"/>
      <c r="X60" s="36"/>
      <c r="Y60" s="36"/>
      <c r="Z60" s="36"/>
      <c r="AA60" s="36"/>
      <c r="AB60" s="36"/>
      <c r="AC60" s="36"/>
      <c r="AD60" s="36"/>
      <c r="AE60" s="36"/>
      <c r="AF60" s="36"/>
      <c r="AG60" s="36"/>
      <c r="AH60" s="46" t="s">
        <v>47</v>
      </c>
      <c r="AI60" s="36"/>
      <c r="AJ60" s="36"/>
      <c r="AK60" s="36"/>
      <c r="AL60" s="36"/>
      <c r="AM60" s="46" t="s">
        <v>48</v>
      </c>
      <c r="AN60" s="36"/>
      <c r="AO60" s="36"/>
      <c r="AP60" s="33"/>
      <c r="AQ60" s="33"/>
      <c r="AR60" s="34"/>
      <c r="BE60" s="33"/>
    </row>
    <row r="61" spans="2:44" ht="12">
      <c r="B61" s="21"/>
      <c r="AR61" s="21"/>
    </row>
    <row r="62" spans="2:44" ht="12">
      <c r="B62" s="21"/>
      <c r="AR62" s="21"/>
    </row>
    <row r="63" spans="2:44" ht="12">
      <c r="B63" s="21"/>
      <c r="AR63" s="21"/>
    </row>
    <row r="64" spans="1:57" s="2" customFormat="1" ht="12.75">
      <c r="A64" s="33"/>
      <c r="B64" s="34"/>
      <c r="C64" s="33"/>
      <c r="D64" s="44" t="s">
        <v>49</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50</v>
      </c>
      <c r="AI64" s="47"/>
      <c r="AJ64" s="47"/>
      <c r="AK64" s="47"/>
      <c r="AL64" s="47"/>
      <c r="AM64" s="47"/>
      <c r="AN64" s="47"/>
      <c r="AO64" s="47"/>
      <c r="AP64" s="33"/>
      <c r="AQ64" s="33"/>
      <c r="AR64" s="34"/>
      <c r="BE64" s="33"/>
    </row>
    <row r="65" spans="2:44" ht="12">
      <c r="B65" s="21"/>
      <c r="AR65" s="21"/>
    </row>
    <row r="66" spans="2:44" ht="12">
      <c r="B66" s="21"/>
      <c r="AR66" s="21"/>
    </row>
    <row r="67" spans="2:44" ht="12">
      <c r="B67" s="21"/>
      <c r="AR67" s="21"/>
    </row>
    <row r="68" spans="2:44" ht="12">
      <c r="B68" s="21"/>
      <c r="AR68" s="21"/>
    </row>
    <row r="69" spans="2:44" ht="12">
      <c r="B69" s="21"/>
      <c r="AR69" s="21"/>
    </row>
    <row r="70" spans="2:44" ht="12">
      <c r="B70" s="21"/>
      <c r="AR70" s="21"/>
    </row>
    <row r="71" spans="2:44" ht="12">
      <c r="B71" s="21"/>
      <c r="AR71" s="21"/>
    </row>
    <row r="72" spans="2:44" ht="12">
      <c r="B72" s="21"/>
      <c r="AR72" s="21"/>
    </row>
    <row r="73" spans="2:44" ht="12">
      <c r="B73" s="21"/>
      <c r="AR73" s="21"/>
    </row>
    <row r="74" spans="2:44" ht="12">
      <c r="B74" s="21"/>
      <c r="AR74" s="21"/>
    </row>
    <row r="75" spans="1:57" s="2" customFormat="1" ht="12.75">
      <c r="A75" s="33"/>
      <c r="B75" s="34"/>
      <c r="C75" s="33"/>
      <c r="D75" s="46" t="s">
        <v>47</v>
      </c>
      <c r="E75" s="36"/>
      <c r="F75" s="36"/>
      <c r="G75" s="36"/>
      <c r="H75" s="36"/>
      <c r="I75" s="36"/>
      <c r="J75" s="36"/>
      <c r="K75" s="36"/>
      <c r="L75" s="36"/>
      <c r="M75" s="36"/>
      <c r="N75" s="36"/>
      <c r="O75" s="36"/>
      <c r="P75" s="36"/>
      <c r="Q75" s="36"/>
      <c r="R75" s="36"/>
      <c r="S75" s="36"/>
      <c r="T75" s="36"/>
      <c r="U75" s="36"/>
      <c r="V75" s="46" t="s">
        <v>48</v>
      </c>
      <c r="W75" s="36"/>
      <c r="X75" s="36"/>
      <c r="Y75" s="36"/>
      <c r="Z75" s="36"/>
      <c r="AA75" s="36"/>
      <c r="AB75" s="36"/>
      <c r="AC75" s="36"/>
      <c r="AD75" s="36"/>
      <c r="AE75" s="36"/>
      <c r="AF75" s="36"/>
      <c r="AG75" s="36"/>
      <c r="AH75" s="46" t="s">
        <v>47</v>
      </c>
      <c r="AI75" s="36"/>
      <c r="AJ75" s="36"/>
      <c r="AK75" s="36"/>
      <c r="AL75" s="36"/>
      <c r="AM75" s="46" t="s">
        <v>48</v>
      </c>
      <c r="AN75" s="36"/>
      <c r="AO75" s="36"/>
      <c r="AP75" s="33"/>
      <c r="AQ75" s="33"/>
      <c r="AR75" s="34"/>
      <c r="BE75" s="33"/>
    </row>
    <row r="76" spans="1:57" s="2" customFormat="1" ht="12">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57"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57" s="2" customFormat="1" ht="24.95" customHeight="1">
      <c r="A82" s="33"/>
      <c r="B82" s="34"/>
      <c r="C82" s="22" t="s">
        <v>51</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57"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2:44" s="4" customFormat="1" ht="12" customHeight="1">
      <c r="B84" s="52"/>
      <c r="C84" s="28" t="s">
        <v>13</v>
      </c>
      <c r="L84" s="4" t="str">
        <f>K5</f>
        <v>13092</v>
      </c>
      <c r="AR84" s="52"/>
    </row>
    <row r="85" spans="2:44" s="5" customFormat="1" ht="36.95" customHeight="1">
      <c r="B85" s="53"/>
      <c r="C85" s="54" t="s">
        <v>16</v>
      </c>
      <c r="L85" s="224" t="str">
        <f>K6</f>
        <v xml:space="preserve">Rekonstrukce veřejného prostranství ulice Mikulášská </v>
      </c>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R85" s="53"/>
    </row>
    <row r="86" spans="1:57"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57" s="2" customFormat="1" ht="12" customHeight="1">
      <c r="A87" s="33"/>
      <c r="B87" s="34"/>
      <c r="C87" s="28" t="s">
        <v>19</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21</v>
      </c>
      <c r="AJ87" s="33"/>
      <c r="AK87" s="33"/>
      <c r="AL87" s="33"/>
      <c r="AM87" s="235" t="str">
        <f>IF(AN8="","",AN8)</f>
        <v>17. 12. 2020</v>
      </c>
      <c r="AN87" s="235"/>
      <c r="AO87" s="33"/>
      <c r="AP87" s="33"/>
      <c r="AQ87" s="33"/>
      <c r="AR87" s="34"/>
      <c r="BE87" s="33"/>
    </row>
    <row r="88" spans="1:57"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57" s="2" customFormat="1" ht="15.2" customHeight="1">
      <c r="A89" s="33"/>
      <c r="B89" s="34"/>
      <c r="C89" s="28" t="s">
        <v>23</v>
      </c>
      <c r="D89" s="33"/>
      <c r="E89" s="33"/>
      <c r="F89" s="33"/>
      <c r="G89" s="33"/>
      <c r="H89" s="33"/>
      <c r="I89" s="33"/>
      <c r="J89" s="33"/>
      <c r="K89" s="33"/>
      <c r="L89" s="4" t="str">
        <f>IF(E11="","",E11)</f>
        <v xml:space="preserve"> </v>
      </c>
      <c r="M89" s="33"/>
      <c r="N89" s="33"/>
      <c r="O89" s="33"/>
      <c r="P89" s="33"/>
      <c r="Q89" s="33"/>
      <c r="R89" s="33"/>
      <c r="S89" s="33"/>
      <c r="T89" s="33"/>
      <c r="U89" s="33"/>
      <c r="V89" s="33"/>
      <c r="W89" s="33"/>
      <c r="X89" s="33"/>
      <c r="Y89" s="33"/>
      <c r="Z89" s="33"/>
      <c r="AA89" s="33"/>
      <c r="AB89" s="33"/>
      <c r="AC89" s="33"/>
      <c r="AD89" s="33"/>
      <c r="AE89" s="33"/>
      <c r="AF89" s="33"/>
      <c r="AG89" s="33"/>
      <c r="AH89" s="33"/>
      <c r="AI89" s="28" t="s">
        <v>28</v>
      </c>
      <c r="AJ89" s="33"/>
      <c r="AK89" s="33"/>
      <c r="AL89" s="33"/>
      <c r="AM89" s="236" t="str">
        <f>IF(E17="","",E17)</f>
        <v xml:space="preserve"> </v>
      </c>
      <c r="AN89" s="237"/>
      <c r="AO89" s="237"/>
      <c r="AP89" s="237"/>
      <c r="AQ89" s="33"/>
      <c r="AR89" s="34"/>
      <c r="AS89" s="238" t="s">
        <v>52</v>
      </c>
      <c r="AT89" s="239"/>
      <c r="AU89" s="57"/>
      <c r="AV89" s="57"/>
      <c r="AW89" s="57"/>
      <c r="AX89" s="57"/>
      <c r="AY89" s="57"/>
      <c r="AZ89" s="57"/>
      <c r="BA89" s="57"/>
      <c r="BB89" s="57"/>
      <c r="BC89" s="57"/>
      <c r="BD89" s="58"/>
      <c r="BE89" s="33"/>
    </row>
    <row r="90" spans="1:57" s="2" customFormat="1" ht="15.2" customHeight="1">
      <c r="A90" s="33"/>
      <c r="B90" s="34"/>
      <c r="C90" s="28" t="s">
        <v>26</v>
      </c>
      <c r="D90" s="33"/>
      <c r="E90" s="33"/>
      <c r="F90" s="33"/>
      <c r="G90" s="33"/>
      <c r="H90" s="33"/>
      <c r="I90" s="33"/>
      <c r="J90" s="33"/>
      <c r="K90" s="33"/>
      <c r="L90" s="4" t="str">
        <f>IF(E14="Vyplň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30</v>
      </c>
      <c r="AJ90" s="33"/>
      <c r="AK90" s="33"/>
      <c r="AL90" s="33"/>
      <c r="AM90" s="236" t="str">
        <f>IF(E20="","",E20)</f>
        <v xml:space="preserve"> </v>
      </c>
      <c r="AN90" s="237"/>
      <c r="AO90" s="237"/>
      <c r="AP90" s="237"/>
      <c r="AQ90" s="33"/>
      <c r="AR90" s="34"/>
      <c r="AS90" s="240"/>
      <c r="AT90" s="241"/>
      <c r="AU90" s="59"/>
      <c r="AV90" s="59"/>
      <c r="AW90" s="59"/>
      <c r="AX90" s="59"/>
      <c r="AY90" s="59"/>
      <c r="AZ90" s="59"/>
      <c r="BA90" s="59"/>
      <c r="BB90" s="59"/>
      <c r="BC90" s="59"/>
      <c r="BD90" s="60"/>
      <c r="BE90" s="33"/>
    </row>
    <row r="91" spans="1:57" s="2" customFormat="1" ht="10.9"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40"/>
      <c r="AT91" s="241"/>
      <c r="AU91" s="59"/>
      <c r="AV91" s="59"/>
      <c r="AW91" s="59"/>
      <c r="AX91" s="59"/>
      <c r="AY91" s="59"/>
      <c r="AZ91" s="59"/>
      <c r="BA91" s="59"/>
      <c r="BB91" s="59"/>
      <c r="BC91" s="59"/>
      <c r="BD91" s="60"/>
      <c r="BE91" s="33"/>
    </row>
    <row r="92" spans="1:57" s="2" customFormat="1" ht="29.25" customHeight="1">
      <c r="A92" s="33"/>
      <c r="B92" s="34"/>
      <c r="C92" s="230" t="s">
        <v>53</v>
      </c>
      <c r="D92" s="231"/>
      <c r="E92" s="231"/>
      <c r="F92" s="231"/>
      <c r="G92" s="231"/>
      <c r="H92" s="61"/>
      <c r="I92" s="232" t="s">
        <v>54</v>
      </c>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3" t="s">
        <v>55</v>
      </c>
      <c r="AH92" s="231"/>
      <c r="AI92" s="231"/>
      <c r="AJ92" s="231"/>
      <c r="AK92" s="231"/>
      <c r="AL92" s="231"/>
      <c r="AM92" s="231"/>
      <c r="AN92" s="232" t="s">
        <v>56</v>
      </c>
      <c r="AO92" s="231"/>
      <c r="AP92" s="234"/>
      <c r="AQ92" s="62" t="s">
        <v>57</v>
      </c>
      <c r="AR92" s="34"/>
      <c r="AS92" s="63" t="s">
        <v>58</v>
      </c>
      <c r="AT92" s="64" t="s">
        <v>59</v>
      </c>
      <c r="AU92" s="64" t="s">
        <v>60</v>
      </c>
      <c r="AV92" s="64" t="s">
        <v>61</v>
      </c>
      <c r="AW92" s="64" t="s">
        <v>62</v>
      </c>
      <c r="AX92" s="64" t="s">
        <v>63</v>
      </c>
      <c r="AY92" s="64" t="s">
        <v>64</v>
      </c>
      <c r="AZ92" s="64" t="s">
        <v>65</v>
      </c>
      <c r="BA92" s="64" t="s">
        <v>66</v>
      </c>
      <c r="BB92" s="64" t="s">
        <v>67</v>
      </c>
      <c r="BC92" s="64" t="s">
        <v>68</v>
      </c>
      <c r="BD92" s="65" t="s">
        <v>69</v>
      </c>
      <c r="BE92" s="33"/>
    </row>
    <row r="93" spans="1:57" s="2" customFormat="1" ht="10.9"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2:90" s="6" customFormat="1" ht="32.45" customHeight="1">
      <c r="B94" s="69"/>
      <c r="C94" s="70" t="s">
        <v>70</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28">
        <f>ROUND(SUM(AG95:AG95),2)</f>
        <v>0</v>
      </c>
      <c r="AH94" s="228"/>
      <c r="AI94" s="228"/>
      <c r="AJ94" s="228"/>
      <c r="AK94" s="228"/>
      <c r="AL94" s="228"/>
      <c r="AM94" s="228"/>
      <c r="AN94" s="229">
        <f>SUM(AG94,AT94)</f>
        <v>0</v>
      </c>
      <c r="AO94" s="229"/>
      <c r="AP94" s="229"/>
      <c r="AQ94" s="73" t="s">
        <v>1</v>
      </c>
      <c r="AR94" s="69"/>
      <c r="AS94" s="74">
        <f>ROUND(SUM(AS95:AS95),2)</f>
        <v>0</v>
      </c>
      <c r="AT94" s="75">
        <f>ROUND(SUM(AV94:AW94),2)</f>
        <v>0</v>
      </c>
      <c r="AU94" s="76">
        <f>ROUND(SUM(AU95:AU95),5)</f>
        <v>0</v>
      </c>
      <c r="AV94" s="75">
        <f>ROUND(AZ94*L29,2)</f>
        <v>0</v>
      </c>
      <c r="AW94" s="75">
        <f>ROUND(BA94*L30,2)</f>
        <v>0</v>
      </c>
      <c r="AX94" s="75">
        <f>ROUND(BB94*L29,2)</f>
        <v>0</v>
      </c>
      <c r="AY94" s="75">
        <f>ROUND(BC94*L30,2)</f>
        <v>0</v>
      </c>
      <c r="AZ94" s="75">
        <f>ROUND(SUM(AZ95:AZ95),2)</f>
        <v>0</v>
      </c>
      <c r="BA94" s="75">
        <f>ROUND(SUM(BA95:BA95),2)</f>
        <v>0</v>
      </c>
      <c r="BB94" s="75">
        <f>ROUND(SUM(BB95:BB95),2)</f>
        <v>0</v>
      </c>
      <c r="BC94" s="75">
        <f>ROUND(SUM(BC95:BC95),2)</f>
        <v>0</v>
      </c>
      <c r="BD94" s="77">
        <f>ROUND(SUM(BD95:BD95),2)</f>
        <v>0</v>
      </c>
      <c r="BS94" s="78" t="s">
        <v>71</v>
      </c>
      <c r="BT94" s="78" t="s">
        <v>72</v>
      </c>
      <c r="BU94" s="79" t="s">
        <v>73</v>
      </c>
      <c r="BV94" s="78" t="s">
        <v>74</v>
      </c>
      <c r="BW94" s="78" t="s">
        <v>4</v>
      </c>
      <c r="BX94" s="78" t="s">
        <v>75</v>
      </c>
      <c r="CL94" s="78" t="s">
        <v>1</v>
      </c>
    </row>
    <row r="95" spans="1:91" s="7" customFormat="1" ht="16.5" customHeight="1">
      <c r="A95" s="80" t="s">
        <v>76</v>
      </c>
      <c r="B95" s="81"/>
      <c r="C95" s="82"/>
      <c r="D95" s="223" t="s">
        <v>77</v>
      </c>
      <c r="E95" s="223"/>
      <c r="F95" s="223"/>
      <c r="G95" s="223"/>
      <c r="H95" s="223"/>
      <c r="I95" s="83"/>
      <c r="J95" s="223" t="s">
        <v>78</v>
      </c>
      <c r="K95" s="223"/>
      <c r="L95" s="223"/>
      <c r="M95" s="223"/>
      <c r="N95" s="223"/>
      <c r="O95" s="223"/>
      <c r="P95" s="223"/>
      <c r="Q95" s="223"/>
      <c r="R95" s="223"/>
      <c r="S95" s="223"/>
      <c r="T95" s="223"/>
      <c r="U95" s="223"/>
      <c r="V95" s="223"/>
      <c r="W95" s="223"/>
      <c r="X95" s="223"/>
      <c r="Y95" s="223"/>
      <c r="Z95" s="223"/>
      <c r="AA95" s="223"/>
      <c r="AB95" s="223"/>
      <c r="AC95" s="223"/>
      <c r="AD95" s="223"/>
      <c r="AE95" s="223"/>
      <c r="AF95" s="223"/>
      <c r="AG95" s="221">
        <f>'S0 102 - II etapa'!J30</f>
        <v>0</v>
      </c>
      <c r="AH95" s="222"/>
      <c r="AI95" s="222"/>
      <c r="AJ95" s="222"/>
      <c r="AK95" s="222"/>
      <c r="AL95" s="222"/>
      <c r="AM95" s="222"/>
      <c r="AN95" s="221">
        <f>SUM(AG95,AT95)</f>
        <v>0</v>
      </c>
      <c r="AO95" s="222"/>
      <c r="AP95" s="222"/>
      <c r="AQ95" s="84" t="s">
        <v>79</v>
      </c>
      <c r="AR95" s="81"/>
      <c r="AS95" s="85">
        <v>0</v>
      </c>
      <c r="AT95" s="86">
        <f>ROUND(SUM(AV95:AW95),2)</f>
        <v>0</v>
      </c>
      <c r="AU95" s="87">
        <f>'S0 102 - II etapa'!P133</f>
        <v>0</v>
      </c>
      <c r="AV95" s="86">
        <f>'S0 102 - II etapa'!J33</f>
        <v>0</v>
      </c>
      <c r="AW95" s="86">
        <f>'S0 102 - II etapa'!J34</f>
        <v>0</v>
      </c>
      <c r="AX95" s="86">
        <f>'S0 102 - II etapa'!J35</f>
        <v>0</v>
      </c>
      <c r="AY95" s="86">
        <f>'S0 102 - II etapa'!J36</f>
        <v>0</v>
      </c>
      <c r="AZ95" s="86">
        <f>'S0 102 - II etapa'!F33</f>
        <v>0</v>
      </c>
      <c r="BA95" s="86">
        <f>'S0 102 - II etapa'!F34</f>
        <v>0</v>
      </c>
      <c r="BB95" s="86">
        <f>'S0 102 - II etapa'!F35</f>
        <v>0</v>
      </c>
      <c r="BC95" s="86">
        <f>'S0 102 - II etapa'!F36</f>
        <v>0</v>
      </c>
      <c r="BD95" s="88">
        <f>'S0 102 - II etapa'!F37</f>
        <v>0</v>
      </c>
      <c r="BT95" s="89" t="s">
        <v>80</v>
      </c>
      <c r="BV95" s="89" t="s">
        <v>74</v>
      </c>
      <c r="BW95" s="89" t="s">
        <v>81</v>
      </c>
      <c r="BX95" s="89" t="s">
        <v>4</v>
      </c>
      <c r="CL95" s="89" t="s">
        <v>1</v>
      </c>
      <c r="CM95" s="89" t="s">
        <v>82</v>
      </c>
    </row>
    <row r="96" spans="1:57" s="2" customFormat="1" ht="30" customHeight="1">
      <c r="A96" s="33"/>
      <c r="B96" s="34"/>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4"/>
      <c r="AS96" s="33"/>
      <c r="AT96" s="33"/>
      <c r="AU96" s="33"/>
      <c r="AV96" s="33"/>
      <c r="AW96" s="33"/>
      <c r="AX96" s="33"/>
      <c r="AY96" s="33"/>
      <c r="AZ96" s="33"/>
      <c r="BA96" s="33"/>
      <c r="BB96" s="33"/>
      <c r="BC96" s="33"/>
      <c r="BD96" s="33"/>
      <c r="BE96" s="33"/>
    </row>
    <row r="97" spans="1:57" s="2" customFormat="1" ht="6.95" customHeight="1">
      <c r="A97" s="33"/>
      <c r="B97" s="48"/>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34"/>
      <c r="AS97" s="33"/>
      <c r="AT97" s="33"/>
      <c r="AU97" s="33"/>
      <c r="AV97" s="33"/>
      <c r="AW97" s="33"/>
      <c r="AX97" s="33"/>
      <c r="AY97" s="33"/>
      <c r="AZ97" s="33"/>
      <c r="BA97" s="33"/>
      <c r="BB97" s="33"/>
      <c r="BC97" s="33"/>
      <c r="BD97" s="33"/>
      <c r="BE97" s="33"/>
    </row>
  </sheetData>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AR2:BE2"/>
    <mergeCell ref="AG94:AM94"/>
    <mergeCell ref="AN94:AP94"/>
    <mergeCell ref="C92:G92"/>
    <mergeCell ref="I92:AF92"/>
    <mergeCell ref="AG92:AM92"/>
    <mergeCell ref="AN92:AP92"/>
    <mergeCell ref="AM87:AN87"/>
    <mergeCell ref="AM89:AP89"/>
    <mergeCell ref="AS89:AT91"/>
    <mergeCell ref="AM90:AP90"/>
    <mergeCell ref="W33:AE33"/>
    <mergeCell ref="AK33:AO33"/>
    <mergeCell ref="L33:P33"/>
    <mergeCell ref="X35:AB35"/>
    <mergeCell ref="AK35:AO35"/>
    <mergeCell ref="AN95:AP95"/>
    <mergeCell ref="AG95:AM95"/>
    <mergeCell ref="D95:H95"/>
    <mergeCell ref="J95:AF95"/>
    <mergeCell ref="L85:AO85"/>
  </mergeCells>
  <hyperlinks>
    <hyperlink ref="A95" location="'S0 102 - II etap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37"/>
  <sheetViews>
    <sheetView showGridLines="0" tabSelected="1" zoomScale="80" zoomScaleNormal="80" workbookViewId="0" topLeftCell="A160">
      <selection activeCell="H168" sqref="H168"/>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9.00390625" style="1" customWidth="1"/>
    <col min="9" max="9" width="20.140625" style="9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90"/>
      <c r="L2" s="226" t="s">
        <v>5</v>
      </c>
      <c r="M2" s="227"/>
      <c r="N2" s="227"/>
      <c r="O2" s="227"/>
      <c r="P2" s="227"/>
      <c r="Q2" s="227"/>
      <c r="R2" s="227"/>
      <c r="S2" s="227"/>
      <c r="T2" s="227"/>
      <c r="U2" s="227"/>
      <c r="V2" s="227"/>
      <c r="AT2" s="18" t="s">
        <v>81</v>
      </c>
      <c r="AZ2" s="91" t="s">
        <v>83</v>
      </c>
      <c r="BA2" s="91" t="s">
        <v>1</v>
      </c>
      <c r="BB2" s="91" t="s">
        <v>1</v>
      </c>
      <c r="BC2" s="91" t="s">
        <v>84</v>
      </c>
      <c r="BD2" s="91" t="s">
        <v>82</v>
      </c>
    </row>
    <row r="3" spans="2:56" s="1" customFormat="1" ht="6.95" customHeight="1">
      <c r="B3" s="19"/>
      <c r="C3" s="20"/>
      <c r="D3" s="20"/>
      <c r="E3" s="20"/>
      <c r="F3" s="20"/>
      <c r="G3" s="20"/>
      <c r="H3" s="20"/>
      <c r="I3" s="92"/>
      <c r="J3" s="20"/>
      <c r="K3" s="20"/>
      <c r="L3" s="21"/>
      <c r="AT3" s="18" t="s">
        <v>82</v>
      </c>
      <c r="AZ3" s="91" t="s">
        <v>85</v>
      </c>
      <c r="BA3" s="91" t="s">
        <v>1</v>
      </c>
      <c r="BB3" s="91" t="s">
        <v>1</v>
      </c>
      <c r="BC3" s="91" t="s">
        <v>86</v>
      </c>
      <c r="BD3" s="91" t="s">
        <v>82</v>
      </c>
    </row>
    <row r="4" spans="2:56" s="1" customFormat="1" ht="24.95" customHeight="1">
      <c r="B4" s="21"/>
      <c r="D4" s="22" t="s">
        <v>87</v>
      </c>
      <c r="I4" s="90"/>
      <c r="L4" s="21"/>
      <c r="M4" s="93" t="s">
        <v>10</v>
      </c>
      <c r="AT4" s="18" t="s">
        <v>3</v>
      </c>
      <c r="AZ4" s="91" t="s">
        <v>88</v>
      </c>
      <c r="BA4" s="91" t="s">
        <v>1</v>
      </c>
      <c r="BB4" s="91" t="s">
        <v>1</v>
      </c>
      <c r="BC4" s="91" t="s">
        <v>89</v>
      </c>
      <c r="BD4" s="91" t="s">
        <v>82</v>
      </c>
    </row>
    <row r="5" spans="2:56" s="1" customFormat="1" ht="6.95" customHeight="1">
      <c r="B5" s="21"/>
      <c r="I5" s="90"/>
      <c r="L5" s="21"/>
      <c r="AZ5" s="91" t="s">
        <v>90</v>
      </c>
      <c r="BA5" s="91" t="s">
        <v>1</v>
      </c>
      <c r="BB5" s="91" t="s">
        <v>1</v>
      </c>
      <c r="BC5" s="91" t="s">
        <v>91</v>
      </c>
      <c r="BD5" s="91" t="s">
        <v>82</v>
      </c>
    </row>
    <row r="6" spans="2:56" s="1" customFormat="1" ht="12" customHeight="1">
      <c r="B6" s="21"/>
      <c r="D6" s="28" t="s">
        <v>16</v>
      </c>
      <c r="I6" s="90"/>
      <c r="L6" s="21"/>
      <c r="AZ6" s="91" t="s">
        <v>92</v>
      </c>
      <c r="BA6" s="91" t="s">
        <v>1</v>
      </c>
      <c r="BB6" s="91" t="s">
        <v>1</v>
      </c>
      <c r="BC6" s="91" t="s">
        <v>93</v>
      </c>
      <c r="BD6" s="91" t="s">
        <v>82</v>
      </c>
    </row>
    <row r="7" spans="2:56" s="1" customFormat="1" ht="16.5" customHeight="1">
      <c r="B7" s="21"/>
      <c r="E7" s="261" t="str">
        <f>'Rekapitulace stavby'!K6</f>
        <v xml:space="preserve">Rekonstrukce veřejného prostranství ulice Mikulášská </v>
      </c>
      <c r="F7" s="262"/>
      <c r="G7" s="262"/>
      <c r="H7" s="262"/>
      <c r="I7" s="90"/>
      <c r="L7" s="21"/>
      <c r="AZ7" s="91" t="s">
        <v>94</v>
      </c>
      <c r="BA7" s="91" t="s">
        <v>1</v>
      </c>
      <c r="BB7" s="91" t="s">
        <v>1</v>
      </c>
      <c r="BC7" s="91" t="s">
        <v>95</v>
      </c>
      <c r="BD7" s="91" t="s">
        <v>82</v>
      </c>
    </row>
    <row r="8" spans="1:56" s="2" customFormat="1" ht="12" customHeight="1">
      <c r="A8" s="33"/>
      <c r="B8" s="34"/>
      <c r="C8" s="33"/>
      <c r="D8" s="28" t="s">
        <v>96</v>
      </c>
      <c r="E8" s="33"/>
      <c r="F8" s="33"/>
      <c r="G8" s="33"/>
      <c r="H8" s="33"/>
      <c r="I8" s="94"/>
      <c r="J8" s="33"/>
      <c r="K8" s="33"/>
      <c r="L8" s="43"/>
      <c r="S8" s="33"/>
      <c r="T8" s="33"/>
      <c r="U8" s="33"/>
      <c r="V8" s="33"/>
      <c r="W8" s="33"/>
      <c r="X8" s="33"/>
      <c r="Y8" s="33"/>
      <c r="Z8" s="33"/>
      <c r="AA8" s="33"/>
      <c r="AB8" s="33"/>
      <c r="AC8" s="33"/>
      <c r="AD8" s="33"/>
      <c r="AE8" s="33"/>
      <c r="AZ8" s="91" t="s">
        <v>97</v>
      </c>
      <c r="BA8" s="91" t="s">
        <v>1</v>
      </c>
      <c r="BB8" s="91" t="s">
        <v>1</v>
      </c>
      <c r="BC8" s="91" t="s">
        <v>98</v>
      </c>
      <c r="BD8" s="91" t="s">
        <v>99</v>
      </c>
    </row>
    <row r="9" spans="1:56" s="2" customFormat="1" ht="16.5" customHeight="1">
      <c r="A9" s="33"/>
      <c r="B9" s="34"/>
      <c r="C9" s="33"/>
      <c r="D9" s="33"/>
      <c r="E9" s="224" t="s">
        <v>100</v>
      </c>
      <c r="F9" s="260"/>
      <c r="G9" s="260"/>
      <c r="H9" s="260"/>
      <c r="I9" s="94"/>
      <c r="J9" s="33"/>
      <c r="K9" s="33"/>
      <c r="L9" s="43"/>
      <c r="S9" s="33"/>
      <c r="T9" s="33"/>
      <c r="U9" s="33"/>
      <c r="V9" s="33"/>
      <c r="W9" s="33"/>
      <c r="X9" s="33"/>
      <c r="Y9" s="33"/>
      <c r="Z9" s="33"/>
      <c r="AA9" s="33"/>
      <c r="AB9" s="33"/>
      <c r="AC9" s="33"/>
      <c r="AD9" s="33"/>
      <c r="AE9" s="33"/>
      <c r="AZ9" s="91" t="s">
        <v>101</v>
      </c>
      <c r="BA9" s="91" t="s">
        <v>1</v>
      </c>
      <c r="BB9" s="91" t="s">
        <v>1</v>
      </c>
      <c r="BC9" s="91" t="s">
        <v>102</v>
      </c>
      <c r="BD9" s="91" t="s">
        <v>82</v>
      </c>
    </row>
    <row r="10" spans="1:56" s="2" customFormat="1" ht="12">
      <c r="A10" s="33"/>
      <c r="B10" s="34"/>
      <c r="C10" s="33"/>
      <c r="D10" s="33"/>
      <c r="E10" s="33"/>
      <c r="F10" s="33"/>
      <c r="G10" s="33"/>
      <c r="H10" s="33"/>
      <c r="I10" s="94"/>
      <c r="J10" s="33"/>
      <c r="K10" s="33"/>
      <c r="L10" s="43"/>
      <c r="S10" s="33"/>
      <c r="T10" s="33"/>
      <c r="U10" s="33"/>
      <c r="V10" s="33"/>
      <c r="W10" s="33"/>
      <c r="X10" s="33"/>
      <c r="Y10" s="33"/>
      <c r="Z10" s="33"/>
      <c r="AA10" s="33"/>
      <c r="AB10" s="33"/>
      <c r="AC10" s="33"/>
      <c r="AD10" s="33"/>
      <c r="AE10" s="33"/>
      <c r="AZ10" s="91" t="s">
        <v>103</v>
      </c>
      <c r="BA10" s="91" t="s">
        <v>1</v>
      </c>
      <c r="BB10" s="91" t="s">
        <v>1</v>
      </c>
      <c r="BC10" s="91" t="s">
        <v>104</v>
      </c>
      <c r="BD10" s="91" t="s">
        <v>82</v>
      </c>
    </row>
    <row r="11" spans="1:31" s="2" customFormat="1" ht="12" customHeight="1">
      <c r="A11" s="33"/>
      <c r="B11" s="34"/>
      <c r="C11" s="33"/>
      <c r="D11" s="28" t="s">
        <v>17</v>
      </c>
      <c r="E11" s="33"/>
      <c r="F11" s="26" t="s">
        <v>1</v>
      </c>
      <c r="G11" s="33"/>
      <c r="H11" s="33"/>
      <c r="I11" s="95" t="s">
        <v>18</v>
      </c>
      <c r="J11" s="26" t="s">
        <v>1</v>
      </c>
      <c r="K11" s="33"/>
      <c r="L11" s="43"/>
      <c r="S11" s="33"/>
      <c r="T11" s="33"/>
      <c r="U11" s="33"/>
      <c r="V11" s="33"/>
      <c r="W11" s="33"/>
      <c r="X11" s="33"/>
      <c r="Y11" s="33"/>
      <c r="Z11" s="33"/>
      <c r="AA11" s="33"/>
      <c r="AB11" s="33"/>
      <c r="AC11" s="33"/>
      <c r="AD11" s="33"/>
      <c r="AE11" s="33"/>
    </row>
    <row r="12" spans="1:31" s="2" customFormat="1" ht="12" customHeight="1">
      <c r="A12" s="33"/>
      <c r="B12" s="34"/>
      <c r="C12" s="33"/>
      <c r="D12" s="28" t="s">
        <v>19</v>
      </c>
      <c r="E12" s="33"/>
      <c r="F12" s="26" t="s">
        <v>20</v>
      </c>
      <c r="G12" s="33"/>
      <c r="H12" s="33"/>
      <c r="I12" s="95" t="s">
        <v>21</v>
      </c>
      <c r="J12" s="56" t="str">
        <f>'Rekapitulace stavby'!AN8</f>
        <v>17. 12. 2020</v>
      </c>
      <c r="K12" s="33"/>
      <c r="L12" s="43"/>
      <c r="S12" s="33"/>
      <c r="T12" s="33"/>
      <c r="U12" s="33"/>
      <c r="V12" s="33"/>
      <c r="W12" s="33"/>
      <c r="X12" s="33"/>
      <c r="Y12" s="33"/>
      <c r="Z12" s="33"/>
      <c r="AA12" s="33"/>
      <c r="AB12" s="33"/>
      <c r="AC12" s="33"/>
      <c r="AD12" s="33"/>
      <c r="AE12" s="33"/>
    </row>
    <row r="13" spans="1:31" s="2" customFormat="1" ht="10.9" customHeight="1">
      <c r="A13" s="33"/>
      <c r="B13" s="34"/>
      <c r="C13" s="33"/>
      <c r="D13" s="33"/>
      <c r="E13" s="33"/>
      <c r="F13" s="33"/>
      <c r="G13" s="33"/>
      <c r="H13" s="33"/>
      <c r="I13" s="94"/>
      <c r="J13" s="33"/>
      <c r="K13" s="33"/>
      <c r="L13" s="43"/>
      <c r="S13" s="33"/>
      <c r="T13" s="33"/>
      <c r="U13" s="33"/>
      <c r="V13" s="33"/>
      <c r="W13" s="33"/>
      <c r="X13" s="33"/>
      <c r="Y13" s="33"/>
      <c r="Z13" s="33"/>
      <c r="AA13" s="33"/>
      <c r="AB13" s="33"/>
      <c r="AC13" s="33"/>
      <c r="AD13" s="33"/>
      <c r="AE13" s="33"/>
    </row>
    <row r="14" spans="1:31" s="2" customFormat="1" ht="12" customHeight="1">
      <c r="A14" s="33"/>
      <c r="B14" s="34"/>
      <c r="C14" s="33"/>
      <c r="D14" s="28" t="s">
        <v>23</v>
      </c>
      <c r="E14" s="33"/>
      <c r="F14" s="33"/>
      <c r="G14" s="33"/>
      <c r="H14" s="33"/>
      <c r="I14" s="95" t="s">
        <v>24</v>
      </c>
      <c r="J14" s="26" t="str">
        <f>IF('Rekapitulace stavby'!AN10="","",'Rekapitulace stavby'!AN10)</f>
        <v/>
      </c>
      <c r="K14" s="33"/>
      <c r="L14" s="43"/>
      <c r="S14" s="33"/>
      <c r="T14" s="33"/>
      <c r="U14" s="33"/>
      <c r="V14" s="33"/>
      <c r="W14" s="33"/>
      <c r="X14" s="33"/>
      <c r="Y14" s="33"/>
      <c r="Z14" s="33"/>
      <c r="AA14" s="33"/>
      <c r="AB14" s="33"/>
      <c r="AC14" s="33"/>
      <c r="AD14" s="33"/>
      <c r="AE14" s="33"/>
    </row>
    <row r="15" spans="1:31" s="2" customFormat="1" ht="18" customHeight="1">
      <c r="A15" s="33"/>
      <c r="B15" s="34"/>
      <c r="C15" s="33"/>
      <c r="D15" s="33"/>
      <c r="E15" s="26" t="str">
        <f>IF('Rekapitulace stavby'!E11="","",'Rekapitulace stavby'!E11)</f>
        <v xml:space="preserve"> </v>
      </c>
      <c r="F15" s="33"/>
      <c r="G15" s="33"/>
      <c r="H15" s="33"/>
      <c r="I15" s="95" t="s">
        <v>25</v>
      </c>
      <c r="J15" s="26" t="str">
        <f>IF('Rekapitulace stavby'!AN11="","",'Rekapitulace stavby'!AN11)</f>
        <v/>
      </c>
      <c r="K15" s="33"/>
      <c r="L15" s="43"/>
      <c r="S15" s="33"/>
      <c r="T15" s="33"/>
      <c r="U15" s="33"/>
      <c r="V15" s="33"/>
      <c r="W15" s="33"/>
      <c r="X15" s="33"/>
      <c r="Y15" s="33"/>
      <c r="Z15" s="33"/>
      <c r="AA15" s="33"/>
      <c r="AB15" s="33"/>
      <c r="AC15" s="33"/>
      <c r="AD15" s="33"/>
      <c r="AE15" s="33"/>
    </row>
    <row r="16" spans="1:31" s="2" customFormat="1" ht="6.95" customHeight="1">
      <c r="A16" s="33"/>
      <c r="B16" s="34"/>
      <c r="C16" s="33"/>
      <c r="D16" s="33"/>
      <c r="E16" s="33"/>
      <c r="F16" s="33"/>
      <c r="G16" s="33"/>
      <c r="H16" s="33"/>
      <c r="I16" s="94"/>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26</v>
      </c>
      <c r="E17" s="33"/>
      <c r="F17" s="33"/>
      <c r="G17" s="33"/>
      <c r="H17" s="33"/>
      <c r="I17" s="95" t="s">
        <v>24</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63" t="str">
        <f>'Rekapitulace stavby'!E14</f>
        <v>Vyplň údaj</v>
      </c>
      <c r="F18" s="252"/>
      <c r="G18" s="252"/>
      <c r="H18" s="252"/>
      <c r="I18" s="95" t="s">
        <v>25</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94"/>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28</v>
      </c>
      <c r="E20" s="33"/>
      <c r="F20" s="33"/>
      <c r="G20" s="33"/>
      <c r="H20" s="33"/>
      <c r="I20" s="95" t="s">
        <v>24</v>
      </c>
      <c r="J20" s="26" t="str">
        <f>IF('Rekapitulace stavby'!AN16="","",'Rekapitulace stavby'!AN16)</f>
        <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tr">
        <f>IF('Rekapitulace stavby'!E17="","",'Rekapitulace stavby'!E17)</f>
        <v xml:space="preserve"> </v>
      </c>
      <c r="F21" s="33"/>
      <c r="G21" s="33"/>
      <c r="H21" s="33"/>
      <c r="I21" s="95" t="s">
        <v>25</v>
      </c>
      <c r="J21" s="26" t="str">
        <f>IF('Rekapitulace stavby'!AN17="","",'Rekapitulace stavby'!AN17)</f>
        <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94"/>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30</v>
      </c>
      <c r="E23" s="33"/>
      <c r="F23" s="33"/>
      <c r="G23" s="33"/>
      <c r="H23" s="33"/>
      <c r="I23" s="95" t="s">
        <v>24</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95" t="s">
        <v>25</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94"/>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31</v>
      </c>
      <c r="E26" s="33"/>
      <c r="F26" s="33"/>
      <c r="G26" s="33"/>
      <c r="H26" s="33"/>
      <c r="I26" s="94"/>
      <c r="J26" s="33"/>
      <c r="K26" s="33"/>
      <c r="L26" s="43"/>
      <c r="S26" s="33"/>
      <c r="T26" s="33"/>
      <c r="U26" s="33"/>
      <c r="V26" s="33"/>
      <c r="W26" s="33"/>
      <c r="X26" s="33"/>
      <c r="Y26" s="33"/>
      <c r="Z26" s="33"/>
      <c r="AA26" s="33"/>
      <c r="AB26" s="33"/>
      <c r="AC26" s="33"/>
      <c r="AD26" s="33"/>
      <c r="AE26" s="33"/>
    </row>
    <row r="27" spans="1:31" s="8" customFormat="1" ht="16.5" customHeight="1">
      <c r="A27" s="96"/>
      <c r="B27" s="97"/>
      <c r="C27" s="96"/>
      <c r="D27" s="96"/>
      <c r="E27" s="256" t="s">
        <v>1</v>
      </c>
      <c r="F27" s="256"/>
      <c r="G27" s="256"/>
      <c r="H27" s="256"/>
      <c r="I27" s="98"/>
      <c r="J27" s="96"/>
      <c r="K27" s="96"/>
      <c r="L27" s="99"/>
      <c r="S27" s="96"/>
      <c r="T27" s="96"/>
      <c r="U27" s="96"/>
      <c r="V27" s="96"/>
      <c r="W27" s="96"/>
      <c r="X27" s="96"/>
      <c r="Y27" s="96"/>
      <c r="Z27" s="96"/>
      <c r="AA27" s="96"/>
      <c r="AB27" s="96"/>
      <c r="AC27" s="96"/>
      <c r="AD27" s="96"/>
      <c r="AE27" s="96"/>
    </row>
    <row r="28" spans="1:31" s="2" customFormat="1" ht="6.95" customHeight="1">
      <c r="A28" s="33"/>
      <c r="B28" s="34"/>
      <c r="C28" s="33"/>
      <c r="D28" s="33"/>
      <c r="E28" s="33"/>
      <c r="F28" s="33"/>
      <c r="G28" s="33"/>
      <c r="H28" s="33"/>
      <c r="I28" s="94"/>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100"/>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1" t="s">
        <v>32</v>
      </c>
      <c r="E30" s="33"/>
      <c r="F30" s="33"/>
      <c r="G30" s="33"/>
      <c r="H30" s="33"/>
      <c r="I30" s="94"/>
      <c r="J30" s="72">
        <f>ROUND(J133,2)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100"/>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34</v>
      </c>
      <c r="G32" s="33"/>
      <c r="H32" s="33"/>
      <c r="I32" s="102" t="s">
        <v>33</v>
      </c>
      <c r="J32" s="37" t="s">
        <v>35</v>
      </c>
      <c r="K32" s="33"/>
      <c r="L32" s="43"/>
      <c r="S32" s="33"/>
      <c r="T32" s="33"/>
      <c r="U32" s="33"/>
      <c r="V32" s="33"/>
      <c r="W32" s="33"/>
      <c r="X32" s="33"/>
      <c r="Y32" s="33"/>
      <c r="Z32" s="33"/>
      <c r="AA32" s="33"/>
      <c r="AB32" s="33"/>
      <c r="AC32" s="33"/>
      <c r="AD32" s="33"/>
      <c r="AE32" s="33"/>
    </row>
    <row r="33" spans="1:31" s="2" customFormat="1" ht="14.45" customHeight="1">
      <c r="A33" s="33"/>
      <c r="B33" s="34"/>
      <c r="C33" s="33"/>
      <c r="D33" s="103" t="s">
        <v>36</v>
      </c>
      <c r="E33" s="28" t="s">
        <v>37</v>
      </c>
      <c r="F33" s="104">
        <f>ROUND((SUM(BE133:BE736)),2)</f>
        <v>0</v>
      </c>
      <c r="G33" s="33"/>
      <c r="H33" s="33"/>
      <c r="I33" s="105">
        <v>0.21</v>
      </c>
      <c r="J33" s="104">
        <f>ROUND(((SUM(BE133:BE736))*I33),2)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38</v>
      </c>
      <c r="F34" s="104">
        <f>ROUND((SUM(BF133:BF736)),2)</f>
        <v>0</v>
      </c>
      <c r="G34" s="33"/>
      <c r="H34" s="33"/>
      <c r="I34" s="105">
        <v>0.15</v>
      </c>
      <c r="J34" s="104">
        <f>ROUND(((SUM(BF133:BF736))*I34),2)</f>
        <v>0</v>
      </c>
      <c r="K34" s="33"/>
      <c r="L34" s="43"/>
      <c r="S34" s="33"/>
      <c r="T34" s="33"/>
      <c r="U34" s="33"/>
      <c r="V34" s="33"/>
      <c r="W34" s="33"/>
      <c r="X34" s="33"/>
      <c r="Y34" s="33"/>
      <c r="Z34" s="33"/>
      <c r="AA34" s="33"/>
      <c r="AB34" s="33"/>
      <c r="AC34" s="33"/>
      <c r="AD34" s="33"/>
      <c r="AE34" s="33"/>
    </row>
    <row r="35" spans="1:31" s="2" customFormat="1" ht="14.45" customHeight="1" hidden="1">
      <c r="A35" s="33"/>
      <c r="B35" s="34"/>
      <c r="C35" s="33"/>
      <c r="D35" s="33"/>
      <c r="E35" s="28" t="s">
        <v>39</v>
      </c>
      <c r="F35" s="104">
        <f>ROUND((SUM(BG133:BG736)),2)</f>
        <v>0</v>
      </c>
      <c r="G35" s="33"/>
      <c r="H35" s="33"/>
      <c r="I35" s="105">
        <v>0.21</v>
      </c>
      <c r="J35" s="104">
        <f>0</f>
        <v>0</v>
      </c>
      <c r="K35" s="33"/>
      <c r="L35" s="43"/>
      <c r="S35" s="33"/>
      <c r="T35" s="33"/>
      <c r="U35" s="33"/>
      <c r="V35" s="33"/>
      <c r="W35" s="33"/>
      <c r="X35" s="33"/>
      <c r="Y35" s="33"/>
      <c r="Z35" s="33"/>
      <c r="AA35" s="33"/>
      <c r="AB35" s="33"/>
      <c r="AC35" s="33"/>
      <c r="AD35" s="33"/>
      <c r="AE35" s="33"/>
    </row>
    <row r="36" spans="1:31" s="2" customFormat="1" ht="14.45" customHeight="1" hidden="1">
      <c r="A36" s="33"/>
      <c r="B36" s="34"/>
      <c r="C36" s="33"/>
      <c r="D36" s="33"/>
      <c r="E36" s="28" t="s">
        <v>40</v>
      </c>
      <c r="F36" s="104">
        <f>ROUND((SUM(BH133:BH736)),2)</f>
        <v>0</v>
      </c>
      <c r="G36" s="33"/>
      <c r="H36" s="33"/>
      <c r="I36" s="105">
        <v>0.15</v>
      </c>
      <c r="J36" s="104">
        <f>0</f>
        <v>0</v>
      </c>
      <c r="K36" s="33"/>
      <c r="L36" s="43"/>
      <c r="S36" s="33"/>
      <c r="T36" s="33"/>
      <c r="U36" s="33"/>
      <c r="V36" s="33"/>
      <c r="W36" s="33"/>
      <c r="X36" s="33"/>
      <c r="Y36" s="33"/>
      <c r="Z36" s="33"/>
      <c r="AA36" s="33"/>
      <c r="AB36" s="33"/>
      <c r="AC36" s="33"/>
      <c r="AD36" s="33"/>
      <c r="AE36" s="33"/>
    </row>
    <row r="37" spans="1:31" s="2" customFormat="1" ht="14.45" customHeight="1" hidden="1">
      <c r="A37" s="33"/>
      <c r="B37" s="34"/>
      <c r="C37" s="33"/>
      <c r="D37" s="33"/>
      <c r="E37" s="28" t="s">
        <v>41</v>
      </c>
      <c r="F37" s="104">
        <f>ROUND((SUM(BI133:BI736)),2)</f>
        <v>0</v>
      </c>
      <c r="G37" s="33"/>
      <c r="H37" s="33"/>
      <c r="I37" s="105">
        <v>0</v>
      </c>
      <c r="J37" s="104">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94"/>
      <c r="J38" s="33"/>
      <c r="K38" s="33"/>
      <c r="L38" s="43"/>
      <c r="S38" s="33"/>
      <c r="T38" s="33"/>
      <c r="U38" s="33"/>
      <c r="V38" s="33"/>
      <c r="W38" s="33"/>
      <c r="X38" s="33"/>
      <c r="Y38" s="33"/>
      <c r="Z38" s="33"/>
      <c r="AA38" s="33"/>
      <c r="AB38" s="33"/>
      <c r="AC38" s="33"/>
      <c r="AD38" s="33"/>
      <c r="AE38" s="33"/>
    </row>
    <row r="39" spans="1:31" s="2" customFormat="1" ht="25.35" customHeight="1">
      <c r="A39" s="33"/>
      <c r="B39" s="34"/>
      <c r="C39" s="106"/>
      <c r="D39" s="107" t="s">
        <v>42</v>
      </c>
      <c r="E39" s="61"/>
      <c r="F39" s="61"/>
      <c r="G39" s="108" t="s">
        <v>43</v>
      </c>
      <c r="H39" s="109" t="s">
        <v>44</v>
      </c>
      <c r="I39" s="110"/>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94"/>
      <c r="J40" s="33"/>
      <c r="K40" s="33"/>
      <c r="L40" s="43"/>
      <c r="S40" s="33"/>
      <c r="T40" s="33"/>
      <c r="U40" s="33"/>
      <c r="V40" s="33"/>
      <c r="W40" s="33"/>
      <c r="X40" s="33"/>
      <c r="Y40" s="33"/>
      <c r="Z40" s="33"/>
      <c r="AA40" s="33"/>
      <c r="AB40" s="33"/>
      <c r="AC40" s="33"/>
      <c r="AD40" s="33"/>
      <c r="AE40" s="33"/>
    </row>
    <row r="41" spans="2:12" s="1" customFormat="1" ht="14.45" customHeight="1">
      <c r="B41" s="21"/>
      <c r="I41" s="90"/>
      <c r="L41" s="21"/>
    </row>
    <row r="42" spans="2:12" s="1" customFormat="1" ht="14.45" customHeight="1">
      <c r="B42" s="21"/>
      <c r="I42" s="90"/>
      <c r="L42" s="21"/>
    </row>
    <row r="43" spans="2:12" s="1" customFormat="1" ht="14.45" customHeight="1">
      <c r="B43" s="21"/>
      <c r="I43" s="90"/>
      <c r="L43" s="21"/>
    </row>
    <row r="44" spans="2:12" s="1" customFormat="1" ht="14.45" customHeight="1">
      <c r="B44" s="21"/>
      <c r="I44" s="90"/>
      <c r="L44" s="21"/>
    </row>
    <row r="45" spans="2:12" s="1" customFormat="1" ht="14.45" customHeight="1">
      <c r="B45" s="21"/>
      <c r="I45" s="90"/>
      <c r="L45" s="21"/>
    </row>
    <row r="46" spans="2:12" s="1" customFormat="1" ht="14.45" customHeight="1">
      <c r="B46" s="21"/>
      <c r="I46" s="90"/>
      <c r="L46" s="21"/>
    </row>
    <row r="47" spans="2:12" s="1" customFormat="1" ht="14.45" customHeight="1">
      <c r="B47" s="21"/>
      <c r="I47" s="90"/>
      <c r="L47" s="21"/>
    </row>
    <row r="48" spans="2:12" s="1" customFormat="1" ht="14.45" customHeight="1">
      <c r="B48" s="21"/>
      <c r="I48" s="90"/>
      <c r="L48" s="21"/>
    </row>
    <row r="49" spans="2:12" s="1" customFormat="1" ht="14.45" customHeight="1">
      <c r="B49" s="21"/>
      <c r="I49" s="90"/>
      <c r="L49" s="21"/>
    </row>
    <row r="50" spans="2:12" s="2" customFormat="1" ht="14.45" customHeight="1">
      <c r="B50" s="43"/>
      <c r="D50" s="44" t="s">
        <v>45</v>
      </c>
      <c r="E50" s="45"/>
      <c r="F50" s="45"/>
      <c r="G50" s="44" t="s">
        <v>46</v>
      </c>
      <c r="H50" s="45"/>
      <c r="I50" s="113"/>
      <c r="J50" s="45"/>
      <c r="K50" s="45"/>
      <c r="L50" s="4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3"/>
      <c r="B61" s="34"/>
      <c r="C61" s="33"/>
      <c r="D61" s="46" t="s">
        <v>47</v>
      </c>
      <c r="E61" s="36"/>
      <c r="F61" s="114" t="s">
        <v>48</v>
      </c>
      <c r="G61" s="46" t="s">
        <v>47</v>
      </c>
      <c r="H61" s="36"/>
      <c r="I61" s="115"/>
      <c r="J61" s="116" t="s">
        <v>48</v>
      </c>
      <c r="K61" s="36"/>
      <c r="L61" s="43"/>
      <c r="S61" s="33"/>
      <c r="T61" s="33"/>
      <c r="U61" s="33"/>
      <c r="V61" s="33"/>
      <c r="W61" s="33"/>
      <c r="X61" s="33"/>
      <c r="Y61" s="33"/>
      <c r="Z61" s="33"/>
      <c r="AA61" s="33"/>
      <c r="AB61" s="33"/>
      <c r="AC61" s="33"/>
      <c r="AD61" s="33"/>
      <c r="AE61" s="33"/>
    </row>
    <row r="62" spans="2:12" ht="12">
      <c r="B62" s="21"/>
      <c r="L62" s="21"/>
    </row>
    <row r="63" spans="2:12" ht="12">
      <c r="B63" s="21"/>
      <c r="L63" s="21"/>
    </row>
    <row r="64" spans="2:12" ht="12">
      <c r="B64" s="21"/>
      <c r="L64" s="21"/>
    </row>
    <row r="65" spans="1:31" s="2" customFormat="1" ht="12.75">
      <c r="A65" s="33"/>
      <c r="B65" s="34"/>
      <c r="C65" s="33"/>
      <c r="D65" s="44" t="s">
        <v>49</v>
      </c>
      <c r="E65" s="47"/>
      <c r="F65" s="47"/>
      <c r="G65" s="44" t="s">
        <v>50</v>
      </c>
      <c r="H65" s="47"/>
      <c r="I65" s="117"/>
      <c r="J65" s="47"/>
      <c r="K65" s="47"/>
      <c r="L65" s="43"/>
      <c r="S65" s="33"/>
      <c r="T65" s="33"/>
      <c r="U65" s="33"/>
      <c r="V65" s="33"/>
      <c r="W65" s="33"/>
      <c r="X65" s="33"/>
      <c r="Y65" s="33"/>
      <c r="Z65" s="33"/>
      <c r="AA65" s="33"/>
      <c r="AB65" s="33"/>
      <c r="AC65" s="33"/>
      <c r="AD65" s="33"/>
      <c r="AE65" s="33"/>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3"/>
      <c r="B76" s="34"/>
      <c r="C76" s="33"/>
      <c r="D76" s="46" t="s">
        <v>47</v>
      </c>
      <c r="E76" s="36"/>
      <c r="F76" s="114" t="s">
        <v>48</v>
      </c>
      <c r="G76" s="46" t="s">
        <v>47</v>
      </c>
      <c r="H76" s="36"/>
      <c r="I76" s="115"/>
      <c r="J76" s="116" t="s">
        <v>48</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118"/>
      <c r="J77" s="49"/>
      <c r="K77" s="49"/>
      <c r="L77" s="43"/>
      <c r="S77" s="33"/>
      <c r="T77" s="33"/>
      <c r="U77" s="33"/>
      <c r="V77" s="33"/>
      <c r="W77" s="33"/>
      <c r="X77" s="33"/>
      <c r="Y77" s="33"/>
      <c r="Z77" s="33"/>
      <c r="AA77" s="33"/>
      <c r="AB77" s="33"/>
      <c r="AC77" s="33"/>
      <c r="AD77" s="33"/>
      <c r="AE77" s="33"/>
    </row>
    <row r="81" spans="1:31" s="2" customFormat="1" ht="6.95" customHeight="1" hidden="1">
      <c r="A81" s="33"/>
      <c r="B81" s="50"/>
      <c r="C81" s="51"/>
      <c r="D81" s="51"/>
      <c r="E81" s="51"/>
      <c r="F81" s="51"/>
      <c r="G81" s="51"/>
      <c r="H81" s="51"/>
      <c r="I81" s="119"/>
      <c r="J81" s="51"/>
      <c r="K81" s="51"/>
      <c r="L81" s="43"/>
      <c r="S81" s="33"/>
      <c r="T81" s="33"/>
      <c r="U81" s="33"/>
      <c r="V81" s="33"/>
      <c r="W81" s="33"/>
      <c r="X81" s="33"/>
      <c r="Y81" s="33"/>
      <c r="Z81" s="33"/>
      <c r="AA81" s="33"/>
      <c r="AB81" s="33"/>
      <c r="AC81" s="33"/>
      <c r="AD81" s="33"/>
      <c r="AE81" s="33"/>
    </row>
    <row r="82" spans="1:31" s="2" customFormat="1" ht="24.95" customHeight="1" hidden="1">
      <c r="A82" s="33"/>
      <c r="B82" s="34"/>
      <c r="C82" s="22" t="s">
        <v>105</v>
      </c>
      <c r="D82" s="33"/>
      <c r="E82" s="33"/>
      <c r="F82" s="33"/>
      <c r="G82" s="33"/>
      <c r="H82" s="33"/>
      <c r="I82" s="94"/>
      <c r="J82" s="33"/>
      <c r="K82" s="33"/>
      <c r="L82" s="43"/>
      <c r="S82" s="33"/>
      <c r="T82" s="33"/>
      <c r="U82" s="33"/>
      <c r="V82" s="33"/>
      <c r="W82" s="33"/>
      <c r="X82" s="33"/>
      <c r="Y82" s="33"/>
      <c r="Z82" s="33"/>
      <c r="AA82" s="33"/>
      <c r="AB82" s="33"/>
      <c r="AC82" s="33"/>
      <c r="AD82" s="33"/>
      <c r="AE82" s="33"/>
    </row>
    <row r="83" spans="1:31" s="2" customFormat="1" ht="6.95" customHeight="1" hidden="1">
      <c r="A83" s="33"/>
      <c r="B83" s="34"/>
      <c r="C83" s="33"/>
      <c r="D83" s="33"/>
      <c r="E83" s="33"/>
      <c r="F83" s="33"/>
      <c r="G83" s="33"/>
      <c r="H83" s="33"/>
      <c r="I83" s="94"/>
      <c r="J83" s="33"/>
      <c r="K83" s="33"/>
      <c r="L83" s="43"/>
      <c r="S83" s="33"/>
      <c r="T83" s="33"/>
      <c r="U83" s="33"/>
      <c r="V83" s="33"/>
      <c r="W83" s="33"/>
      <c r="X83" s="33"/>
      <c r="Y83" s="33"/>
      <c r="Z83" s="33"/>
      <c r="AA83" s="33"/>
      <c r="AB83" s="33"/>
      <c r="AC83" s="33"/>
      <c r="AD83" s="33"/>
      <c r="AE83" s="33"/>
    </row>
    <row r="84" spans="1:31" s="2" customFormat="1" ht="12" customHeight="1" hidden="1">
      <c r="A84" s="33"/>
      <c r="B84" s="34"/>
      <c r="C84" s="28" t="s">
        <v>16</v>
      </c>
      <c r="D84" s="33"/>
      <c r="E84" s="33"/>
      <c r="F84" s="33"/>
      <c r="G84" s="33"/>
      <c r="H84" s="33"/>
      <c r="I84" s="94"/>
      <c r="J84" s="33"/>
      <c r="K84" s="33"/>
      <c r="L84" s="43"/>
      <c r="S84" s="33"/>
      <c r="T84" s="33"/>
      <c r="U84" s="33"/>
      <c r="V84" s="33"/>
      <c r="W84" s="33"/>
      <c r="X84" s="33"/>
      <c r="Y84" s="33"/>
      <c r="Z84" s="33"/>
      <c r="AA84" s="33"/>
      <c r="AB84" s="33"/>
      <c r="AC84" s="33"/>
      <c r="AD84" s="33"/>
      <c r="AE84" s="33"/>
    </row>
    <row r="85" spans="1:31" s="2" customFormat="1" ht="16.5" customHeight="1" hidden="1">
      <c r="A85" s="33"/>
      <c r="B85" s="34"/>
      <c r="C85" s="33"/>
      <c r="D85" s="33"/>
      <c r="E85" s="261" t="str">
        <f>E7</f>
        <v xml:space="preserve">Rekonstrukce veřejného prostranství ulice Mikulášská </v>
      </c>
      <c r="F85" s="262"/>
      <c r="G85" s="262"/>
      <c r="H85" s="262"/>
      <c r="I85" s="94"/>
      <c r="J85" s="33"/>
      <c r="K85" s="33"/>
      <c r="L85" s="43"/>
      <c r="S85" s="33"/>
      <c r="T85" s="33"/>
      <c r="U85" s="33"/>
      <c r="V85" s="33"/>
      <c r="W85" s="33"/>
      <c r="X85" s="33"/>
      <c r="Y85" s="33"/>
      <c r="Z85" s="33"/>
      <c r="AA85" s="33"/>
      <c r="AB85" s="33"/>
      <c r="AC85" s="33"/>
      <c r="AD85" s="33"/>
      <c r="AE85" s="33"/>
    </row>
    <row r="86" spans="1:31" s="2" customFormat="1" ht="12" customHeight="1" hidden="1">
      <c r="A86" s="33"/>
      <c r="B86" s="34"/>
      <c r="C86" s="28" t="s">
        <v>96</v>
      </c>
      <c r="D86" s="33"/>
      <c r="E86" s="33"/>
      <c r="F86" s="33"/>
      <c r="G86" s="33"/>
      <c r="H86" s="33"/>
      <c r="I86" s="94"/>
      <c r="J86" s="33"/>
      <c r="K86" s="33"/>
      <c r="L86" s="43"/>
      <c r="S86" s="33"/>
      <c r="T86" s="33"/>
      <c r="U86" s="33"/>
      <c r="V86" s="33"/>
      <c r="W86" s="33"/>
      <c r="X86" s="33"/>
      <c r="Y86" s="33"/>
      <c r="Z86" s="33"/>
      <c r="AA86" s="33"/>
      <c r="AB86" s="33"/>
      <c r="AC86" s="33"/>
      <c r="AD86" s="33"/>
      <c r="AE86" s="33"/>
    </row>
    <row r="87" spans="1:31" s="2" customFormat="1" ht="16.5" customHeight="1" hidden="1">
      <c r="A87" s="33"/>
      <c r="B87" s="34"/>
      <c r="C87" s="33"/>
      <c r="D87" s="33"/>
      <c r="E87" s="224" t="str">
        <f>E9</f>
        <v>S0 102 - II etapa</v>
      </c>
      <c r="F87" s="260"/>
      <c r="G87" s="260"/>
      <c r="H87" s="260"/>
      <c r="I87" s="94"/>
      <c r="J87" s="33"/>
      <c r="K87" s="33"/>
      <c r="L87" s="43"/>
      <c r="S87" s="33"/>
      <c r="T87" s="33"/>
      <c r="U87" s="33"/>
      <c r="V87" s="33"/>
      <c r="W87" s="33"/>
      <c r="X87" s="33"/>
      <c r="Y87" s="33"/>
      <c r="Z87" s="33"/>
      <c r="AA87" s="33"/>
      <c r="AB87" s="33"/>
      <c r="AC87" s="33"/>
      <c r="AD87" s="33"/>
      <c r="AE87" s="33"/>
    </row>
    <row r="88" spans="1:31" s="2" customFormat="1" ht="6.95" customHeight="1" hidden="1">
      <c r="A88" s="33"/>
      <c r="B88" s="34"/>
      <c r="C88" s="33"/>
      <c r="D88" s="33"/>
      <c r="E88" s="33"/>
      <c r="F88" s="33"/>
      <c r="G88" s="33"/>
      <c r="H88" s="33"/>
      <c r="I88" s="94"/>
      <c r="J88" s="33"/>
      <c r="K88" s="33"/>
      <c r="L88" s="43"/>
      <c r="S88" s="33"/>
      <c r="T88" s="33"/>
      <c r="U88" s="33"/>
      <c r="V88" s="33"/>
      <c r="W88" s="33"/>
      <c r="X88" s="33"/>
      <c r="Y88" s="33"/>
      <c r="Z88" s="33"/>
      <c r="AA88" s="33"/>
      <c r="AB88" s="33"/>
      <c r="AC88" s="33"/>
      <c r="AD88" s="33"/>
      <c r="AE88" s="33"/>
    </row>
    <row r="89" spans="1:31" s="2" customFormat="1" ht="12" customHeight="1" hidden="1">
      <c r="A89" s="33"/>
      <c r="B89" s="34"/>
      <c r="C89" s="28" t="s">
        <v>19</v>
      </c>
      <c r="D89" s="33"/>
      <c r="E89" s="33"/>
      <c r="F89" s="26" t="str">
        <f>F12</f>
        <v xml:space="preserve"> </v>
      </c>
      <c r="G89" s="33"/>
      <c r="H89" s="33"/>
      <c r="I89" s="95" t="s">
        <v>21</v>
      </c>
      <c r="J89" s="56" t="str">
        <f>IF(J12="","",J12)</f>
        <v>17. 12. 2020</v>
      </c>
      <c r="K89" s="33"/>
      <c r="L89" s="43"/>
      <c r="S89" s="33"/>
      <c r="T89" s="33"/>
      <c r="U89" s="33"/>
      <c r="V89" s="33"/>
      <c r="W89" s="33"/>
      <c r="X89" s="33"/>
      <c r="Y89" s="33"/>
      <c r="Z89" s="33"/>
      <c r="AA89" s="33"/>
      <c r="AB89" s="33"/>
      <c r="AC89" s="33"/>
      <c r="AD89" s="33"/>
      <c r="AE89" s="33"/>
    </row>
    <row r="90" spans="1:31" s="2" customFormat="1" ht="6.95" customHeight="1" hidden="1">
      <c r="A90" s="33"/>
      <c r="B90" s="34"/>
      <c r="C90" s="33"/>
      <c r="D90" s="33"/>
      <c r="E90" s="33"/>
      <c r="F90" s="33"/>
      <c r="G90" s="33"/>
      <c r="H90" s="33"/>
      <c r="I90" s="94"/>
      <c r="J90" s="33"/>
      <c r="K90" s="33"/>
      <c r="L90" s="43"/>
      <c r="S90" s="33"/>
      <c r="T90" s="33"/>
      <c r="U90" s="33"/>
      <c r="V90" s="33"/>
      <c r="W90" s="33"/>
      <c r="X90" s="33"/>
      <c r="Y90" s="33"/>
      <c r="Z90" s="33"/>
      <c r="AA90" s="33"/>
      <c r="AB90" s="33"/>
      <c r="AC90" s="33"/>
      <c r="AD90" s="33"/>
      <c r="AE90" s="33"/>
    </row>
    <row r="91" spans="1:31" s="2" customFormat="1" ht="15.2" customHeight="1" hidden="1">
      <c r="A91" s="33"/>
      <c r="B91" s="34"/>
      <c r="C91" s="28" t="s">
        <v>23</v>
      </c>
      <c r="D91" s="33"/>
      <c r="E91" s="33"/>
      <c r="F91" s="26" t="str">
        <f>E15</f>
        <v xml:space="preserve"> </v>
      </c>
      <c r="G91" s="33"/>
      <c r="H91" s="33"/>
      <c r="I91" s="95" t="s">
        <v>28</v>
      </c>
      <c r="J91" s="31" t="str">
        <f>E21</f>
        <v xml:space="preserve"> </v>
      </c>
      <c r="K91" s="33"/>
      <c r="L91" s="43"/>
      <c r="S91" s="33"/>
      <c r="T91" s="33"/>
      <c r="U91" s="33"/>
      <c r="V91" s="33"/>
      <c r="W91" s="33"/>
      <c r="X91" s="33"/>
      <c r="Y91" s="33"/>
      <c r="Z91" s="33"/>
      <c r="AA91" s="33"/>
      <c r="AB91" s="33"/>
      <c r="AC91" s="33"/>
      <c r="AD91" s="33"/>
      <c r="AE91" s="33"/>
    </row>
    <row r="92" spans="1:31" s="2" customFormat="1" ht="15.2" customHeight="1" hidden="1">
      <c r="A92" s="33"/>
      <c r="B92" s="34"/>
      <c r="C92" s="28" t="s">
        <v>26</v>
      </c>
      <c r="D92" s="33"/>
      <c r="E92" s="33"/>
      <c r="F92" s="26" t="str">
        <f>IF(E18="","",E18)</f>
        <v>Vyplň údaj</v>
      </c>
      <c r="G92" s="33"/>
      <c r="H92" s="33"/>
      <c r="I92" s="95" t="s">
        <v>30</v>
      </c>
      <c r="J92" s="31" t="str">
        <f>E24</f>
        <v xml:space="preserve"> </v>
      </c>
      <c r="K92" s="33"/>
      <c r="L92" s="43"/>
      <c r="S92" s="33"/>
      <c r="T92" s="33"/>
      <c r="U92" s="33"/>
      <c r="V92" s="33"/>
      <c r="W92" s="33"/>
      <c r="X92" s="33"/>
      <c r="Y92" s="33"/>
      <c r="Z92" s="33"/>
      <c r="AA92" s="33"/>
      <c r="AB92" s="33"/>
      <c r="AC92" s="33"/>
      <c r="AD92" s="33"/>
      <c r="AE92" s="33"/>
    </row>
    <row r="93" spans="1:31" s="2" customFormat="1" ht="10.35" customHeight="1" hidden="1">
      <c r="A93" s="33"/>
      <c r="B93" s="34"/>
      <c r="C93" s="33"/>
      <c r="D93" s="33"/>
      <c r="E93" s="33"/>
      <c r="F93" s="33"/>
      <c r="G93" s="33"/>
      <c r="H93" s="33"/>
      <c r="I93" s="94"/>
      <c r="J93" s="33"/>
      <c r="K93" s="33"/>
      <c r="L93" s="43"/>
      <c r="S93" s="33"/>
      <c r="T93" s="33"/>
      <c r="U93" s="33"/>
      <c r="V93" s="33"/>
      <c r="W93" s="33"/>
      <c r="X93" s="33"/>
      <c r="Y93" s="33"/>
      <c r="Z93" s="33"/>
      <c r="AA93" s="33"/>
      <c r="AB93" s="33"/>
      <c r="AC93" s="33"/>
      <c r="AD93" s="33"/>
      <c r="AE93" s="33"/>
    </row>
    <row r="94" spans="1:31" s="2" customFormat="1" ht="29.25" customHeight="1" hidden="1">
      <c r="A94" s="33"/>
      <c r="B94" s="34"/>
      <c r="C94" s="120" t="s">
        <v>106</v>
      </c>
      <c r="D94" s="106"/>
      <c r="E94" s="106"/>
      <c r="F94" s="106"/>
      <c r="G94" s="106"/>
      <c r="H94" s="106"/>
      <c r="I94" s="121"/>
      <c r="J94" s="122" t="s">
        <v>107</v>
      </c>
      <c r="K94" s="106"/>
      <c r="L94" s="43"/>
      <c r="S94" s="33"/>
      <c r="T94" s="33"/>
      <c r="U94" s="33"/>
      <c r="V94" s="33"/>
      <c r="W94" s="33"/>
      <c r="X94" s="33"/>
      <c r="Y94" s="33"/>
      <c r="Z94" s="33"/>
      <c r="AA94" s="33"/>
      <c r="AB94" s="33"/>
      <c r="AC94" s="33"/>
      <c r="AD94" s="33"/>
      <c r="AE94" s="33"/>
    </row>
    <row r="95" spans="1:31" s="2" customFormat="1" ht="10.35" customHeight="1" hidden="1">
      <c r="A95" s="33"/>
      <c r="B95" s="34"/>
      <c r="C95" s="33"/>
      <c r="D95" s="33"/>
      <c r="E95" s="33"/>
      <c r="F95" s="33"/>
      <c r="G95" s="33"/>
      <c r="H95" s="33"/>
      <c r="I95" s="94"/>
      <c r="J95" s="33"/>
      <c r="K95" s="33"/>
      <c r="L95" s="43"/>
      <c r="S95" s="33"/>
      <c r="T95" s="33"/>
      <c r="U95" s="33"/>
      <c r="V95" s="33"/>
      <c r="W95" s="33"/>
      <c r="X95" s="33"/>
      <c r="Y95" s="33"/>
      <c r="Z95" s="33"/>
      <c r="AA95" s="33"/>
      <c r="AB95" s="33"/>
      <c r="AC95" s="33"/>
      <c r="AD95" s="33"/>
      <c r="AE95" s="33"/>
    </row>
    <row r="96" spans="1:47" s="2" customFormat="1" ht="22.9" customHeight="1" hidden="1">
      <c r="A96" s="33"/>
      <c r="B96" s="34"/>
      <c r="C96" s="123" t="s">
        <v>108</v>
      </c>
      <c r="D96" s="33"/>
      <c r="E96" s="33"/>
      <c r="F96" s="33"/>
      <c r="G96" s="33"/>
      <c r="H96" s="33"/>
      <c r="I96" s="94"/>
      <c r="J96" s="72">
        <f>J133</f>
        <v>0</v>
      </c>
      <c r="K96" s="33"/>
      <c r="L96" s="43"/>
      <c r="S96" s="33"/>
      <c r="T96" s="33"/>
      <c r="U96" s="33"/>
      <c r="V96" s="33"/>
      <c r="W96" s="33"/>
      <c r="X96" s="33"/>
      <c r="Y96" s="33"/>
      <c r="Z96" s="33"/>
      <c r="AA96" s="33"/>
      <c r="AB96" s="33"/>
      <c r="AC96" s="33"/>
      <c r="AD96" s="33"/>
      <c r="AE96" s="33"/>
      <c r="AU96" s="18" t="s">
        <v>109</v>
      </c>
    </row>
    <row r="97" spans="2:12" s="9" customFormat="1" ht="24.95" customHeight="1" hidden="1">
      <c r="B97" s="124"/>
      <c r="D97" s="125" t="s">
        <v>110</v>
      </c>
      <c r="E97" s="126"/>
      <c r="F97" s="126"/>
      <c r="G97" s="126"/>
      <c r="H97" s="126"/>
      <c r="I97" s="127"/>
      <c r="J97" s="128">
        <f>J134</f>
        <v>0</v>
      </c>
      <c r="L97" s="124"/>
    </row>
    <row r="98" spans="2:12" s="10" customFormat="1" ht="19.9" customHeight="1" hidden="1">
      <c r="B98" s="129"/>
      <c r="D98" s="130" t="s">
        <v>111</v>
      </c>
      <c r="E98" s="131"/>
      <c r="F98" s="131"/>
      <c r="G98" s="131"/>
      <c r="H98" s="131"/>
      <c r="I98" s="132"/>
      <c r="J98" s="133">
        <f>J135</f>
        <v>0</v>
      </c>
      <c r="L98" s="129"/>
    </row>
    <row r="99" spans="2:12" s="10" customFormat="1" ht="19.9" customHeight="1" hidden="1">
      <c r="B99" s="129"/>
      <c r="D99" s="130" t="s">
        <v>112</v>
      </c>
      <c r="E99" s="131"/>
      <c r="F99" s="131"/>
      <c r="G99" s="131"/>
      <c r="H99" s="131"/>
      <c r="I99" s="132"/>
      <c r="J99" s="133">
        <f>J267</f>
        <v>0</v>
      </c>
      <c r="L99" s="129"/>
    </row>
    <row r="100" spans="2:12" s="10" customFormat="1" ht="19.9" customHeight="1" hidden="1">
      <c r="B100" s="129"/>
      <c r="D100" s="130" t="s">
        <v>113</v>
      </c>
      <c r="E100" s="131"/>
      <c r="F100" s="131"/>
      <c r="G100" s="131"/>
      <c r="H100" s="131"/>
      <c r="I100" s="132"/>
      <c r="J100" s="133">
        <f>J275</f>
        <v>0</v>
      </c>
      <c r="L100" s="129"/>
    </row>
    <row r="101" spans="2:12" s="10" customFormat="1" ht="19.9" customHeight="1" hidden="1">
      <c r="B101" s="129"/>
      <c r="D101" s="130" t="s">
        <v>114</v>
      </c>
      <c r="E101" s="131"/>
      <c r="F101" s="131"/>
      <c r="G101" s="131"/>
      <c r="H101" s="131"/>
      <c r="I101" s="132"/>
      <c r="J101" s="133">
        <f>J411</f>
        <v>0</v>
      </c>
      <c r="L101" s="129"/>
    </row>
    <row r="102" spans="2:12" s="10" customFormat="1" ht="19.9" customHeight="1" hidden="1">
      <c r="B102" s="129"/>
      <c r="D102" s="130" t="s">
        <v>115</v>
      </c>
      <c r="E102" s="131"/>
      <c r="F102" s="131"/>
      <c r="G102" s="131"/>
      <c r="H102" s="131"/>
      <c r="I102" s="132"/>
      <c r="J102" s="133">
        <f>J467</f>
        <v>0</v>
      </c>
      <c r="L102" s="129"/>
    </row>
    <row r="103" spans="2:12" s="10" customFormat="1" ht="14.85" customHeight="1" hidden="1">
      <c r="B103" s="129"/>
      <c r="D103" s="130" t="s">
        <v>116</v>
      </c>
      <c r="E103" s="131"/>
      <c r="F103" s="131"/>
      <c r="G103" s="131"/>
      <c r="H103" s="131"/>
      <c r="I103" s="132"/>
      <c r="J103" s="133">
        <f>J583</f>
        <v>0</v>
      </c>
      <c r="L103" s="129"/>
    </row>
    <row r="104" spans="2:12" s="10" customFormat="1" ht="19.9" customHeight="1" hidden="1">
      <c r="B104" s="129"/>
      <c r="D104" s="130" t="s">
        <v>117</v>
      </c>
      <c r="E104" s="131"/>
      <c r="F104" s="131"/>
      <c r="G104" s="131"/>
      <c r="H104" s="131"/>
      <c r="I104" s="132"/>
      <c r="J104" s="133">
        <f>J635</f>
        <v>0</v>
      </c>
      <c r="L104" s="129"/>
    </row>
    <row r="105" spans="2:12" s="10" customFormat="1" ht="19.9" customHeight="1" hidden="1">
      <c r="B105" s="129"/>
      <c r="D105" s="130" t="s">
        <v>118</v>
      </c>
      <c r="E105" s="131"/>
      <c r="F105" s="131"/>
      <c r="G105" s="131"/>
      <c r="H105" s="131"/>
      <c r="I105" s="132"/>
      <c r="J105" s="133">
        <f>J674</f>
        <v>0</v>
      </c>
      <c r="L105" s="129"/>
    </row>
    <row r="106" spans="2:12" s="9" customFormat="1" ht="24.95" customHeight="1" hidden="1">
      <c r="B106" s="124"/>
      <c r="D106" s="125" t="s">
        <v>119</v>
      </c>
      <c r="E106" s="126"/>
      <c r="F106" s="126"/>
      <c r="G106" s="126"/>
      <c r="H106" s="126"/>
      <c r="I106" s="127"/>
      <c r="J106" s="128">
        <f>J681</f>
        <v>0</v>
      </c>
      <c r="L106" s="124"/>
    </row>
    <row r="107" spans="2:12" s="10" customFormat="1" ht="19.9" customHeight="1" hidden="1">
      <c r="B107" s="129"/>
      <c r="D107" s="130" t="s">
        <v>120</v>
      </c>
      <c r="E107" s="131"/>
      <c r="F107" s="131"/>
      <c r="G107" s="131"/>
      <c r="H107" s="131"/>
      <c r="I107" s="132"/>
      <c r="J107" s="133">
        <f>J682</f>
        <v>0</v>
      </c>
      <c r="L107" s="129"/>
    </row>
    <row r="108" spans="2:12" s="9" customFormat="1" ht="24.95" customHeight="1" hidden="1">
      <c r="B108" s="124"/>
      <c r="D108" s="125" t="s">
        <v>121</v>
      </c>
      <c r="E108" s="126"/>
      <c r="F108" s="126"/>
      <c r="G108" s="126"/>
      <c r="H108" s="126"/>
      <c r="I108" s="127"/>
      <c r="J108" s="128">
        <f>J687</f>
        <v>0</v>
      </c>
      <c r="L108" s="124"/>
    </row>
    <row r="109" spans="2:12" s="10" customFormat="1" ht="19.9" customHeight="1" hidden="1">
      <c r="B109" s="129"/>
      <c r="D109" s="130" t="s">
        <v>122</v>
      </c>
      <c r="E109" s="131"/>
      <c r="F109" s="131"/>
      <c r="G109" s="131"/>
      <c r="H109" s="131"/>
      <c r="I109" s="132"/>
      <c r="J109" s="133">
        <f>J688</f>
        <v>0</v>
      </c>
      <c r="L109" s="129"/>
    </row>
    <row r="110" spans="2:12" s="10" customFormat="1" ht="19.9" customHeight="1" hidden="1">
      <c r="B110" s="129"/>
      <c r="D110" s="130" t="s">
        <v>123</v>
      </c>
      <c r="E110" s="131"/>
      <c r="F110" s="131"/>
      <c r="G110" s="131"/>
      <c r="H110" s="131"/>
      <c r="I110" s="132"/>
      <c r="J110" s="133">
        <f>J696</f>
        <v>0</v>
      </c>
      <c r="L110" s="129"/>
    </row>
    <row r="111" spans="2:12" s="10" customFormat="1" ht="19.9" customHeight="1" hidden="1">
      <c r="B111" s="129"/>
      <c r="D111" s="130" t="s">
        <v>124</v>
      </c>
      <c r="E111" s="131"/>
      <c r="F111" s="131"/>
      <c r="G111" s="131"/>
      <c r="H111" s="131"/>
      <c r="I111" s="132"/>
      <c r="J111" s="133">
        <f>J706</f>
        <v>0</v>
      </c>
      <c r="L111" s="129"/>
    </row>
    <row r="112" spans="2:12" s="10" customFormat="1" ht="19.9" customHeight="1" hidden="1">
      <c r="B112" s="129"/>
      <c r="D112" s="130" t="s">
        <v>125</v>
      </c>
      <c r="E112" s="131"/>
      <c r="F112" s="131"/>
      <c r="G112" s="131"/>
      <c r="H112" s="131"/>
      <c r="I112" s="132"/>
      <c r="J112" s="133">
        <f>J716</f>
        <v>0</v>
      </c>
      <c r="L112" s="129"/>
    </row>
    <row r="113" spans="2:12" s="10" customFormat="1" ht="19.9" customHeight="1" hidden="1">
      <c r="B113" s="129"/>
      <c r="D113" s="130" t="s">
        <v>126</v>
      </c>
      <c r="E113" s="131"/>
      <c r="F113" s="131"/>
      <c r="G113" s="131"/>
      <c r="H113" s="131"/>
      <c r="I113" s="132"/>
      <c r="J113" s="133">
        <f>J724</f>
        <v>0</v>
      </c>
      <c r="L113" s="129"/>
    </row>
    <row r="114" spans="1:31" s="2" customFormat="1" ht="21.75" customHeight="1" hidden="1">
      <c r="A114" s="33"/>
      <c r="B114" s="34"/>
      <c r="C114" s="33"/>
      <c r="D114" s="33"/>
      <c r="E114" s="33"/>
      <c r="F114" s="33"/>
      <c r="G114" s="33"/>
      <c r="H114" s="33"/>
      <c r="I114" s="94"/>
      <c r="J114" s="33"/>
      <c r="K114" s="33"/>
      <c r="L114" s="43"/>
      <c r="S114" s="33"/>
      <c r="T114" s="33"/>
      <c r="U114" s="33"/>
      <c r="V114" s="33"/>
      <c r="W114" s="33"/>
      <c r="X114" s="33"/>
      <c r="Y114" s="33"/>
      <c r="Z114" s="33"/>
      <c r="AA114" s="33"/>
      <c r="AB114" s="33"/>
      <c r="AC114" s="33"/>
      <c r="AD114" s="33"/>
      <c r="AE114" s="33"/>
    </row>
    <row r="115" spans="1:31" s="2" customFormat="1" ht="6.95" customHeight="1" hidden="1">
      <c r="A115" s="33"/>
      <c r="B115" s="48"/>
      <c r="C115" s="49"/>
      <c r="D115" s="49"/>
      <c r="E115" s="49"/>
      <c r="F115" s="49"/>
      <c r="G115" s="49"/>
      <c r="H115" s="49"/>
      <c r="I115" s="118"/>
      <c r="J115" s="49"/>
      <c r="K115" s="49"/>
      <c r="L115" s="43"/>
      <c r="S115" s="33"/>
      <c r="T115" s="33"/>
      <c r="U115" s="33"/>
      <c r="V115" s="33"/>
      <c r="W115" s="33"/>
      <c r="X115" s="33"/>
      <c r="Y115" s="33"/>
      <c r="Z115" s="33"/>
      <c r="AA115" s="33"/>
      <c r="AB115" s="33"/>
      <c r="AC115" s="33"/>
      <c r="AD115" s="33"/>
      <c r="AE115" s="33"/>
    </row>
    <row r="116" ht="12" hidden="1"/>
    <row r="117" ht="12" hidden="1"/>
    <row r="118" ht="12" hidden="1"/>
    <row r="119" spans="1:31" s="2" customFormat="1" ht="6.95" customHeight="1">
      <c r="A119" s="33"/>
      <c r="B119" s="50"/>
      <c r="C119" s="51"/>
      <c r="D119" s="51"/>
      <c r="E119" s="51"/>
      <c r="F119" s="51"/>
      <c r="G119" s="51"/>
      <c r="H119" s="51"/>
      <c r="I119" s="119"/>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127</v>
      </c>
      <c r="D120" s="33"/>
      <c r="E120" s="33"/>
      <c r="F120" s="33"/>
      <c r="G120" s="33"/>
      <c r="H120" s="33"/>
      <c r="I120" s="94"/>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94"/>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16</v>
      </c>
      <c r="D122" s="33"/>
      <c r="E122" s="33"/>
      <c r="F122" s="33"/>
      <c r="G122" s="33"/>
      <c r="H122" s="33"/>
      <c r="I122" s="94"/>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1" t="str">
        <f>E7</f>
        <v xml:space="preserve">Rekonstrukce veřejného prostranství ulice Mikulášská </v>
      </c>
      <c r="F123" s="262"/>
      <c r="G123" s="262"/>
      <c r="H123" s="262"/>
      <c r="I123" s="94"/>
      <c r="J123" s="33"/>
      <c r="K123" s="33"/>
      <c r="L123" s="43"/>
      <c r="S123" s="33"/>
      <c r="T123" s="33"/>
      <c r="U123" s="33"/>
      <c r="V123" s="33"/>
      <c r="W123" s="33"/>
      <c r="X123" s="33"/>
      <c r="Y123" s="33"/>
      <c r="Z123" s="33"/>
      <c r="AA123" s="33"/>
      <c r="AB123" s="33"/>
      <c r="AC123" s="33"/>
      <c r="AD123" s="33"/>
      <c r="AE123" s="33"/>
    </row>
    <row r="124" spans="1:31" s="2" customFormat="1" ht="12" customHeight="1">
      <c r="A124" s="33"/>
      <c r="B124" s="34"/>
      <c r="C124" s="28" t="s">
        <v>96</v>
      </c>
      <c r="D124" s="33"/>
      <c r="E124" s="33"/>
      <c r="F124" s="33"/>
      <c r="G124" s="33"/>
      <c r="H124" s="33"/>
      <c r="I124" s="94"/>
      <c r="J124" s="33"/>
      <c r="K124" s="33"/>
      <c r="L124" s="43"/>
      <c r="S124" s="33"/>
      <c r="T124" s="33"/>
      <c r="U124" s="33"/>
      <c r="V124" s="33"/>
      <c r="W124" s="33"/>
      <c r="X124" s="33"/>
      <c r="Y124" s="33"/>
      <c r="Z124" s="33"/>
      <c r="AA124" s="33"/>
      <c r="AB124" s="33"/>
      <c r="AC124" s="33"/>
      <c r="AD124" s="33"/>
      <c r="AE124" s="33"/>
    </row>
    <row r="125" spans="1:31" s="2" customFormat="1" ht="16.5" customHeight="1">
      <c r="A125" s="33"/>
      <c r="B125" s="34"/>
      <c r="C125" s="33"/>
      <c r="D125" s="33"/>
      <c r="E125" s="224" t="str">
        <f>E9</f>
        <v>S0 102 - II etapa</v>
      </c>
      <c r="F125" s="260"/>
      <c r="G125" s="260"/>
      <c r="H125" s="260"/>
      <c r="I125" s="94"/>
      <c r="J125" s="33"/>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94"/>
      <c r="J126" s="33"/>
      <c r="K126" s="33"/>
      <c r="L126" s="43"/>
      <c r="S126" s="33"/>
      <c r="T126" s="33"/>
      <c r="U126" s="33"/>
      <c r="V126" s="33"/>
      <c r="W126" s="33"/>
      <c r="X126" s="33"/>
      <c r="Y126" s="33"/>
      <c r="Z126" s="33"/>
      <c r="AA126" s="33"/>
      <c r="AB126" s="33"/>
      <c r="AC126" s="33"/>
      <c r="AD126" s="33"/>
      <c r="AE126" s="33"/>
    </row>
    <row r="127" spans="1:31" s="2" customFormat="1" ht="12" customHeight="1">
      <c r="A127" s="33"/>
      <c r="B127" s="34"/>
      <c r="C127" s="28" t="s">
        <v>19</v>
      </c>
      <c r="D127" s="33"/>
      <c r="E127" s="33"/>
      <c r="F127" s="26" t="str">
        <f>F12</f>
        <v xml:space="preserve"> </v>
      </c>
      <c r="G127" s="33"/>
      <c r="H127" s="33"/>
      <c r="I127" s="95" t="s">
        <v>21</v>
      </c>
      <c r="J127" s="56" t="str">
        <f>IF(J12="","",J12)</f>
        <v>17. 12. 2020</v>
      </c>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94"/>
      <c r="J128" s="33"/>
      <c r="K128" s="33"/>
      <c r="L128" s="43"/>
      <c r="S128" s="33"/>
      <c r="T128" s="33"/>
      <c r="U128" s="33"/>
      <c r="V128" s="33"/>
      <c r="W128" s="33"/>
      <c r="X128" s="33"/>
      <c r="Y128" s="33"/>
      <c r="Z128" s="33"/>
      <c r="AA128" s="33"/>
      <c r="AB128" s="33"/>
      <c r="AC128" s="33"/>
      <c r="AD128" s="33"/>
      <c r="AE128" s="33"/>
    </row>
    <row r="129" spans="1:31" s="2" customFormat="1" ht="15.2" customHeight="1">
      <c r="A129" s="33"/>
      <c r="B129" s="34"/>
      <c r="C129" s="28" t="s">
        <v>23</v>
      </c>
      <c r="D129" s="33"/>
      <c r="E129" s="33"/>
      <c r="F129" s="26" t="str">
        <f>E15</f>
        <v xml:space="preserve"> </v>
      </c>
      <c r="G129" s="33"/>
      <c r="H129" s="33"/>
      <c r="I129" s="95" t="s">
        <v>28</v>
      </c>
      <c r="J129" s="31" t="str">
        <f>E21</f>
        <v xml:space="preserve"> </v>
      </c>
      <c r="K129" s="33"/>
      <c r="L129" s="43"/>
      <c r="S129" s="33"/>
      <c r="T129" s="33"/>
      <c r="U129" s="33"/>
      <c r="V129" s="33"/>
      <c r="W129" s="33"/>
      <c r="X129" s="33"/>
      <c r="Y129" s="33"/>
      <c r="Z129" s="33"/>
      <c r="AA129" s="33"/>
      <c r="AB129" s="33"/>
      <c r="AC129" s="33"/>
      <c r="AD129" s="33"/>
      <c r="AE129" s="33"/>
    </row>
    <row r="130" spans="1:31" s="2" customFormat="1" ht="15.2" customHeight="1">
      <c r="A130" s="33"/>
      <c r="B130" s="34"/>
      <c r="C130" s="28" t="s">
        <v>26</v>
      </c>
      <c r="D130" s="33"/>
      <c r="E130" s="33"/>
      <c r="F130" s="26" t="str">
        <f>IF(E18="","",E18)</f>
        <v>Vyplň údaj</v>
      </c>
      <c r="G130" s="33"/>
      <c r="H130" s="33"/>
      <c r="I130" s="95" t="s">
        <v>30</v>
      </c>
      <c r="J130" s="31" t="str">
        <f>E24</f>
        <v xml:space="preserve"> </v>
      </c>
      <c r="K130" s="33"/>
      <c r="L130" s="43"/>
      <c r="S130" s="33"/>
      <c r="T130" s="33"/>
      <c r="U130" s="33"/>
      <c r="V130" s="33"/>
      <c r="W130" s="33"/>
      <c r="X130" s="33"/>
      <c r="Y130" s="33"/>
      <c r="Z130" s="33"/>
      <c r="AA130" s="33"/>
      <c r="AB130" s="33"/>
      <c r="AC130" s="33"/>
      <c r="AD130" s="33"/>
      <c r="AE130" s="33"/>
    </row>
    <row r="131" spans="1:31" s="2" customFormat="1" ht="10.35" customHeight="1">
      <c r="A131" s="33"/>
      <c r="B131" s="34"/>
      <c r="C131" s="33"/>
      <c r="D131" s="33"/>
      <c r="E131" s="33"/>
      <c r="F131" s="33"/>
      <c r="G131" s="33"/>
      <c r="H131" s="33"/>
      <c r="I131" s="94"/>
      <c r="J131" s="33"/>
      <c r="K131" s="33"/>
      <c r="L131" s="43"/>
      <c r="S131" s="33"/>
      <c r="T131" s="33"/>
      <c r="U131" s="33"/>
      <c r="V131" s="33"/>
      <c r="W131" s="33"/>
      <c r="X131" s="33"/>
      <c r="Y131" s="33"/>
      <c r="Z131" s="33"/>
      <c r="AA131" s="33"/>
      <c r="AB131" s="33"/>
      <c r="AC131" s="33"/>
      <c r="AD131" s="33"/>
      <c r="AE131" s="33"/>
    </row>
    <row r="132" spans="1:31" s="11" customFormat="1" ht="29.25" customHeight="1">
      <c r="A132" s="134"/>
      <c r="B132" s="135"/>
      <c r="C132" s="136" t="s">
        <v>128</v>
      </c>
      <c r="D132" s="137" t="s">
        <v>57</v>
      </c>
      <c r="E132" s="137" t="s">
        <v>53</v>
      </c>
      <c r="F132" s="137" t="s">
        <v>54</v>
      </c>
      <c r="G132" s="137" t="s">
        <v>129</v>
      </c>
      <c r="H132" s="137" t="s">
        <v>130</v>
      </c>
      <c r="I132" s="138" t="s">
        <v>131</v>
      </c>
      <c r="J132" s="137" t="s">
        <v>107</v>
      </c>
      <c r="K132" s="139" t="s">
        <v>132</v>
      </c>
      <c r="L132" s="140"/>
      <c r="M132" s="63" t="s">
        <v>1</v>
      </c>
      <c r="N132" s="64" t="s">
        <v>36</v>
      </c>
      <c r="O132" s="64" t="s">
        <v>133</v>
      </c>
      <c r="P132" s="64" t="s">
        <v>134</v>
      </c>
      <c r="Q132" s="64" t="s">
        <v>135</v>
      </c>
      <c r="R132" s="64" t="s">
        <v>136</v>
      </c>
      <c r="S132" s="64" t="s">
        <v>137</v>
      </c>
      <c r="T132" s="65" t="s">
        <v>138</v>
      </c>
      <c r="U132" s="134"/>
      <c r="V132" s="134"/>
      <c r="W132" s="134"/>
      <c r="X132" s="134"/>
      <c r="Y132" s="134"/>
      <c r="Z132" s="134"/>
      <c r="AA132" s="134"/>
      <c r="AB132" s="134"/>
      <c r="AC132" s="134"/>
      <c r="AD132" s="134"/>
      <c r="AE132" s="134"/>
    </row>
    <row r="133" spans="1:63" s="2" customFormat="1" ht="22.9" customHeight="1">
      <c r="A133" s="33"/>
      <c r="B133" s="34"/>
      <c r="C133" s="70" t="s">
        <v>139</v>
      </c>
      <c r="D133" s="33"/>
      <c r="E133" s="33"/>
      <c r="F133" s="33"/>
      <c r="G133" s="33"/>
      <c r="H133" s="33"/>
      <c r="I133" s="94"/>
      <c r="J133" s="141">
        <f>BK133</f>
        <v>0</v>
      </c>
      <c r="K133" s="33"/>
      <c r="L133" s="34"/>
      <c r="M133" s="66"/>
      <c r="N133" s="57"/>
      <c r="O133" s="67"/>
      <c r="P133" s="142">
        <f>P134+P681+P687</f>
        <v>0</v>
      </c>
      <c r="Q133" s="67"/>
      <c r="R133" s="142">
        <f>R134+R681+R687</f>
        <v>2136.4235621999997</v>
      </c>
      <c r="S133" s="67"/>
      <c r="T133" s="143">
        <f>T134+T681+T687</f>
        <v>9231.208</v>
      </c>
      <c r="U133" s="33"/>
      <c r="V133" s="33"/>
      <c r="W133" s="33"/>
      <c r="X133" s="33"/>
      <c r="Y133" s="33"/>
      <c r="Z133" s="33"/>
      <c r="AA133" s="33"/>
      <c r="AB133" s="33"/>
      <c r="AC133" s="33"/>
      <c r="AD133" s="33"/>
      <c r="AE133" s="33"/>
      <c r="AT133" s="18" t="s">
        <v>71</v>
      </c>
      <c r="AU133" s="18" t="s">
        <v>109</v>
      </c>
      <c r="BK133" s="144">
        <f>BK134+BK681+BK687</f>
        <v>0</v>
      </c>
    </row>
    <row r="134" spans="2:63" s="12" customFormat="1" ht="25.9" customHeight="1">
      <c r="B134" s="145"/>
      <c r="D134" s="146" t="s">
        <v>71</v>
      </c>
      <c r="E134" s="147" t="s">
        <v>140</v>
      </c>
      <c r="F134" s="147" t="s">
        <v>141</v>
      </c>
      <c r="I134" s="148"/>
      <c r="J134" s="149">
        <f>BK134</f>
        <v>0</v>
      </c>
      <c r="L134" s="145"/>
      <c r="M134" s="150"/>
      <c r="N134" s="151"/>
      <c r="O134" s="151"/>
      <c r="P134" s="152">
        <f>P135+P267+P275+P411+P467+P635+P674</f>
        <v>0</v>
      </c>
      <c r="Q134" s="151"/>
      <c r="R134" s="152">
        <f>R135+R267+R275+R411+R467+R635+R674</f>
        <v>2136.2372622</v>
      </c>
      <c r="S134" s="151"/>
      <c r="T134" s="153">
        <f>T135+T267+T275+T411+T467+T635+T674</f>
        <v>9231.208</v>
      </c>
      <c r="AR134" s="146" t="s">
        <v>80</v>
      </c>
      <c r="AT134" s="154" t="s">
        <v>71</v>
      </c>
      <c r="AU134" s="154" t="s">
        <v>72</v>
      </c>
      <c r="AY134" s="146" t="s">
        <v>142</v>
      </c>
      <c r="BK134" s="155">
        <f>BK135+BK267+BK275+BK411+BK467+BK635+BK674</f>
        <v>0</v>
      </c>
    </row>
    <row r="135" spans="2:63" s="12" customFormat="1" ht="22.9" customHeight="1">
      <c r="B135" s="145"/>
      <c r="D135" s="146" t="s">
        <v>71</v>
      </c>
      <c r="E135" s="156" t="s">
        <v>80</v>
      </c>
      <c r="F135" s="156" t="s">
        <v>143</v>
      </c>
      <c r="I135" s="148"/>
      <c r="J135" s="157">
        <f>BK135</f>
        <v>0</v>
      </c>
      <c r="L135" s="145"/>
      <c r="M135" s="150"/>
      <c r="N135" s="151"/>
      <c r="O135" s="151"/>
      <c r="P135" s="152">
        <f>SUM(P136:P266)</f>
        <v>0</v>
      </c>
      <c r="Q135" s="151"/>
      <c r="R135" s="152">
        <f>SUM(R136:R266)</f>
        <v>-1008.49732</v>
      </c>
      <c r="S135" s="151"/>
      <c r="T135" s="153">
        <f>SUM(T136:T266)</f>
        <v>8839.2</v>
      </c>
      <c r="AR135" s="146" t="s">
        <v>80</v>
      </c>
      <c r="AT135" s="154" t="s">
        <v>71</v>
      </c>
      <c r="AU135" s="154" t="s">
        <v>80</v>
      </c>
      <c r="AY135" s="146" t="s">
        <v>142</v>
      </c>
      <c r="BK135" s="155">
        <f>SUM(BK136:BK266)</f>
        <v>0</v>
      </c>
    </row>
    <row r="136" spans="1:65" s="2" customFormat="1" ht="21.75" customHeight="1">
      <c r="A136" s="33"/>
      <c r="B136" s="158"/>
      <c r="C136" s="159" t="s">
        <v>144</v>
      </c>
      <c r="D136" s="159" t="s">
        <v>145</v>
      </c>
      <c r="E136" s="160" t="s">
        <v>146</v>
      </c>
      <c r="F136" s="161" t="s">
        <v>147</v>
      </c>
      <c r="G136" s="162" t="s">
        <v>148</v>
      </c>
      <c r="H136" s="163">
        <v>2600</v>
      </c>
      <c r="I136" s="164"/>
      <c r="J136" s="165">
        <f>ROUND(I136*H136,2)</f>
        <v>0</v>
      </c>
      <c r="K136" s="161" t="s">
        <v>149</v>
      </c>
      <c r="L136" s="34"/>
      <c r="M136" s="166" t="s">
        <v>1</v>
      </c>
      <c r="N136" s="167" t="s">
        <v>37</v>
      </c>
      <c r="O136" s="59"/>
      <c r="P136" s="168">
        <f>O136*H136</f>
        <v>0</v>
      </c>
      <c r="Q136" s="168">
        <v>0</v>
      </c>
      <c r="R136" s="168">
        <f>Q136*H136</f>
        <v>0</v>
      </c>
      <c r="S136" s="168">
        <v>0.255</v>
      </c>
      <c r="T136" s="169">
        <f>S136*H136</f>
        <v>663</v>
      </c>
      <c r="U136" s="33"/>
      <c r="V136" s="33"/>
      <c r="W136" s="33"/>
      <c r="X136" s="33"/>
      <c r="Y136" s="33"/>
      <c r="Z136" s="33"/>
      <c r="AA136" s="33"/>
      <c r="AB136" s="33"/>
      <c r="AC136" s="33"/>
      <c r="AD136" s="33"/>
      <c r="AE136" s="33"/>
      <c r="AR136" s="170" t="s">
        <v>150</v>
      </c>
      <c r="AT136" s="170" t="s">
        <v>145</v>
      </c>
      <c r="AU136" s="170" t="s">
        <v>82</v>
      </c>
      <c r="AY136" s="18" t="s">
        <v>142</v>
      </c>
      <c r="BE136" s="171">
        <f>IF(N136="základní",J136,0)</f>
        <v>0</v>
      </c>
      <c r="BF136" s="171">
        <f>IF(N136="snížená",J136,0)</f>
        <v>0</v>
      </c>
      <c r="BG136" s="171">
        <f>IF(N136="zákl. přenesená",J136,0)</f>
        <v>0</v>
      </c>
      <c r="BH136" s="171">
        <f>IF(N136="sníž. přenesená",J136,0)</f>
        <v>0</v>
      </c>
      <c r="BI136" s="171">
        <f>IF(N136="nulová",J136,0)</f>
        <v>0</v>
      </c>
      <c r="BJ136" s="18" t="s">
        <v>80</v>
      </c>
      <c r="BK136" s="171">
        <f>ROUND(I136*H136,2)</f>
        <v>0</v>
      </c>
      <c r="BL136" s="18" t="s">
        <v>150</v>
      </c>
      <c r="BM136" s="170" t="s">
        <v>151</v>
      </c>
    </row>
    <row r="137" spans="1:47" s="2" customFormat="1" ht="48.75">
      <c r="A137" s="33"/>
      <c r="B137" s="34"/>
      <c r="C137" s="33"/>
      <c r="D137" s="172" t="s">
        <v>152</v>
      </c>
      <c r="E137" s="33"/>
      <c r="F137" s="173" t="s">
        <v>153</v>
      </c>
      <c r="G137" s="33"/>
      <c r="H137" s="33"/>
      <c r="I137" s="94"/>
      <c r="J137" s="33"/>
      <c r="K137" s="33"/>
      <c r="L137" s="34"/>
      <c r="M137" s="174"/>
      <c r="N137" s="175"/>
      <c r="O137" s="59"/>
      <c r="P137" s="59"/>
      <c r="Q137" s="59"/>
      <c r="R137" s="59"/>
      <c r="S137" s="59"/>
      <c r="T137" s="60"/>
      <c r="U137" s="33"/>
      <c r="V137" s="33"/>
      <c r="W137" s="33"/>
      <c r="X137" s="33"/>
      <c r="Y137" s="33"/>
      <c r="Z137" s="33"/>
      <c r="AA137" s="33"/>
      <c r="AB137" s="33"/>
      <c r="AC137" s="33"/>
      <c r="AD137" s="33"/>
      <c r="AE137" s="33"/>
      <c r="AT137" s="18" t="s">
        <v>152</v>
      </c>
      <c r="AU137" s="18" t="s">
        <v>82</v>
      </c>
    </row>
    <row r="138" spans="1:47" s="2" customFormat="1" ht="156">
      <c r="A138" s="33"/>
      <c r="B138" s="34"/>
      <c r="C138" s="33"/>
      <c r="D138" s="172" t="s">
        <v>154</v>
      </c>
      <c r="E138" s="33"/>
      <c r="F138" s="176" t="s">
        <v>155</v>
      </c>
      <c r="G138" s="33"/>
      <c r="H138" s="33"/>
      <c r="I138" s="94"/>
      <c r="J138" s="33"/>
      <c r="K138" s="33"/>
      <c r="L138" s="34"/>
      <c r="M138" s="174"/>
      <c r="N138" s="175"/>
      <c r="O138" s="59"/>
      <c r="P138" s="59"/>
      <c r="Q138" s="59"/>
      <c r="R138" s="59"/>
      <c r="S138" s="59"/>
      <c r="T138" s="60"/>
      <c r="U138" s="33"/>
      <c r="V138" s="33"/>
      <c r="W138" s="33"/>
      <c r="X138" s="33"/>
      <c r="Y138" s="33"/>
      <c r="Z138" s="33"/>
      <c r="AA138" s="33"/>
      <c r="AB138" s="33"/>
      <c r="AC138" s="33"/>
      <c r="AD138" s="33"/>
      <c r="AE138" s="33"/>
      <c r="AT138" s="18" t="s">
        <v>154</v>
      </c>
      <c r="AU138" s="18" t="s">
        <v>82</v>
      </c>
    </row>
    <row r="139" spans="2:51" s="13" customFormat="1" ht="12">
      <c r="B139" s="177"/>
      <c r="D139" s="172" t="s">
        <v>156</v>
      </c>
      <c r="E139" s="178" t="s">
        <v>1</v>
      </c>
      <c r="F139" s="179" t="s">
        <v>157</v>
      </c>
      <c r="H139" s="180">
        <v>2600</v>
      </c>
      <c r="I139" s="181"/>
      <c r="L139" s="177"/>
      <c r="M139" s="182"/>
      <c r="N139" s="183"/>
      <c r="O139" s="183"/>
      <c r="P139" s="183"/>
      <c r="Q139" s="183"/>
      <c r="R139" s="183"/>
      <c r="S139" s="183"/>
      <c r="T139" s="184"/>
      <c r="AT139" s="178" t="s">
        <v>156</v>
      </c>
      <c r="AU139" s="178" t="s">
        <v>82</v>
      </c>
      <c r="AV139" s="13" t="s">
        <v>82</v>
      </c>
      <c r="AW139" s="13" t="s">
        <v>29</v>
      </c>
      <c r="AX139" s="13" t="s">
        <v>72</v>
      </c>
      <c r="AY139" s="178" t="s">
        <v>142</v>
      </c>
    </row>
    <row r="140" spans="2:51" s="14" customFormat="1" ht="12">
      <c r="B140" s="185"/>
      <c r="D140" s="172" t="s">
        <v>156</v>
      </c>
      <c r="E140" s="186" t="s">
        <v>1</v>
      </c>
      <c r="F140" s="187" t="s">
        <v>158</v>
      </c>
      <c r="H140" s="188">
        <v>2600</v>
      </c>
      <c r="I140" s="189"/>
      <c r="L140" s="185"/>
      <c r="M140" s="190"/>
      <c r="N140" s="191"/>
      <c r="O140" s="191"/>
      <c r="P140" s="191"/>
      <c r="Q140" s="191"/>
      <c r="R140" s="191"/>
      <c r="S140" s="191"/>
      <c r="T140" s="192"/>
      <c r="AT140" s="186" t="s">
        <v>156</v>
      </c>
      <c r="AU140" s="186" t="s">
        <v>82</v>
      </c>
      <c r="AV140" s="14" t="s">
        <v>150</v>
      </c>
      <c r="AW140" s="14" t="s">
        <v>29</v>
      </c>
      <c r="AX140" s="14" t="s">
        <v>80</v>
      </c>
      <c r="AY140" s="186" t="s">
        <v>142</v>
      </c>
    </row>
    <row r="141" spans="2:51" s="15" customFormat="1" ht="22.5">
      <c r="B141" s="193"/>
      <c r="D141" s="172" t="s">
        <v>156</v>
      </c>
      <c r="E141" s="194" t="s">
        <v>1</v>
      </c>
      <c r="F141" s="195" t="s">
        <v>159</v>
      </c>
      <c r="H141" s="194" t="s">
        <v>1</v>
      </c>
      <c r="I141" s="196"/>
      <c r="L141" s="193"/>
      <c r="M141" s="197"/>
      <c r="N141" s="198"/>
      <c r="O141" s="198"/>
      <c r="P141" s="198"/>
      <c r="Q141" s="198"/>
      <c r="R141" s="198"/>
      <c r="S141" s="198"/>
      <c r="T141" s="199"/>
      <c r="AT141" s="194" t="s">
        <v>156</v>
      </c>
      <c r="AU141" s="194" t="s">
        <v>82</v>
      </c>
      <c r="AV141" s="15" t="s">
        <v>80</v>
      </c>
      <c r="AW141" s="15" t="s">
        <v>29</v>
      </c>
      <c r="AX141" s="15" t="s">
        <v>72</v>
      </c>
      <c r="AY141" s="194" t="s">
        <v>142</v>
      </c>
    </row>
    <row r="142" spans="1:65" s="2" customFormat="1" ht="16.5" customHeight="1">
      <c r="A142" s="33"/>
      <c r="B142" s="158"/>
      <c r="C142" s="159" t="s">
        <v>160</v>
      </c>
      <c r="D142" s="159" t="s">
        <v>145</v>
      </c>
      <c r="E142" s="160" t="s">
        <v>161</v>
      </c>
      <c r="F142" s="161" t="s">
        <v>162</v>
      </c>
      <c r="G142" s="162" t="s">
        <v>163</v>
      </c>
      <c r="H142" s="163">
        <v>260</v>
      </c>
      <c r="I142" s="164"/>
      <c r="J142" s="165">
        <f>ROUND(I142*H142,2)</f>
        <v>0</v>
      </c>
      <c r="K142" s="161" t="s">
        <v>149</v>
      </c>
      <c r="L142" s="34"/>
      <c r="M142" s="166" t="s">
        <v>1</v>
      </c>
      <c r="N142" s="167" t="s">
        <v>37</v>
      </c>
      <c r="O142" s="59"/>
      <c r="P142" s="168">
        <f>O142*H142</f>
        <v>0</v>
      </c>
      <c r="Q142" s="168">
        <v>0</v>
      </c>
      <c r="R142" s="168">
        <f>Q142*H142</f>
        <v>0</v>
      </c>
      <c r="S142" s="168">
        <v>0</v>
      </c>
      <c r="T142" s="169">
        <f>S142*H142</f>
        <v>0</v>
      </c>
      <c r="U142" s="33"/>
      <c r="V142" s="33"/>
      <c r="W142" s="33"/>
      <c r="X142" s="33"/>
      <c r="Y142" s="33"/>
      <c r="Z142" s="33"/>
      <c r="AA142" s="33"/>
      <c r="AB142" s="33"/>
      <c r="AC142" s="33"/>
      <c r="AD142" s="33"/>
      <c r="AE142" s="33"/>
      <c r="AR142" s="170" t="s">
        <v>150</v>
      </c>
      <c r="AT142" s="170" t="s">
        <v>145</v>
      </c>
      <c r="AU142" s="170" t="s">
        <v>82</v>
      </c>
      <c r="AY142" s="18" t="s">
        <v>142</v>
      </c>
      <c r="BE142" s="171">
        <f>IF(N142="základní",J142,0)</f>
        <v>0</v>
      </c>
      <c r="BF142" s="171">
        <f>IF(N142="snížená",J142,0)</f>
        <v>0</v>
      </c>
      <c r="BG142" s="171">
        <f>IF(N142="zákl. přenesená",J142,0)</f>
        <v>0</v>
      </c>
      <c r="BH142" s="171">
        <f>IF(N142="sníž. přenesená",J142,0)</f>
        <v>0</v>
      </c>
      <c r="BI142" s="171">
        <f>IF(N142="nulová",J142,0)</f>
        <v>0</v>
      </c>
      <c r="BJ142" s="18" t="s">
        <v>80</v>
      </c>
      <c r="BK142" s="171">
        <f>ROUND(I142*H142,2)</f>
        <v>0</v>
      </c>
      <c r="BL142" s="18" t="s">
        <v>150</v>
      </c>
      <c r="BM142" s="170" t="s">
        <v>164</v>
      </c>
    </row>
    <row r="143" spans="1:47" s="2" customFormat="1" ht="12">
      <c r="A143" s="33"/>
      <c r="B143" s="34"/>
      <c r="C143" s="33"/>
      <c r="D143" s="172" t="s">
        <v>152</v>
      </c>
      <c r="E143" s="33"/>
      <c r="F143" s="173" t="s">
        <v>162</v>
      </c>
      <c r="G143" s="33"/>
      <c r="H143" s="33"/>
      <c r="I143" s="94"/>
      <c r="J143" s="33"/>
      <c r="K143" s="33"/>
      <c r="L143" s="34"/>
      <c r="M143" s="174"/>
      <c r="N143" s="175"/>
      <c r="O143" s="59"/>
      <c r="P143" s="59"/>
      <c r="Q143" s="59"/>
      <c r="R143" s="59"/>
      <c r="S143" s="59"/>
      <c r="T143" s="60"/>
      <c r="U143" s="33"/>
      <c r="V143" s="33"/>
      <c r="W143" s="33"/>
      <c r="X143" s="33"/>
      <c r="Y143" s="33"/>
      <c r="Z143" s="33"/>
      <c r="AA143" s="33"/>
      <c r="AB143" s="33"/>
      <c r="AC143" s="33"/>
      <c r="AD143" s="33"/>
      <c r="AE143" s="33"/>
      <c r="AT143" s="18" t="s">
        <v>152</v>
      </c>
      <c r="AU143" s="18" t="s">
        <v>82</v>
      </c>
    </row>
    <row r="144" spans="2:51" s="15" customFormat="1" ht="22.5">
      <c r="B144" s="193"/>
      <c r="D144" s="172" t="s">
        <v>156</v>
      </c>
      <c r="E144" s="194" t="s">
        <v>1</v>
      </c>
      <c r="F144" s="195" t="s">
        <v>165</v>
      </c>
      <c r="H144" s="194" t="s">
        <v>1</v>
      </c>
      <c r="I144" s="196"/>
      <c r="L144" s="193"/>
      <c r="M144" s="197"/>
      <c r="N144" s="198"/>
      <c r="O144" s="198"/>
      <c r="P144" s="198"/>
      <c r="Q144" s="198"/>
      <c r="R144" s="198"/>
      <c r="S144" s="198"/>
      <c r="T144" s="199"/>
      <c r="AT144" s="194" t="s">
        <v>156</v>
      </c>
      <c r="AU144" s="194" t="s">
        <v>82</v>
      </c>
      <c r="AV144" s="15" t="s">
        <v>80</v>
      </c>
      <c r="AW144" s="15" t="s">
        <v>29</v>
      </c>
      <c r="AX144" s="15" t="s">
        <v>72</v>
      </c>
      <c r="AY144" s="194" t="s">
        <v>142</v>
      </c>
    </row>
    <row r="145" spans="2:51" s="13" customFormat="1" ht="22.5">
      <c r="B145" s="177"/>
      <c r="D145" s="172" t="s">
        <v>156</v>
      </c>
      <c r="E145" s="178" t="s">
        <v>1</v>
      </c>
      <c r="F145" s="179" t="s">
        <v>166</v>
      </c>
      <c r="H145" s="180">
        <v>260</v>
      </c>
      <c r="I145" s="181"/>
      <c r="L145" s="177"/>
      <c r="M145" s="182"/>
      <c r="N145" s="183"/>
      <c r="O145" s="183"/>
      <c r="P145" s="183"/>
      <c r="Q145" s="183"/>
      <c r="R145" s="183"/>
      <c r="S145" s="183"/>
      <c r="T145" s="184"/>
      <c r="AT145" s="178" t="s">
        <v>156</v>
      </c>
      <c r="AU145" s="178" t="s">
        <v>82</v>
      </c>
      <c r="AV145" s="13" t="s">
        <v>82</v>
      </c>
      <c r="AW145" s="13" t="s">
        <v>29</v>
      </c>
      <c r="AX145" s="13" t="s">
        <v>80</v>
      </c>
      <c r="AY145" s="178" t="s">
        <v>142</v>
      </c>
    </row>
    <row r="146" spans="1:65" s="2" customFormat="1" ht="21.75" customHeight="1">
      <c r="A146" s="33"/>
      <c r="B146" s="158"/>
      <c r="C146" s="159" t="s">
        <v>167</v>
      </c>
      <c r="D146" s="159" t="s">
        <v>145</v>
      </c>
      <c r="E146" s="160" t="s">
        <v>168</v>
      </c>
      <c r="F146" s="161" t="s">
        <v>169</v>
      </c>
      <c r="G146" s="162" t="s">
        <v>148</v>
      </c>
      <c r="H146" s="163">
        <v>810</v>
      </c>
      <c r="I146" s="164"/>
      <c r="J146" s="165">
        <f>ROUND(I146*H146,2)</f>
        <v>0</v>
      </c>
      <c r="K146" s="161" t="s">
        <v>149</v>
      </c>
      <c r="L146" s="34"/>
      <c r="M146" s="166" t="s">
        <v>1</v>
      </c>
      <c r="N146" s="167" t="s">
        <v>37</v>
      </c>
      <c r="O146" s="59"/>
      <c r="P146" s="168">
        <f>O146*H146</f>
        <v>0</v>
      </c>
      <c r="Q146" s="168">
        <v>0</v>
      </c>
      <c r="R146" s="168">
        <f>Q146*H146</f>
        <v>0</v>
      </c>
      <c r="S146" s="168">
        <v>0.32</v>
      </c>
      <c r="T146" s="169">
        <f>S146*H146</f>
        <v>259.2</v>
      </c>
      <c r="U146" s="33"/>
      <c r="V146" s="33"/>
      <c r="W146" s="33"/>
      <c r="X146" s="33"/>
      <c r="Y146" s="33"/>
      <c r="Z146" s="33"/>
      <c r="AA146" s="33"/>
      <c r="AB146" s="33"/>
      <c r="AC146" s="33"/>
      <c r="AD146" s="33"/>
      <c r="AE146" s="33"/>
      <c r="AR146" s="170" t="s">
        <v>150</v>
      </c>
      <c r="AT146" s="170" t="s">
        <v>145</v>
      </c>
      <c r="AU146" s="170" t="s">
        <v>82</v>
      </c>
      <c r="AY146" s="18" t="s">
        <v>142</v>
      </c>
      <c r="BE146" s="171">
        <f>IF(N146="základní",J146,0)</f>
        <v>0</v>
      </c>
      <c r="BF146" s="171">
        <f>IF(N146="snížená",J146,0)</f>
        <v>0</v>
      </c>
      <c r="BG146" s="171">
        <f>IF(N146="zákl. přenesená",J146,0)</f>
        <v>0</v>
      </c>
      <c r="BH146" s="171">
        <f>IF(N146="sníž. přenesená",J146,0)</f>
        <v>0</v>
      </c>
      <c r="BI146" s="171">
        <f>IF(N146="nulová",J146,0)</f>
        <v>0</v>
      </c>
      <c r="BJ146" s="18" t="s">
        <v>80</v>
      </c>
      <c r="BK146" s="171">
        <f>ROUND(I146*H146,2)</f>
        <v>0</v>
      </c>
      <c r="BL146" s="18" t="s">
        <v>150</v>
      </c>
      <c r="BM146" s="170" t="s">
        <v>170</v>
      </c>
    </row>
    <row r="147" spans="1:47" s="2" customFormat="1" ht="39">
      <c r="A147" s="33"/>
      <c r="B147" s="34"/>
      <c r="C147" s="33"/>
      <c r="D147" s="172" t="s">
        <v>152</v>
      </c>
      <c r="E147" s="33"/>
      <c r="F147" s="173" t="s">
        <v>171</v>
      </c>
      <c r="G147" s="33"/>
      <c r="H147" s="33"/>
      <c r="I147" s="94"/>
      <c r="J147" s="33"/>
      <c r="K147" s="33"/>
      <c r="L147" s="34"/>
      <c r="M147" s="174"/>
      <c r="N147" s="175"/>
      <c r="O147" s="59"/>
      <c r="P147" s="59"/>
      <c r="Q147" s="59"/>
      <c r="R147" s="59"/>
      <c r="S147" s="59"/>
      <c r="T147" s="60"/>
      <c r="U147" s="33"/>
      <c r="V147" s="33"/>
      <c r="W147" s="33"/>
      <c r="X147" s="33"/>
      <c r="Y147" s="33"/>
      <c r="Z147" s="33"/>
      <c r="AA147" s="33"/>
      <c r="AB147" s="33"/>
      <c r="AC147" s="33"/>
      <c r="AD147" s="33"/>
      <c r="AE147" s="33"/>
      <c r="AT147" s="18" t="s">
        <v>152</v>
      </c>
      <c r="AU147" s="18" t="s">
        <v>82</v>
      </c>
    </row>
    <row r="148" spans="1:47" s="2" customFormat="1" ht="146.25">
      <c r="A148" s="33"/>
      <c r="B148" s="34"/>
      <c r="C148" s="33"/>
      <c r="D148" s="172" t="s">
        <v>154</v>
      </c>
      <c r="E148" s="33"/>
      <c r="F148" s="176" t="s">
        <v>172</v>
      </c>
      <c r="G148" s="33"/>
      <c r="H148" s="33"/>
      <c r="I148" s="94"/>
      <c r="J148" s="33"/>
      <c r="K148" s="33"/>
      <c r="L148" s="34"/>
      <c r="M148" s="174"/>
      <c r="N148" s="175"/>
      <c r="O148" s="59"/>
      <c r="P148" s="59"/>
      <c r="Q148" s="59"/>
      <c r="R148" s="59"/>
      <c r="S148" s="59"/>
      <c r="T148" s="60"/>
      <c r="U148" s="33"/>
      <c r="V148" s="33"/>
      <c r="W148" s="33"/>
      <c r="X148" s="33"/>
      <c r="Y148" s="33"/>
      <c r="Z148" s="33"/>
      <c r="AA148" s="33"/>
      <c r="AB148" s="33"/>
      <c r="AC148" s="33"/>
      <c r="AD148" s="33"/>
      <c r="AE148" s="33"/>
      <c r="AT148" s="18" t="s">
        <v>154</v>
      </c>
      <c r="AU148" s="18" t="s">
        <v>82</v>
      </c>
    </row>
    <row r="149" spans="2:51" s="13" customFormat="1" ht="12">
      <c r="B149" s="177"/>
      <c r="D149" s="172" t="s">
        <v>156</v>
      </c>
      <c r="E149" s="178" t="s">
        <v>1</v>
      </c>
      <c r="F149" s="179" t="s">
        <v>173</v>
      </c>
      <c r="H149" s="180">
        <v>810</v>
      </c>
      <c r="I149" s="181"/>
      <c r="L149" s="177"/>
      <c r="M149" s="182"/>
      <c r="N149" s="183"/>
      <c r="O149" s="183"/>
      <c r="P149" s="183"/>
      <c r="Q149" s="183"/>
      <c r="R149" s="183"/>
      <c r="S149" s="183"/>
      <c r="T149" s="184"/>
      <c r="AT149" s="178" t="s">
        <v>156</v>
      </c>
      <c r="AU149" s="178" t="s">
        <v>82</v>
      </c>
      <c r="AV149" s="13" t="s">
        <v>82</v>
      </c>
      <c r="AW149" s="13" t="s">
        <v>29</v>
      </c>
      <c r="AX149" s="13" t="s">
        <v>72</v>
      </c>
      <c r="AY149" s="178" t="s">
        <v>142</v>
      </c>
    </row>
    <row r="150" spans="2:51" s="14" customFormat="1" ht="12">
      <c r="B150" s="185"/>
      <c r="D150" s="172" t="s">
        <v>156</v>
      </c>
      <c r="E150" s="186" t="s">
        <v>1</v>
      </c>
      <c r="F150" s="187" t="s">
        <v>158</v>
      </c>
      <c r="H150" s="188">
        <v>810</v>
      </c>
      <c r="I150" s="189"/>
      <c r="L150" s="185"/>
      <c r="M150" s="190"/>
      <c r="N150" s="191"/>
      <c r="O150" s="191"/>
      <c r="P150" s="191"/>
      <c r="Q150" s="191"/>
      <c r="R150" s="191"/>
      <c r="S150" s="191"/>
      <c r="T150" s="192"/>
      <c r="AT150" s="186" t="s">
        <v>156</v>
      </c>
      <c r="AU150" s="186" t="s">
        <v>82</v>
      </c>
      <c r="AV150" s="14" t="s">
        <v>150</v>
      </c>
      <c r="AW150" s="14" t="s">
        <v>29</v>
      </c>
      <c r="AX150" s="14" t="s">
        <v>80</v>
      </c>
      <c r="AY150" s="186" t="s">
        <v>142</v>
      </c>
    </row>
    <row r="151" spans="1:65" s="2" customFormat="1" ht="21.75" customHeight="1">
      <c r="A151" s="33"/>
      <c r="B151" s="158"/>
      <c r="C151" s="159" t="s">
        <v>174</v>
      </c>
      <c r="D151" s="159" t="s">
        <v>145</v>
      </c>
      <c r="E151" s="160" t="s">
        <v>175</v>
      </c>
      <c r="F151" s="161" t="s">
        <v>176</v>
      </c>
      <c r="G151" s="162" t="s">
        <v>148</v>
      </c>
      <c r="H151" s="163">
        <v>4110</v>
      </c>
      <c r="I151" s="164"/>
      <c r="J151" s="165">
        <f>ROUND(I151*H151,2)</f>
        <v>0</v>
      </c>
      <c r="K151" s="161" t="s">
        <v>149</v>
      </c>
      <c r="L151" s="34"/>
      <c r="M151" s="166" t="s">
        <v>1</v>
      </c>
      <c r="N151" s="167" t="s">
        <v>37</v>
      </c>
      <c r="O151" s="59"/>
      <c r="P151" s="168">
        <f>O151*H151</f>
        <v>0</v>
      </c>
      <c r="Q151" s="168">
        <v>0</v>
      </c>
      <c r="R151" s="168">
        <f>Q151*H151</f>
        <v>0</v>
      </c>
      <c r="S151" s="168">
        <v>0.44</v>
      </c>
      <c r="T151" s="169">
        <f>S151*H151</f>
        <v>1808.4</v>
      </c>
      <c r="U151" s="33"/>
      <c r="V151" s="33"/>
      <c r="W151" s="33"/>
      <c r="X151" s="33"/>
      <c r="Y151" s="33"/>
      <c r="Z151" s="33"/>
      <c r="AA151" s="33"/>
      <c r="AB151" s="33"/>
      <c r="AC151" s="33"/>
      <c r="AD151" s="33"/>
      <c r="AE151" s="33"/>
      <c r="AR151" s="170" t="s">
        <v>150</v>
      </c>
      <c r="AT151" s="170" t="s">
        <v>145</v>
      </c>
      <c r="AU151" s="170" t="s">
        <v>82</v>
      </c>
      <c r="AY151" s="18" t="s">
        <v>142</v>
      </c>
      <c r="BE151" s="171">
        <f>IF(N151="základní",J151,0)</f>
        <v>0</v>
      </c>
      <c r="BF151" s="171">
        <f>IF(N151="snížená",J151,0)</f>
        <v>0</v>
      </c>
      <c r="BG151" s="171">
        <f>IF(N151="zákl. přenesená",J151,0)</f>
        <v>0</v>
      </c>
      <c r="BH151" s="171">
        <f>IF(N151="sníž. přenesená",J151,0)</f>
        <v>0</v>
      </c>
      <c r="BI151" s="171">
        <f>IF(N151="nulová",J151,0)</f>
        <v>0</v>
      </c>
      <c r="BJ151" s="18" t="s">
        <v>80</v>
      </c>
      <c r="BK151" s="171">
        <f>ROUND(I151*H151,2)</f>
        <v>0</v>
      </c>
      <c r="BL151" s="18" t="s">
        <v>150</v>
      </c>
      <c r="BM151" s="170" t="s">
        <v>177</v>
      </c>
    </row>
    <row r="152" spans="1:47" s="2" customFormat="1" ht="39">
      <c r="A152" s="33"/>
      <c r="B152" s="34"/>
      <c r="C152" s="33"/>
      <c r="D152" s="172" t="s">
        <v>152</v>
      </c>
      <c r="E152" s="33"/>
      <c r="F152" s="173" t="s">
        <v>178</v>
      </c>
      <c r="G152" s="33"/>
      <c r="H152" s="33"/>
      <c r="I152" s="94"/>
      <c r="J152" s="33"/>
      <c r="K152" s="33"/>
      <c r="L152" s="34"/>
      <c r="M152" s="174"/>
      <c r="N152" s="175"/>
      <c r="O152" s="59"/>
      <c r="P152" s="59"/>
      <c r="Q152" s="59"/>
      <c r="R152" s="59"/>
      <c r="S152" s="59"/>
      <c r="T152" s="60"/>
      <c r="U152" s="33"/>
      <c r="V152" s="33"/>
      <c r="W152" s="33"/>
      <c r="X152" s="33"/>
      <c r="Y152" s="33"/>
      <c r="Z152" s="33"/>
      <c r="AA152" s="33"/>
      <c r="AB152" s="33"/>
      <c r="AC152" s="33"/>
      <c r="AD152" s="33"/>
      <c r="AE152" s="33"/>
      <c r="AT152" s="18" t="s">
        <v>152</v>
      </c>
      <c r="AU152" s="18" t="s">
        <v>82</v>
      </c>
    </row>
    <row r="153" spans="1:47" s="2" customFormat="1" ht="253.5">
      <c r="A153" s="33"/>
      <c r="B153" s="34"/>
      <c r="C153" s="33"/>
      <c r="D153" s="172" t="s">
        <v>154</v>
      </c>
      <c r="E153" s="33"/>
      <c r="F153" s="176" t="s">
        <v>179</v>
      </c>
      <c r="G153" s="33"/>
      <c r="H153" s="33"/>
      <c r="I153" s="94"/>
      <c r="J153" s="33"/>
      <c r="K153" s="33"/>
      <c r="L153" s="34"/>
      <c r="M153" s="174"/>
      <c r="N153" s="175"/>
      <c r="O153" s="59"/>
      <c r="P153" s="59"/>
      <c r="Q153" s="59"/>
      <c r="R153" s="59"/>
      <c r="S153" s="59"/>
      <c r="T153" s="60"/>
      <c r="U153" s="33"/>
      <c r="V153" s="33"/>
      <c r="W153" s="33"/>
      <c r="X153" s="33"/>
      <c r="Y153" s="33"/>
      <c r="Z153" s="33"/>
      <c r="AA153" s="33"/>
      <c r="AB153" s="33"/>
      <c r="AC153" s="33"/>
      <c r="AD153" s="33"/>
      <c r="AE153" s="33"/>
      <c r="AT153" s="18" t="s">
        <v>154</v>
      </c>
      <c r="AU153" s="18" t="s">
        <v>82</v>
      </c>
    </row>
    <row r="154" spans="2:51" s="13" customFormat="1" ht="12">
      <c r="B154" s="177"/>
      <c r="D154" s="172" t="s">
        <v>156</v>
      </c>
      <c r="E154" s="178" t="s">
        <v>1</v>
      </c>
      <c r="F154" s="179" t="s">
        <v>180</v>
      </c>
      <c r="H154" s="180">
        <v>810</v>
      </c>
      <c r="I154" s="181"/>
      <c r="L154" s="177"/>
      <c r="M154" s="182"/>
      <c r="N154" s="183"/>
      <c r="O154" s="183"/>
      <c r="P154" s="183"/>
      <c r="Q154" s="183"/>
      <c r="R154" s="183"/>
      <c r="S154" s="183"/>
      <c r="T154" s="184"/>
      <c r="AT154" s="178" t="s">
        <v>156</v>
      </c>
      <c r="AU154" s="178" t="s">
        <v>82</v>
      </c>
      <c r="AV154" s="13" t="s">
        <v>82</v>
      </c>
      <c r="AW154" s="13" t="s">
        <v>29</v>
      </c>
      <c r="AX154" s="13" t="s">
        <v>72</v>
      </c>
      <c r="AY154" s="178" t="s">
        <v>142</v>
      </c>
    </row>
    <row r="155" spans="2:51" s="13" customFormat="1" ht="22.5">
      <c r="B155" s="177"/>
      <c r="D155" s="172" t="s">
        <v>156</v>
      </c>
      <c r="E155" s="178" t="s">
        <v>1</v>
      </c>
      <c r="F155" s="179" t="s">
        <v>181</v>
      </c>
      <c r="H155" s="180">
        <v>3300</v>
      </c>
      <c r="I155" s="181"/>
      <c r="L155" s="177"/>
      <c r="M155" s="182"/>
      <c r="N155" s="183"/>
      <c r="O155" s="183"/>
      <c r="P155" s="183"/>
      <c r="Q155" s="183"/>
      <c r="R155" s="183"/>
      <c r="S155" s="183"/>
      <c r="T155" s="184"/>
      <c r="AT155" s="178" t="s">
        <v>156</v>
      </c>
      <c r="AU155" s="178" t="s">
        <v>82</v>
      </c>
      <c r="AV155" s="13" t="s">
        <v>82</v>
      </c>
      <c r="AW155" s="13" t="s">
        <v>29</v>
      </c>
      <c r="AX155" s="13" t="s">
        <v>72</v>
      </c>
      <c r="AY155" s="178" t="s">
        <v>142</v>
      </c>
    </row>
    <row r="156" spans="2:51" s="14" customFormat="1" ht="12">
      <c r="B156" s="185"/>
      <c r="D156" s="172" t="s">
        <v>156</v>
      </c>
      <c r="E156" s="186" t="s">
        <v>1</v>
      </c>
      <c r="F156" s="187" t="s">
        <v>158</v>
      </c>
      <c r="H156" s="188">
        <v>4110</v>
      </c>
      <c r="I156" s="189"/>
      <c r="L156" s="185"/>
      <c r="M156" s="190"/>
      <c r="N156" s="191"/>
      <c r="O156" s="191"/>
      <c r="P156" s="191"/>
      <c r="Q156" s="191"/>
      <c r="R156" s="191"/>
      <c r="S156" s="191"/>
      <c r="T156" s="192"/>
      <c r="AT156" s="186" t="s">
        <v>156</v>
      </c>
      <c r="AU156" s="186" t="s">
        <v>82</v>
      </c>
      <c r="AV156" s="14" t="s">
        <v>150</v>
      </c>
      <c r="AW156" s="14" t="s">
        <v>29</v>
      </c>
      <c r="AX156" s="14" t="s">
        <v>80</v>
      </c>
      <c r="AY156" s="186" t="s">
        <v>142</v>
      </c>
    </row>
    <row r="157" spans="1:65" s="2" customFormat="1" ht="21.75" customHeight="1">
      <c r="A157" s="33"/>
      <c r="B157" s="158"/>
      <c r="C157" s="159" t="s">
        <v>8</v>
      </c>
      <c r="D157" s="159" t="s">
        <v>145</v>
      </c>
      <c r="E157" s="160" t="s">
        <v>182</v>
      </c>
      <c r="F157" s="161" t="s">
        <v>183</v>
      </c>
      <c r="G157" s="162" t="s">
        <v>148</v>
      </c>
      <c r="H157" s="163">
        <v>1400</v>
      </c>
      <c r="I157" s="164"/>
      <c r="J157" s="165">
        <f>ROUND(I157*H157,2)</f>
        <v>0</v>
      </c>
      <c r="K157" s="161" t="s">
        <v>149</v>
      </c>
      <c r="L157" s="34"/>
      <c r="M157" s="166" t="s">
        <v>1</v>
      </c>
      <c r="N157" s="167" t="s">
        <v>37</v>
      </c>
      <c r="O157" s="59"/>
      <c r="P157" s="168">
        <f>O157*H157</f>
        <v>0</v>
      </c>
      <c r="Q157" s="168">
        <v>0</v>
      </c>
      <c r="R157" s="168">
        <f>Q157*H157</f>
        <v>0</v>
      </c>
      <c r="S157" s="168">
        <v>0.58</v>
      </c>
      <c r="T157" s="169">
        <f>S157*H157</f>
        <v>812</v>
      </c>
      <c r="U157" s="33"/>
      <c r="V157" s="33"/>
      <c r="W157" s="33"/>
      <c r="X157" s="33"/>
      <c r="Y157" s="33"/>
      <c r="Z157" s="33"/>
      <c r="AA157" s="33"/>
      <c r="AB157" s="33"/>
      <c r="AC157" s="33"/>
      <c r="AD157" s="33"/>
      <c r="AE157" s="33"/>
      <c r="AR157" s="170" t="s">
        <v>150</v>
      </c>
      <c r="AT157" s="170" t="s">
        <v>145</v>
      </c>
      <c r="AU157" s="170" t="s">
        <v>82</v>
      </c>
      <c r="AY157" s="18" t="s">
        <v>142</v>
      </c>
      <c r="BE157" s="171">
        <f>IF(N157="základní",J157,0)</f>
        <v>0</v>
      </c>
      <c r="BF157" s="171">
        <f>IF(N157="snížená",J157,0)</f>
        <v>0</v>
      </c>
      <c r="BG157" s="171">
        <f>IF(N157="zákl. přenesená",J157,0)</f>
        <v>0</v>
      </c>
      <c r="BH157" s="171">
        <f>IF(N157="sníž. přenesená",J157,0)</f>
        <v>0</v>
      </c>
      <c r="BI157" s="171">
        <f>IF(N157="nulová",J157,0)</f>
        <v>0</v>
      </c>
      <c r="BJ157" s="18" t="s">
        <v>80</v>
      </c>
      <c r="BK157" s="171">
        <f>ROUND(I157*H157,2)</f>
        <v>0</v>
      </c>
      <c r="BL157" s="18" t="s">
        <v>150</v>
      </c>
      <c r="BM157" s="170" t="s">
        <v>184</v>
      </c>
    </row>
    <row r="158" spans="1:47" s="2" customFormat="1" ht="39">
      <c r="A158" s="33"/>
      <c r="B158" s="34"/>
      <c r="C158" s="33"/>
      <c r="D158" s="172" t="s">
        <v>152</v>
      </c>
      <c r="E158" s="33"/>
      <c r="F158" s="173" t="s">
        <v>185</v>
      </c>
      <c r="G158" s="33"/>
      <c r="H158" s="33"/>
      <c r="I158" s="94"/>
      <c r="J158" s="33"/>
      <c r="K158" s="33"/>
      <c r="L158" s="34"/>
      <c r="M158" s="174"/>
      <c r="N158" s="175"/>
      <c r="O158" s="59"/>
      <c r="P158" s="59"/>
      <c r="Q158" s="59"/>
      <c r="R158" s="59"/>
      <c r="S158" s="59"/>
      <c r="T158" s="60"/>
      <c r="U158" s="33"/>
      <c r="V158" s="33"/>
      <c r="W158" s="33"/>
      <c r="X158" s="33"/>
      <c r="Y158" s="33"/>
      <c r="Z158" s="33"/>
      <c r="AA158" s="33"/>
      <c r="AB158" s="33"/>
      <c r="AC158" s="33"/>
      <c r="AD158" s="33"/>
      <c r="AE158" s="33"/>
      <c r="AT158" s="18" t="s">
        <v>152</v>
      </c>
      <c r="AU158" s="18" t="s">
        <v>82</v>
      </c>
    </row>
    <row r="159" spans="1:47" s="2" customFormat="1" ht="253.5">
      <c r="A159" s="33"/>
      <c r="B159" s="34"/>
      <c r="C159" s="33"/>
      <c r="D159" s="172" t="s">
        <v>154</v>
      </c>
      <c r="E159" s="33"/>
      <c r="F159" s="176" t="s">
        <v>179</v>
      </c>
      <c r="G159" s="33"/>
      <c r="H159" s="33"/>
      <c r="I159" s="94"/>
      <c r="J159" s="33"/>
      <c r="K159" s="33"/>
      <c r="L159" s="34"/>
      <c r="M159" s="174"/>
      <c r="N159" s="175"/>
      <c r="O159" s="59"/>
      <c r="P159" s="59"/>
      <c r="Q159" s="59"/>
      <c r="R159" s="59"/>
      <c r="S159" s="59"/>
      <c r="T159" s="60"/>
      <c r="U159" s="33"/>
      <c r="V159" s="33"/>
      <c r="W159" s="33"/>
      <c r="X159" s="33"/>
      <c r="Y159" s="33"/>
      <c r="Z159" s="33"/>
      <c r="AA159" s="33"/>
      <c r="AB159" s="33"/>
      <c r="AC159" s="33"/>
      <c r="AD159" s="33"/>
      <c r="AE159" s="33"/>
      <c r="AT159" s="18" t="s">
        <v>154</v>
      </c>
      <c r="AU159" s="18" t="s">
        <v>82</v>
      </c>
    </row>
    <row r="160" spans="2:51" s="13" customFormat="1" ht="22.5">
      <c r="B160" s="177"/>
      <c r="D160" s="172" t="s">
        <v>156</v>
      </c>
      <c r="E160" s="178" t="s">
        <v>1</v>
      </c>
      <c r="F160" s="179" t="s">
        <v>186</v>
      </c>
      <c r="H160" s="180">
        <v>1400</v>
      </c>
      <c r="I160" s="181"/>
      <c r="L160" s="177"/>
      <c r="M160" s="182"/>
      <c r="N160" s="183"/>
      <c r="O160" s="183"/>
      <c r="P160" s="183"/>
      <c r="Q160" s="183"/>
      <c r="R160" s="183"/>
      <c r="S160" s="183"/>
      <c r="T160" s="184"/>
      <c r="AT160" s="178" t="s">
        <v>156</v>
      </c>
      <c r="AU160" s="178" t="s">
        <v>82</v>
      </c>
      <c r="AV160" s="13" t="s">
        <v>82</v>
      </c>
      <c r="AW160" s="13" t="s">
        <v>29</v>
      </c>
      <c r="AX160" s="13" t="s">
        <v>80</v>
      </c>
      <c r="AY160" s="178" t="s">
        <v>142</v>
      </c>
    </row>
    <row r="161" spans="1:65" s="2" customFormat="1" ht="21.75" customHeight="1">
      <c r="A161" s="33"/>
      <c r="B161" s="158"/>
      <c r="C161" s="159" t="s">
        <v>187</v>
      </c>
      <c r="D161" s="159" t="s">
        <v>145</v>
      </c>
      <c r="E161" s="160" t="s">
        <v>188</v>
      </c>
      <c r="F161" s="161" t="s">
        <v>189</v>
      </c>
      <c r="G161" s="162" t="s">
        <v>148</v>
      </c>
      <c r="H161" s="163">
        <v>16600</v>
      </c>
      <c r="I161" s="164"/>
      <c r="J161" s="165">
        <f>ROUND(I161*H161,2)</f>
        <v>0</v>
      </c>
      <c r="K161" s="161" t="s">
        <v>149</v>
      </c>
      <c r="L161" s="34"/>
      <c r="M161" s="166" t="s">
        <v>1</v>
      </c>
      <c r="N161" s="167" t="s">
        <v>37</v>
      </c>
      <c r="O161" s="59"/>
      <c r="P161" s="168">
        <f>O161*H161</f>
        <v>0</v>
      </c>
      <c r="Q161" s="168">
        <v>0.00016</v>
      </c>
      <c r="R161" s="168">
        <f>Q161*H161</f>
        <v>2.656</v>
      </c>
      <c r="S161" s="168">
        <v>0.256</v>
      </c>
      <c r="T161" s="169">
        <f>S161*H161</f>
        <v>4249.6</v>
      </c>
      <c r="U161" s="33"/>
      <c r="V161" s="33"/>
      <c r="W161" s="33"/>
      <c r="X161" s="33"/>
      <c r="Y161" s="33"/>
      <c r="Z161" s="33"/>
      <c r="AA161" s="33"/>
      <c r="AB161" s="33"/>
      <c r="AC161" s="33"/>
      <c r="AD161" s="33"/>
      <c r="AE161" s="33"/>
      <c r="AR161" s="170" t="s">
        <v>150</v>
      </c>
      <c r="AT161" s="170" t="s">
        <v>145</v>
      </c>
      <c r="AU161" s="170" t="s">
        <v>82</v>
      </c>
      <c r="AY161" s="18" t="s">
        <v>142</v>
      </c>
      <c r="BE161" s="171">
        <f>IF(N161="základní",J161,0)</f>
        <v>0</v>
      </c>
      <c r="BF161" s="171">
        <f>IF(N161="snížená",J161,0)</f>
        <v>0</v>
      </c>
      <c r="BG161" s="171">
        <f>IF(N161="zákl. přenesená",J161,0)</f>
        <v>0</v>
      </c>
      <c r="BH161" s="171">
        <f>IF(N161="sníž. přenesená",J161,0)</f>
        <v>0</v>
      </c>
      <c r="BI161" s="171">
        <f>IF(N161="nulová",J161,0)</f>
        <v>0</v>
      </c>
      <c r="BJ161" s="18" t="s">
        <v>80</v>
      </c>
      <c r="BK161" s="171">
        <f>ROUND(I161*H161,2)</f>
        <v>0</v>
      </c>
      <c r="BL161" s="18" t="s">
        <v>150</v>
      </c>
      <c r="BM161" s="170" t="s">
        <v>190</v>
      </c>
    </row>
    <row r="162" spans="1:47" s="2" customFormat="1" ht="29.25">
      <c r="A162" s="33"/>
      <c r="B162" s="34"/>
      <c r="C162" s="33"/>
      <c r="D162" s="172" t="s">
        <v>152</v>
      </c>
      <c r="E162" s="33"/>
      <c r="F162" s="173" t="s">
        <v>191</v>
      </c>
      <c r="G162" s="33"/>
      <c r="H162" s="33"/>
      <c r="I162" s="94"/>
      <c r="J162" s="33"/>
      <c r="K162" s="33"/>
      <c r="L162" s="34"/>
      <c r="M162" s="174"/>
      <c r="N162" s="175"/>
      <c r="O162" s="59"/>
      <c r="P162" s="59"/>
      <c r="Q162" s="59"/>
      <c r="R162" s="59"/>
      <c r="S162" s="59"/>
      <c r="T162" s="60"/>
      <c r="U162" s="33"/>
      <c r="V162" s="33"/>
      <c r="W162" s="33"/>
      <c r="X162" s="33"/>
      <c r="Y162" s="33"/>
      <c r="Z162" s="33"/>
      <c r="AA162" s="33"/>
      <c r="AB162" s="33"/>
      <c r="AC162" s="33"/>
      <c r="AD162" s="33"/>
      <c r="AE162" s="33"/>
      <c r="AT162" s="18" t="s">
        <v>152</v>
      </c>
      <c r="AU162" s="18" t="s">
        <v>82</v>
      </c>
    </row>
    <row r="163" spans="1:47" s="2" customFormat="1" ht="224.25">
      <c r="A163" s="33"/>
      <c r="B163" s="34"/>
      <c r="C163" s="33"/>
      <c r="D163" s="172" t="s">
        <v>154</v>
      </c>
      <c r="E163" s="33"/>
      <c r="F163" s="176" t="s">
        <v>192</v>
      </c>
      <c r="G163" s="33"/>
      <c r="H163" s="33"/>
      <c r="I163" s="94"/>
      <c r="J163" s="33"/>
      <c r="K163" s="33"/>
      <c r="L163" s="34"/>
      <c r="M163" s="174"/>
      <c r="N163" s="175"/>
      <c r="O163" s="59"/>
      <c r="P163" s="59"/>
      <c r="Q163" s="59"/>
      <c r="R163" s="59"/>
      <c r="S163" s="59"/>
      <c r="T163" s="60"/>
      <c r="U163" s="33"/>
      <c r="V163" s="33"/>
      <c r="W163" s="33"/>
      <c r="X163" s="33"/>
      <c r="Y163" s="33"/>
      <c r="Z163" s="33"/>
      <c r="AA163" s="33"/>
      <c r="AB163" s="33"/>
      <c r="AC163" s="33"/>
      <c r="AD163" s="33"/>
      <c r="AE163" s="33"/>
      <c r="AT163" s="18" t="s">
        <v>154</v>
      </c>
      <c r="AU163" s="18" t="s">
        <v>82</v>
      </c>
    </row>
    <row r="164" spans="2:51" s="13" customFormat="1" ht="22.5">
      <c r="B164" s="177"/>
      <c r="D164" s="172" t="s">
        <v>156</v>
      </c>
      <c r="E164" s="178" t="s">
        <v>1</v>
      </c>
      <c r="F164" s="179" t="s">
        <v>193</v>
      </c>
      <c r="H164" s="180">
        <v>8300</v>
      </c>
      <c r="I164" s="181"/>
      <c r="L164" s="177"/>
      <c r="M164" s="182"/>
      <c r="N164" s="183"/>
      <c r="O164" s="183"/>
      <c r="P164" s="183"/>
      <c r="Q164" s="183"/>
      <c r="R164" s="183"/>
      <c r="S164" s="183"/>
      <c r="T164" s="184"/>
      <c r="AT164" s="178" t="s">
        <v>156</v>
      </c>
      <c r="AU164" s="178" t="s">
        <v>82</v>
      </c>
      <c r="AV164" s="13" t="s">
        <v>82</v>
      </c>
      <c r="AW164" s="13" t="s">
        <v>29</v>
      </c>
      <c r="AX164" s="13" t="s">
        <v>72</v>
      </c>
      <c r="AY164" s="178" t="s">
        <v>142</v>
      </c>
    </row>
    <row r="165" spans="2:51" s="15" customFormat="1" ht="12">
      <c r="B165" s="193"/>
      <c r="D165" s="172" t="s">
        <v>156</v>
      </c>
      <c r="E165" s="194" t="s">
        <v>1</v>
      </c>
      <c r="F165" s="195" t="s">
        <v>194</v>
      </c>
      <c r="H165" s="194" t="s">
        <v>1</v>
      </c>
      <c r="I165" s="196"/>
      <c r="L165" s="193"/>
      <c r="M165" s="197"/>
      <c r="N165" s="198"/>
      <c r="O165" s="198"/>
      <c r="P165" s="198"/>
      <c r="Q165" s="198"/>
      <c r="R165" s="198"/>
      <c r="S165" s="198"/>
      <c r="T165" s="199"/>
      <c r="AT165" s="194" t="s">
        <v>156</v>
      </c>
      <c r="AU165" s="194" t="s">
        <v>82</v>
      </c>
      <c r="AV165" s="15" t="s">
        <v>80</v>
      </c>
      <c r="AW165" s="15" t="s">
        <v>29</v>
      </c>
      <c r="AX165" s="15" t="s">
        <v>72</v>
      </c>
      <c r="AY165" s="194" t="s">
        <v>142</v>
      </c>
    </row>
    <row r="166" spans="2:51" s="13" customFormat="1" ht="12">
      <c r="B166" s="177"/>
      <c r="D166" s="172" t="s">
        <v>156</v>
      </c>
      <c r="E166" s="178" t="s">
        <v>1</v>
      </c>
      <c r="F166" s="179" t="s">
        <v>195</v>
      </c>
      <c r="H166" s="180">
        <v>8300</v>
      </c>
      <c r="I166" s="181"/>
      <c r="L166" s="177"/>
      <c r="M166" s="182"/>
      <c r="N166" s="183"/>
      <c r="O166" s="183"/>
      <c r="P166" s="183"/>
      <c r="Q166" s="183"/>
      <c r="R166" s="183"/>
      <c r="S166" s="183"/>
      <c r="T166" s="184"/>
      <c r="AT166" s="178" t="s">
        <v>156</v>
      </c>
      <c r="AU166" s="178" t="s">
        <v>82</v>
      </c>
      <c r="AV166" s="13" t="s">
        <v>82</v>
      </c>
      <c r="AW166" s="13" t="s">
        <v>29</v>
      </c>
      <c r="AX166" s="13" t="s">
        <v>72</v>
      </c>
      <c r="AY166" s="178" t="s">
        <v>142</v>
      </c>
    </row>
    <row r="167" spans="2:51" s="14" customFormat="1" ht="12">
      <c r="B167" s="185"/>
      <c r="D167" s="172" t="s">
        <v>156</v>
      </c>
      <c r="E167" s="186" t="s">
        <v>1</v>
      </c>
      <c r="F167" s="187" t="s">
        <v>158</v>
      </c>
      <c r="H167" s="188">
        <v>16600</v>
      </c>
      <c r="I167" s="189"/>
      <c r="L167" s="185"/>
      <c r="M167" s="190"/>
      <c r="N167" s="191"/>
      <c r="O167" s="191"/>
      <c r="P167" s="191"/>
      <c r="Q167" s="191"/>
      <c r="R167" s="191"/>
      <c r="S167" s="191"/>
      <c r="T167" s="192"/>
      <c r="AT167" s="186" t="s">
        <v>156</v>
      </c>
      <c r="AU167" s="186" t="s">
        <v>82</v>
      </c>
      <c r="AV167" s="14" t="s">
        <v>150</v>
      </c>
      <c r="AW167" s="14" t="s">
        <v>29</v>
      </c>
      <c r="AX167" s="14" t="s">
        <v>80</v>
      </c>
      <c r="AY167" s="186" t="s">
        <v>142</v>
      </c>
    </row>
    <row r="168" spans="1:65" s="2" customFormat="1" ht="16.5" customHeight="1">
      <c r="A168" s="33"/>
      <c r="B168" s="158"/>
      <c r="C168" s="200" t="s">
        <v>196</v>
      </c>
      <c r="D168" s="200" t="s">
        <v>197</v>
      </c>
      <c r="E168" s="201" t="s">
        <v>198</v>
      </c>
      <c r="F168" s="202" t="s">
        <v>199</v>
      </c>
      <c r="G168" s="203" t="s">
        <v>200</v>
      </c>
      <c r="H168" s="204">
        <v>-1660</v>
      </c>
      <c r="I168" s="205"/>
      <c r="J168" s="206">
        <f>ROUND(I168*H168,2)</f>
        <v>0</v>
      </c>
      <c r="K168" s="202" t="s">
        <v>149</v>
      </c>
      <c r="L168" s="207"/>
      <c r="M168" s="208" t="s">
        <v>1</v>
      </c>
      <c r="N168" s="209" t="s">
        <v>37</v>
      </c>
      <c r="O168" s="59"/>
      <c r="P168" s="168">
        <f>O168*H168</f>
        <v>0</v>
      </c>
      <c r="Q168" s="168">
        <v>1</v>
      </c>
      <c r="R168" s="168">
        <f>Q168*H168</f>
        <v>-1660</v>
      </c>
      <c r="S168" s="168">
        <v>0</v>
      </c>
      <c r="T168" s="169">
        <f>S168*H168</f>
        <v>0</v>
      </c>
      <c r="U168" s="33"/>
      <c r="V168" s="33"/>
      <c r="W168" s="33"/>
      <c r="X168" s="33"/>
      <c r="Y168" s="33"/>
      <c r="Z168" s="33"/>
      <c r="AA168" s="33"/>
      <c r="AB168" s="33"/>
      <c r="AC168" s="33"/>
      <c r="AD168" s="33"/>
      <c r="AE168" s="33"/>
      <c r="AR168" s="170" t="s">
        <v>201</v>
      </c>
      <c r="AT168" s="170" t="s">
        <v>197</v>
      </c>
      <c r="AU168" s="170" t="s">
        <v>82</v>
      </c>
      <c r="AY168" s="18" t="s">
        <v>142</v>
      </c>
      <c r="BE168" s="171">
        <f>IF(N168="základní",J168,0)</f>
        <v>0</v>
      </c>
      <c r="BF168" s="171">
        <f>IF(N168="snížená",J168,0)</f>
        <v>0</v>
      </c>
      <c r="BG168" s="171">
        <f>IF(N168="zákl. přenesená",J168,0)</f>
        <v>0</v>
      </c>
      <c r="BH168" s="171">
        <f>IF(N168="sníž. přenesená",J168,0)</f>
        <v>0</v>
      </c>
      <c r="BI168" s="171">
        <f>IF(N168="nulová",J168,0)</f>
        <v>0</v>
      </c>
      <c r="BJ168" s="18" t="s">
        <v>80</v>
      </c>
      <c r="BK168" s="171">
        <f>ROUND(I168*H168,2)</f>
        <v>0</v>
      </c>
      <c r="BL168" s="18" t="s">
        <v>150</v>
      </c>
      <c r="BM168" s="170" t="s">
        <v>202</v>
      </c>
    </row>
    <row r="169" spans="1:47" s="2" customFormat="1" ht="12">
      <c r="A169" s="33"/>
      <c r="B169" s="34"/>
      <c r="C169" s="33"/>
      <c r="D169" s="172" t="s">
        <v>152</v>
      </c>
      <c r="E169" s="33"/>
      <c r="F169" s="173" t="s">
        <v>199</v>
      </c>
      <c r="G169" s="33"/>
      <c r="H169" s="33"/>
      <c r="I169" s="94"/>
      <c r="J169" s="33"/>
      <c r="K169" s="33"/>
      <c r="L169" s="34"/>
      <c r="M169" s="174"/>
      <c r="N169" s="175"/>
      <c r="O169" s="59"/>
      <c r="P169" s="59"/>
      <c r="Q169" s="59"/>
      <c r="R169" s="59"/>
      <c r="S169" s="59"/>
      <c r="T169" s="60"/>
      <c r="U169" s="33"/>
      <c r="V169" s="33"/>
      <c r="W169" s="33"/>
      <c r="X169" s="33"/>
      <c r="Y169" s="33"/>
      <c r="Z169" s="33"/>
      <c r="AA169" s="33"/>
      <c r="AB169" s="33"/>
      <c r="AC169" s="33"/>
      <c r="AD169" s="33"/>
      <c r="AE169" s="33"/>
      <c r="AT169" s="18" t="s">
        <v>152</v>
      </c>
      <c r="AU169" s="18" t="s">
        <v>82</v>
      </c>
    </row>
    <row r="170" spans="2:51" s="15" customFormat="1" ht="12">
      <c r="B170" s="193"/>
      <c r="D170" s="172" t="s">
        <v>156</v>
      </c>
      <c r="E170" s="194" t="s">
        <v>1</v>
      </c>
      <c r="F170" s="195" t="s">
        <v>203</v>
      </c>
      <c r="H170" s="194" t="s">
        <v>1</v>
      </c>
      <c r="I170" s="196"/>
      <c r="L170" s="193"/>
      <c r="M170" s="197"/>
      <c r="N170" s="198"/>
      <c r="O170" s="198"/>
      <c r="P170" s="198"/>
      <c r="Q170" s="198"/>
      <c r="R170" s="198"/>
      <c r="S170" s="198"/>
      <c r="T170" s="199"/>
      <c r="AT170" s="194" t="s">
        <v>156</v>
      </c>
      <c r="AU170" s="194" t="s">
        <v>82</v>
      </c>
      <c r="AV170" s="15" t="s">
        <v>80</v>
      </c>
      <c r="AW170" s="15" t="s">
        <v>29</v>
      </c>
      <c r="AX170" s="15" t="s">
        <v>72</v>
      </c>
      <c r="AY170" s="194" t="s">
        <v>142</v>
      </c>
    </row>
    <row r="171" spans="2:51" s="13" customFormat="1" ht="12">
      <c r="B171" s="177"/>
      <c r="D171" s="172" t="s">
        <v>156</v>
      </c>
      <c r="E171" s="178" t="s">
        <v>1</v>
      </c>
      <c r="F171" s="179" t="s">
        <v>204</v>
      </c>
      <c r="H171" s="180">
        <v>1660</v>
      </c>
      <c r="I171" s="181"/>
      <c r="L171" s="177"/>
      <c r="M171" s="182"/>
      <c r="N171" s="183"/>
      <c r="O171" s="183"/>
      <c r="P171" s="183"/>
      <c r="Q171" s="183"/>
      <c r="R171" s="183"/>
      <c r="S171" s="183"/>
      <c r="T171" s="184"/>
      <c r="AT171" s="178" t="s">
        <v>156</v>
      </c>
      <c r="AU171" s="178" t="s">
        <v>82</v>
      </c>
      <c r="AV171" s="13" t="s">
        <v>82</v>
      </c>
      <c r="AW171" s="13" t="s">
        <v>29</v>
      </c>
      <c r="AX171" s="13" t="s">
        <v>80</v>
      </c>
      <c r="AY171" s="178" t="s">
        <v>142</v>
      </c>
    </row>
    <row r="172" spans="1:65" s="2" customFormat="1" ht="16.5" customHeight="1">
      <c r="A172" s="33"/>
      <c r="B172" s="158"/>
      <c r="C172" s="159" t="s">
        <v>205</v>
      </c>
      <c r="D172" s="159" t="s">
        <v>145</v>
      </c>
      <c r="E172" s="160" t="s">
        <v>206</v>
      </c>
      <c r="F172" s="161" t="s">
        <v>207</v>
      </c>
      <c r="G172" s="162" t="s">
        <v>208</v>
      </c>
      <c r="H172" s="163">
        <v>1600</v>
      </c>
      <c r="I172" s="164"/>
      <c r="J172" s="165">
        <f>ROUND(I172*H172,2)</f>
        <v>0</v>
      </c>
      <c r="K172" s="161" t="s">
        <v>149</v>
      </c>
      <c r="L172" s="34"/>
      <c r="M172" s="166" t="s">
        <v>1</v>
      </c>
      <c r="N172" s="167" t="s">
        <v>37</v>
      </c>
      <c r="O172" s="59"/>
      <c r="P172" s="168">
        <f>O172*H172</f>
        <v>0</v>
      </c>
      <c r="Q172" s="168">
        <v>0</v>
      </c>
      <c r="R172" s="168">
        <f>Q172*H172</f>
        <v>0</v>
      </c>
      <c r="S172" s="168">
        <v>0.23</v>
      </c>
      <c r="T172" s="169">
        <f>S172*H172</f>
        <v>368</v>
      </c>
      <c r="U172" s="33"/>
      <c r="V172" s="33"/>
      <c r="W172" s="33"/>
      <c r="X172" s="33"/>
      <c r="Y172" s="33"/>
      <c r="Z172" s="33"/>
      <c r="AA172" s="33"/>
      <c r="AB172" s="33"/>
      <c r="AC172" s="33"/>
      <c r="AD172" s="33"/>
      <c r="AE172" s="33"/>
      <c r="AR172" s="170" t="s">
        <v>150</v>
      </c>
      <c r="AT172" s="170" t="s">
        <v>145</v>
      </c>
      <c r="AU172" s="170" t="s">
        <v>82</v>
      </c>
      <c r="AY172" s="18" t="s">
        <v>142</v>
      </c>
      <c r="BE172" s="171">
        <f>IF(N172="základní",J172,0)</f>
        <v>0</v>
      </c>
      <c r="BF172" s="171">
        <f>IF(N172="snížená",J172,0)</f>
        <v>0</v>
      </c>
      <c r="BG172" s="171">
        <f>IF(N172="zákl. přenesená",J172,0)</f>
        <v>0</v>
      </c>
      <c r="BH172" s="171">
        <f>IF(N172="sníž. přenesená",J172,0)</f>
        <v>0</v>
      </c>
      <c r="BI172" s="171">
        <f>IF(N172="nulová",J172,0)</f>
        <v>0</v>
      </c>
      <c r="BJ172" s="18" t="s">
        <v>80</v>
      </c>
      <c r="BK172" s="171">
        <f>ROUND(I172*H172,2)</f>
        <v>0</v>
      </c>
      <c r="BL172" s="18" t="s">
        <v>150</v>
      </c>
      <c r="BM172" s="170" t="s">
        <v>209</v>
      </c>
    </row>
    <row r="173" spans="1:47" s="2" customFormat="1" ht="29.25">
      <c r="A173" s="33"/>
      <c r="B173" s="34"/>
      <c r="C173" s="33"/>
      <c r="D173" s="172" t="s">
        <v>152</v>
      </c>
      <c r="E173" s="33"/>
      <c r="F173" s="173" t="s">
        <v>210</v>
      </c>
      <c r="G173" s="33"/>
      <c r="H173" s="33"/>
      <c r="I173" s="94"/>
      <c r="J173" s="33"/>
      <c r="K173" s="33"/>
      <c r="L173" s="34"/>
      <c r="M173" s="174"/>
      <c r="N173" s="175"/>
      <c r="O173" s="59"/>
      <c r="P173" s="59"/>
      <c r="Q173" s="59"/>
      <c r="R173" s="59"/>
      <c r="S173" s="59"/>
      <c r="T173" s="60"/>
      <c r="U173" s="33"/>
      <c r="V173" s="33"/>
      <c r="W173" s="33"/>
      <c r="X173" s="33"/>
      <c r="Y173" s="33"/>
      <c r="Z173" s="33"/>
      <c r="AA173" s="33"/>
      <c r="AB173" s="33"/>
      <c r="AC173" s="33"/>
      <c r="AD173" s="33"/>
      <c r="AE173" s="33"/>
      <c r="AT173" s="18" t="s">
        <v>152</v>
      </c>
      <c r="AU173" s="18" t="s">
        <v>82</v>
      </c>
    </row>
    <row r="174" spans="1:47" s="2" customFormat="1" ht="156">
      <c r="A174" s="33"/>
      <c r="B174" s="34"/>
      <c r="C174" s="33"/>
      <c r="D174" s="172" t="s">
        <v>154</v>
      </c>
      <c r="E174" s="33"/>
      <c r="F174" s="176" t="s">
        <v>211</v>
      </c>
      <c r="G174" s="33"/>
      <c r="H174" s="33"/>
      <c r="I174" s="94"/>
      <c r="J174" s="33"/>
      <c r="K174" s="33"/>
      <c r="L174" s="34"/>
      <c r="M174" s="174"/>
      <c r="N174" s="175"/>
      <c r="O174" s="59"/>
      <c r="P174" s="59"/>
      <c r="Q174" s="59"/>
      <c r="R174" s="59"/>
      <c r="S174" s="59"/>
      <c r="T174" s="60"/>
      <c r="U174" s="33"/>
      <c r="V174" s="33"/>
      <c r="W174" s="33"/>
      <c r="X174" s="33"/>
      <c r="Y174" s="33"/>
      <c r="Z174" s="33"/>
      <c r="AA174" s="33"/>
      <c r="AB174" s="33"/>
      <c r="AC174" s="33"/>
      <c r="AD174" s="33"/>
      <c r="AE174" s="33"/>
      <c r="AT174" s="18" t="s">
        <v>154</v>
      </c>
      <c r="AU174" s="18" t="s">
        <v>82</v>
      </c>
    </row>
    <row r="175" spans="2:51" s="13" customFormat="1" ht="12">
      <c r="B175" s="177"/>
      <c r="D175" s="172" t="s">
        <v>156</v>
      </c>
      <c r="E175" s="178" t="s">
        <v>1</v>
      </c>
      <c r="F175" s="179" t="s">
        <v>212</v>
      </c>
      <c r="H175" s="180">
        <v>1600</v>
      </c>
      <c r="I175" s="181"/>
      <c r="L175" s="177"/>
      <c r="M175" s="182"/>
      <c r="N175" s="183"/>
      <c r="O175" s="183"/>
      <c r="P175" s="183"/>
      <c r="Q175" s="183"/>
      <c r="R175" s="183"/>
      <c r="S175" s="183"/>
      <c r="T175" s="184"/>
      <c r="AT175" s="178" t="s">
        <v>156</v>
      </c>
      <c r="AU175" s="178" t="s">
        <v>82</v>
      </c>
      <c r="AV175" s="13" t="s">
        <v>82</v>
      </c>
      <c r="AW175" s="13" t="s">
        <v>29</v>
      </c>
      <c r="AX175" s="13" t="s">
        <v>80</v>
      </c>
      <c r="AY175" s="178" t="s">
        <v>142</v>
      </c>
    </row>
    <row r="176" spans="1:65" s="2" customFormat="1" ht="16.5" customHeight="1">
      <c r="A176" s="33"/>
      <c r="B176" s="158"/>
      <c r="C176" s="159" t="s">
        <v>213</v>
      </c>
      <c r="D176" s="159" t="s">
        <v>145</v>
      </c>
      <c r="E176" s="160" t="s">
        <v>214</v>
      </c>
      <c r="F176" s="161" t="s">
        <v>215</v>
      </c>
      <c r="G176" s="162" t="s">
        <v>208</v>
      </c>
      <c r="H176" s="163">
        <v>1350</v>
      </c>
      <c r="I176" s="164"/>
      <c r="J176" s="165">
        <f>ROUND(I176*H176,2)</f>
        <v>0</v>
      </c>
      <c r="K176" s="161" t="s">
        <v>149</v>
      </c>
      <c r="L176" s="34"/>
      <c r="M176" s="166" t="s">
        <v>1</v>
      </c>
      <c r="N176" s="167" t="s">
        <v>37</v>
      </c>
      <c r="O176" s="59"/>
      <c r="P176" s="168">
        <f>O176*H176</f>
        <v>0</v>
      </c>
      <c r="Q176" s="168">
        <v>0</v>
      </c>
      <c r="R176" s="168">
        <f>Q176*H176</f>
        <v>0</v>
      </c>
      <c r="S176" s="168">
        <v>0.29</v>
      </c>
      <c r="T176" s="169">
        <f>S176*H176</f>
        <v>391.5</v>
      </c>
      <c r="U176" s="33"/>
      <c r="V176" s="33"/>
      <c r="W176" s="33"/>
      <c r="X176" s="33"/>
      <c r="Y176" s="33"/>
      <c r="Z176" s="33"/>
      <c r="AA176" s="33"/>
      <c r="AB176" s="33"/>
      <c r="AC176" s="33"/>
      <c r="AD176" s="33"/>
      <c r="AE176" s="33"/>
      <c r="AR176" s="170" t="s">
        <v>150</v>
      </c>
      <c r="AT176" s="170" t="s">
        <v>145</v>
      </c>
      <c r="AU176" s="170" t="s">
        <v>82</v>
      </c>
      <c r="AY176" s="18" t="s">
        <v>142</v>
      </c>
      <c r="BE176" s="171">
        <f>IF(N176="základní",J176,0)</f>
        <v>0</v>
      </c>
      <c r="BF176" s="171">
        <f>IF(N176="snížená",J176,0)</f>
        <v>0</v>
      </c>
      <c r="BG176" s="171">
        <f>IF(N176="zákl. přenesená",J176,0)</f>
        <v>0</v>
      </c>
      <c r="BH176" s="171">
        <f>IF(N176="sníž. přenesená",J176,0)</f>
        <v>0</v>
      </c>
      <c r="BI176" s="171">
        <f>IF(N176="nulová",J176,0)</f>
        <v>0</v>
      </c>
      <c r="BJ176" s="18" t="s">
        <v>80</v>
      </c>
      <c r="BK176" s="171">
        <f>ROUND(I176*H176,2)</f>
        <v>0</v>
      </c>
      <c r="BL176" s="18" t="s">
        <v>150</v>
      </c>
      <c r="BM176" s="170" t="s">
        <v>216</v>
      </c>
    </row>
    <row r="177" spans="1:47" s="2" customFormat="1" ht="29.25">
      <c r="A177" s="33"/>
      <c r="B177" s="34"/>
      <c r="C177" s="33"/>
      <c r="D177" s="172" t="s">
        <v>152</v>
      </c>
      <c r="E177" s="33"/>
      <c r="F177" s="173" t="s">
        <v>217</v>
      </c>
      <c r="G177" s="33"/>
      <c r="H177" s="33"/>
      <c r="I177" s="94"/>
      <c r="J177" s="33"/>
      <c r="K177" s="33"/>
      <c r="L177" s="34"/>
      <c r="M177" s="174"/>
      <c r="N177" s="175"/>
      <c r="O177" s="59"/>
      <c r="P177" s="59"/>
      <c r="Q177" s="59"/>
      <c r="R177" s="59"/>
      <c r="S177" s="59"/>
      <c r="T177" s="60"/>
      <c r="U177" s="33"/>
      <c r="V177" s="33"/>
      <c r="W177" s="33"/>
      <c r="X177" s="33"/>
      <c r="Y177" s="33"/>
      <c r="Z177" s="33"/>
      <c r="AA177" s="33"/>
      <c r="AB177" s="33"/>
      <c r="AC177" s="33"/>
      <c r="AD177" s="33"/>
      <c r="AE177" s="33"/>
      <c r="AT177" s="18" t="s">
        <v>152</v>
      </c>
      <c r="AU177" s="18" t="s">
        <v>82</v>
      </c>
    </row>
    <row r="178" spans="1:47" s="2" customFormat="1" ht="156">
      <c r="A178" s="33"/>
      <c r="B178" s="34"/>
      <c r="C178" s="33"/>
      <c r="D178" s="172" t="s">
        <v>154</v>
      </c>
      <c r="E178" s="33"/>
      <c r="F178" s="176" t="s">
        <v>211</v>
      </c>
      <c r="G178" s="33"/>
      <c r="H178" s="33"/>
      <c r="I178" s="94"/>
      <c r="J178" s="33"/>
      <c r="K178" s="33"/>
      <c r="L178" s="34"/>
      <c r="M178" s="174"/>
      <c r="N178" s="175"/>
      <c r="O178" s="59"/>
      <c r="P178" s="59"/>
      <c r="Q178" s="59"/>
      <c r="R178" s="59"/>
      <c r="S178" s="59"/>
      <c r="T178" s="60"/>
      <c r="U178" s="33"/>
      <c r="V178" s="33"/>
      <c r="W178" s="33"/>
      <c r="X178" s="33"/>
      <c r="Y178" s="33"/>
      <c r="Z178" s="33"/>
      <c r="AA178" s="33"/>
      <c r="AB178" s="33"/>
      <c r="AC178" s="33"/>
      <c r="AD178" s="33"/>
      <c r="AE178" s="33"/>
      <c r="AT178" s="18" t="s">
        <v>154</v>
      </c>
      <c r="AU178" s="18" t="s">
        <v>82</v>
      </c>
    </row>
    <row r="179" spans="2:51" s="13" customFormat="1" ht="12">
      <c r="B179" s="177"/>
      <c r="D179" s="172" t="s">
        <v>156</v>
      </c>
      <c r="E179" s="178" t="s">
        <v>1</v>
      </c>
      <c r="F179" s="179" t="s">
        <v>218</v>
      </c>
      <c r="H179" s="180">
        <v>1350</v>
      </c>
      <c r="I179" s="181"/>
      <c r="L179" s="177"/>
      <c r="M179" s="182"/>
      <c r="N179" s="183"/>
      <c r="O179" s="183"/>
      <c r="P179" s="183"/>
      <c r="Q179" s="183"/>
      <c r="R179" s="183"/>
      <c r="S179" s="183"/>
      <c r="T179" s="184"/>
      <c r="AT179" s="178" t="s">
        <v>156</v>
      </c>
      <c r="AU179" s="178" t="s">
        <v>82</v>
      </c>
      <c r="AV179" s="13" t="s">
        <v>82</v>
      </c>
      <c r="AW179" s="13" t="s">
        <v>29</v>
      </c>
      <c r="AX179" s="13" t="s">
        <v>80</v>
      </c>
      <c r="AY179" s="178" t="s">
        <v>142</v>
      </c>
    </row>
    <row r="180" spans="2:51" s="15" customFormat="1" ht="22.5">
      <c r="B180" s="193"/>
      <c r="D180" s="172" t="s">
        <v>156</v>
      </c>
      <c r="E180" s="194" t="s">
        <v>1</v>
      </c>
      <c r="F180" s="195" t="s">
        <v>219</v>
      </c>
      <c r="H180" s="194" t="s">
        <v>1</v>
      </c>
      <c r="I180" s="196"/>
      <c r="L180" s="193"/>
      <c r="M180" s="197"/>
      <c r="N180" s="198"/>
      <c r="O180" s="198"/>
      <c r="P180" s="198"/>
      <c r="Q180" s="198"/>
      <c r="R180" s="198"/>
      <c r="S180" s="198"/>
      <c r="T180" s="199"/>
      <c r="AT180" s="194" t="s">
        <v>156</v>
      </c>
      <c r="AU180" s="194" t="s">
        <v>82</v>
      </c>
      <c r="AV180" s="15" t="s">
        <v>80</v>
      </c>
      <c r="AW180" s="15" t="s">
        <v>29</v>
      </c>
      <c r="AX180" s="15" t="s">
        <v>72</v>
      </c>
      <c r="AY180" s="194" t="s">
        <v>142</v>
      </c>
    </row>
    <row r="181" spans="1:65" s="2" customFormat="1" ht="16.5" customHeight="1">
      <c r="A181" s="33"/>
      <c r="B181" s="158"/>
      <c r="C181" s="159" t="s">
        <v>220</v>
      </c>
      <c r="D181" s="159" t="s">
        <v>145</v>
      </c>
      <c r="E181" s="160" t="s">
        <v>221</v>
      </c>
      <c r="F181" s="161" t="s">
        <v>222</v>
      </c>
      <c r="G181" s="162" t="s">
        <v>208</v>
      </c>
      <c r="H181" s="163">
        <v>2500</v>
      </c>
      <c r="I181" s="164"/>
      <c r="J181" s="165">
        <f>ROUND(I181*H181,2)</f>
        <v>0</v>
      </c>
      <c r="K181" s="161" t="s">
        <v>149</v>
      </c>
      <c r="L181" s="34"/>
      <c r="M181" s="166" t="s">
        <v>1</v>
      </c>
      <c r="N181" s="167" t="s">
        <v>37</v>
      </c>
      <c r="O181" s="59"/>
      <c r="P181" s="168">
        <f>O181*H181</f>
        <v>0</v>
      </c>
      <c r="Q181" s="168">
        <v>0</v>
      </c>
      <c r="R181" s="168">
        <f>Q181*H181</f>
        <v>0</v>
      </c>
      <c r="S181" s="168">
        <v>0.115</v>
      </c>
      <c r="T181" s="169">
        <f>S181*H181</f>
        <v>287.5</v>
      </c>
      <c r="U181" s="33"/>
      <c r="V181" s="33"/>
      <c r="W181" s="33"/>
      <c r="X181" s="33"/>
      <c r="Y181" s="33"/>
      <c r="Z181" s="33"/>
      <c r="AA181" s="33"/>
      <c r="AB181" s="33"/>
      <c r="AC181" s="33"/>
      <c r="AD181" s="33"/>
      <c r="AE181" s="33"/>
      <c r="AR181" s="170" t="s">
        <v>150</v>
      </c>
      <c r="AT181" s="170" t="s">
        <v>145</v>
      </c>
      <c r="AU181" s="170" t="s">
        <v>82</v>
      </c>
      <c r="AY181" s="18" t="s">
        <v>142</v>
      </c>
      <c r="BE181" s="171">
        <f>IF(N181="základní",J181,0)</f>
        <v>0</v>
      </c>
      <c r="BF181" s="171">
        <f>IF(N181="snížená",J181,0)</f>
        <v>0</v>
      </c>
      <c r="BG181" s="171">
        <f>IF(N181="zákl. přenesená",J181,0)</f>
        <v>0</v>
      </c>
      <c r="BH181" s="171">
        <f>IF(N181="sníž. přenesená",J181,0)</f>
        <v>0</v>
      </c>
      <c r="BI181" s="171">
        <f>IF(N181="nulová",J181,0)</f>
        <v>0</v>
      </c>
      <c r="BJ181" s="18" t="s">
        <v>80</v>
      </c>
      <c r="BK181" s="171">
        <f>ROUND(I181*H181,2)</f>
        <v>0</v>
      </c>
      <c r="BL181" s="18" t="s">
        <v>150</v>
      </c>
      <c r="BM181" s="170" t="s">
        <v>223</v>
      </c>
    </row>
    <row r="182" spans="1:47" s="2" customFormat="1" ht="29.25">
      <c r="A182" s="33"/>
      <c r="B182" s="34"/>
      <c r="C182" s="33"/>
      <c r="D182" s="172" t="s">
        <v>152</v>
      </c>
      <c r="E182" s="33"/>
      <c r="F182" s="173" t="s">
        <v>224</v>
      </c>
      <c r="G182" s="33"/>
      <c r="H182" s="33"/>
      <c r="I182" s="94"/>
      <c r="J182" s="33"/>
      <c r="K182" s="33"/>
      <c r="L182" s="34"/>
      <c r="M182" s="174"/>
      <c r="N182" s="175"/>
      <c r="O182" s="59"/>
      <c r="P182" s="59"/>
      <c r="Q182" s="59"/>
      <c r="R182" s="59"/>
      <c r="S182" s="59"/>
      <c r="T182" s="60"/>
      <c r="U182" s="33"/>
      <c r="V182" s="33"/>
      <c r="W182" s="33"/>
      <c r="X182" s="33"/>
      <c r="Y182" s="33"/>
      <c r="Z182" s="33"/>
      <c r="AA182" s="33"/>
      <c r="AB182" s="33"/>
      <c r="AC182" s="33"/>
      <c r="AD182" s="33"/>
      <c r="AE182" s="33"/>
      <c r="AT182" s="18" t="s">
        <v>152</v>
      </c>
      <c r="AU182" s="18" t="s">
        <v>82</v>
      </c>
    </row>
    <row r="183" spans="1:47" s="2" customFormat="1" ht="156">
      <c r="A183" s="33"/>
      <c r="B183" s="34"/>
      <c r="C183" s="33"/>
      <c r="D183" s="172" t="s">
        <v>154</v>
      </c>
      <c r="E183" s="33"/>
      <c r="F183" s="176" t="s">
        <v>211</v>
      </c>
      <c r="G183" s="33"/>
      <c r="H183" s="33"/>
      <c r="I183" s="94"/>
      <c r="J183" s="33"/>
      <c r="K183" s="33"/>
      <c r="L183" s="34"/>
      <c r="M183" s="174"/>
      <c r="N183" s="175"/>
      <c r="O183" s="59"/>
      <c r="P183" s="59"/>
      <c r="Q183" s="59"/>
      <c r="R183" s="59"/>
      <c r="S183" s="59"/>
      <c r="T183" s="60"/>
      <c r="U183" s="33"/>
      <c r="V183" s="33"/>
      <c r="W183" s="33"/>
      <c r="X183" s="33"/>
      <c r="Y183" s="33"/>
      <c r="Z183" s="33"/>
      <c r="AA183" s="33"/>
      <c r="AB183" s="33"/>
      <c r="AC183" s="33"/>
      <c r="AD183" s="33"/>
      <c r="AE183" s="33"/>
      <c r="AT183" s="18" t="s">
        <v>154</v>
      </c>
      <c r="AU183" s="18" t="s">
        <v>82</v>
      </c>
    </row>
    <row r="184" spans="2:51" s="13" customFormat="1" ht="22.5">
      <c r="B184" s="177"/>
      <c r="D184" s="172" t="s">
        <v>156</v>
      </c>
      <c r="E184" s="178" t="s">
        <v>1</v>
      </c>
      <c r="F184" s="179" t="s">
        <v>225</v>
      </c>
      <c r="H184" s="180">
        <v>2500</v>
      </c>
      <c r="I184" s="181"/>
      <c r="L184" s="177"/>
      <c r="M184" s="182"/>
      <c r="N184" s="183"/>
      <c r="O184" s="183"/>
      <c r="P184" s="183"/>
      <c r="Q184" s="183"/>
      <c r="R184" s="183"/>
      <c r="S184" s="183"/>
      <c r="T184" s="184"/>
      <c r="AT184" s="178" t="s">
        <v>156</v>
      </c>
      <c r="AU184" s="178" t="s">
        <v>82</v>
      </c>
      <c r="AV184" s="13" t="s">
        <v>82</v>
      </c>
      <c r="AW184" s="13" t="s">
        <v>29</v>
      </c>
      <c r="AX184" s="13" t="s">
        <v>80</v>
      </c>
      <c r="AY184" s="178" t="s">
        <v>142</v>
      </c>
    </row>
    <row r="185" spans="1:65" s="2" customFormat="1" ht="16.5" customHeight="1">
      <c r="A185" s="33"/>
      <c r="B185" s="158"/>
      <c r="C185" s="159" t="s">
        <v>226</v>
      </c>
      <c r="D185" s="159" t="s">
        <v>145</v>
      </c>
      <c r="E185" s="160" t="s">
        <v>227</v>
      </c>
      <c r="F185" s="161" t="s">
        <v>228</v>
      </c>
      <c r="G185" s="162" t="s">
        <v>229</v>
      </c>
      <c r="H185" s="163">
        <v>282</v>
      </c>
      <c r="I185" s="164"/>
      <c r="J185" s="165">
        <f>ROUND(I185*H185,2)</f>
        <v>0</v>
      </c>
      <c r="K185" s="161" t="s">
        <v>149</v>
      </c>
      <c r="L185" s="34"/>
      <c r="M185" s="166" t="s">
        <v>1</v>
      </c>
      <c r="N185" s="167" t="s">
        <v>37</v>
      </c>
      <c r="O185" s="59"/>
      <c r="P185" s="168">
        <f>O185*H185</f>
        <v>0</v>
      </c>
      <c r="Q185" s="168">
        <v>0</v>
      </c>
      <c r="R185" s="168">
        <f>Q185*H185</f>
        <v>0</v>
      </c>
      <c r="S185" s="168">
        <v>0</v>
      </c>
      <c r="T185" s="169">
        <f>S185*H185</f>
        <v>0</v>
      </c>
      <c r="U185" s="33"/>
      <c r="V185" s="33"/>
      <c r="W185" s="33"/>
      <c r="X185" s="33"/>
      <c r="Y185" s="33"/>
      <c r="Z185" s="33"/>
      <c r="AA185" s="33"/>
      <c r="AB185" s="33"/>
      <c r="AC185" s="33"/>
      <c r="AD185" s="33"/>
      <c r="AE185" s="33"/>
      <c r="AR185" s="170" t="s">
        <v>150</v>
      </c>
      <c r="AT185" s="170" t="s">
        <v>145</v>
      </c>
      <c r="AU185" s="170" t="s">
        <v>82</v>
      </c>
      <c r="AY185" s="18" t="s">
        <v>142</v>
      </c>
      <c r="BE185" s="171">
        <f>IF(N185="základní",J185,0)</f>
        <v>0</v>
      </c>
      <c r="BF185" s="171">
        <f>IF(N185="snížená",J185,0)</f>
        <v>0</v>
      </c>
      <c r="BG185" s="171">
        <f>IF(N185="zákl. přenesená",J185,0)</f>
        <v>0</v>
      </c>
      <c r="BH185" s="171">
        <f>IF(N185="sníž. přenesená",J185,0)</f>
        <v>0</v>
      </c>
      <c r="BI185" s="171">
        <f>IF(N185="nulová",J185,0)</f>
        <v>0</v>
      </c>
      <c r="BJ185" s="18" t="s">
        <v>80</v>
      </c>
      <c r="BK185" s="171">
        <f>ROUND(I185*H185,2)</f>
        <v>0</v>
      </c>
      <c r="BL185" s="18" t="s">
        <v>150</v>
      </c>
      <c r="BM185" s="170" t="s">
        <v>230</v>
      </c>
    </row>
    <row r="186" spans="1:47" s="2" customFormat="1" ht="29.25">
      <c r="A186" s="33"/>
      <c r="B186" s="34"/>
      <c r="C186" s="33"/>
      <c r="D186" s="172" t="s">
        <v>152</v>
      </c>
      <c r="E186" s="33"/>
      <c r="F186" s="173" t="s">
        <v>231</v>
      </c>
      <c r="G186" s="33"/>
      <c r="H186" s="33"/>
      <c r="I186" s="94"/>
      <c r="J186" s="33"/>
      <c r="K186" s="33"/>
      <c r="L186" s="34"/>
      <c r="M186" s="174"/>
      <c r="N186" s="175"/>
      <c r="O186" s="59"/>
      <c r="P186" s="59"/>
      <c r="Q186" s="59"/>
      <c r="R186" s="59"/>
      <c r="S186" s="59"/>
      <c r="T186" s="60"/>
      <c r="U186" s="33"/>
      <c r="V186" s="33"/>
      <c r="W186" s="33"/>
      <c r="X186" s="33"/>
      <c r="Y186" s="33"/>
      <c r="Z186" s="33"/>
      <c r="AA186" s="33"/>
      <c r="AB186" s="33"/>
      <c r="AC186" s="33"/>
      <c r="AD186" s="33"/>
      <c r="AE186" s="33"/>
      <c r="AT186" s="18" t="s">
        <v>152</v>
      </c>
      <c r="AU186" s="18" t="s">
        <v>82</v>
      </c>
    </row>
    <row r="187" spans="1:47" s="2" customFormat="1" ht="234">
      <c r="A187" s="33"/>
      <c r="B187" s="34"/>
      <c r="C187" s="33"/>
      <c r="D187" s="172" t="s">
        <v>154</v>
      </c>
      <c r="E187" s="33"/>
      <c r="F187" s="176" t="s">
        <v>232</v>
      </c>
      <c r="G187" s="33"/>
      <c r="H187" s="33"/>
      <c r="I187" s="94"/>
      <c r="J187" s="33"/>
      <c r="K187" s="33"/>
      <c r="L187" s="34"/>
      <c r="M187" s="174"/>
      <c r="N187" s="175"/>
      <c r="O187" s="59"/>
      <c r="P187" s="59"/>
      <c r="Q187" s="59"/>
      <c r="R187" s="59"/>
      <c r="S187" s="59"/>
      <c r="T187" s="60"/>
      <c r="U187" s="33"/>
      <c r="V187" s="33"/>
      <c r="W187" s="33"/>
      <c r="X187" s="33"/>
      <c r="Y187" s="33"/>
      <c r="Z187" s="33"/>
      <c r="AA187" s="33"/>
      <c r="AB187" s="33"/>
      <c r="AC187" s="33"/>
      <c r="AD187" s="33"/>
      <c r="AE187" s="33"/>
      <c r="AT187" s="18" t="s">
        <v>154</v>
      </c>
      <c r="AU187" s="18" t="s">
        <v>82</v>
      </c>
    </row>
    <row r="188" spans="2:51" s="13" customFormat="1" ht="12">
      <c r="B188" s="177"/>
      <c r="D188" s="172" t="s">
        <v>156</v>
      </c>
      <c r="E188" s="178" t="s">
        <v>1</v>
      </c>
      <c r="F188" s="179" t="s">
        <v>233</v>
      </c>
      <c r="H188" s="180">
        <v>282</v>
      </c>
      <c r="I188" s="181"/>
      <c r="L188" s="177"/>
      <c r="M188" s="182"/>
      <c r="N188" s="183"/>
      <c r="O188" s="183"/>
      <c r="P188" s="183"/>
      <c r="Q188" s="183"/>
      <c r="R188" s="183"/>
      <c r="S188" s="183"/>
      <c r="T188" s="184"/>
      <c r="AT188" s="178" t="s">
        <v>156</v>
      </c>
      <c r="AU188" s="178" t="s">
        <v>82</v>
      </c>
      <c r="AV188" s="13" t="s">
        <v>82</v>
      </c>
      <c r="AW188" s="13" t="s">
        <v>29</v>
      </c>
      <c r="AX188" s="13" t="s">
        <v>80</v>
      </c>
      <c r="AY188" s="178" t="s">
        <v>142</v>
      </c>
    </row>
    <row r="189" spans="1:65" s="2" customFormat="1" ht="16.5" customHeight="1">
      <c r="A189" s="33"/>
      <c r="B189" s="158"/>
      <c r="C189" s="200" t="s">
        <v>234</v>
      </c>
      <c r="D189" s="200" t="s">
        <v>197</v>
      </c>
      <c r="E189" s="201" t="s">
        <v>235</v>
      </c>
      <c r="F189" s="202" t="s">
        <v>236</v>
      </c>
      <c r="G189" s="203" t="s">
        <v>200</v>
      </c>
      <c r="H189" s="204">
        <v>228</v>
      </c>
      <c r="I189" s="205"/>
      <c r="J189" s="206">
        <f>ROUND(I189*H189,2)</f>
        <v>0</v>
      </c>
      <c r="K189" s="202" t="s">
        <v>149</v>
      </c>
      <c r="L189" s="207"/>
      <c r="M189" s="208" t="s">
        <v>1</v>
      </c>
      <c r="N189" s="209" t="s">
        <v>37</v>
      </c>
      <c r="O189" s="59"/>
      <c r="P189" s="168">
        <f>O189*H189</f>
        <v>0</v>
      </c>
      <c r="Q189" s="168">
        <v>1</v>
      </c>
      <c r="R189" s="168">
        <f>Q189*H189</f>
        <v>228</v>
      </c>
      <c r="S189" s="168">
        <v>0</v>
      </c>
      <c r="T189" s="169">
        <f>S189*H189</f>
        <v>0</v>
      </c>
      <c r="U189" s="33"/>
      <c r="V189" s="33"/>
      <c r="W189" s="33"/>
      <c r="X189" s="33"/>
      <c r="Y189" s="33"/>
      <c r="Z189" s="33"/>
      <c r="AA189" s="33"/>
      <c r="AB189" s="33"/>
      <c r="AC189" s="33"/>
      <c r="AD189" s="33"/>
      <c r="AE189" s="33"/>
      <c r="AR189" s="170" t="s">
        <v>201</v>
      </c>
      <c r="AT189" s="170" t="s">
        <v>197</v>
      </c>
      <c r="AU189" s="170" t="s">
        <v>82</v>
      </c>
      <c r="AY189" s="18" t="s">
        <v>142</v>
      </c>
      <c r="BE189" s="171">
        <f>IF(N189="základní",J189,0)</f>
        <v>0</v>
      </c>
      <c r="BF189" s="171">
        <f>IF(N189="snížená",J189,0)</f>
        <v>0</v>
      </c>
      <c r="BG189" s="171">
        <f>IF(N189="zákl. přenesená",J189,0)</f>
        <v>0</v>
      </c>
      <c r="BH189" s="171">
        <f>IF(N189="sníž. přenesená",J189,0)</f>
        <v>0</v>
      </c>
      <c r="BI189" s="171">
        <f>IF(N189="nulová",J189,0)</f>
        <v>0</v>
      </c>
      <c r="BJ189" s="18" t="s">
        <v>80</v>
      </c>
      <c r="BK189" s="171">
        <f>ROUND(I189*H189,2)</f>
        <v>0</v>
      </c>
      <c r="BL189" s="18" t="s">
        <v>150</v>
      </c>
      <c r="BM189" s="170" t="s">
        <v>237</v>
      </c>
    </row>
    <row r="190" spans="1:47" s="2" customFormat="1" ht="12">
      <c r="A190" s="33"/>
      <c r="B190" s="34"/>
      <c r="C190" s="33"/>
      <c r="D190" s="172" t="s">
        <v>152</v>
      </c>
      <c r="E190" s="33"/>
      <c r="F190" s="173" t="s">
        <v>236</v>
      </c>
      <c r="G190" s="33"/>
      <c r="H190" s="33"/>
      <c r="I190" s="94"/>
      <c r="J190" s="33"/>
      <c r="K190" s="33"/>
      <c r="L190" s="34"/>
      <c r="M190" s="174"/>
      <c r="N190" s="175"/>
      <c r="O190" s="59"/>
      <c r="P190" s="59"/>
      <c r="Q190" s="59"/>
      <c r="R190" s="59"/>
      <c r="S190" s="59"/>
      <c r="T190" s="60"/>
      <c r="U190" s="33"/>
      <c r="V190" s="33"/>
      <c r="W190" s="33"/>
      <c r="X190" s="33"/>
      <c r="Y190" s="33"/>
      <c r="Z190" s="33"/>
      <c r="AA190" s="33"/>
      <c r="AB190" s="33"/>
      <c r="AC190" s="33"/>
      <c r="AD190" s="33"/>
      <c r="AE190" s="33"/>
      <c r="AT190" s="18" t="s">
        <v>152</v>
      </c>
      <c r="AU190" s="18" t="s">
        <v>82</v>
      </c>
    </row>
    <row r="191" spans="2:51" s="13" customFormat="1" ht="22.5">
      <c r="B191" s="177"/>
      <c r="D191" s="172" t="s">
        <v>156</v>
      </c>
      <c r="E191" s="178" t="s">
        <v>1</v>
      </c>
      <c r="F191" s="179" t="s">
        <v>238</v>
      </c>
      <c r="H191" s="180">
        <v>228</v>
      </c>
      <c r="I191" s="181"/>
      <c r="L191" s="177"/>
      <c r="M191" s="182"/>
      <c r="N191" s="183"/>
      <c r="O191" s="183"/>
      <c r="P191" s="183"/>
      <c r="Q191" s="183"/>
      <c r="R191" s="183"/>
      <c r="S191" s="183"/>
      <c r="T191" s="184"/>
      <c r="AT191" s="178" t="s">
        <v>156</v>
      </c>
      <c r="AU191" s="178" t="s">
        <v>82</v>
      </c>
      <c r="AV191" s="13" t="s">
        <v>82</v>
      </c>
      <c r="AW191" s="13" t="s">
        <v>29</v>
      </c>
      <c r="AX191" s="13" t="s">
        <v>72</v>
      </c>
      <c r="AY191" s="178" t="s">
        <v>142</v>
      </c>
    </row>
    <row r="192" spans="2:51" s="14" customFormat="1" ht="12">
      <c r="B192" s="185"/>
      <c r="D192" s="172" t="s">
        <v>156</v>
      </c>
      <c r="E192" s="186" t="s">
        <v>1</v>
      </c>
      <c r="F192" s="187" t="s">
        <v>158</v>
      </c>
      <c r="H192" s="188">
        <v>228</v>
      </c>
      <c r="I192" s="189"/>
      <c r="L192" s="185"/>
      <c r="M192" s="190"/>
      <c r="N192" s="191"/>
      <c r="O192" s="191"/>
      <c r="P192" s="191"/>
      <c r="Q192" s="191"/>
      <c r="R192" s="191"/>
      <c r="S192" s="191"/>
      <c r="T192" s="192"/>
      <c r="AT192" s="186" t="s">
        <v>156</v>
      </c>
      <c r="AU192" s="186" t="s">
        <v>82</v>
      </c>
      <c r="AV192" s="14" t="s">
        <v>150</v>
      </c>
      <c r="AW192" s="14" t="s">
        <v>29</v>
      </c>
      <c r="AX192" s="14" t="s">
        <v>80</v>
      </c>
      <c r="AY192" s="186" t="s">
        <v>142</v>
      </c>
    </row>
    <row r="193" spans="1:65" s="2" customFormat="1" ht="16.5" customHeight="1">
      <c r="A193" s="33"/>
      <c r="B193" s="158"/>
      <c r="C193" s="200" t="s">
        <v>239</v>
      </c>
      <c r="D193" s="200" t="s">
        <v>197</v>
      </c>
      <c r="E193" s="201" t="s">
        <v>240</v>
      </c>
      <c r="F193" s="202" t="s">
        <v>241</v>
      </c>
      <c r="G193" s="203" t="s">
        <v>200</v>
      </c>
      <c r="H193" s="204">
        <v>57</v>
      </c>
      <c r="I193" s="205"/>
      <c r="J193" s="206">
        <f>ROUND(I193*H193,2)</f>
        <v>0</v>
      </c>
      <c r="K193" s="202" t="s">
        <v>149</v>
      </c>
      <c r="L193" s="207"/>
      <c r="M193" s="208" t="s">
        <v>1</v>
      </c>
      <c r="N193" s="209" t="s">
        <v>37</v>
      </c>
      <c r="O193" s="59"/>
      <c r="P193" s="168">
        <f>O193*H193</f>
        <v>0</v>
      </c>
      <c r="Q193" s="168">
        <v>1</v>
      </c>
      <c r="R193" s="168">
        <f>Q193*H193</f>
        <v>57</v>
      </c>
      <c r="S193" s="168">
        <v>0</v>
      </c>
      <c r="T193" s="169">
        <f>S193*H193</f>
        <v>0</v>
      </c>
      <c r="U193" s="33"/>
      <c r="V193" s="33"/>
      <c r="W193" s="33"/>
      <c r="X193" s="33"/>
      <c r="Y193" s="33"/>
      <c r="Z193" s="33"/>
      <c r="AA193" s="33"/>
      <c r="AB193" s="33"/>
      <c r="AC193" s="33"/>
      <c r="AD193" s="33"/>
      <c r="AE193" s="33"/>
      <c r="AR193" s="170" t="s">
        <v>201</v>
      </c>
      <c r="AT193" s="170" t="s">
        <v>197</v>
      </c>
      <c r="AU193" s="170" t="s">
        <v>82</v>
      </c>
      <c r="AY193" s="18" t="s">
        <v>142</v>
      </c>
      <c r="BE193" s="171">
        <f>IF(N193="základní",J193,0)</f>
        <v>0</v>
      </c>
      <c r="BF193" s="171">
        <f>IF(N193="snížená",J193,0)</f>
        <v>0</v>
      </c>
      <c r="BG193" s="171">
        <f>IF(N193="zákl. přenesená",J193,0)</f>
        <v>0</v>
      </c>
      <c r="BH193" s="171">
        <f>IF(N193="sníž. přenesená",J193,0)</f>
        <v>0</v>
      </c>
      <c r="BI193" s="171">
        <f>IF(N193="nulová",J193,0)</f>
        <v>0</v>
      </c>
      <c r="BJ193" s="18" t="s">
        <v>80</v>
      </c>
      <c r="BK193" s="171">
        <f>ROUND(I193*H193,2)</f>
        <v>0</v>
      </c>
      <c r="BL193" s="18" t="s">
        <v>150</v>
      </c>
      <c r="BM193" s="170" t="s">
        <v>242</v>
      </c>
    </row>
    <row r="194" spans="1:47" s="2" customFormat="1" ht="12">
      <c r="A194" s="33"/>
      <c r="B194" s="34"/>
      <c r="C194" s="33"/>
      <c r="D194" s="172" t="s">
        <v>152</v>
      </c>
      <c r="E194" s="33"/>
      <c r="F194" s="173" t="s">
        <v>241</v>
      </c>
      <c r="G194" s="33"/>
      <c r="H194" s="33"/>
      <c r="I194" s="94"/>
      <c r="J194" s="33"/>
      <c r="K194" s="33"/>
      <c r="L194" s="34"/>
      <c r="M194" s="174"/>
      <c r="N194" s="175"/>
      <c r="O194" s="59"/>
      <c r="P194" s="59"/>
      <c r="Q194" s="59"/>
      <c r="R194" s="59"/>
      <c r="S194" s="59"/>
      <c r="T194" s="60"/>
      <c r="U194" s="33"/>
      <c r="V194" s="33"/>
      <c r="W194" s="33"/>
      <c r="X194" s="33"/>
      <c r="Y194" s="33"/>
      <c r="Z194" s="33"/>
      <c r="AA194" s="33"/>
      <c r="AB194" s="33"/>
      <c r="AC194" s="33"/>
      <c r="AD194" s="33"/>
      <c r="AE194" s="33"/>
      <c r="AT194" s="18" t="s">
        <v>152</v>
      </c>
      <c r="AU194" s="18" t="s">
        <v>82</v>
      </c>
    </row>
    <row r="195" spans="2:51" s="13" customFormat="1" ht="22.5">
      <c r="B195" s="177"/>
      <c r="D195" s="172" t="s">
        <v>156</v>
      </c>
      <c r="E195" s="178" t="s">
        <v>1</v>
      </c>
      <c r="F195" s="179" t="s">
        <v>243</v>
      </c>
      <c r="H195" s="180">
        <v>57</v>
      </c>
      <c r="I195" s="181"/>
      <c r="L195" s="177"/>
      <c r="M195" s="182"/>
      <c r="N195" s="183"/>
      <c r="O195" s="183"/>
      <c r="P195" s="183"/>
      <c r="Q195" s="183"/>
      <c r="R195" s="183"/>
      <c r="S195" s="183"/>
      <c r="T195" s="184"/>
      <c r="AT195" s="178" t="s">
        <v>156</v>
      </c>
      <c r="AU195" s="178" t="s">
        <v>82</v>
      </c>
      <c r="AV195" s="13" t="s">
        <v>82</v>
      </c>
      <c r="AW195" s="13" t="s">
        <v>29</v>
      </c>
      <c r="AX195" s="13" t="s">
        <v>80</v>
      </c>
      <c r="AY195" s="178" t="s">
        <v>142</v>
      </c>
    </row>
    <row r="196" spans="1:65" s="2" customFormat="1" ht="21.75" customHeight="1">
      <c r="A196" s="33"/>
      <c r="B196" s="158"/>
      <c r="C196" s="159" t="s">
        <v>244</v>
      </c>
      <c r="D196" s="159" t="s">
        <v>145</v>
      </c>
      <c r="E196" s="160" t="s">
        <v>245</v>
      </c>
      <c r="F196" s="161" t="s">
        <v>246</v>
      </c>
      <c r="G196" s="162" t="s">
        <v>229</v>
      </c>
      <c r="H196" s="163">
        <v>190.1</v>
      </c>
      <c r="I196" s="164"/>
      <c r="J196" s="165">
        <f>ROUND(I196*H196,2)</f>
        <v>0</v>
      </c>
      <c r="K196" s="161" t="s">
        <v>149</v>
      </c>
      <c r="L196" s="34"/>
      <c r="M196" s="166" t="s">
        <v>1</v>
      </c>
      <c r="N196" s="167" t="s">
        <v>37</v>
      </c>
      <c r="O196" s="59"/>
      <c r="P196" s="168">
        <f>O196*H196</f>
        <v>0</v>
      </c>
      <c r="Q196" s="168">
        <v>0</v>
      </c>
      <c r="R196" s="168">
        <f>Q196*H196</f>
        <v>0</v>
      </c>
      <c r="S196" s="168">
        <v>0</v>
      </c>
      <c r="T196" s="169">
        <f>S196*H196</f>
        <v>0</v>
      </c>
      <c r="U196" s="33"/>
      <c r="V196" s="33"/>
      <c r="W196" s="33"/>
      <c r="X196" s="33"/>
      <c r="Y196" s="33"/>
      <c r="Z196" s="33"/>
      <c r="AA196" s="33"/>
      <c r="AB196" s="33"/>
      <c r="AC196" s="33"/>
      <c r="AD196" s="33"/>
      <c r="AE196" s="33"/>
      <c r="AR196" s="170" t="s">
        <v>150</v>
      </c>
      <c r="AT196" s="170" t="s">
        <v>145</v>
      </c>
      <c r="AU196" s="170" t="s">
        <v>82</v>
      </c>
      <c r="AY196" s="18" t="s">
        <v>142</v>
      </c>
      <c r="BE196" s="171">
        <f>IF(N196="základní",J196,0)</f>
        <v>0</v>
      </c>
      <c r="BF196" s="171">
        <f>IF(N196="snížená",J196,0)</f>
        <v>0</v>
      </c>
      <c r="BG196" s="171">
        <f>IF(N196="zákl. přenesená",J196,0)</f>
        <v>0</v>
      </c>
      <c r="BH196" s="171">
        <f>IF(N196="sníž. přenesená",J196,0)</f>
        <v>0</v>
      </c>
      <c r="BI196" s="171">
        <f>IF(N196="nulová",J196,0)</f>
        <v>0</v>
      </c>
      <c r="BJ196" s="18" t="s">
        <v>80</v>
      </c>
      <c r="BK196" s="171">
        <f>ROUND(I196*H196,2)</f>
        <v>0</v>
      </c>
      <c r="BL196" s="18" t="s">
        <v>150</v>
      </c>
      <c r="BM196" s="170" t="s">
        <v>247</v>
      </c>
    </row>
    <row r="197" spans="1:47" s="2" customFormat="1" ht="19.5">
      <c r="A197" s="33"/>
      <c r="B197" s="34"/>
      <c r="C197" s="33"/>
      <c r="D197" s="172" t="s">
        <v>152</v>
      </c>
      <c r="E197" s="33"/>
      <c r="F197" s="173" t="s">
        <v>248</v>
      </c>
      <c r="G197" s="33"/>
      <c r="H197" s="33"/>
      <c r="I197" s="94"/>
      <c r="J197" s="33"/>
      <c r="K197" s="33"/>
      <c r="L197" s="34"/>
      <c r="M197" s="174"/>
      <c r="N197" s="175"/>
      <c r="O197" s="59"/>
      <c r="P197" s="59"/>
      <c r="Q197" s="59"/>
      <c r="R197" s="59"/>
      <c r="S197" s="59"/>
      <c r="T197" s="60"/>
      <c r="U197" s="33"/>
      <c r="V197" s="33"/>
      <c r="W197" s="33"/>
      <c r="X197" s="33"/>
      <c r="Y197" s="33"/>
      <c r="Z197" s="33"/>
      <c r="AA197" s="33"/>
      <c r="AB197" s="33"/>
      <c r="AC197" s="33"/>
      <c r="AD197" s="33"/>
      <c r="AE197" s="33"/>
      <c r="AT197" s="18" t="s">
        <v>152</v>
      </c>
      <c r="AU197" s="18" t="s">
        <v>82</v>
      </c>
    </row>
    <row r="198" spans="1:47" s="2" customFormat="1" ht="29.25">
      <c r="A198" s="33"/>
      <c r="B198" s="34"/>
      <c r="C198" s="33"/>
      <c r="D198" s="172" t="s">
        <v>154</v>
      </c>
      <c r="E198" s="33"/>
      <c r="F198" s="176" t="s">
        <v>249</v>
      </c>
      <c r="G198" s="33"/>
      <c r="H198" s="33"/>
      <c r="I198" s="94"/>
      <c r="J198" s="33"/>
      <c r="K198" s="33"/>
      <c r="L198" s="34"/>
      <c r="M198" s="174"/>
      <c r="N198" s="175"/>
      <c r="O198" s="59"/>
      <c r="P198" s="59"/>
      <c r="Q198" s="59"/>
      <c r="R198" s="59"/>
      <c r="S198" s="59"/>
      <c r="T198" s="60"/>
      <c r="U198" s="33"/>
      <c r="V198" s="33"/>
      <c r="W198" s="33"/>
      <c r="X198" s="33"/>
      <c r="Y198" s="33"/>
      <c r="Z198" s="33"/>
      <c r="AA198" s="33"/>
      <c r="AB198" s="33"/>
      <c r="AC198" s="33"/>
      <c r="AD198" s="33"/>
      <c r="AE198" s="33"/>
      <c r="AT198" s="18" t="s">
        <v>154</v>
      </c>
      <c r="AU198" s="18" t="s">
        <v>82</v>
      </c>
    </row>
    <row r="199" spans="2:51" s="13" customFormat="1" ht="22.5">
      <c r="B199" s="177"/>
      <c r="D199" s="172" t="s">
        <v>156</v>
      </c>
      <c r="E199" s="178" t="s">
        <v>1</v>
      </c>
      <c r="F199" s="179" t="s">
        <v>250</v>
      </c>
      <c r="H199" s="180">
        <v>55.1</v>
      </c>
      <c r="I199" s="181"/>
      <c r="L199" s="177"/>
      <c r="M199" s="182"/>
      <c r="N199" s="183"/>
      <c r="O199" s="183"/>
      <c r="P199" s="183"/>
      <c r="Q199" s="183"/>
      <c r="R199" s="183"/>
      <c r="S199" s="183"/>
      <c r="T199" s="184"/>
      <c r="AT199" s="178" t="s">
        <v>156</v>
      </c>
      <c r="AU199" s="178" t="s">
        <v>82</v>
      </c>
      <c r="AV199" s="13" t="s">
        <v>82</v>
      </c>
      <c r="AW199" s="13" t="s">
        <v>29</v>
      </c>
      <c r="AX199" s="13" t="s">
        <v>72</v>
      </c>
      <c r="AY199" s="178" t="s">
        <v>142</v>
      </c>
    </row>
    <row r="200" spans="2:51" s="13" customFormat="1" ht="22.5">
      <c r="B200" s="177"/>
      <c r="D200" s="172" t="s">
        <v>156</v>
      </c>
      <c r="E200" s="178" t="s">
        <v>1</v>
      </c>
      <c r="F200" s="179" t="s">
        <v>251</v>
      </c>
      <c r="H200" s="180">
        <v>135</v>
      </c>
      <c r="I200" s="181"/>
      <c r="L200" s="177"/>
      <c r="M200" s="182"/>
      <c r="N200" s="183"/>
      <c r="O200" s="183"/>
      <c r="P200" s="183"/>
      <c r="Q200" s="183"/>
      <c r="R200" s="183"/>
      <c r="S200" s="183"/>
      <c r="T200" s="184"/>
      <c r="AT200" s="178" t="s">
        <v>156</v>
      </c>
      <c r="AU200" s="178" t="s">
        <v>82</v>
      </c>
      <c r="AV200" s="13" t="s">
        <v>82</v>
      </c>
      <c r="AW200" s="13" t="s">
        <v>29</v>
      </c>
      <c r="AX200" s="13" t="s">
        <v>72</v>
      </c>
      <c r="AY200" s="178" t="s">
        <v>142</v>
      </c>
    </row>
    <row r="201" spans="2:51" s="16" customFormat="1" ht="12">
      <c r="B201" s="210"/>
      <c r="D201" s="172" t="s">
        <v>156</v>
      </c>
      <c r="E201" s="211" t="s">
        <v>83</v>
      </c>
      <c r="F201" s="212" t="s">
        <v>252</v>
      </c>
      <c r="H201" s="213">
        <v>190.1</v>
      </c>
      <c r="I201" s="214"/>
      <c r="L201" s="210"/>
      <c r="M201" s="215"/>
      <c r="N201" s="216"/>
      <c r="O201" s="216"/>
      <c r="P201" s="216"/>
      <c r="Q201" s="216"/>
      <c r="R201" s="216"/>
      <c r="S201" s="216"/>
      <c r="T201" s="217"/>
      <c r="AT201" s="211" t="s">
        <v>156</v>
      </c>
      <c r="AU201" s="211" t="s">
        <v>82</v>
      </c>
      <c r="AV201" s="16" t="s">
        <v>99</v>
      </c>
      <c r="AW201" s="16" t="s">
        <v>29</v>
      </c>
      <c r="AX201" s="16" t="s">
        <v>80</v>
      </c>
      <c r="AY201" s="211" t="s">
        <v>142</v>
      </c>
    </row>
    <row r="202" spans="1:65" s="2" customFormat="1" ht="33" customHeight="1">
      <c r="A202" s="33"/>
      <c r="B202" s="158"/>
      <c r="C202" s="159" t="s">
        <v>253</v>
      </c>
      <c r="D202" s="159" t="s">
        <v>145</v>
      </c>
      <c r="E202" s="160" t="s">
        <v>254</v>
      </c>
      <c r="F202" s="161" t="s">
        <v>255</v>
      </c>
      <c r="G202" s="162" t="s">
        <v>229</v>
      </c>
      <c r="H202" s="163">
        <v>265.2</v>
      </c>
      <c r="I202" s="164"/>
      <c r="J202" s="165">
        <f>ROUND(I202*H202,2)</f>
        <v>0</v>
      </c>
      <c r="K202" s="161" t="s">
        <v>149</v>
      </c>
      <c r="L202" s="34"/>
      <c r="M202" s="166" t="s">
        <v>1</v>
      </c>
      <c r="N202" s="167" t="s">
        <v>37</v>
      </c>
      <c r="O202" s="59"/>
      <c r="P202" s="168">
        <f>O202*H202</f>
        <v>0</v>
      </c>
      <c r="Q202" s="168">
        <v>0</v>
      </c>
      <c r="R202" s="168">
        <f>Q202*H202</f>
        <v>0</v>
      </c>
      <c r="S202" s="168">
        <v>0</v>
      </c>
      <c r="T202" s="169">
        <f>S202*H202</f>
        <v>0</v>
      </c>
      <c r="U202" s="33"/>
      <c r="V202" s="33"/>
      <c r="W202" s="33"/>
      <c r="X202" s="33"/>
      <c r="Y202" s="33"/>
      <c r="Z202" s="33"/>
      <c r="AA202" s="33"/>
      <c r="AB202" s="33"/>
      <c r="AC202" s="33"/>
      <c r="AD202" s="33"/>
      <c r="AE202" s="33"/>
      <c r="AR202" s="170" t="s">
        <v>150</v>
      </c>
      <c r="AT202" s="170" t="s">
        <v>145</v>
      </c>
      <c r="AU202" s="170" t="s">
        <v>82</v>
      </c>
      <c r="AY202" s="18" t="s">
        <v>142</v>
      </c>
      <c r="BE202" s="171">
        <f>IF(N202="základní",J202,0)</f>
        <v>0</v>
      </c>
      <c r="BF202" s="171">
        <f>IF(N202="snížená",J202,0)</f>
        <v>0</v>
      </c>
      <c r="BG202" s="171">
        <f>IF(N202="zákl. přenesená",J202,0)</f>
        <v>0</v>
      </c>
      <c r="BH202" s="171">
        <f>IF(N202="sníž. přenesená",J202,0)</f>
        <v>0</v>
      </c>
      <c r="BI202" s="171">
        <f>IF(N202="nulová",J202,0)</f>
        <v>0</v>
      </c>
      <c r="BJ202" s="18" t="s">
        <v>80</v>
      </c>
      <c r="BK202" s="171">
        <f>ROUND(I202*H202,2)</f>
        <v>0</v>
      </c>
      <c r="BL202" s="18" t="s">
        <v>150</v>
      </c>
      <c r="BM202" s="170" t="s">
        <v>256</v>
      </c>
    </row>
    <row r="203" spans="1:47" s="2" customFormat="1" ht="29.25">
      <c r="A203" s="33"/>
      <c r="B203" s="34"/>
      <c r="C203" s="33"/>
      <c r="D203" s="172" t="s">
        <v>152</v>
      </c>
      <c r="E203" s="33"/>
      <c r="F203" s="173" t="s">
        <v>257</v>
      </c>
      <c r="G203" s="33"/>
      <c r="H203" s="33"/>
      <c r="I203" s="94"/>
      <c r="J203" s="33"/>
      <c r="K203" s="33"/>
      <c r="L203" s="34"/>
      <c r="M203" s="174"/>
      <c r="N203" s="175"/>
      <c r="O203" s="59"/>
      <c r="P203" s="59"/>
      <c r="Q203" s="59"/>
      <c r="R203" s="59"/>
      <c r="S203" s="59"/>
      <c r="T203" s="60"/>
      <c r="U203" s="33"/>
      <c r="V203" s="33"/>
      <c r="W203" s="33"/>
      <c r="X203" s="33"/>
      <c r="Y203" s="33"/>
      <c r="Z203" s="33"/>
      <c r="AA203" s="33"/>
      <c r="AB203" s="33"/>
      <c r="AC203" s="33"/>
      <c r="AD203" s="33"/>
      <c r="AE203" s="33"/>
      <c r="AT203" s="18" t="s">
        <v>152</v>
      </c>
      <c r="AU203" s="18" t="s">
        <v>82</v>
      </c>
    </row>
    <row r="204" spans="1:47" s="2" customFormat="1" ht="48.75">
      <c r="A204" s="33"/>
      <c r="B204" s="34"/>
      <c r="C204" s="33"/>
      <c r="D204" s="172" t="s">
        <v>154</v>
      </c>
      <c r="E204" s="33"/>
      <c r="F204" s="176" t="s">
        <v>258</v>
      </c>
      <c r="G204" s="33"/>
      <c r="H204" s="33"/>
      <c r="I204" s="94"/>
      <c r="J204" s="33"/>
      <c r="K204" s="33"/>
      <c r="L204" s="34"/>
      <c r="M204" s="174"/>
      <c r="N204" s="175"/>
      <c r="O204" s="59"/>
      <c r="P204" s="59"/>
      <c r="Q204" s="59"/>
      <c r="R204" s="59"/>
      <c r="S204" s="59"/>
      <c r="T204" s="60"/>
      <c r="U204" s="33"/>
      <c r="V204" s="33"/>
      <c r="W204" s="33"/>
      <c r="X204" s="33"/>
      <c r="Y204" s="33"/>
      <c r="Z204" s="33"/>
      <c r="AA204" s="33"/>
      <c r="AB204" s="33"/>
      <c r="AC204" s="33"/>
      <c r="AD204" s="33"/>
      <c r="AE204" s="33"/>
      <c r="AT204" s="18" t="s">
        <v>154</v>
      </c>
      <c r="AU204" s="18" t="s">
        <v>82</v>
      </c>
    </row>
    <row r="205" spans="2:51" s="13" customFormat="1" ht="12">
      <c r="B205" s="177"/>
      <c r="D205" s="172" t="s">
        <v>156</v>
      </c>
      <c r="E205" s="178" t="s">
        <v>94</v>
      </c>
      <c r="F205" s="179" t="s">
        <v>259</v>
      </c>
      <c r="H205" s="180">
        <v>211.2</v>
      </c>
      <c r="I205" s="181"/>
      <c r="L205" s="177"/>
      <c r="M205" s="182"/>
      <c r="N205" s="183"/>
      <c r="O205" s="183"/>
      <c r="P205" s="183"/>
      <c r="Q205" s="183"/>
      <c r="R205" s="183"/>
      <c r="S205" s="183"/>
      <c r="T205" s="184"/>
      <c r="AT205" s="178" t="s">
        <v>156</v>
      </c>
      <c r="AU205" s="178" t="s">
        <v>82</v>
      </c>
      <c r="AV205" s="13" t="s">
        <v>82</v>
      </c>
      <c r="AW205" s="13" t="s">
        <v>29</v>
      </c>
      <c r="AX205" s="13" t="s">
        <v>72</v>
      </c>
      <c r="AY205" s="178" t="s">
        <v>142</v>
      </c>
    </row>
    <row r="206" spans="2:51" s="13" customFormat="1" ht="12">
      <c r="B206" s="177"/>
      <c r="D206" s="172" t="s">
        <v>156</v>
      </c>
      <c r="E206" s="178" t="s">
        <v>101</v>
      </c>
      <c r="F206" s="179" t="s">
        <v>260</v>
      </c>
      <c r="H206" s="180">
        <v>54</v>
      </c>
      <c r="I206" s="181"/>
      <c r="L206" s="177"/>
      <c r="M206" s="182"/>
      <c r="N206" s="183"/>
      <c r="O206" s="183"/>
      <c r="P206" s="183"/>
      <c r="Q206" s="183"/>
      <c r="R206" s="183"/>
      <c r="S206" s="183"/>
      <c r="T206" s="184"/>
      <c r="AT206" s="178" t="s">
        <v>156</v>
      </c>
      <c r="AU206" s="178" t="s">
        <v>82</v>
      </c>
      <c r="AV206" s="13" t="s">
        <v>82</v>
      </c>
      <c r="AW206" s="13" t="s">
        <v>29</v>
      </c>
      <c r="AX206" s="13" t="s">
        <v>72</v>
      </c>
      <c r="AY206" s="178" t="s">
        <v>142</v>
      </c>
    </row>
    <row r="207" spans="2:51" s="16" customFormat="1" ht="12">
      <c r="B207" s="210"/>
      <c r="D207" s="172" t="s">
        <v>156</v>
      </c>
      <c r="E207" s="211" t="s">
        <v>97</v>
      </c>
      <c r="F207" s="212" t="s">
        <v>252</v>
      </c>
      <c r="H207" s="213">
        <v>265.2</v>
      </c>
      <c r="I207" s="214"/>
      <c r="L207" s="210"/>
      <c r="M207" s="215"/>
      <c r="N207" s="216"/>
      <c r="O207" s="216"/>
      <c r="P207" s="216"/>
      <c r="Q207" s="216"/>
      <c r="R207" s="216"/>
      <c r="S207" s="216"/>
      <c r="T207" s="217"/>
      <c r="AT207" s="211" t="s">
        <v>156</v>
      </c>
      <c r="AU207" s="211" t="s">
        <v>82</v>
      </c>
      <c r="AV207" s="16" t="s">
        <v>99</v>
      </c>
      <c r="AW207" s="16" t="s">
        <v>29</v>
      </c>
      <c r="AX207" s="16" t="s">
        <v>80</v>
      </c>
      <c r="AY207" s="211" t="s">
        <v>142</v>
      </c>
    </row>
    <row r="208" spans="1:65" s="2" customFormat="1" ht="21.75" customHeight="1">
      <c r="A208" s="33"/>
      <c r="B208" s="158"/>
      <c r="C208" s="159" t="s">
        <v>261</v>
      </c>
      <c r="D208" s="159" t="s">
        <v>145</v>
      </c>
      <c r="E208" s="160" t="s">
        <v>262</v>
      </c>
      <c r="F208" s="161" t="s">
        <v>263</v>
      </c>
      <c r="G208" s="162" t="s">
        <v>229</v>
      </c>
      <c r="H208" s="163">
        <v>927.3</v>
      </c>
      <c r="I208" s="164"/>
      <c r="J208" s="165">
        <f>ROUND(I208*H208,2)</f>
        <v>0</v>
      </c>
      <c r="K208" s="161" t="s">
        <v>149</v>
      </c>
      <c r="L208" s="34"/>
      <c r="M208" s="166" t="s">
        <v>1</v>
      </c>
      <c r="N208" s="167" t="s">
        <v>37</v>
      </c>
      <c r="O208" s="59"/>
      <c r="P208" s="168">
        <f>O208*H208</f>
        <v>0</v>
      </c>
      <c r="Q208" s="168">
        <v>0</v>
      </c>
      <c r="R208" s="168">
        <f>Q208*H208</f>
        <v>0</v>
      </c>
      <c r="S208" s="168">
        <v>0</v>
      </c>
      <c r="T208" s="169">
        <f>S208*H208</f>
        <v>0</v>
      </c>
      <c r="U208" s="33"/>
      <c r="V208" s="33"/>
      <c r="W208" s="33"/>
      <c r="X208" s="33"/>
      <c r="Y208" s="33"/>
      <c r="Z208" s="33"/>
      <c r="AA208" s="33"/>
      <c r="AB208" s="33"/>
      <c r="AC208" s="33"/>
      <c r="AD208" s="33"/>
      <c r="AE208" s="33"/>
      <c r="AR208" s="170" t="s">
        <v>150</v>
      </c>
      <c r="AT208" s="170" t="s">
        <v>145</v>
      </c>
      <c r="AU208" s="170" t="s">
        <v>82</v>
      </c>
      <c r="AY208" s="18" t="s">
        <v>142</v>
      </c>
      <c r="BE208" s="171">
        <f>IF(N208="základní",J208,0)</f>
        <v>0</v>
      </c>
      <c r="BF208" s="171">
        <f>IF(N208="snížená",J208,0)</f>
        <v>0</v>
      </c>
      <c r="BG208" s="171">
        <f>IF(N208="zákl. přenesená",J208,0)</f>
        <v>0</v>
      </c>
      <c r="BH208" s="171">
        <f>IF(N208="sníž. přenesená",J208,0)</f>
        <v>0</v>
      </c>
      <c r="BI208" s="171">
        <f>IF(N208="nulová",J208,0)</f>
        <v>0</v>
      </c>
      <c r="BJ208" s="18" t="s">
        <v>80</v>
      </c>
      <c r="BK208" s="171">
        <f>ROUND(I208*H208,2)</f>
        <v>0</v>
      </c>
      <c r="BL208" s="18" t="s">
        <v>150</v>
      </c>
      <c r="BM208" s="170" t="s">
        <v>264</v>
      </c>
    </row>
    <row r="209" spans="1:47" s="2" customFormat="1" ht="39">
      <c r="A209" s="33"/>
      <c r="B209" s="34"/>
      <c r="C209" s="33"/>
      <c r="D209" s="172" t="s">
        <v>152</v>
      </c>
      <c r="E209" s="33"/>
      <c r="F209" s="173" t="s">
        <v>265</v>
      </c>
      <c r="G209" s="33"/>
      <c r="H209" s="33"/>
      <c r="I209" s="94"/>
      <c r="J209" s="33"/>
      <c r="K209" s="33"/>
      <c r="L209" s="34"/>
      <c r="M209" s="174"/>
      <c r="N209" s="175"/>
      <c r="O209" s="59"/>
      <c r="P209" s="59"/>
      <c r="Q209" s="59"/>
      <c r="R209" s="59"/>
      <c r="S209" s="59"/>
      <c r="T209" s="60"/>
      <c r="U209" s="33"/>
      <c r="V209" s="33"/>
      <c r="W209" s="33"/>
      <c r="X209" s="33"/>
      <c r="Y209" s="33"/>
      <c r="Z209" s="33"/>
      <c r="AA209" s="33"/>
      <c r="AB209" s="33"/>
      <c r="AC209" s="33"/>
      <c r="AD209" s="33"/>
      <c r="AE209" s="33"/>
      <c r="AT209" s="18" t="s">
        <v>152</v>
      </c>
      <c r="AU209" s="18" t="s">
        <v>82</v>
      </c>
    </row>
    <row r="210" spans="1:47" s="2" customFormat="1" ht="195">
      <c r="A210" s="33"/>
      <c r="B210" s="34"/>
      <c r="C210" s="33"/>
      <c r="D210" s="172" t="s">
        <v>154</v>
      </c>
      <c r="E210" s="33"/>
      <c r="F210" s="176" t="s">
        <v>266</v>
      </c>
      <c r="G210" s="33"/>
      <c r="H210" s="33"/>
      <c r="I210" s="94"/>
      <c r="J210" s="33"/>
      <c r="K210" s="33"/>
      <c r="L210" s="34"/>
      <c r="M210" s="174"/>
      <c r="N210" s="175"/>
      <c r="O210" s="59"/>
      <c r="P210" s="59"/>
      <c r="Q210" s="59"/>
      <c r="R210" s="59"/>
      <c r="S210" s="59"/>
      <c r="T210" s="60"/>
      <c r="U210" s="33"/>
      <c r="V210" s="33"/>
      <c r="W210" s="33"/>
      <c r="X210" s="33"/>
      <c r="Y210" s="33"/>
      <c r="Z210" s="33"/>
      <c r="AA210" s="33"/>
      <c r="AB210" s="33"/>
      <c r="AC210" s="33"/>
      <c r="AD210" s="33"/>
      <c r="AE210" s="33"/>
      <c r="AT210" s="18" t="s">
        <v>154</v>
      </c>
      <c r="AU210" s="18" t="s">
        <v>82</v>
      </c>
    </row>
    <row r="211" spans="2:51" s="13" customFormat="1" ht="12">
      <c r="B211" s="177"/>
      <c r="D211" s="172" t="s">
        <v>156</v>
      </c>
      <c r="E211" s="178" t="s">
        <v>1</v>
      </c>
      <c r="F211" s="179" t="s">
        <v>267</v>
      </c>
      <c r="H211" s="180">
        <v>455.3</v>
      </c>
      <c r="I211" s="181"/>
      <c r="L211" s="177"/>
      <c r="M211" s="182"/>
      <c r="N211" s="183"/>
      <c r="O211" s="183"/>
      <c r="P211" s="183"/>
      <c r="Q211" s="183"/>
      <c r="R211" s="183"/>
      <c r="S211" s="183"/>
      <c r="T211" s="184"/>
      <c r="AT211" s="178" t="s">
        <v>156</v>
      </c>
      <c r="AU211" s="178" t="s">
        <v>82</v>
      </c>
      <c r="AV211" s="13" t="s">
        <v>82</v>
      </c>
      <c r="AW211" s="13" t="s">
        <v>29</v>
      </c>
      <c r="AX211" s="13" t="s">
        <v>72</v>
      </c>
      <c r="AY211" s="178" t="s">
        <v>142</v>
      </c>
    </row>
    <row r="212" spans="2:51" s="13" customFormat="1" ht="12">
      <c r="B212" s="177"/>
      <c r="D212" s="172" t="s">
        <v>156</v>
      </c>
      <c r="E212" s="178" t="s">
        <v>1</v>
      </c>
      <c r="F212" s="179" t="s">
        <v>268</v>
      </c>
      <c r="H212" s="180">
        <v>282</v>
      </c>
      <c r="I212" s="181"/>
      <c r="L212" s="177"/>
      <c r="M212" s="182"/>
      <c r="N212" s="183"/>
      <c r="O212" s="183"/>
      <c r="P212" s="183"/>
      <c r="Q212" s="183"/>
      <c r="R212" s="183"/>
      <c r="S212" s="183"/>
      <c r="T212" s="184"/>
      <c r="AT212" s="178" t="s">
        <v>156</v>
      </c>
      <c r="AU212" s="178" t="s">
        <v>82</v>
      </c>
      <c r="AV212" s="13" t="s">
        <v>82</v>
      </c>
      <c r="AW212" s="13" t="s">
        <v>29</v>
      </c>
      <c r="AX212" s="13" t="s">
        <v>72</v>
      </c>
      <c r="AY212" s="178" t="s">
        <v>142</v>
      </c>
    </row>
    <row r="213" spans="2:51" s="13" customFormat="1" ht="22.5">
      <c r="B213" s="177"/>
      <c r="D213" s="172" t="s">
        <v>156</v>
      </c>
      <c r="E213" s="178" t="s">
        <v>1</v>
      </c>
      <c r="F213" s="179" t="s">
        <v>269</v>
      </c>
      <c r="H213" s="180">
        <v>190</v>
      </c>
      <c r="I213" s="181"/>
      <c r="L213" s="177"/>
      <c r="M213" s="182"/>
      <c r="N213" s="183"/>
      <c r="O213" s="183"/>
      <c r="P213" s="183"/>
      <c r="Q213" s="183"/>
      <c r="R213" s="183"/>
      <c r="S213" s="183"/>
      <c r="T213" s="184"/>
      <c r="AT213" s="178" t="s">
        <v>156</v>
      </c>
      <c r="AU213" s="178" t="s">
        <v>82</v>
      </c>
      <c r="AV213" s="13" t="s">
        <v>82</v>
      </c>
      <c r="AW213" s="13" t="s">
        <v>29</v>
      </c>
      <c r="AX213" s="13" t="s">
        <v>72</v>
      </c>
      <c r="AY213" s="178" t="s">
        <v>142</v>
      </c>
    </row>
    <row r="214" spans="2:51" s="14" customFormat="1" ht="12">
      <c r="B214" s="185"/>
      <c r="D214" s="172" t="s">
        <v>156</v>
      </c>
      <c r="E214" s="186" t="s">
        <v>1</v>
      </c>
      <c r="F214" s="187" t="s">
        <v>158</v>
      </c>
      <c r="H214" s="188">
        <v>927.3</v>
      </c>
      <c r="I214" s="189"/>
      <c r="L214" s="185"/>
      <c r="M214" s="190"/>
      <c r="N214" s="191"/>
      <c r="O214" s="191"/>
      <c r="P214" s="191"/>
      <c r="Q214" s="191"/>
      <c r="R214" s="191"/>
      <c r="S214" s="191"/>
      <c r="T214" s="192"/>
      <c r="AT214" s="186" t="s">
        <v>156</v>
      </c>
      <c r="AU214" s="186" t="s">
        <v>82</v>
      </c>
      <c r="AV214" s="14" t="s">
        <v>150</v>
      </c>
      <c r="AW214" s="14" t="s">
        <v>29</v>
      </c>
      <c r="AX214" s="14" t="s">
        <v>80</v>
      </c>
      <c r="AY214" s="186" t="s">
        <v>142</v>
      </c>
    </row>
    <row r="215" spans="1:65" s="2" customFormat="1" ht="16.5" customHeight="1">
      <c r="A215" s="33"/>
      <c r="B215" s="158"/>
      <c r="C215" s="159" t="s">
        <v>270</v>
      </c>
      <c r="D215" s="159" t="s">
        <v>145</v>
      </c>
      <c r="E215" s="160" t="s">
        <v>271</v>
      </c>
      <c r="F215" s="161" t="s">
        <v>272</v>
      </c>
      <c r="G215" s="162" t="s">
        <v>229</v>
      </c>
      <c r="H215" s="163">
        <v>455.3</v>
      </c>
      <c r="I215" s="164"/>
      <c r="J215" s="165">
        <f>ROUND(I215*H215,2)</f>
        <v>0</v>
      </c>
      <c r="K215" s="161" t="s">
        <v>149</v>
      </c>
      <c r="L215" s="34"/>
      <c r="M215" s="166" t="s">
        <v>1</v>
      </c>
      <c r="N215" s="167" t="s">
        <v>37</v>
      </c>
      <c r="O215" s="59"/>
      <c r="P215" s="168">
        <f>O215*H215</f>
        <v>0</v>
      </c>
      <c r="Q215" s="168">
        <v>0</v>
      </c>
      <c r="R215" s="168">
        <f>Q215*H215</f>
        <v>0</v>
      </c>
      <c r="S215" s="168">
        <v>0</v>
      </c>
      <c r="T215" s="169">
        <f>S215*H215</f>
        <v>0</v>
      </c>
      <c r="U215" s="33"/>
      <c r="V215" s="33"/>
      <c r="W215" s="33"/>
      <c r="X215" s="33"/>
      <c r="Y215" s="33"/>
      <c r="Z215" s="33"/>
      <c r="AA215" s="33"/>
      <c r="AB215" s="33"/>
      <c r="AC215" s="33"/>
      <c r="AD215" s="33"/>
      <c r="AE215" s="33"/>
      <c r="AR215" s="170" t="s">
        <v>150</v>
      </c>
      <c r="AT215" s="170" t="s">
        <v>145</v>
      </c>
      <c r="AU215" s="170" t="s">
        <v>82</v>
      </c>
      <c r="AY215" s="18" t="s">
        <v>142</v>
      </c>
      <c r="BE215" s="171">
        <f>IF(N215="základní",J215,0)</f>
        <v>0</v>
      </c>
      <c r="BF215" s="171">
        <f>IF(N215="snížená",J215,0)</f>
        <v>0</v>
      </c>
      <c r="BG215" s="171">
        <f>IF(N215="zákl. přenesená",J215,0)</f>
        <v>0</v>
      </c>
      <c r="BH215" s="171">
        <f>IF(N215="sníž. přenesená",J215,0)</f>
        <v>0</v>
      </c>
      <c r="BI215" s="171">
        <f>IF(N215="nulová",J215,0)</f>
        <v>0</v>
      </c>
      <c r="BJ215" s="18" t="s">
        <v>80</v>
      </c>
      <c r="BK215" s="171">
        <f>ROUND(I215*H215,2)</f>
        <v>0</v>
      </c>
      <c r="BL215" s="18" t="s">
        <v>150</v>
      </c>
      <c r="BM215" s="170" t="s">
        <v>273</v>
      </c>
    </row>
    <row r="216" spans="1:47" s="2" customFormat="1" ht="19.5">
      <c r="A216" s="33"/>
      <c r="B216" s="34"/>
      <c r="C216" s="33"/>
      <c r="D216" s="172" t="s">
        <v>152</v>
      </c>
      <c r="E216" s="33"/>
      <c r="F216" s="173" t="s">
        <v>274</v>
      </c>
      <c r="G216" s="33"/>
      <c r="H216" s="33"/>
      <c r="I216" s="94"/>
      <c r="J216" s="33"/>
      <c r="K216" s="33"/>
      <c r="L216" s="34"/>
      <c r="M216" s="174"/>
      <c r="N216" s="175"/>
      <c r="O216" s="59"/>
      <c r="P216" s="59"/>
      <c r="Q216" s="59"/>
      <c r="R216" s="59"/>
      <c r="S216" s="59"/>
      <c r="T216" s="60"/>
      <c r="U216" s="33"/>
      <c r="V216" s="33"/>
      <c r="W216" s="33"/>
      <c r="X216" s="33"/>
      <c r="Y216" s="33"/>
      <c r="Z216" s="33"/>
      <c r="AA216" s="33"/>
      <c r="AB216" s="33"/>
      <c r="AC216" s="33"/>
      <c r="AD216" s="33"/>
      <c r="AE216" s="33"/>
      <c r="AT216" s="18" t="s">
        <v>152</v>
      </c>
      <c r="AU216" s="18" t="s">
        <v>82</v>
      </c>
    </row>
    <row r="217" spans="1:47" s="2" customFormat="1" ht="146.25">
      <c r="A217" s="33"/>
      <c r="B217" s="34"/>
      <c r="C217" s="33"/>
      <c r="D217" s="172" t="s">
        <v>154</v>
      </c>
      <c r="E217" s="33"/>
      <c r="F217" s="176" t="s">
        <v>275</v>
      </c>
      <c r="G217" s="33"/>
      <c r="H217" s="33"/>
      <c r="I217" s="94"/>
      <c r="J217" s="33"/>
      <c r="K217" s="33"/>
      <c r="L217" s="34"/>
      <c r="M217" s="174"/>
      <c r="N217" s="175"/>
      <c r="O217" s="59"/>
      <c r="P217" s="59"/>
      <c r="Q217" s="59"/>
      <c r="R217" s="59"/>
      <c r="S217" s="59"/>
      <c r="T217" s="60"/>
      <c r="U217" s="33"/>
      <c r="V217" s="33"/>
      <c r="W217" s="33"/>
      <c r="X217" s="33"/>
      <c r="Y217" s="33"/>
      <c r="Z217" s="33"/>
      <c r="AA217" s="33"/>
      <c r="AB217" s="33"/>
      <c r="AC217" s="33"/>
      <c r="AD217" s="33"/>
      <c r="AE217" s="33"/>
      <c r="AT217" s="18" t="s">
        <v>154</v>
      </c>
      <c r="AU217" s="18" t="s">
        <v>82</v>
      </c>
    </row>
    <row r="218" spans="2:51" s="13" customFormat="1" ht="12">
      <c r="B218" s="177"/>
      <c r="D218" s="172" t="s">
        <v>156</v>
      </c>
      <c r="E218" s="178" t="s">
        <v>103</v>
      </c>
      <c r="F218" s="179" t="s">
        <v>276</v>
      </c>
      <c r="H218" s="180">
        <v>455.3</v>
      </c>
      <c r="I218" s="181"/>
      <c r="L218" s="177"/>
      <c r="M218" s="182"/>
      <c r="N218" s="183"/>
      <c r="O218" s="183"/>
      <c r="P218" s="183"/>
      <c r="Q218" s="183"/>
      <c r="R218" s="183"/>
      <c r="S218" s="183"/>
      <c r="T218" s="184"/>
      <c r="AT218" s="178" t="s">
        <v>156</v>
      </c>
      <c r="AU218" s="178" t="s">
        <v>82</v>
      </c>
      <c r="AV218" s="13" t="s">
        <v>82</v>
      </c>
      <c r="AW218" s="13" t="s">
        <v>29</v>
      </c>
      <c r="AX218" s="13" t="s">
        <v>80</v>
      </c>
      <c r="AY218" s="178" t="s">
        <v>142</v>
      </c>
    </row>
    <row r="219" spans="1:65" s="2" customFormat="1" ht="16.5" customHeight="1">
      <c r="A219" s="33"/>
      <c r="B219" s="158"/>
      <c r="C219" s="159" t="s">
        <v>277</v>
      </c>
      <c r="D219" s="159" t="s">
        <v>145</v>
      </c>
      <c r="E219" s="160" t="s">
        <v>278</v>
      </c>
      <c r="F219" s="161" t="s">
        <v>279</v>
      </c>
      <c r="G219" s="162" t="s">
        <v>229</v>
      </c>
      <c r="H219" s="163">
        <v>737.3</v>
      </c>
      <c r="I219" s="164"/>
      <c r="J219" s="165">
        <f>ROUND(I219*H219,2)</f>
        <v>0</v>
      </c>
      <c r="K219" s="161" t="s">
        <v>149</v>
      </c>
      <c r="L219" s="34"/>
      <c r="M219" s="166" t="s">
        <v>1</v>
      </c>
      <c r="N219" s="167" t="s">
        <v>37</v>
      </c>
      <c r="O219" s="59"/>
      <c r="P219" s="168">
        <f>O219*H219</f>
        <v>0</v>
      </c>
      <c r="Q219" s="168">
        <v>0</v>
      </c>
      <c r="R219" s="168">
        <f>Q219*H219</f>
        <v>0</v>
      </c>
      <c r="S219" s="168">
        <v>0</v>
      </c>
      <c r="T219" s="169">
        <f>S219*H219</f>
        <v>0</v>
      </c>
      <c r="U219" s="33"/>
      <c r="V219" s="33"/>
      <c r="W219" s="33"/>
      <c r="X219" s="33"/>
      <c r="Y219" s="33"/>
      <c r="Z219" s="33"/>
      <c r="AA219" s="33"/>
      <c r="AB219" s="33"/>
      <c r="AC219" s="33"/>
      <c r="AD219" s="33"/>
      <c r="AE219" s="33"/>
      <c r="AR219" s="170" t="s">
        <v>150</v>
      </c>
      <c r="AT219" s="170" t="s">
        <v>145</v>
      </c>
      <c r="AU219" s="170" t="s">
        <v>82</v>
      </c>
      <c r="AY219" s="18" t="s">
        <v>142</v>
      </c>
      <c r="BE219" s="171">
        <f>IF(N219="základní",J219,0)</f>
        <v>0</v>
      </c>
      <c r="BF219" s="171">
        <f>IF(N219="snížená",J219,0)</f>
        <v>0</v>
      </c>
      <c r="BG219" s="171">
        <f>IF(N219="zákl. přenesená",J219,0)</f>
        <v>0</v>
      </c>
      <c r="BH219" s="171">
        <f>IF(N219="sníž. přenesená",J219,0)</f>
        <v>0</v>
      </c>
      <c r="BI219" s="171">
        <f>IF(N219="nulová",J219,0)</f>
        <v>0</v>
      </c>
      <c r="BJ219" s="18" t="s">
        <v>80</v>
      </c>
      <c r="BK219" s="171">
        <f>ROUND(I219*H219,2)</f>
        <v>0</v>
      </c>
      <c r="BL219" s="18" t="s">
        <v>150</v>
      </c>
      <c r="BM219" s="170" t="s">
        <v>280</v>
      </c>
    </row>
    <row r="220" spans="1:47" s="2" customFormat="1" ht="12">
      <c r="A220" s="33"/>
      <c r="B220" s="34"/>
      <c r="C220" s="33"/>
      <c r="D220" s="172" t="s">
        <v>152</v>
      </c>
      <c r="E220" s="33"/>
      <c r="F220" s="173" t="s">
        <v>281</v>
      </c>
      <c r="G220" s="33"/>
      <c r="H220" s="33"/>
      <c r="I220" s="94"/>
      <c r="J220" s="33"/>
      <c r="K220" s="33"/>
      <c r="L220" s="34"/>
      <c r="M220" s="174"/>
      <c r="N220" s="175"/>
      <c r="O220" s="59"/>
      <c r="P220" s="59"/>
      <c r="Q220" s="59"/>
      <c r="R220" s="59"/>
      <c r="S220" s="59"/>
      <c r="T220" s="60"/>
      <c r="U220" s="33"/>
      <c r="V220" s="33"/>
      <c r="W220" s="33"/>
      <c r="X220" s="33"/>
      <c r="Y220" s="33"/>
      <c r="Z220" s="33"/>
      <c r="AA220" s="33"/>
      <c r="AB220" s="33"/>
      <c r="AC220" s="33"/>
      <c r="AD220" s="33"/>
      <c r="AE220" s="33"/>
      <c r="AT220" s="18" t="s">
        <v>152</v>
      </c>
      <c r="AU220" s="18" t="s">
        <v>82</v>
      </c>
    </row>
    <row r="221" spans="1:47" s="2" customFormat="1" ht="292.5">
      <c r="A221" s="33"/>
      <c r="B221" s="34"/>
      <c r="C221" s="33"/>
      <c r="D221" s="172" t="s">
        <v>154</v>
      </c>
      <c r="E221" s="33"/>
      <c r="F221" s="176" t="s">
        <v>282</v>
      </c>
      <c r="G221" s="33"/>
      <c r="H221" s="33"/>
      <c r="I221" s="94"/>
      <c r="J221" s="33"/>
      <c r="K221" s="33"/>
      <c r="L221" s="34"/>
      <c r="M221" s="174"/>
      <c r="N221" s="175"/>
      <c r="O221" s="59"/>
      <c r="P221" s="59"/>
      <c r="Q221" s="59"/>
      <c r="R221" s="59"/>
      <c r="S221" s="59"/>
      <c r="T221" s="60"/>
      <c r="U221" s="33"/>
      <c r="V221" s="33"/>
      <c r="W221" s="33"/>
      <c r="X221" s="33"/>
      <c r="Y221" s="33"/>
      <c r="Z221" s="33"/>
      <c r="AA221" s="33"/>
      <c r="AB221" s="33"/>
      <c r="AC221" s="33"/>
      <c r="AD221" s="33"/>
      <c r="AE221" s="33"/>
      <c r="AT221" s="18" t="s">
        <v>154</v>
      </c>
      <c r="AU221" s="18" t="s">
        <v>82</v>
      </c>
    </row>
    <row r="222" spans="2:51" s="13" customFormat="1" ht="12">
      <c r="B222" s="177"/>
      <c r="D222" s="172" t="s">
        <v>156</v>
      </c>
      <c r="E222" s="178" t="s">
        <v>1</v>
      </c>
      <c r="F222" s="179" t="s">
        <v>283</v>
      </c>
      <c r="H222" s="180">
        <v>455.3</v>
      </c>
      <c r="I222" s="181"/>
      <c r="L222" s="177"/>
      <c r="M222" s="182"/>
      <c r="N222" s="183"/>
      <c r="O222" s="183"/>
      <c r="P222" s="183"/>
      <c r="Q222" s="183"/>
      <c r="R222" s="183"/>
      <c r="S222" s="183"/>
      <c r="T222" s="184"/>
      <c r="AT222" s="178" t="s">
        <v>156</v>
      </c>
      <c r="AU222" s="178" t="s">
        <v>82</v>
      </c>
      <c r="AV222" s="13" t="s">
        <v>82</v>
      </c>
      <c r="AW222" s="13" t="s">
        <v>29</v>
      </c>
      <c r="AX222" s="13" t="s">
        <v>72</v>
      </c>
      <c r="AY222" s="178" t="s">
        <v>142</v>
      </c>
    </row>
    <row r="223" spans="2:51" s="13" customFormat="1" ht="12">
      <c r="B223" s="177"/>
      <c r="D223" s="172" t="s">
        <v>156</v>
      </c>
      <c r="E223" s="178" t="s">
        <v>1</v>
      </c>
      <c r="F223" s="179" t="s">
        <v>284</v>
      </c>
      <c r="H223" s="180">
        <v>282</v>
      </c>
      <c r="I223" s="181"/>
      <c r="L223" s="177"/>
      <c r="M223" s="182"/>
      <c r="N223" s="183"/>
      <c r="O223" s="183"/>
      <c r="P223" s="183"/>
      <c r="Q223" s="183"/>
      <c r="R223" s="183"/>
      <c r="S223" s="183"/>
      <c r="T223" s="184"/>
      <c r="AT223" s="178" t="s">
        <v>156</v>
      </c>
      <c r="AU223" s="178" t="s">
        <v>82</v>
      </c>
      <c r="AV223" s="13" t="s">
        <v>82</v>
      </c>
      <c r="AW223" s="13" t="s">
        <v>29</v>
      </c>
      <c r="AX223" s="13" t="s">
        <v>72</v>
      </c>
      <c r="AY223" s="178" t="s">
        <v>142</v>
      </c>
    </row>
    <row r="224" spans="2:51" s="14" customFormat="1" ht="12">
      <c r="B224" s="185"/>
      <c r="D224" s="172" t="s">
        <v>156</v>
      </c>
      <c r="E224" s="186" t="s">
        <v>1</v>
      </c>
      <c r="F224" s="187" t="s">
        <v>158</v>
      </c>
      <c r="H224" s="188">
        <v>737.3</v>
      </c>
      <c r="I224" s="189"/>
      <c r="L224" s="185"/>
      <c r="M224" s="190"/>
      <c r="N224" s="191"/>
      <c r="O224" s="191"/>
      <c r="P224" s="191"/>
      <c r="Q224" s="191"/>
      <c r="R224" s="191"/>
      <c r="S224" s="191"/>
      <c r="T224" s="192"/>
      <c r="AT224" s="186" t="s">
        <v>156</v>
      </c>
      <c r="AU224" s="186" t="s">
        <v>82</v>
      </c>
      <c r="AV224" s="14" t="s">
        <v>150</v>
      </c>
      <c r="AW224" s="14" t="s">
        <v>29</v>
      </c>
      <c r="AX224" s="14" t="s">
        <v>80</v>
      </c>
      <c r="AY224" s="186" t="s">
        <v>142</v>
      </c>
    </row>
    <row r="225" spans="1:65" s="2" customFormat="1" ht="21.75" customHeight="1">
      <c r="A225" s="33"/>
      <c r="B225" s="158"/>
      <c r="C225" s="159" t="s">
        <v>285</v>
      </c>
      <c r="D225" s="159" t="s">
        <v>145</v>
      </c>
      <c r="E225" s="160" t="s">
        <v>286</v>
      </c>
      <c r="F225" s="161" t="s">
        <v>287</v>
      </c>
      <c r="G225" s="162" t="s">
        <v>229</v>
      </c>
      <c r="H225" s="163">
        <v>146.625</v>
      </c>
      <c r="I225" s="164"/>
      <c r="J225" s="165">
        <f>ROUND(I225*H225,2)</f>
        <v>0</v>
      </c>
      <c r="K225" s="161" t="s">
        <v>149</v>
      </c>
      <c r="L225" s="34"/>
      <c r="M225" s="166" t="s">
        <v>1</v>
      </c>
      <c r="N225" s="167" t="s">
        <v>37</v>
      </c>
      <c r="O225" s="59"/>
      <c r="P225" s="168">
        <f>O225*H225</f>
        <v>0</v>
      </c>
      <c r="Q225" s="168">
        <v>0</v>
      </c>
      <c r="R225" s="168">
        <f>Q225*H225</f>
        <v>0</v>
      </c>
      <c r="S225" s="168">
        <v>0</v>
      </c>
      <c r="T225" s="169">
        <f>S225*H225</f>
        <v>0</v>
      </c>
      <c r="U225" s="33"/>
      <c r="V225" s="33"/>
      <c r="W225" s="33"/>
      <c r="X225" s="33"/>
      <c r="Y225" s="33"/>
      <c r="Z225" s="33"/>
      <c r="AA225" s="33"/>
      <c r="AB225" s="33"/>
      <c r="AC225" s="33"/>
      <c r="AD225" s="33"/>
      <c r="AE225" s="33"/>
      <c r="AR225" s="170" t="s">
        <v>150</v>
      </c>
      <c r="AT225" s="170" t="s">
        <v>145</v>
      </c>
      <c r="AU225" s="170" t="s">
        <v>82</v>
      </c>
      <c r="AY225" s="18" t="s">
        <v>142</v>
      </c>
      <c r="BE225" s="171">
        <f>IF(N225="základní",J225,0)</f>
        <v>0</v>
      </c>
      <c r="BF225" s="171">
        <f>IF(N225="snížená",J225,0)</f>
        <v>0</v>
      </c>
      <c r="BG225" s="171">
        <f>IF(N225="zákl. přenesená",J225,0)</f>
        <v>0</v>
      </c>
      <c r="BH225" s="171">
        <f>IF(N225="sníž. přenesená",J225,0)</f>
        <v>0</v>
      </c>
      <c r="BI225" s="171">
        <f>IF(N225="nulová",J225,0)</f>
        <v>0</v>
      </c>
      <c r="BJ225" s="18" t="s">
        <v>80</v>
      </c>
      <c r="BK225" s="171">
        <f>ROUND(I225*H225,2)</f>
        <v>0</v>
      </c>
      <c r="BL225" s="18" t="s">
        <v>150</v>
      </c>
      <c r="BM225" s="170" t="s">
        <v>288</v>
      </c>
    </row>
    <row r="226" spans="1:47" s="2" customFormat="1" ht="29.25">
      <c r="A226" s="33"/>
      <c r="B226" s="34"/>
      <c r="C226" s="33"/>
      <c r="D226" s="172" t="s">
        <v>152</v>
      </c>
      <c r="E226" s="33"/>
      <c r="F226" s="173" t="s">
        <v>289</v>
      </c>
      <c r="G226" s="33"/>
      <c r="H226" s="33"/>
      <c r="I226" s="94"/>
      <c r="J226" s="33"/>
      <c r="K226" s="33"/>
      <c r="L226" s="34"/>
      <c r="M226" s="174"/>
      <c r="N226" s="175"/>
      <c r="O226" s="59"/>
      <c r="P226" s="59"/>
      <c r="Q226" s="59"/>
      <c r="R226" s="59"/>
      <c r="S226" s="59"/>
      <c r="T226" s="60"/>
      <c r="U226" s="33"/>
      <c r="V226" s="33"/>
      <c r="W226" s="33"/>
      <c r="X226" s="33"/>
      <c r="Y226" s="33"/>
      <c r="Z226" s="33"/>
      <c r="AA226" s="33"/>
      <c r="AB226" s="33"/>
      <c r="AC226" s="33"/>
      <c r="AD226" s="33"/>
      <c r="AE226" s="33"/>
      <c r="AT226" s="18" t="s">
        <v>152</v>
      </c>
      <c r="AU226" s="18" t="s">
        <v>82</v>
      </c>
    </row>
    <row r="227" spans="1:47" s="2" customFormat="1" ht="409.5">
      <c r="A227" s="33"/>
      <c r="B227" s="34"/>
      <c r="C227" s="33"/>
      <c r="D227" s="172" t="s">
        <v>154</v>
      </c>
      <c r="E227" s="33"/>
      <c r="F227" s="176" t="s">
        <v>290</v>
      </c>
      <c r="G227" s="33"/>
      <c r="H227" s="33"/>
      <c r="I227" s="94"/>
      <c r="J227" s="33"/>
      <c r="K227" s="33"/>
      <c r="L227" s="34"/>
      <c r="M227" s="174"/>
      <c r="N227" s="175"/>
      <c r="O227" s="59"/>
      <c r="P227" s="59"/>
      <c r="Q227" s="59"/>
      <c r="R227" s="59"/>
      <c r="S227" s="59"/>
      <c r="T227" s="60"/>
      <c r="U227" s="33"/>
      <c r="V227" s="33"/>
      <c r="W227" s="33"/>
      <c r="X227" s="33"/>
      <c r="Y227" s="33"/>
      <c r="Z227" s="33"/>
      <c r="AA227" s="33"/>
      <c r="AB227" s="33"/>
      <c r="AC227" s="33"/>
      <c r="AD227" s="33"/>
      <c r="AE227" s="33"/>
      <c r="AT227" s="18" t="s">
        <v>154</v>
      </c>
      <c r="AU227" s="18" t="s">
        <v>82</v>
      </c>
    </row>
    <row r="228" spans="2:51" s="13" customFormat="1" ht="12">
      <c r="B228" s="177"/>
      <c r="D228" s="172" t="s">
        <v>156</v>
      </c>
      <c r="E228" s="178" t="s">
        <v>1</v>
      </c>
      <c r="F228" s="179" t="s">
        <v>291</v>
      </c>
      <c r="H228" s="180">
        <v>140.596</v>
      </c>
      <c r="I228" s="181"/>
      <c r="L228" s="177"/>
      <c r="M228" s="182"/>
      <c r="N228" s="183"/>
      <c r="O228" s="183"/>
      <c r="P228" s="183"/>
      <c r="Q228" s="183"/>
      <c r="R228" s="183"/>
      <c r="S228" s="183"/>
      <c r="T228" s="184"/>
      <c r="AT228" s="178" t="s">
        <v>156</v>
      </c>
      <c r="AU228" s="178" t="s">
        <v>82</v>
      </c>
      <c r="AV228" s="13" t="s">
        <v>82</v>
      </c>
      <c r="AW228" s="13" t="s">
        <v>29</v>
      </c>
      <c r="AX228" s="13" t="s">
        <v>72</v>
      </c>
      <c r="AY228" s="178" t="s">
        <v>142</v>
      </c>
    </row>
    <row r="229" spans="2:51" s="13" customFormat="1" ht="22.5">
      <c r="B229" s="177"/>
      <c r="D229" s="172" t="s">
        <v>156</v>
      </c>
      <c r="E229" s="178" t="s">
        <v>1</v>
      </c>
      <c r="F229" s="179" t="s">
        <v>292</v>
      </c>
      <c r="H229" s="180">
        <v>6.029</v>
      </c>
      <c r="I229" s="181"/>
      <c r="L229" s="177"/>
      <c r="M229" s="182"/>
      <c r="N229" s="183"/>
      <c r="O229" s="183"/>
      <c r="P229" s="183"/>
      <c r="Q229" s="183"/>
      <c r="R229" s="183"/>
      <c r="S229" s="183"/>
      <c r="T229" s="184"/>
      <c r="AT229" s="178" t="s">
        <v>156</v>
      </c>
      <c r="AU229" s="178" t="s">
        <v>82</v>
      </c>
      <c r="AV229" s="13" t="s">
        <v>82</v>
      </c>
      <c r="AW229" s="13" t="s">
        <v>29</v>
      </c>
      <c r="AX229" s="13" t="s">
        <v>72</v>
      </c>
      <c r="AY229" s="178" t="s">
        <v>142</v>
      </c>
    </row>
    <row r="230" spans="2:51" s="14" customFormat="1" ht="12">
      <c r="B230" s="185"/>
      <c r="D230" s="172" t="s">
        <v>156</v>
      </c>
      <c r="E230" s="186" t="s">
        <v>1</v>
      </c>
      <c r="F230" s="187" t="s">
        <v>158</v>
      </c>
      <c r="H230" s="188">
        <v>146.625</v>
      </c>
      <c r="I230" s="189"/>
      <c r="L230" s="185"/>
      <c r="M230" s="190"/>
      <c r="N230" s="191"/>
      <c r="O230" s="191"/>
      <c r="P230" s="191"/>
      <c r="Q230" s="191"/>
      <c r="R230" s="191"/>
      <c r="S230" s="191"/>
      <c r="T230" s="192"/>
      <c r="AT230" s="186" t="s">
        <v>156</v>
      </c>
      <c r="AU230" s="186" t="s">
        <v>82</v>
      </c>
      <c r="AV230" s="14" t="s">
        <v>150</v>
      </c>
      <c r="AW230" s="14" t="s">
        <v>29</v>
      </c>
      <c r="AX230" s="14" t="s">
        <v>80</v>
      </c>
      <c r="AY230" s="186" t="s">
        <v>142</v>
      </c>
    </row>
    <row r="231" spans="1:65" s="2" customFormat="1" ht="16.5" customHeight="1">
      <c r="A231" s="33"/>
      <c r="B231" s="158"/>
      <c r="C231" s="200" t="s">
        <v>293</v>
      </c>
      <c r="D231" s="200" t="s">
        <v>197</v>
      </c>
      <c r="E231" s="201" t="s">
        <v>294</v>
      </c>
      <c r="F231" s="202" t="s">
        <v>295</v>
      </c>
      <c r="G231" s="203" t="s">
        <v>200</v>
      </c>
      <c r="H231" s="204">
        <v>277.121</v>
      </c>
      <c r="I231" s="205"/>
      <c r="J231" s="206">
        <f>ROUND(I231*H231,2)</f>
        <v>0</v>
      </c>
      <c r="K231" s="202" t="s">
        <v>149</v>
      </c>
      <c r="L231" s="207"/>
      <c r="M231" s="208" t="s">
        <v>1</v>
      </c>
      <c r="N231" s="209" t="s">
        <v>37</v>
      </c>
      <c r="O231" s="59"/>
      <c r="P231" s="168">
        <f>O231*H231</f>
        <v>0</v>
      </c>
      <c r="Q231" s="168">
        <v>1</v>
      </c>
      <c r="R231" s="168">
        <f>Q231*H231</f>
        <v>277.121</v>
      </c>
      <c r="S231" s="168">
        <v>0</v>
      </c>
      <c r="T231" s="169">
        <f>S231*H231</f>
        <v>0</v>
      </c>
      <c r="U231" s="33"/>
      <c r="V231" s="33"/>
      <c r="W231" s="33"/>
      <c r="X231" s="33"/>
      <c r="Y231" s="33"/>
      <c r="Z231" s="33"/>
      <c r="AA231" s="33"/>
      <c r="AB231" s="33"/>
      <c r="AC231" s="33"/>
      <c r="AD231" s="33"/>
      <c r="AE231" s="33"/>
      <c r="AR231" s="170" t="s">
        <v>201</v>
      </c>
      <c r="AT231" s="170" t="s">
        <v>197</v>
      </c>
      <c r="AU231" s="170" t="s">
        <v>82</v>
      </c>
      <c r="AY231" s="18" t="s">
        <v>142</v>
      </c>
      <c r="BE231" s="171">
        <f>IF(N231="základní",J231,0)</f>
        <v>0</v>
      </c>
      <c r="BF231" s="171">
        <f>IF(N231="snížená",J231,0)</f>
        <v>0</v>
      </c>
      <c r="BG231" s="171">
        <f>IF(N231="zákl. přenesená",J231,0)</f>
        <v>0</v>
      </c>
      <c r="BH231" s="171">
        <f>IF(N231="sníž. přenesená",J231,0)</f>
        <v>0</v>
      </c>
      <c r="BI231" s="171">
        <f>IF(N231="nulová",J231,0)</f>
        <v>0</v>
      </c>
      <c r="BJ231" s="18" t="s">
        <v>80</v>
      </c>
      <c r="BK231" s="171">
        <f>ROUND(I231*H231,2)</f>
        <v>0</v>
      </c>
      <c r="BL231" s="18" t="s">
        <v>150</v>
      </c>
      <c r="BM231" s="170" t="s">
        <v>296</v>
      </c>
    </row>
    <row r="232" spans="1:47" s="2" customFormat="1" ht="12">
      <c r="A232" s="33"/>
      <c r="B232" s="34"/>
      <c r="C232" s="33"/>
      <c r="D232" s="172" t="s">
        <v>152</v>
      </c>
      <c r="E232" s="33"/>
      <c r="F232" s="173" t="s">
        <v>295</v>
      </c>
      <c r="G232" s="33"/>
      <c r="H232" s="33"/>
      <c r="I232" s="94"/>
      <c r="J232" s="33"/>
      <c r="K232" s="33"/>
      <c r="L232" s="34"/>
      <c r="M232" s="174"/>
      <c r="N232" s="175"/>
      <c r="O232" s="59"/>
      <c r="P232" s="59"/>
      <c r="Q232" s="59"/>
      <c r="R232" s="59"/>
      <c r="S232" s="59"/>
      <c r="T232" s="60"/>
      <c r="U232" s="33"/>
      <c r="V232" s="33"/>
      <c r="W232" s="33"/>
      <c r="X232" s="33"/>
      <c r="Y232" s="33"/>
      <c r="Z232" s="33"/>
      <c r="AA232" s="33"/>
      <c r="AB232" s="33"/>
      <c r="AC232" s="33"/>
      <c r="AD232" s="33"/>
      <c r="AE232" s="33"/>
      <c r="AT232" s="18" t="s">
        <v>152</v>
      </c>
      <c r="AU232" s="18" t="s">
        <v>82</v>
      </c>
    </row>
    <row r="233" spans="2:51" s="13" customFormat="1" ht="12">
      <c r="B233" s="177"/>
      <c r="D233" s="172" t="s">
        <v>156</v>
      </c>
      <c r="E233" s="178" t="s">
        <v>1</v>
      </c>
      <c r="F233" s="179" t="s">
        <v>297</v>
      </c>
      <c r="H233" s="180">
        <v>263.925</v>
      </c>
      <c r="I233" s="181"/>
      <c r="L233" s="177"/>
      <c r="M233" s="182"/>
      <c r="N233" s="183"/>
      <c r="O233" s="183"/>
      <c r="P233" s="183"/>
      <c r="Q233" s="183"/>
      <c r="R233" s="183"/>
      <c r="S233" s="183"/>
      <c r="T233" s="184"/>
      <c r="AT233" s="178" t="s">
        <v>156</v>
      </c>
      <c r="AU233" s="178" t="s">
        <v>82</v>
      </c>
      <c r="AV233" s="13" t="s">
        <v>82</v>
      </c>
      <c r="AW233" s="13" t="s">
        <v>29</v>
      </c>
      <c r="AX233" s="13" t="s">
        <v>72</v>
      </c>
      <c r="AY233" s="178" t="s">
        <v>142</v>
      </c>
    </row>
    <row r="234" spans="2:51" s="13" customFormat="1" ht="12">
      <c r="B234" s="177"/>
      <c r="D234" s="172" t="s">
        <v>156</v>
      </c>
      <c r="E234" s="178" t="s">
        <v>1</v>
      </c>
      <c r="F234" s="179" t="s">
        <v>298</v>
      </c>
      <c r="H234" s="180">
        <v>277.121</v>
      </c>
      <c r="I234" s="181"/>
      <c r="L234" s="177"/>
      <c r="M234" s="182"/>
      <c r="N234" s="183"/>
      <c r="O234" s="183"/>
      <c r="P234" s="183"/>
      <c r="Q234" s="183"/>
      <c r="R234" s="183"/>
      <c r="S234" s="183"/>
      <c r="T234" s="184"/>
      <c r="AT234" s="178" t="s">
        <v>156</v>
      </c>
      <c r="AU234" s="178" t="s">
        <v>82</v>
      </c>
      <c r="AV234" s="13" t="s">
        <v>82</v>
      </c>
      <c r="AW234" s="13" t="s">
        <v>29</v>
      </c>
      <c r="AX234" s="13" t="s">
        <v>80</v>
      </c>
      <c r="AY234" s="178" t="s">
        <v>142</v>
      </c>
    </row>
    <row r="235" spans="1:65" s="2" customFormat="1" ht="21.75" customHeight="1">
      <c r="A235" s="33"/>
      <c r="B235" s="158"/>
      <c r="C235" s="159" t="s">
        <v>299</v>
      </c>
      <c r="D235" s="159" t="s">
        <v>145</v>
      </c>
      <c r="E235" s="160" t="s">
        <v>300</v>
      </c>
      <c r="F235" s="161" t="s">
        <v>301</v>
      </c>
      <c r="G235" s="162" t="s">
        <v>229</v>
      </c>
      <c r="H235" s="163">
        <v>44.204</v>
      </c>
      <c r="I235" s="164"/>
      <c r="J235" s="165">
        <f>ROUND(I235*H235,2)</f>
        <v>0</v>
      </c>
      <c r="K235" s="161" t="s">
        <v>149</v>
      </c>
      <c r="L235" s="34"/>
      <c r="M235" s="166" t="s">
        <v>1</v>
      </c>
      <c r="N235" s="167" t="s">
        <v>37</v>
      </c>
      <c r="O235" s="59"/>
      <c r="P235" s="168">
        <f>O235*H235</f>
        <v>0</v>
      </c>
      <c r="Q235" s="168">
        <v>0</v>
      </c>
      <c r="R235" s="168">
        <f>Q235*H235</f>
        <v>0</v>
      </c>
      <c r="S235" s="168">
        <v>0</v>
      </c>
      <c r="T235" s="169">
        <f>S235*H235</f>
        <v>0</v>
      </c>
      <c r="U235" s="33"/>
      <c r="V235" s="33"/>
      <c r="W235" s="33"/>
      <c r="X235" s="33"/>
      <c r="Y235" s="33"/>
      <c r="Z235" s="33"/>
      <c r="AA235" s="33"/>
      <c r="AB235" s="33"/>
      <c r="AC235" s="33"/>
      <c r="AD235" s="33"/>
      <c r="AE235" s="33"/>
      <c r="AR235" s="170" t="s">
        <v>150</v>
      </c>
      <c r="AT235" s="170" t="s">
        <v>145</v>
      </c>
      <c r="AU235" s="170" t="s">
        <v>82</v>
      </c>
      <c r="AY235" s="18" t="s">
        <v>142</v>
      </c>
      <c r="BE235" s="171">
        <f>IF(N235="základní",J235,0)</f>
        <v>0</v>
      </c>
      <c r="BF235" s="171">
        <f>IF(N235="snížená",J235,0)</f>
        <v>0</v>
      </c>
      <c r="BG235" s="171">
        <f>IF(N235="zákl. přenesená",J235,0)</f>
        <v>0</v>
      </c>
      <c r="BH235" s="171">
        <f>IF(N235="sníž. přenesená",J235,0)</f>
        <v>0</v>
      </c>
      <c r="BI235" s="171">
        <f>IF(N235="nulová",J235,0)</f>
        <v>0</v>
      </c>
      <c r="BJ235" s="18" t="s">
        <v>80</v>
      </c>
      <c r="BK235" s="171">
        <f>ROUND(I235*H235,2)</f>
        <v>0</v>
      </c>
      <c r="BL235" s="18" t="s">
        <v>150</v>
      </c>
      <c r="BM235" s="170" t="s">
        <v>302</v>
      </c>
    </row>
    <row r="236" spans="1:47" s="2" customFormat="1" ht="39">
      <c r="A236" s="33"/>
      <c r="B236" s="34"/>
      <c r="C236" s="33"/>
      <c r="D236" s="172" t="s">
        <v>152</v>
      </c>
      <c r="E236" s="33"/>
      <c r="F236" s="173" t="s">
        <v>303</v>
      </c>
      <c r="G236" s="33"/>
      <c r="H236" s="33"/>
      <c r="I236" s="94"/>
      <c r="J236" s="33"/>
      <c r="K236" s="33"/>
      <c r="L236" s="34"/>
      <c r="M236" s="174"/>
      <c r="N236" s="175"/>
      <c r="O236" s="59"/>
      <c r="P236" s="59"/>
      <c r="Q236" s="59"/>
      <c r="R236" s="59"/>
      <c r="S236" s="59"/>
      <c r="T236" s="60"/>
      <c r="U236" s="33"/>
      <c r="V236" s="33"/>
      <c r="W236" s="33"/>
      <c r="X236" s="33"/>
      <c r="Y236" s="33"/>
      <c r="Z236" s="33"/>
      <c r="AA236" s="33"/>
      <c r="AB236" s="33"/>
      <c r="AC236" s="33"/>
      <c r="AD236" s="33"/>
      <c r="AE236" s="33"/>
      <c r="AT236" s="18" t="s">
        <v>152</v>
      </c>
      <c r="AU236" s="18" t="s">
        <v>82</v>
      </c>
    </row>
    <row r="237" spans="1:47" s="2" customFormat="1" ht="87.75">
      <c r="A237" s="33"/>
      <c r="B237" s="34"/>
      <c r="C237" s="33"/>
      <c r="D237" s="172" t="s">
        <v>154</v>
      </c>
      <c r="E237" s="33"/>
      <c r="F237" s="176" t="s">
        <v>304</v>
      </c>
      <c r="G237" s="33"/>
      <c r="H237" s="33"/>
      <c r="I237" s="94"/>
      <c r="J237" s="33"/>
      <c r="K237" s="33"/>
      <c r="L237" s="34"/>
      <c r="M237" s="174"/>
      <c r="N237" s="175"/>
      <c r="O237" s="59"/>
      <c r="P237" s="59"/>
      <c r="Q237" s="59"/>
      <c r="R237" s="59"/>
      <c r="S237" s="59"/>
      <c r="T237" s="60"/>
      <c r="U237" s="33"/>
      <c r="V237" s="33"/>
      <c r="W237" s="33"/>
      <c r="X237" s="33"/>
      <c r="Y237" s="33"/>
      <c r="Z237" s="33"/>
      <c r="AA237" s="33"/>
      <c r="AB237" s="33"/>
      <c r="AC237" s="33"/>
      <c r="AD237" s="33"/>
      <c r="AE237" s="33"/>
      <c r="AT237" s="18" t="s">
        <v>154</v>
      </c>
      <c r="AU237" s="18" t="s">
        <v>82</v>
      </c>
    </row>
    <row r="238" spans="2:51" s="13" customFormat="1" ht="22.5">
      <c r="B238" s="177"/>
      <c r="D238" s="172" t="s">
        <v>156</v>
      </c>
      <c r="E238" s="178" t="s">
        <v>92</v>
      </c>
      <c r="F238" s="179" t="s">
        <v>305</v>
      </c>
      <c r="H238" s="180">
        <v>44.204</v>
      </c>
      <c r="I238" s="181"/>
      <c r="L238" s="177"/>
      <c r="M238" s="182"/>
      <c r="N238" s="183"/>
      <c r="O238" s="183"/>
      <c r="P238" s="183"/>
      <c r="Q238" s="183"/>
      <c r="R238" s="183"/>
      <c r="S238" s="183"/>
      <c r="T238" s="184"/>
      <c r="AT238" s="178" t="s">
        <v>156</v>
      </c>
      <c r="AU238" s="178" t="s">
        <v>82</v>
      </c>
      <c r="AV238" s="13" t="s">
        <v>82</v>
      </c>
      <c r="AW238" s="13" t="s">
        <v>29</v>
      </c>
      <c r="AX238" s="13" t="s">
        <v>80</v>
      </c>
      <c r="AY238" s="178" t="s">
        <v>142</v>
      </c>
    </row>
    <row r="239" spans="1:65" s="2" customFormat="1" ht="16.5" customHeight="1">
      <c r="A239" s="33"/>
      <c r="B239" s="158"/>
      <c r="C239" s="200" t="s">
        <v>306</v>
      </c>
      <c r="D239" s="200" t="s">
        <v>197</v>
      </c>
      <c r="E239" s="201" t="s">
        <v>307</v>
      </c>
      <c r="F239" s="202" t="s">
        <v>308</v>
      </c>
      <c r="G239" s="203" t="s">
        <v>200</v>
      </c>
      <c r="H239" s="204">
        <v>83.545</v>
      </c>
      <c r="I239" s="205"/>
      <c r="J239" s="206">
        <f>ROUND(I239*H239,2)</f>
        <v>0</v>
      </c>
      <c r="K239" s="202" t="s">
        <v>149</v>
      </c>
      <c r="L239" s="207"/>
      <c r="M239" s="208" t="s">
        <v>1</v>
      </c>
      <c r="N239" s="209" t="s">
        <v>37</v>
      </c>
      <c r="O239" s="59"/>
      <c r="P239" s="168">
        <f>O239*H239</f>
        <v>0</v>
      </c>
      <c r="Q239" s="168">
        <v>1</v>
      </c>
      <c r="R239" s="168">
        <f>Q239*H239</f>
        <v>83.545</v>
      </c>
      <c r="S239" s="168">
        <v>0</v>
      </c>
      <c r="T239" s="169">
        <f>S239*H239</f>
        <v>0</v>
      </c>
      <c r="U239" s="33"/>
      <c r="V239" s="33"/>
      <c r="W239" s="33"/>
      <c r="X239" s="33"/>
      <c r="Y239" s="33"/>
      <c r="Z239" s="33"/>
      <c r="AA239" s="33"/>
      <c r="AB239" s="33"/>
      <c r="AC239" s="33"/>
      <c r="AD239" s="33"/>
      <c r="AE239" s="33"/>
      <c r="AR239" s="170" t="s">
        <v>201</v>
      </c>
      <c r="AT239" s="170" t="s">
        <v>197</v>
      </c>
      <c r="AU239" s="170" t="s">
        <v>82</v>
      </c>
      <c r="AY239" s="18" t="s">
        <v>142</v>
      </c>
      <c r="BE239" s="171">
        <f>IF(N239="základní",J239,0)</f>
        <v>0</v>
      </c>
      <c r="BF239" s="171">
        <f>IF(N239="snížená",J239,0)</f>
        <v>0</v>
      </c>
      <c r="BG239" s="171">
        <f>IF(N239="zákl. přenesená",J239,0)</f>
        <v>0</v>
      </c>
      <c r="BH239" s="171">
        <f>IF(N239="sníž. přenesená",J239,0)</f>
        <v>0</v>
      </c>
      <c r="BI239" s="171">
        <f>IF(N239="nulová",J239,0)</f>
        <v>0</v>
      </c>
      <c r="BJ239" s="18" t="s">
        <v>80</v>
      </c>
      <c r="BK239" s="171">
        <f>ROUND(I239*H239,2)</f>
        <v>0</v>
      </c>
      <c r="BL239" s="18" t="s">
        <v>150</v>
      </c>
      <c r="BM239" s="170" t="s">
        <v>309</v>
      </c>
    </row>
    <row r="240" spans="1:47" s="2" customFormat="1" ht="12">
      <c r="A240" s="33"/>
      <c r="B240" s="34"/>
      <c r="C240" s="33"/>
      <c r="D240" s="172" t="s">
        <v>152</v>
      </c>
      <c r="E240" s="33"/>
      <c r="F240" s="173" t="s">
        <v>308</v>
      </c>
      <c r="G240" s="33"/>
      <c r="H240" s="33"/>
      <c r="I240" s="94"/>
      <c r="J240" s="33"/>
      <c r="K240" s="33"/>
      <c r="L240" s="34"/>
      <c r="M240" s="174"/>
      <c r="N240" s="175"/>
      <c r="O240" s="59"/>
      <c r="P240" s="59"/>
      <c r="Q240" s="59"/>
      <c r="R240" s="59"/>
      <c r="S240" s="59"/>
      <c r="T240" s="60"/>
      <c r="U240" s="33"/>
      <c r="V240" s="33"/>
      <c r="W240" s="33"/>
      <c r="X240" s="33"/>
      <c r="Y240" s="33"/>
      <c r="Z240" s="33"/>
      <c r="AA240" s="33"/>
      <c r="AB240" s="33"/>
      <c r="AC240" s="33"/>
      <c r="AD240" s="33"/>
      <c r="AE240" s="33"/>
      <c r="AT240" s="18" t="s">
        <v>152</v>
      </c>
      <c r="AU240" s="18" t="s">
        <v>82</v>
      </c>
    </row>
    <row r="241" spans="2:51" s="13" customFormat="1" ht="12">
      <c r="B241" s="177"/>
      <c r="D241" s="172" t="s">
        <v>156</v>
      </c>
      <c r="E241" s="178" t="s">
        <v>1</v>
      </c>
      <c r="F241" s="179" t="s">
        <v>310</v>
      </c>
      <c r="H241" s="180">
        <v>79.567</v>
      </c>
      <c r="I241" s="181"/>
      <c r="L241" s="177"/>
      <c r="M241" s="182"/>
      <c r="N241" s="183"/>
      <c r="O241" s="183"/>
      <c r="P241" s="183"/>
      <c r="Q241" s="183"/>
      <c r="R241" s="183"/>
      <c r="S241" s="183"/>
      <c r="T241" s="184"/>
      <c r="AT241" s="178" t="s">
        <v>156</v>
      </c>
      <c r="AU241" s="178" t="s">
        <v>82</v>
      </c>
      <c r="AV241" s="13" t="s">
        <v>82</v>
      </c>
      <c r="AW241" s="13" t="s">
        <v>29</v>
      </c>
      <c r="AX241" s="13" t="s">
        <v>72</v>
      </c>
      <c r="AY241" s="178" t="s">
        <v>142</v>
      </c>
    </row>
    <row r="242" spans="2:51" s="13" customFormat="1" ht="12">
      <c r="B242" s="177"/>
      <c r="D242" s="172" t="s">
        <v>156</v>
      </c>
      <c r="E242" s="178" t="s">
        <v>1</v>
      </c>
      <c r="F242" s="179" t="s">
        <v>311</v>
      </c>
      <c r="H242" s="180">
        <v>83.545</v>
      </c>
      <c r="I242" s="181"/>
      <c r="L242" s="177"/>
      <c r="M242" s="182"/>
      <c r="N242" s="183"/>
      <c r="O242" s="183"/>
      <c r="P242" s="183"/>
      <c r="Q242" s="183"/>
      <c r="R242" s="183"/>
      <c r="S242" s="183"/>
      <c r="T242" s="184"/>
      <c r="AT242" s="178" t="s">
        <v>156</v>
      </c>
      <c r="AU242" s="178" t="s">
        <v>82</v>
      </c>
      <c r="AV242" s="13" t="s">
        <v>82</v>
      </c>
      <c r="AW242" s="13" t="s">
        <v>29</v>
      </c>
      <c r="AX242" s="13" t="s">
        <v>80</v>
      </c>
      <c r="AY242" s="178" t="s">
        <v>142</v>
      </c>
    </row>
    <row r="243" spans="1:65" s="2" customFormat="1" ht="21.75" customHeight="1">
      <c r="A243" s="33"/>
      <c r="B243" s="158"/>
      <c r="C243" s="159" t="s">
        <v>312</v>
      </c>
      <c r="D243" s="159" t="s">
        <v>145</v>
      </c>
      <c r="E243" s="160" t="s">
        <v>313</v>
      </c>
      <c r="F243" s="161" t="s">
        <v>314</v>
      </c>
      <c r="G243" s="162" t="s">
        <v>148</v>
      </c>
      <c r="H243" s="163">
        <v>3200</v>
      </c>
      <c r="I243" s="164"/>
      <c r="J243" s="165">
        <f>ROUND(I243*H243,2)</f>
        <v>0</v>
      </c>
      <c r="K243" s="161" t="s">
        <v>149</v>
      </c>
      <c r="L243" s="34"/>
      <c r="M243" s="166" t="s">
        <v>1</v>
      </c>
      <c r="N243" s="167" t="s">
        <v>37</v>
      </c>
      <c r="O243" s="59"/>
      <c r="P243" s="168">
        <f>O243*H243</f>
        <v>0</v>
      </c>
      <c r="Q243" s="168">
        <v>0</v>
      </c>
      <c r="R243" s="168">
        <f>Q243*H243</f>
        <v>0</v>
      </c>
      <c r="S243" s="168">
        <v>0</v>
      </c>
      <c r="T243" s="169">
        <f>S243*H243</f>
        <v>0</v>
      </c>
      <c r="U243" s="33"/>
      <c r="V243" s="33"/>
      <c r="W243" s="33"/>
      <c r="X243" s="33"/>
      <c r="Y243" s="33"/>
      <c r="Z243" s="33"/>
      <c r="AA243" s="33"/>
      <c r="AB243" s="33"/>
      <c r="AC243" s="33"/>
      <c r="AD243" s="33"/>
      <c r="AE243" s="33"/>
      <c r="AR243" s="170" t="s">
        <v>150</v>
      </c>
      <c r="AT243" s="170" t="s">
        <v>145</v>
      </c>
      <c r="AU243" s="170" t="s">
        <v>82</v>
      </c>
      <c r="AY243" s="18" t="s">
        <v>142</v>
      </c>
      <c r="BE243" s="171">
        <f>IF(N243="základní",J243,0)</f>
        <v>0</v>
      </c>
      <c r="BF243" s="171">
        <f>IF(N243="snížená",J243,0)</f>
        <v>0</v>
      </c>
      <c r="BG243" s="171">
        <f>IF(N243="zákl. přenesená",J243,0)</f>
        <v>0</v>
      </c>
      <c r="BH243" s="171">
        <f>IF(N243="sníž. přenesená",J243,0)</f>
        <v>0</v>
      </c>
      <c r="BI243" s="171">
        <f>IF(N243="nulová",J243,0)</f>
        <v>0</v>
      </c>
      <c r="BJ243" s="18" t="s">
        <v>80</v>
      </c>
      <c r="BK243" s="171">
        <f>ROUND(I243*H243,2)</f>
        <v>0</v>
      </c>
      <c r="BL243" s="18" t="s">
        <v>150</v>
      </c>
      <c r="BM243" s="170" t="s">
        <v>315</v>
      </c>
    </row>
    <row r="244" spans="1:47" s="2" customFormat="1" ht="19.5">
      <c r="A244" s="33"/>
      <c r="B244" s="34"/>
      <c r="C244" s="33"/>
      <c r="D244" s="172" t="s">
        <v>152</v>
      </c>
      <c r="E244" s="33"/>
      <c r="F244" s="173" t="s">
        <v>316</v>
      </c>
      <c r="G244" s="33"/>
      <c r="H244" s="33"/>
      <c r="I244" s="94"/>
      <c r="J244" s="33"/>
      <c r="K244" s="33"/>
      <c r="L244" s="34"/>
      <c r="M244" s="174"/>
      <c r="N244" s="175"/>
      <c r="O244" s="59"/>
      <c r="P244" s="59"/>
      <c r="Q244" s="59"/>
      <c r="R244" s="59"/>
      <c r="S244" s="59"/>
      <c r="T244" s="60"/>
      <c r="U244" s="33"/>
      <c r="V244" s="33"/>
      <c r="W244" s="33"/>
      <c r="X244" s="33"/>
      <c r="Y244" s="33"/>
      <c r="Z244" s="33"/>
      <c r="AA244" s="33"/>
      <c r="AB244" s="33"/>
      <c r="AC244" s="33"/>
      <c r="AD244" s="33"/>
      <c r="AE244" s="33"/>
      <c r="AT244" s="18" t="s">
        <v>152</v>
      </c>
      <c r="AU244" s="18" t="s">
        <v>82</v>
      </c>
    </row>
    <row r="245" spans="1:47" s="2" customFormat="1" ht="117">
      <c r="A245" s="33"/>
      <c r="B245" s="34"/>
      <c r="C245" s="33"/>
      <c r="D245" s="172" t="s">
        <v>154</v>
      </c>
      <c r="E245" s="33"/>
      <c r="F245" s="176" t="s">
        <v>317</v>
      </c>
      <c r="G245" s="33"/>
      <c r="H245" s="33"/>
      <c r="I245" s="94"/>
      <c r="J245" s="33"/>
      <c r="K245" s="33"/>
      <c r="L245" s="34"/>
      <c r="M245" s="174"/>
      <c r="N245" s="175"/>
      <c r="O245" s="59"/>
      <c r="P245" s="59"/>
      <c r="Q245" s="59"/>
      <c r="R245" s="59"/>
      <c r="S245" s="59"/>
      <c r="T245" s="60"/>
      <c r="U245" s="33"/>
      <c r="V245" s="33"/>
      <c r="W245" s="33"/>
      <c r="X245" s="33"/>
      <c r="Y245" s="33"/>
      <c r="Z245" s="33"/>
      <c r="AA245" s="33"/>
      <c r="AB245" s="33"/>
      <c r="AC245" s="33"/>
      <c r="AD245" s="33"/>
      <c r="AE245" s="33"/>
      <c r="AT245" s="18" t="s">
        <v>154</v>
      </c>
      <c r="AU245" s="18" t="s">
        <v>82</v>
      </c>
    </row>
    <row r="246" spans="2:51" s="13" customFormat="1" ht="12">
      <c r="B246" s="177"/>
      <c r="D246" s="172" t="s">
        <v>156</v>
      </c>
      <c r="E246" s="178" t="s">
        <v>1</v>
      </c>
      <c r="F246" s="179" t="s">
        <v>318</v>
      </c>
      <c r="H246" s="180">
        <v>3200</v>
      </c>
      <c r="I246" s="181"/>
      <c r="L246" s="177"/>
      <c r="M246" s="182"/>
      <c r="N246" s="183"/>
      <c r="O246" s="183"/>
      <c r="P246" s="183"/>
      <c r="Q246" s="183"/>
      <c r="R246" s="183"/>
      <c r="S246" s="183"/>
      <c r="T246" s="184"/>
      <c r="AT246" s="178" t="s">
        <v>156</v>
      </c>
      <c r="AU246" s="178" t="s">
        <v>82</v>
      </c>
      <c r="AV246" s="13" t="s">
        <v>82</v>
      </c>
      <c r="AW246" s="13" t="s">
        <v>29</v>
      </c>
      <c r="AX246" s="13" t="s">
        <v>80</v>
      </c>
      <c r="AY246" s="178" t="s">
        <v>142</v>
      </c>
    </row>
    <row r="247" spans="1:65" s="2" customFormat="1" ht="21.75" customHeight="1">
      <c r="A247" s="33"/>
      <c r="B247" s="158"/>
      <c r="C247" s="159" t="s">
        <v>319</v>
      </c>
      <c r="D247" s="159" t="s">
        <v>145</v>
      </c>
      <c r="E247" s="160" t="s">
        <v>320</v>
      </c>
      <c r="F247" s="161" t="s">
        <v>321</v>
      </c>
      <c r="G247" s="162" t="s">
        <v>148</v>
      </c>
      <c r="H247" s="163">
        <v>3200</v>
      </c>
      <c r="I247" s="164"/>
      <c r="J247" s="165">
        <f>ROUND(I247*H247,2)</f>
        <v>0</v>
      </c>
      <c r="K247" s="161" t="s">
        <v>149</v>
      </c>
      <c r="L247" s="34"/>
      <c r="M247" s="166" t="s">
        <v>1</v>
      </c>
      <c r="N247" s="167" t="s">
        <v>37</v>
      </c>
      <c r="O247" s="59"/>
      <c r="P247" s="168">
        <f>O247*H247</f>
        <v>0</v>
      </c>
      <c r="Q247" s="168">
        <v>0</v>
      </c>
      <c r="R247" s="168">
        <f>Q247*H247</f>
        <v>0</v>
      </c>
      <c r="S247" s="168">
        <v>0</v>
      </c>
      <c r="T247" s="169">
        <f>S247*H247</f>
        <v>0</v>
      </c>
      <c r="U247" s="33"/>
      <c r="V247" s="33"/>
      <c r="W247" s="33"/>
      <c r="X247" s="33"/>
      <c r="Y247" s="33"/>
      <c r="Z247" s="33"/>
      <c r="AA247" s="33"/>
      <c r="AB247" s="33"/>
      <c r="AC247" s="33"/>
      <c r="AD247" s="33"/>
      <c r="AE247" s="33"/>
      <c r="AR247" s="170" t="s">
        <v>150</v>
      </c>
      <c r="AT247" s="170" t="s">
        <v>145</v>
      </c>
      <c r="AU247" s="170" t="s">
        <v>82</v>
      </c>
      <c r="AY247" s="18" t="s">
        <v>142</v>
      </c>
      <c r="BE247" s="171">
        <f>IF(N247="základní",J247,0)</f>
        <v>0</v>
      </c>
      <c r="BF247" s="171">
        <f>IF(N247="snížená",J247,0)</f>
        <v>0</v>
      </c>
      <c r="BG247" s="171">
        <f>IF(N247="zákl. přenesená",J247,0)</f>
        <v>0</v>
      </c>
      <c r="BH247" s="171">
        <f>IF(N247="sníž. přenesená",J247,0)</f>
        <v>0</v>
      </c>
      <c r="BI247" s="171">
        <f>IF(N247="nulová",J247,0)</f>
        <v>0</v>
      </c>
      <c r="BJ247" s="18" t="s">
        <v>80</v>
      </c>
      <c r="BK247" s="171">
        <f>ROUND(I247*H247,2)</f>
        <v>0</v>
      </c>
      <c r="BL247" s="18" t="s">
        <v>150</v>
      </c>
      <c r="BM247" s="170" t="s">
        <v>322</v>
      </c>
    </row>
    <row r="248" spans="1:47" s="2" customFormat="1" ht="19.5">
      <c r="A248" s="33"/>
      <c r="B248" s="34"/>
      <c r="C248" s="33"/>
      <c r="D248" s="172" t="s">
        <v>152</v>
      </c>
      <c r="E248" s="33"/>
      <c r="F248" s="173" t="s">
        <v>323</v>
      </c>
      <c r="G248" s="33"/>
      <c r="H248" s="33"/>
      <c r="I248" s="94"/>
      <c r="J248" s="33"/>
      <c r="K248" s="33"/>
      <c r="L248" s="34"/>
      <c r="M248" s="174"/>
      <c r="N248" s="175"/>
      <c r="O248" s="59"/>
      <c r="P248" s="59"/>
      <c r="Q248" s="59"/>
      <c r="R248" s="59"/>
      <c r="S248" s="59"/>
      <c r="T248" s="60"/>
      <c r="U248" s="33"/>
      <c r="V248" s="33"/>
      <c r="W248" s="33"/>
      <c r="X248" s="33"/>
      <c r="Y248" s="33"/>
      <c r="Z248" s="33"/>
      <c r="AA248" s="33"/>
      <c r="AB248" s="33"/>
      <c r="AC248" s="33"/>
      <c r="AD248" s="33"/>
      <c r="AE248" s="33"/>
      <c r="AT248" s="18" t="s">
        <v>152</v>
      </c>
      <c r="AU248" s="18" t="s">
        <v>82</v>
      </c>
    </row>
    <row r="249" spans="1:47" s="2" customFormat="1" ht="117">
      <c r="A249" s="33"/>
      <c r="B249" s="34"/>
      <c r="C249" s="33"/>
      <c r="D249" s="172" t="s">
        <v>154</v>
      </c>
      <c r="E249" s="33"/>
      <c r="F249" s="176" t="s">
        <v>324</v>
      </c>
      <c r="G249" s="33"/>
      <c r="H249" s="33"/>
      <c r="I249" s="94"/>
      <c r="J249" s="33"/>
      <c r="K249" s="33"/>
      <c r="L249" s="34"/>
      <c r="M249" s="174"/>
      <c r="N249" s="175"/>
      <c r="O249" s="59"/>
      <c r="P249" s="59"/>
      <c r="Q249" s="59"/>
      <c r="R249" s="59"/>
      <c r="S249" s="59"/>
      <c r="T249" s="60"/>
      <c r="U249" s="33"/>
      <c r="V249" s="33"/>
      <c r="W249" s="33"/>
      <c r="X249" s="33"/>
      <c r="Y249" s="33"/>
      <c r="Z249" s="33"/>
      <c r="AA249" s="33"/>
      <c r="AB249" s="33"/>
      <c r="AC249" s="33"/>
      <c r="AD249" s="33"/>
      <c r="AE249" s="33"/>
      <c r="AT249" s="18" t="s">
        <v>154</v>
      </c>
      <c r="AU249" s="18" t="s">
        <v>82</v>
      </c>
    </row>
    <row r="250" spans="2:51" s="13" customFormat="1" ht="12">
      <c r="B250" s="177"/>
      <c r="D250" s="172" t="s">
        <v>156</v>
      </c>
      <c r="E250" s="178" t="s">
        <v>1</v>
      </c>
      <c r="F250" s="179" t="s">
        <v>325</v>
      </c>
      <c r="H250" s="180">
        <v>3200</v>
      </c>
      <c r="I250" s="181"/>
      <c r="L250" s="177"/>
      <c r="M250" s="182"/>
      <c r="N250" s="183"/>
      <c r="O250" s="183"/>
      <c r="P250" s="183"/>
      <c r="Q250" s="183"/>
      <c r="R250" s="183"/>
      <c r="S250" s="183"/>
      <c r="T250" s="184"/>
      <c r="AT250" s="178" t="s">
        <v>156</v>
      </c>
      <c r="AU250" s="178" t="s">
        <v>82</v>
      </c>
      <c r="AV250" s="13" t="s">
        <v>82</v>
      </c>
      <c r="AW250" s="13" t="s">
        <v>29</v>
      </c>
      <c r="AX250" s="13" t="s">
        <v>80</v>
      </c>
      <c r="AY250" s="178" t="s">
        <v>142</v>
      </c>
    </row>
    <row r="251" spans="1:65" s="2" customFormat="1" ht="16.5" customHeight="1">
      <c r="A251" s="33"/>
      <c r="B251" s="158"/>
      <c r="C251" s="200" t="s">
        <v>326</v>
      </c>
      <c r="D251" s="200" t="s">
        <v>197</v>
      </c>
      <c r="E251" s="201" t="s">
        <v>327</v>
      </c>
      <c r="F251" s="202" t="s">
        <v>328</v>
      </c>
      <c r="G251" s="203" t="s">
        <v>329</v>
      </c>
      <c r="H251" s="204">
        <v>80</v>
      </c>
      <c r="I251" s="205"/>
      <c r="J251" s="206">
        <f>ROUND(I251*H251,2)</f>
        <v>0</v>
      </c>
      <c r="K251" s="202" t="s">
        <v>149</v>
      </c>
      <c r="L251" s="207"/>
      <c r="M251" s="208" t="s">
        <v>1</v>
      </c>
      <c r="N251" s="209" t="s">
        <v>37</v>
      </c>
      <c r="O251" s="59"/>
      <c r="P251" s="168">
        <f>O251*H251</f>
        <v>0</v>
      </c>
      <c r="Q251" s="168">
        <v>0.001</v>
      </c>
      <c r="R251" s="168">
        <f>Q251*H251</f>
        <v>0.08</v>
      </c>
      <c r="S251" s="168">
        <v>0</v>
      </c>
      <c r="T251" s="169">
        <f>S251*H251</f>
        <v>0</v>
      </c>
      <c r="U251" s="33"/>
      <c r="V251" s="33"/>
      <c r="W251" s="33"/>
      <c r="X251" s="33"/>
      <c r="Y251" s="33"/>
      <c r="Z251" s="33"/>
      <c r="AA251" s="33"/>
      <c r="AB251" s="33"/>
      <c r="AC251" s="33"/>
      <c r="AD251" s="33"/>
      <c r="AE251" s="33"/>
      <c r="AR251" s="170" t="s">
        <v>201</v>
      </c>
      <c r="AT251" s="170" t="s">
        <v>197</v>
      </c>
      <c r="AU251" s="170" t="s">
        <v>82</v>
      </c>
      <c r="AY251" s="18" t="s">
        <v>142</v>
      </c>
      <c r="BE251" s="171">
        <f>IF(N251="základní",J251,0)</f>
        <v>0</v>
      </c>
      <c r="BF251" s="171">
        <f>IF(N251="snížená",J251,0)</f>
        <v>0</v>
      </c>
      <c r="BG251" s="171">
        <f>IF(N251="zákl. přenesená",J251,0)</f>
        <v>0</v>
      </c>
      <c r="BH251" s="171">
        <f>IF(N251="sníž. přenesená",J251,0)</f>
        <v>0</v>
      </c>
      <c r="BI251" s="171">
        <f>IF(N251="nulová",J251,0)</f>
        <v>0</v>
      </c>
      <c r="BJ251" s="18" t="s">
        <v>80</v>
      </c>
      <c r="BK251" s="171">
        <f>ROUND(I251*H251,2)</f>
        <v>0</v>
      </c>
      <c r="BL251" s="18" t="s">
        <v>150</v>
      </c>
      <c r="BM251" s="170" t="s">
        <v>330</v>
      </c>
    </row>
    <row r="252" spans="1:47" s="2" customFormat="1" ht="12">
      <c r="A252" s="33"/>
      <c r="B252" s="34"/>
      <c r="C252" s="33"/>
      <c r="D252" s="172" t="s">
        <v>152</v>
      </c>
      <c r="E252" s="33"/>
      <c r="F252" s="173" t="s">
        <v>328</v>
      </c>
      <c r="G252" s="33"/>
      <c r="H252" s="33"/>
      <c r="I252" s="94"/>
      <c r="J252" s="33"/>
      <c r="K252" s="33"/>
      <c r="L252" s="34"/>
      <c r="M252" s="174"/>
      <c r="N252" s="175"/>
      <c r="O252" s="59"/>
      <c r="P252" s="59"/>
      <c r="Q252" s="59"/>
      <c r="R252" s="59"/>
      <c r="S252" s="59"/>
      <c r="T252" s="60"/>
      <c r="U252" s="33"/>
      <c r="V252" s="33"/>
      <c r="W252" s="33"/>
      <c r="X252" s="33"/>
      <c r="Y252" s="33"/>
      <c r="Z252" s="33"/>
      <c r="AA252" s="33"/>
      <c r="AB252" s="33"/>
      <c r="AC252" s="33"/>
      <c r="AD252" s="33"/>
      <c r="AE252" s="33"/>
      <c r="AT252" s="18" t="s">
        <v>152</v>
      </c>
      <c r="AU252" s="18" t="s">
        <v>82</v>
      </c>
    </row>
    <row r="253" spans="2:51" s="13" customFormat="1" ht="12">
      <c r="B253" s="177"/>
      <c r="D253" s="172" t="s">
        <v>156</v>
      </c>
      <c r="E253" s="178" t="s">
        <v>1</v>
      </c>
      <c r="F253" s="179" t="s">
        <v>331</v>
      </c>
      <c r="H253" s="180">
        <v>80</v>
      </c>
      <c r="I253" s="181"/>
      <c r="L253" s="177"/>
      <c r="M253" s="182"/>
      <c r="N253" s="183"/>
      <c r="O253" s="183"/>
      <c r="P253" s="183"/>
      <c r="Q253" s="183"/>
      <c r="R253" s="183"/>
      <c r="S253" s="183"/>
      <c r="T253" s="184"/>
      <c r="AT253" s="178" t="s">
        <v>156</v>
      </c>
      <c r="AU253" s="178" t="s">
        <v>82</v>
      </c>
      <c r="AV253" s="13" t="s">
        <v>82</v>
      </c>
      <c r="AW253" s="13" t="s">
        <v>29</v>
      </c>
      <c r="AX253" s="13" t="s">
        <v>80</v>
      </c>
      <c r="AY253" s="178" t="s">
        <v>142</v>
      </c>
    </row>
    <row r="254" spans="2:51" s="15" customFormat="1" ht="12">
      <c r="B254" s="193"/>
      <c r="D254" s="172" t="s">
        <v>156</v>
      </c>
      <c r="E254" s="194" t="s">
        <v>1</v>
      </c>
      <c r="F254" s="195" t="s">
        <v>332</v>
      </c>
      <c r="H254" s="194" t="s">
        <v>1</v>
      </c>
      <c r="I254" s="196"/>
      <c r="L254" s="193"/>
      <c r="M254" s="197"/>
      <c r="N254" s="198"/>
      <c r="O254" s="198"/>
      <c r="P254" s="198"/>
      <c r="Q254" s="198"/>
      <c r="R254" s="198"/>
      <c r="S254" s="198"/>
      <c r="T254" s="199"/>
      <c r="AT254" s="194" t="s">
        <v>156</v>
      </c>
      <c r="AU254" s="194" t="s">
        <v>82</v>
      </c>
      <c r="AV254" s="15" t="s">
        <v>80</v>
      </c>
      <c r="AW254" s="15" t="s">
        <v>29</v>
      </c>
      <c r="AX254" s="15" t="s">
        <v>72</v>
      </c>
      <c r="AY254" s="194" t="s">
        <v>142</v>
      </c>
    </row>
    <row r="255" spans="1:65" s="2" customFormat="1" ht="16.5" customHeight="1">
      <c r="A255" s="33"/>
      <c r="B255" s="158"/>
      <c r="C255" s="159" t="s">
        <v>333</v>
      </c>
      <c r="D255" s="159" t="s">
        <v>145</v>
      </c>
      <c r="E255" s="160" t="s">
        <v>334</v>
      </c>
      <c r="F255" s="161" t="s">
        <v>335</v>
      </c>
      <c r="G255" s="162" t="s">
        <v>148</v>
      </c>
      <c r="H255" s="163">
        <v>10050</v>
      </c>
      <c r="I255" s="164"/>
      <c r="J255" s="165">
        <f>ROUND(I255*H255,2)</f>
        <v>0</v>
      </c>
      <c r="K255" s="161" t="s">
        <v>149</v>
      </c>
      <c r="L255" s="34"/>
      <c r="M255" s="166" t="s">
        <v>1</v>
      </c>
      <c r="N255" s="167" t="s">
        <v>37</v>
      </c>
      <c r="O255" s="59"/>
      <c r="P255" s="168">
        <f>O255*H255</f>
        <v>0</v>
      </c>
      <c r="Q255" s="168">
        <v>0</v>
      </c>
      <c r="R255" s="168">
        <f>Q255*H255</f>
        <v>0</v>
      </c>
      <c r="S255" s="168">
        <v>0</v>
      </c>
      <c r="T255" s="169">
        <f>S255*H255</f>
        <v>0</v>
      </c>
      <c r="U255" s="33"/>
      <c r="V255" s="33"/>
      <c r="W255" s="33"/>
      <c r="X255" s="33"/>
      <c r="Y255" s="33"/>
      <c r="Z255" s="33"/>
      <c r="AA255" s="33"/>
      <c r="AB255" s="33"/>
      <c r="AC255" s="33"/>
      <c r="AD255" s="33"/>
      <c r="AE255" s="33"/>
      <c r="AR255" s="170" t="s">
        <v>150</v>
      </c>
      <c r="AT255" s="170" t="s">
        <v>145</v>
      </c>
      <c r="AU255" s="170" t="s">
        <v>82</v>
      </c>
      <c r="AY255" s="18" t="s">
        <v>142</v>
      </c>
      <c r="BE255" s="171">
        <f>IF(N255="základní",J255,0)</f>
        <v>0</v>
      </c>
      <c r="BF255" s="171">
        <f>IF(N255="snížená",J255,0)</f>
        <v>0</v>
      </c>
      <c r="BG255" s="171">
        <f>IF(N255="zákl. přenesená",J255,0)</f>
        <v>0</v>
      </c>
      <c r="BH255" s="171">
        <f>IF(N255="sníž. přenesená",J255,0)</f>
        <v>0</v>
      </c>
      <c r="BI255" s="171">
        <f>IF(N255="nulová",J255,0)</f>
        <v>0</v>
      </c>
      <c r="BJ255" s="18" t="s">
        <v>80</v>
      </c>
      <c r="BK255" s="171">
        <f>ROUND(I255*H255,2)</f>
        <v>0</v>
      </c>
      <c r="BL255" s="18" t="s">
        <v>150</v>
      </c>
      <c r="BM255" s="170" t="s">
        <v>336</v>
      </c>
    </row>
    <row r="256" spans="1:47" s="2" customFormat="1" ht="19.5">
      <c r="A256" s="33"/>
      <c r="B256" s="34"/>
      <c r="C256" s="33"/>
      <c r="D256" s="172" t="s">
        <v>152</v>
      </c>
      <c r="E256" s="33"/>
      <c r="F256" s="173" t="s">
        <v>337</v>
      </c>
      <c r="G256" s="33"/>
      <c r="H256" s="33"/>
      <c r="I256" s="94"/>
      <c r="J256" s="33"/>
      <c r="K256" s="33"/>
      <c r="L256" s="34"/>
      <c r="M256" s="174"/>
      <c r="N256" s="175"/>
      <c r="O256" s="59"/>
      <c r="P256" s="59"/>
      <c r="Q256" s="59"/>
      <c r="R256" s="59"/>
      <c r="S256" s="59"/>
      <c r="T256" s="60"/>
      <c r="U256" s="33"/>
      <c r="V256" s="33"/>
      <c r="W256" s="33"/>
      <c r="X256" s="33"/>
      <c r="Y256" s="33"/>
      <c r="Z256" s="33"/>
      <c r="AA256" s="33"/>
      <c r="AB256" s="33"/>
      <c r="AC256" s="33"/>
      <c r="AD256" s="33"/>
      <c r="AE256" s="33"/>
      <c r="AT256" s="18" t="s">
        <v>152</v>
      </c>
      <c r="AU256" s="18" t="s">
        <v>82</v>
      </c>
    </row>
    <row r="257" spans="1:47" s="2" customFormat="1" ht="165.75">
      <c r="A257" s="33"/>
      <c r="B257" s="34"/>
      <c r="C257" s="33"/>
      <c r="D257" s="172" t="s">
        <v>154</v>
      </c>
      <c r="E257" s="33"/>
      <c r="F257" s="176" t="s">
        <v>338</v>
      </c>
      <c r="G257" s="33"/>
      <c r="H257" s="33"/>
      <c r="I257" s="94"/>
      <c r="J257" s="33"/>
      <c r="K257" s="33"/>
      <c r="L257" s="34"/>
      <c r="M257" s="174"/>
      <c r="N257" s="175"/>
      <c r="O257" s="59"/>
      <c r="P257" s="59"/>
      <c r="Q257" s="59"/>
      <c r="R257" s="59"/>
      <c r="S257" s="59"/>
      <c r="T257" s="60"/>
      <c r="U257" s="33"/>
      <c r="V257" s="33"/>
      <c r="W257" s="33"/>
      <c r="X257" s="33"/>
      <c r="Y257" s="33"/>
      <c r="Z257" s="33"/>
      <c r="AA257" s="33"/>
      <c r="AB257" s="33"/>
      <c r="AC257" s="33"/>
      <c r="AD257" s="33"/>
      <c r="AE257" s="33"/>
      <c r="AT257" s="18" t="s">
        <v>154</v>
      </c>
      <c r="AU257" s="18" t="s">
        <v>82</v>
      </c>
    </row>
    <row r="258" spans="2:51" s="13" customFormat="1" ht="12">
      <c r="B258" s="177"/>
      <c r="D258" s="172" t="s">
        <v>156</v>
      </c>
      <c r="E258" s="178" t="s">
        <v>1</v>
      </c>
      <c r="F258" s="179" t="s">
        <v>339</v>
      </c>
      <c r="H258" s="180">
        <v>2950</v>
      </c>
      <c r="I258" s="181"/>
      <c r="L258" s="177"/>
      <c r="M258" s="182"/>
      <c r="N258" s="183"/>
      <c r="O258" s="183"/>
      <c r="P258" s="183"/>
      <c r="Q258" s="183"/>
      <c r="R258" s="183"/>
      <c r="S258" s="183"/>
      <c r="T258" s="184"/>
      <c r="AT258" s="178" t="s">
        <v>156</v>
      </c>
      <c r="AU258" s="178" t="s">
        <v>82</v>
      </c>
      <c r="AV258" s="13" t="s">
        <v>82</v>
      </c>
      <c r="AW258" s="13" t="s">
        <v>29</v>
      </c>
      <c r="AX258" s="13" t="s">
        <v>72</v>
      </c>
      <c r="AY258" s="178" t="s">
        <v>142</v>
      </c>
    </row>
    <row r="259" spans="2:51" s="13" customFormat="1" ht="12">
      <c r="B259" s="177"/>
      <c r="D259" s="172" t="s">
        <v>156</v>
      </c>
      <c r="E259" s="178" t="s">
        <v>1</v>
      </c>
      <c r="F259" s="179" t="s">
        <v>340</v>
      </c>
      <c r="H259" s="180">
        <v>1400</v>
      </c>
      <c r="I259" s="181"/>
      <c r="L259" s="177"/>
      <c r="M259" s="182"/>
      <c r="N259" s="183"/>
      <c r="O259" s="183"/>
      <c r="P259" s="183"/>
      <c r="Q259" s="183"/>
      <c r="R259" s="183"/>
      <c r="S259" s="183"/>
      <c r="T259" s="184"/>
      <c r="AT259" s="178" t="s">
        <v>156</v>
      </c>
      <c r="AU259" s="178" t="s">
        <v>82</v>
      </c>
      <c r="AV259" s="13" t="s">
        <v>82</v>
      </c>
      <c r="AW259" s="13" t="s">
        <v>29</v>
      </c>
      <c r="AX259" s="13" t="s">
        <v>72</v>
      </c>
      <c r="AY259" s="178" t="s">
        <v>142</v>
      </c>
    </row>
    <row r="260" spans="2:51" s="13" customFormat="1" ht="12">
      <c r="B260" s="177"/>
      <c r="D260" s="172" t="s">
        <v>156</v>
      </c>
      <c r="E260" s="178" t="s">
        <v>1</v>
      </c>
      <c r="F260" s="179" t="s">
        <v>341</v>
      </c>
      <c r="H260" s="180">
        <v>4700</v>
      </c>
      <c r="I260" s="181"/>
      <c r="L260" s="177"/>
      <c r="M260" s="182"/>
      <c r="N260" s="183"/>
      <c r="O260" s="183"/>
      <c r="P260" s="183"/>
      <c r="Q260" s="183"/>
      <c r="R260" s="183"/>
      <c r="S260" s="183"/>
      <c r="T260" s="184"/>
      <c r="AT260" s="178" t="s">
        <v>156</v>
      </c>
      <c r="AU260" s="178" t="s">
        <v>82</v>
      </c>
      <c r="AV260" s="13" t="s">
        <v>82</v>
      </c>
      <c r="AW260" s="13" t="s">
        <v>29</v>
      </c>
      <c r="AX260" s="13" t="s">
        <v>72</v>
      </c>
      <c r="AY260" s="178" t="s">
        <v>142</v>
      </c>
    </row>
    <row r="261" spans="2:51" s="13" customFormat="1" ht="12">
      <c r="B261" s="177"/>
      <c r="D261" s="172" t="s">
        <v>156</v>
      </c>
      <c r="E261" s="178" t="s">
        <v>1</v>
      </c>
      <c r="F261" s="179" t="s">
        <v>342</v>
      </c>
      <c r="H261" s="180">
        <v>190</v>
      </c>
      <c r="I261" s="181"/>
      <c r="L261" s="177"/>
      <c r="M261" s="182"/>
      <c r="N261" s="183"/>
      <c r="O261" s="183"/>
      <c r="P261" s="183"/>
      <c r="Q261" s="183"/>
      <c r="R261" s="183"/>
      <c r="S261" s="183"/>
      <c r="T261" s="184"/>
      <c r="AT261" s="178" t="s">
        <v>156</v>
      </c>
      <c r="AU261" s="178" t="s">
        <v>82</v>
      </c>
      <c r="AV261" s="13" t="s">
        <v>82</v>
      </c>
      <c r="AW261" s="13" t="s">
        <v>29</v>
      </c>
      <c r="AX261" s="13" t="s">
        <v>72</v>
      </c>
      <c r="AY261" s="178" t="s">
        <v>142</v>
      </c>
    </row>
    <row r="262" spans="2:51" s="13" customFormat="1" ht="12">
      <c r="B262" s="177"/>
      <c r="D262" s="172" t="s">
        <v>156</v>
      </c>
      <c r="E262" s="178" t="s">
        <v>1</v>
      </c>
      <c r="F262" s="179" t="s">
        <v>343</v>
      </c>
      <c r="H262" s="180">
        <v>810</v>
      </c>
      <c r="I262" s="181"/>
      <c r="L262" s="177"/>
      <c r="M262" s="182"/>
      <c r="N262" s="183"/>
      <c r="O262" s="183"/>
      <c r="P262" s="183"/>
      <c r="Q262" s="183"/>
      <c r="R262" s="183"/>
      <c r="S262" s="183"/>
      <c r="T262" s="184"/>
      <c r="AT262" s="178" t="s">
        <v>156</v>
      </c>
      <c r="AU262" s="178" t="s">
        <v>82</v>
      </c>
      <c r="AV262" s="13" t="s">
        <v>82</v>
      </c>
      <c r="AW262" s="13" t="s">
        <v>29</v>
      </c>
      <c r="AX262" s="13" t="s">
        <v>72</v>
      </c>
      <c r="AY262" s="178" t="s">
        <v>142</v>
      </c>
    </row>
    <row r="263" spans="2:51" s="14" customFormat="1" ht="12">
      <c r="B263" s="185"/>
      <c r="D263" s="172" t="s">
        <v>156</v>
      </c>
      <c r="E263" s="186" t="s">
        <v>1</v>
      </c>
      <c r="F263" s="187" t="s">
        <v>158</v>
      </c>
      <c r="H263" s="188">
        <v>10050</v>
      </c>
      <c r="I263" s="189"/>
      <c r="L263" s="185"/>
      <c r="M263" s="190"/>
      <c r="N263" s="191"/>
      <c r="O263" s="191"/>
      <c r="P263" s="191"/>
      <c r="Q263" s="191"/>
      <c r="R263" s="191"/>
      <c r="S263" s="191"/>
      <c r="T263" s="192"/>
      <c r="AT263" s="186" t="s">
        <v>156</v>
      </c>
      <c r="AU263" s="186" t="s">
        <v>82</v>
      </c>
      <c r="AV263" s="14" t="s">
        <v>150</v>
      </c>
      <c r="AW263" s="14" t="s">
        <v>29</v>
      </c>
      <c r="AX263" s="14" t="s">
        <v>80</v>
      </c>
      <c r="AY263" s="186" t="s">
        <v>142</v>
      </c>
    </row>
    <row r="264" spans="1:65" s="2" customFormat="1" ht="21.75" customHeight="1">
      <c r="A264" s="33"/>
      <c r="B264" s="158"/>
      <c r="C264" s="159" t="s">
        <v>150</v>
      </c>
      <c r="D264" s="159" t="s">
        <v>145</v>
      </c>
      <c r="E264" s="160" t="s">
        <v>344</v>
      </c>
      <c r="F264" s="161" t="s">
        <v>345</v>
      </c>
      <c r="G264" s="162" t="s">
        <v>163</v>
      </c>
      <c r="H264" s="163">
        <v>66</v>
      </c>
      <c r="I264" s="164"/>
      <c r="J264" s="165">
        <f>ROUND(I264*H264,2)</f>
        <v>0</v>
      </c>
      <c r="K264" s="161" t="s">
        <v>149</v>
      </c>
      <c r="L264" s="34"/>
      <c r="M264" s="166" t="s">
        <v>1</v>
      </c>
      <c r="N264" s="167" t="s">
        <v>37</v>
      </c>
      <c r="O264" s="59"/>
      <c r="P264" s="168">
        <f>O264*H264</f>
        <v>0</v>
      </c>
      <c r="Q264" s="168">
        <v>0.04698</v>
      </c>
      <c r="R264" s="168">
        <f>Q264*H264</f>
        <v>3.10068</v>
      </c>
      <c r="S264" s="168">
        <v>0</v>
      </c>
      <c r="T264" s="169">
        <f>S264*H264</f>
        <v>0</v>
      </c>
      <c r="U264" s="33"/>
      <c r="V264" s="33"/>
      <c r="W264" s="33"/>
      <c r="X264" s="33"/>
      <c r="Y264" s="33"/>
      <c r="Z264" s="33"/>
      <c r="AA264" s="33"/>
      <c r="AB264" s="33"/>
      <c r="AC264" s="33"/>
      <c r="AD264" s="33"/>
      <c r="AE264" s="33"/>
      <c r="AR264" s="170" t="s">
        <v>150</v>
      </c>
      <c r="AT264" s="170" t="s">
        <v>145</v>
      </c>
      <c r="AU264" s="170" t="s">
        <v>82</v>
      </c>
      <c r="AY264" s="18" t="s">
        <v>142</v>
      </c>
      <c r="BE264" s="171">
        <f>IF(N264="základní",J264,0)</f>
        <v>0</v>
      </c>
      <c r="BF264" s="171">
        <f>IF(N264="snížená",J264,0)</f>
        <v>0</v>
      </c>
      <c r="BG264" s="171">
        <f>IF(N264="zákl. přenesená",J264,0)</f>
        <v>0</v>
      </c>
      <c r="BH264" s="171">
        <f>IF(N264="sníž. přenesená",J264,0)</f>
        <v>0</v>
      </c>
      <c r="BI264" s="171">
        <f>IF(N264="nulová",J264,0)</f>
        <v>0</v>
      </c>
      <c r="BJ264" s="18" t="s">
        <v>80</v>
      </c>
      <c r="BK264" s="171">
        <f>ROUND(I264*H264,2)</f>
        <v>0</v>
      </c>
      <c r="BL264" s="18" t="s">
        <v>150</v>
      </c>
      <c r="BM264" s="170" t="s">
        <v>346</v>
      </c>
    </row>
    <row r="265" spans="1:47" s="2" customFormat="1" ht="29.25">
      <c r="A265" s="33"/>
      <c r="B265" s="34"/>
      <c r="C265" s="33"/>
      <c r="D265" s="172" t="s">
        <v>152</v>
      </c>
      <c r="E265" s="33"/>
      <c r="F265" s="173" t="s">
        <v>347</v>
      </c>
      <c r="G265" s="33"/>
      <c r="H265" s="33"/>
      <c r="I265" s="94"/>
      <c r="J265" s="33"/>
      <c r="K265" s="33"/>
      <c r="L265" s="34"/>
      <c r="M265" s="174"/>
      <c r="N265" s="175"/>
      <c r="O265" s="59"/>
      <c r="P265" s="59"/>
      <c r="Q265" s="59"/>
      <c r="R265" s="59"/>
      <c r="S265" s="59"/>
      <c r="T265" s="60"/>
      <c r="U265" s="33"/>
      <c r="V265" s="33"/>
      <c r="W265" s="33"/>
      <c r="X265" s="33"/>
      <c r="Y265" s="33"/>
      <c r="Z265" s="33"/>
      <c r="AA265" s="33"/>
      <c r="AB265" s="33"/>
      <c r="AC265" s="33"/>
      <c r="AD265" s="33"/>
      <c r="AE265" s="33"/>
      <c r="AT265" s="18" t="s">
        <v>152</v>
      </c>
      <c r="AU265" s="18" t="s">
        <v>82</v>
      </c>
    </row>
    <row r="266" spans="2:51" s="13" customFormat="1" ht="12">
      <c r="B266" s="177"/>
      <c r="D266" s="172" t="s">
        <v>156</v>
      </c>
      <c r="E266" s="178" t="s">
        <v>1</v>
      </c>
      <c r="F266" s="179" t="s">
        <v>348</v>
      </c>
      <c r="H266" s="180">
        <v>66</v>
      </c>
      <c r="I266" s="181"/>
      <c r="L266" s="177"/>
      <c r="M266" s="182"/>
      <c r="N266" s="183"/>
      <c r="O266" s="183"/>
      <c r="P266" s="183"/>
      <c r="Q266" s="183"/>
      <c r="R266" s="183"/>
      <c r="S266" s="183"/>
      <c r="T266" s="184"/>
      <c r="AT266" s="178" t="s">
        <v>156</v>
      </c>
      <c r="AU266" s="178" t="s">
        <v>82</v>
      </c>
      <c r="AV266" s="13" t="s">
        <v>82</v>
      </c>
      <c r="AW266" s="13" t="s">
        <v>29</v>
      </c>
      <c r="AX266" s="13" t="s">
        <v>80</v>
      </c>
      <c r="AY266" s="178" t="s">
        <v>142</v>
      </c>
    </row>
    <row r="267" spans="2:63" s="12" customFormat="1" ht="22.9" customHeight="1">
      <c r="B267" s="145"/>
      <c r="D267" s="146" t="s">
        <v>71</v>
      </c>
      <c r="E267" s="156" t="s">
        <v>150</v>
      </c>
      <c r="F267" s="156" t="s">
        <v>349</v>
      </c>
      <c r="I267" s="148"/>
      <c r="J267" s="157">
        <f>BK267</f>
        <v>0</v>
      </c>
      <c r="L267" s="145"/>
      <c r="M267" s="150"/>
      <c r="N267" s="151"/>
      <c r="O267" s="151"/>
      <c r="P267" s="152">
        <f>SUM(P268:P274)</f>
        <v>0</v>
      </c>
      <c r="Q267" s="151"/>
      <c r="R267" s="152">
        <f>SUM(R268:R274)</f>
        <v>0</v>
      </c>
      <c r="S267" s="151"/>
      <c r="T267" s="153">
        <f>SUM(T268:T274)</f>
        <v>0</v>
      </c>
      <c r="AR267" s="146" t="s">
        <v>80</v>
      </c>
      <c r="AT267" s="154" t="s">
        <v>71</v>
      </c>
      <c r="AU267" s="154" t="s">
        <v>80</v>
      </c>
      <c r="AY267" s="146" t="s">
        <v>142</v>
      </c>
      <c r="BK267" s="155">
        <f>SUM(BK268:BK274)</f>
        <v>0</v>
      </c>
    </row>
    <row r="268" spans="1:65" s="2" customFormat="1" ht="16.5" customHeight="1">
      <c r="A268" s="33"/>
      <c r="B268" s="158"/>
      <c r="C268" s="159" t="s">
        <v>350</v>
      </c>
      <c r="D268" s="159" t="s">
        <v>145</v>
      </c>
      <c r="E268" s="160" t="s">
        <v>351</v>
      </c>
      <c r="F268" s="161" t="s">
        <v>352</v>
      </c>
      <c r="G268" s="162" t="s">
        <v>229</v>
      </c>
      <c r="H268" s="163">
        <v>34.02</v>
      </c>
      <c r="I268" s="164"/>
      <c r="J268" s="165">
        <f>ROUND(I268*H268,2)</f>
        <v>0</v>
      </c>
      <c r="K268" s="161" t="s">
        <v>149</v>
      </c>
      <c r="L268" s="34"/>
      <c r="M268" s="166" t="s">
        <v>1</v>
      </c>
      <c r="N268" s="167" t="s">
        <v>37</v>
      </c>
      <c r="O268" s="59"/>
      <c r="P268" s="168">
        <f>O268*H268</f>
        <v>0</v>
      </c>
      <c r="Q268" s="168">
        <v>0</v>
      </c>
      <c r="R268" s="168">
        <f>Q268*H268</f>
        <v>0</v>
      </c>
      <c r="S268" s="168">
        <v>0</v>
      </c>
      <c r="T268" s="169">
        <f>S268*H268</f>
        <v>0</v>
      </c>
      <c r="U268" s="33"/>
      <c r="V268" s="33"/>
      <c r="W268" s="33"/>
      <c r="X268" s="33"/>
      <c r="Y268" s="33"/>
      <c r="Z268" s="33"/>
      <c r="AA268" s="33"/>
      <c r="AB268" s="33"/>
      <c r="AC268" s="33"/>
      <c r="AD268" s="33"/>
      <c r="AE268" s="33"/>
      <c r="AR268" s="170" t="s">
        <v>150</v>
      </c>
      <c r="AT268" s="170" t="s">
        <v>145</v>
      </c>
      <c r="AU268" s="170" t="s">
        <v>82</v>
      </c>
      <c r="AY268" s="18" t="s">
        <v>142</v>
      </c>
      <c r="BE268" s="171">
        <f>IF(N268="základní",J268,0)</f>
        <v>0</v>
      </c>
      <c r="BF268" s="171">
        <f>IF(N268="snížená",J268,0)</f>
        <v>0</v>
      </c>
      <c r="BG268" s="171">
        <f>IF(N268="zákl. přenesená",J268,0)</f>
        <v>0</v>
      </c>
      <c r="BH268" s="171">
        <f>IF(N268="sníž. přenesená",J268,0)</f>
        <v>0</v>
      </c>
      <c r="BI268" s="171">
        <f>IF(N268="nulová",J268,0)</f>
        <v>0</v>
      </c>
      <c r="BJ268" s="18" t="s">
        <v>80</v>
      </c>
      <c r="BK268" s="171">
        <f>ROUND(I268*H268,2)</f>
        <v>0</v>
      </c>
      <c r="BL268" s="18" t="s">
        <v>150</v>
      </c>
      <c r="BM268" s="170" t="s">
        <v>353</v>
      </c>
    </row>
    <row r="269" spans="1:47" s="2" customFormat="1" ht="19.5">
      <c r="A269" s="33"/>
      <c r="B269" s="34"/>
      <c r="C269" s="33"/>
      <c r="D269" s="172" t="s">
        <v>152</v>
      </c>
      <c r="E269" s="33"/>
      <c r="F269" s="173" t="s">
        <v>354</v>
      </c>
      <c r="G269" s="33"/>
      <c r="H269" s="33"/>
      <c r="I269" s="94"/>
      <c r="J269" s="33"/>
      <c r="K269" s="33"/>
      <c r="L269" s="34"/>
      <c r="M269" s="174"/>
      <c r="N269" s="175"/>
      <c r="O269" s="59"/>
      <c r="P269" s="59"/>
      <c r="Q269" s="59"/>
      <c r="R269" s="59"/>
      <c r="S269" s="59"/>
      <c r="T269" s="60"/>
      <c r="U269" s="33"/>
      <c r="V269" s="33"/>
      <c r="W269" s="33"/>
      <c r="X269" s="33"/>
      <c r="Y269" s="33"/>
      <c r="Z269" s="33"/>
      <c r="AA269" s="33"/>
      <c r="AB269" s="33"/>
      <c r="AC269" s="33"/>
      <c r="AD269" s="33"/>
      <c r="AE269" s="33"/>
      <c r="AT269" s="18" t="s">
        <v>152</v>
      </c>
      <c r="AU269" s="18" t="s">
        <v>82</v>
      </c>
    </row>
    <row r="270" spans="1:47" s="2" customFormat="1" ht="39">
      <c r="A270" s="33"/>
      <c r="B270" s="34"/>
      <c r="C270" s="33"/>
      <c r="D270" s="172" t="s">
        <v>154</v>
      </c>
      <c r="E270" s="33"/>
      <c r="F270" s="176" t="s">
        <v>355</v>
      </c>
      <c r="G270" s="33"/>
      <c r="H270" s="33"/>
      <c r="I270" s="94"/>
      <c r="J270" s="33"/>
      <c r="K270" s="33"/>
      <c r="L270" s="34"/>
      <c r="M270" s="174"/>
      <c r="N270" s="175"/>
      <c r="O270" s="59"/>
      <c r="P270" s="59"/>
      <c r="Q270" s="59"/>
      <c r="R270" s="59"/>
      <c r="S270" s="59"/>
      <c r="T270" s="60"/>
      <c r="U270" s="33"/>
      <c r="V270" s="33"/>
      <c r="W270" s="33"/>
      <c r="X270" s="33"/>
      <c r="Y270" s="33"/>
      <c r="Z270" s="33"/>
      <c r="AA270" s="33"/>
      <c r="AB270" s="33"/>
      <c r="AC270" s="33"/>
      <c r="AD270" s="33"/>
      <c r="AE270" s="33"/>
      <c r="AT270" s="18" t="s">
        <v>154</v>
      </c>
      <c r="AU270" s="18" t="s">
        <v>82</v>
      </c>
    </row>
    <row r="271" spans="2:51" s="13" customFormat="1" ht="12">
      <c r="B271" s="177"/>
      <c r="D271" s="172" t="s">
        <v>156</v>
      </c>
      <c r="E271" s="178" t="s">
        <v>88</v>
      </c>
      <c r="F271" s="179" t="s">
        <v>356</v>
      </c>
      <c r="H271" s="180">
        <v>26.4</v>
      </c>
      <c r="I271" s="181"/>
      <c r="L271" s="177"/>
      <c r="M271" s="182"/>
      <c r="N271" s="183"/>
      <c r="O271" s="183"/>
      <c r="P271" s="183"/>
      <c r="Q271" s="183"/>
      <c r="R271" s="183"/>
      <c r="S271" s="183"/>
      <c r="T271" s="184"/>
      <c r="AT271" s="178" t="s">
        <v>156</v>
      </c>
      <c r="AU271" s="178" t="s">
        <v>82</v>
      </c>
      <c r="AV271" s="13" t="s">
        <v>82</v>
      </c>
      <c r="AW271" s="13" t="s">
        <v>29</v>
      </c>
      <c r="AX271" s="13" t="s">
        <v>72</v>
      </c>
      <c r="AY271" s="178" t="s">
        <v>142</v>
      </c>
    </row>
    <row r="272" spans="2:51" s="13" customFormat="1" ht="12">
      <c r="B272" s="177"/>
      <c r="D272" s="172" t="s">
        <v>156</v>
      </c>
      <c r="E272" s="178" t="s">
        <v>90</v>
      </c>
      <c r="F272" s="179" t="s">
        <v>357</v>
      </c>
      <c r="H272" s="180">
        <v>6</v>
      </c>
      <c r="I272" s="181"/>
      <c r="L272" s="177"/>
      <c r="M272" s="182"/>
      <c r="N272" s="183"/>
      <c r="O272" s="183"/>
      <c r="P272" s="183"/>
      <c r="Q272" s="183"/>
      <c r="R272" s="183"/>
      <c r="S272" s="183"/>
      <c r="T272" s="184"/>
      <c r="AT272" s="178" t="s">
        <v>156</v>
      </c>
      <c r="AU272" s="178" t="s">
        <v>82</v>
      </c>
      <c r="AV272" s="13" t="s">
        <v>82</v>
      </c>
      <c r="AW272" s="13" t="s">
        <v>29</v>
      </c>
      <c r="AX272" s="13" t="s">
        <v>72</v>
      </c>
      <c r="AY272" s="178" t="s">
        <v>142</v>
      </c>
    </row>
    <row r="273" spans="2:51" s="14" customFormat="1" ht="12">
      <c r="B273" s="185"/>
      <c r="D273" s="172" t="s">
        <v>156</v>
      </c>
      <c r="E273" s="186" t="s">
        <v>1</v>
      </c>
      <c r="F273" s="187" t="s">
        <v>158</v>
      </c>
      <c r="H273" s="188">
        <v>32.4</v>
      </c>
      <c r="I273" s="189"/>
      <c r="L273" s="185"/>
      <c r="M273" s="190"/>
      <c r="N273" s="191"/>
      <c r="O273" s="191"/>
      <c r="P273" s="191"/>
      <c r="Q273" s="191"/>
      <c r="R273" s="191"/>
      <c r="S273" s="191"/>
      <c r="T273" s="192"/>
      <c r="AT273" s="186" t="s">
        <v>156</v>
      </c>
      <c r="AU273" s="186" t="s">
        <v>82</v>
      </c>
      <c r="AV273" s="14" t="s">
        <v>150</v>
      </c>
      <c r="AW273" s="14" t="s">
        <v>29</v>
      </c>
      <c r="AX273" s="14" t="s">
        <v>72</v>
      </c>
      <c r="AY273" s="186" t="s">
        <v>142</v>
      </c>
    </row>
    <row r="274" spans="2:51" s="13" customFormat="1" ht="12">
      <c r="B274" s="177"/>
      <c r="D274" s="172" t="s">
        <v>156</v>
      </c>
      <c r="E274" s="178" t="s">
        <v>1</v>
      </c>
      <c r="F274" s="179" t="s">
        <v>358</v>
      </c>
      <c r="H274" s="180">
        <v>34.02</v>
      </c>
      <c r="I274" s="181"/>
      <c r="L274" s="177"/>
      <c r="M274" s="182"/>
      <c r="N274" s="183"/>
      <c r="O274" s="183"/>
      <c r="P274" s="183"/>
      <c r="Q274" s="183"/>
      <c r="R274" s="183"/>
      <c r="S274" s="183"/>
      <c r="T274" s="184"/>
      <c r="AT274" s="178" t="s">
        <v>156</v>
      </c>
      <c r="AU274" s="178" t="s">
        <v>82</v>
      </c>
      <c r="AV274" s="13" t="s">
        <v>82</v>
      </c>
      <c r="AW274" s="13" t="s">
        <v>29</v>
      </c>
      <c r="AX274" s="13" t="s">
        <v>80</v>
      </c>
      <c r="AY274" s="178" t="s">
        <v>142</v>
      </c>
    </row>
    <row r="275" spans="2:63" s="12" customFormat="1" ht="22.9" customHeight="1">
      <c r="B275" s="145"/>
      <c r="D275" s="146" t="s">
        <v>71</v>
      </c>
      <c r="E275" s="156" t="s">
        <v>359</v>
      </c>
      <c r="F275" s="156" t="s">
        <v>360</v>
      </c>
      <c r="I275" s="148"/>
      <c r="J275" s="157">
        <f>BK275</f>
        <v>0</v>
      </c>
      <c r="L275" s="145"/>
      <c r="M275" s="150"/>
      <c r="N275" s="151"/>
      <c r="O275" s="151"/>
      <c r="P275" s="152">
        <f>SUM(P276:P410)</f>
        <v>0</v>
      </c>
      <c r="Q275" s="151"/>
      <c r="R275" s="152">
        <f>SUM(R276:R410)</f>
        <v>2629.96292</v>
      </c>
      <c r="S275" s="151"/>
      <c r="T275" s="153">
        <f>SUM(T276:T410)</f>
        <v>0</v>
      </c>
      <c r="AR275" s="146" t="s">
        <v>80</v>
      </c>
      <c r="AT275" s="154" t="s">
        <v>71</v>
      </c>
      <c r="AU275" s="154" t="s">
        <v>80</v>
      </c>
      <c r="AY275" s="146" t="s">
        <v>142</v>
      </c>
      <c r="BK275" s="155">
        <f>SUM(BK276:BK410)</f>
        <v>0</v>
      </c>
    </row>
    <row r="276" spans="1:65" s="2" customFormat="1" ht="16.5" customHeight="1">
      <c r="A276" s="33"/>
      <c r="B276" s="158"/>
      <c r="C276" s="159" t="s">
        <v>361</v>
      </c>
      <c r="D276" s="159" t="s">
        <v>145</v>
      </c>
      <c r="E276" s="160" t="s">
        <v>362</v>
      </c>
      <c r="F276" s="161" t="s">
        <v>363</v>
      </c>
      <c r="G276" s="162" t="s">
        <v>148</v>
      </c>
      <c r="H276" s="163">
        <v>8871.45</v>
      </c>
      <c r="I276" s="164"/>
      <c r="J276" s="165">
        <f>ROUND(I276*H276,2)</f>
        <v>0</v>
      </c>
      <c r="K276" s="161" t="s">
        <v>149</v>
      </c>
      <c r="L276" s="34"/>
      <c r="M276" s="166" t="s">
        <v>1</v>
      </c>
      <c r="N276" s="167" t="s">
        <v>37</v>
      </c>
      <c r="O276" s="59"/>
      <c r="P276" s="168">
        <f>O276*H276</f>
        <v>0</v>
      </c>
      <c r="Q276" s="168">
        <v>0</v>
      </c>
      <c r="R276" s="168">
        <f>Q276*H276</f>
        <v>0</v>
      </c>
      <c r="S276" s="168">
        <v>0</v>
      </c>
      <c r="T276" s="169">
        <f>S276*H276</f>
        <v>0</v>
      </c>
      <c r="U276" s="33"/>
      <c r="V276" s="33"/>
      <c r="W276" s="33"/>
      <c r="X276" s="33"/>
      <c r="Y276" s="33"/>
      <c r="Z276" s="33"/>
      <c r="AA276" s="33"/>
      <c r="AB276" s="33"/>
      <c r="AC276" s="33"/>
      <c r="AD276" s="33"/>
      <c r="AE276" s="33"/>
      <c r="AR276" s="170" t="s">
        <v>150</v>
      </c>
      <c r="AT276" s="170" t="s">
        <v>145</v>
      </c>
      <c r="AU276" s="170" t="s">
        <v>82</v>
      </c>
      <c r="AY276" s="18" t="s">
        <v>142</v>
      </c>
      <c r="BE276" s="171">
        <f>IF(N276="základní",J276,0)</f>
        <v>0</v>
      </c>
      <c r="BF276" s="171">
        <f>IF(N276="snížená",J276,0)</f>
        <v>0</v>
      </c>
      <c r="BG276" s="171">
        <f>IF(N276="zákl. přenesená",J276,0)</f>
        <v>0</v>
      </c>
      <c r="BH276" s="171">
        <f>IF(N276="sníž. přenesená",J276,0)</f>
        <v>0</v>
      </c>
      <c r="BI276" s="171">
        <f>IF(N276="nulová",J276,0)</f>
        <v>0</v>
      </c>
      <c r="BJ276" s="18" t="s">
        <v>80</v>
      </c>
      <c r="BK276" s="171">
        <f>ROUND(I276*H276,2)</f>
        <v>0</v>
      </c>
      <c r="BL276" s="18" t="s">
        <v>150</v>
      </c>
      <c r="BM276" s="170" t="s">
        <v>364</v>
      </c>
    </row>
    <row r="277" spans="1:47" s="2" customFormat="1" ht="19.5">
      <c r="A277" s="33"/>
      <c r="B277" s="34"/>
      <c r="C277" s="33"/>
      <c r="D277" s="172" t="s">
        <v>152</v>
      </c>
      <c r="E277" s="33"/>
      <c r="F277" s="173" t="s">
        <v>365</v>
      </c>
      <c r="G277" s="33"/>
      <c r="H277" s="33"/>
      <c r="I277" s="94"/>
      <c r="J277" s="33"/>
      <c r="K277" s="33"/>
      <c r="L277" s="34"/>
      <c r="M277" s="174"/>
      <c r="N277" s="175"/>
      <c r="O277" s="59"/>
      <c r="P277" s="59"/>
      <c r="Q277" s="59"/>
      <c r="R277" s="59"/>
      <c r="S277" s="59"/>
      <c r="T277" s="60"/>
      <c r="U277" s="33"/>
      <c r="V277" s="33"/>
      <c r="W277" s="33"/>
      <c r="X277" s="33"/>
      <c r="Y277" s="33"/>
      <c r="Z277" s="33"/>
      <c r="AA277" s="33"/>
      <c r="AB277" s="33"/>
      <c r="AC277" s="33"/>
      <c r="AD277" s="33"/>
      <c r="AE277" s="33"/>
      <c r="AT277" s="18" t="s">
        <v>152</v>
      </c>
      <c r="AU277" s="18" t="s">
        <v>82</v>
      </c>
    </row>
    <row r="278" spans="2:51" s="13" customFormat="1" ht="12">
      <c r="B278" s="177"/>
      <c r="D278" s="172" t="s">
        <v>156</v>
      </c>
      <c r="E278" s="178" t="s">
        <v>1</v>
      </c>
      <c r="F278" s="179" t="s">
        <v>366</v>
      </c>
      <c r="H278" s="180">
        <v>1400</v>
      </c>
      <c r="I278" s="181"/>
      <c r="L278" s="177"/>
      <c r="M278" s="182"/>
      <c r="N278" s="183"/>
      <c r="O278" s="183"/>
      <c r="P278" s="183"/>
      <c r="Q278" s="183"/>
      <c r="R278" s="183"/>
      <c r="S278" s="183"/>
      <c r="T278" s="184"/>
      <c r="AT278" s="178" t="s">
        <v>156</v>
      </c>
      <c r="AU278" s="178" t="s">
        <v>82</v>
      </c>
      <c r="AV278" s="13" t="s">
        <v>82</v>
      </c>
      <c r="AW278" s="13" t="s">
        <v>29</v>
      </c>
      <c r="AX278" s="13" t="s">
        <v>72</v>
      </c>
      <c r="AY278" s="178" t="s">
        <v>142</v>
      </c>
    </row>
    <row r="279" spans="2:51" s="13" customFormat="1" ht="12">
      <c r="B279" s="177"/>
      <c r="D279" s="172" t="s">
        <v>156</v>
      </c>
      <c r="E279" s="178" t="s">
        <v>1</v>
      </c>
      <c r="F279" s="179" t="s">
        <v>367</v>
      </c>
      <c r="H279" s="180">
        <v>70</v>
      </c>
      <c r="I279" s="181"/>
      <c r="L279" s="177"/>
      <c r="M279" s="182"/>
      <c r="N279" s="183"/>
      <c r="O279" s="183"/>
      <c r="P279" s="183"/>
      <c r="Q279" s="183"/>
      <c r="R279" s="183"/>
      <c r="S279" s="183"/>
      <c r="T279" s="184"/>
      <c r="AT279" s="178" t="s">
        <v>156</v>
      </c>
      <c r="AU279" s="178" t="s">
        <v>82</v>
      </c>
      <c r="AV279" s="13" t="s">
        <v>82</v>
      </c>
      <c r="AW279" s="13" t="s">
        <v>29</v>
      </c>
      <c r="AX279" s="13" t="s">
        <v>72</v>
      </c>
      <c r="AY279" s="178" t="s">
        <v>142</v>
      </c>
    </row>
    <row r="280" spans="2:51" s="13" customFormat="1" ht="12">
      <c r="B280" s="177"/>
      <c r="D280" s="172" t="s">
        <v>156</v>
      </c>
      <c r="E280" s="178" t="s">
        <v>1</v>
      </c>
      <c r="F280" s="179" t="s">
        <v>368</v>
      </c>
      <c r="H280" s="180">
        <v>2950</v>
      </c>
      <c r="I280" s="181"/>
      <c r="L280" s="177"/>
      <c r="M280" s="182"/>
      <c r="N280" s="183"/>
      <c r="O280" s="183"/>
      <c r="P280" s="183"/>
      <c r="Q280" s="183"/>
      <c r="R280" s="183"/>
      <c r="S280" s="183"/>
      <c r="T280" s="184"/>
      <c r="AT280" s="178" t="s">
        <v>156</v>
      </c>
      <c r="AU280" s="178" t="s">
        <v>82</v>
      </c>
      <c r="AV280" s="13" t="s">
        <v>82</v>
      </c>
      <c r="AW280" s="13" t="s">
        <v>29</v>
      </c>
      <c r="AX280" s="13" t="s">
        <v>72</v>
      </c>
      <c r="AY280" s="178" t="s">
        <v>142</v>
      </c>
    </row>
    <row r="281" spans="2:51" s="13" customFormat="1" ht="12">
      <c r="B281" s="177"/>
      <c r="D281" s="172" t="s">
        <v>156</v>
      </c>
      <c r="E281" s="178" t="s">
        <v>1</v>
      </c>
      <c r="F281" s="179" t="s">
        <v>369</v>
      </c>
      <c r="H281" s="180">
        <v>190</v>
      </c>
      <c r="I281" s="181"/>
      <c r="L281" s="177"/>
      <c r="M281" s="182"/>
      <c r="N281" s="183"/>
      <c r="O281" s="183"/>
      <c r="P281" s="183"/>
      <c r="Q281" s="183"/>
      <c r="R281" s="183"/>
      <c r="S281" s="183"/>
      <c r="T281" s="184"/>
      <c r="AT281" s="178" t="s">
        <v>156</v>
      </c>
      <c r="AU281" s="178" t="s">
        <v>82</v>
      </c>
      <c r="AV281" s="13" t="s">
        <v>82</v>
      </c>
      <c r="AW281" s="13" t="s">
        <v>29</v>
      </c>
      <c r="AX281" s="13" t="s">
        <v>72</v>
      </c>
      <c r="AY281" s="178" t="s">
        <v>142</v>
      </c>
    </row>
    <row r="282" spans="2:51" s="13" customFormat="1" ht="12">
      <c r="B282" s="177"/>
      <c r="D282" s="172" t="s">
        <v>156</v>
      </c>
      <c r="E282" s="178" t="s">
        <v>1</v>
      </c>
      <c r="F282" s="179" t="s">
        <v>370</v>
      </c>
      <c r="H282" s="180">
        <v>14</v>
      </c>
      <c r="I282" s="181"/>
      <c r="L282" s="177"/>
      <c r="M282" s="182"/>
      <c r="N282" s="183"/>
      <c r="O282" s="183"/>
      <c r="P282" s="183"/>
      <c r="Q282" s="183"/>
      <c r="R282" s="183"/>
      <c r="S282" s="183"/>
      <c r="T282" s="184"/>
      <c r="AT282" s="178" t="s">
        <v>156</v>
      </c>
      <c r="AU282" s="178" t="s">
        <v>82</v>
      </c>
      <c r="AV282" s="13" t="s">
        <v>82</v>
      </c>
      <c r="AW282" s="13" t="s">
        <v>29</v>
      </c>
      <c r="AX282" s="13" t="s">
        <v>72</v>
      </c>
      <c r="AY282" s="178" t="s">
        <v>142</v>
      </c>
    </row>
    <row r="283" spans="2:51" s="13" customFormat="1" ht="22.5">
      <c r="B283" s="177"/>
      <c r="D283" s="172" t="s">
        <v>156</v>
      </c>
      <c r="E283" s="178" t="s">
        <v>1</v>
      </c>
      <c r="F283" s="179" t="s">
        <v>371</v>
      </c>
      <c r="H283" s="180">
        <v>1475</v>
      </c>
      <c r="I283" s="181"/>
      <c r="L283" s="177"/>
      <c r="M283" s="182"/>
      <c r="N283" s="183"/>
      <c r="O283" s="183"/>
      <c r="P283" s="183"/>
      <c r="Q283" s="183"/>
      <c r="R283" s="183"/>
      <c r="S283" s="183"/>
      <c r="T283" s="184"/>
      <c r="AT283" s="178" t="s">
        <v>156</v>
      </c>
      <c r="AU283" s="178" t="s">
        <v>82</v>
      </c>
      <c r="AV283" s="13" t="s">
        <v>82</v>
      </c>
      <c r="AW283" s="13" t="s">
        <v>29</v>
      </c>
      <c r="AX283" s="13" t="s">
        <v>72</v>
      </c>
      <c r="AY283" s="178" t="s">
        <v>142</v>
      </c>
    </row>
    <row r="284" spans="2:51" s="13" customFormat="1" ht="12">
      <c r="B284" s="177"/>
      <c r="D284" s="172" t="s">
        <v>156</v>
      </c>
      <c r="E284" s="178" t="s">
        <v>1</v>
      </c>
      <c r="F284" s="179" t="s">
        <v>372</v>
      </c>
      <c r="H284" s="180">
        <v>2350</v>
      </c>
      <c r="I284" s="181"/>
      <c r="L284" s="177"/>
      <c r="M284" s="182"/>
      <c r="N284" s="183"/>
      <c r="O284" s="183"/>
      <c r="P284" s="183"/>
      <c r="Q284" s="183"/>
      <c r="R284" s="183"/>
      <c r="S284" s="183"/>
      <c r="T284" s="184"/>
      <c r="AT284" s="178" t="s">
        <v>156</v>
      </c>
      <c r="AU284" s="178" t="s">
        <v>82</v>
      </c>
      <c r="AV284" s="13" t="s">
        <v>82</v>
      </c>
      <c r="AW284" s="13" t="s">
        <v>29</v>
      </c>
      <c r="AX284" s="13" t="s">
        <v>72</v>
      </c>
      <c r="AY284" s="178" t="s">
        <v>142</v>
      </c>
    </row>
    <row r="285" spans="2:51" s="16" customFormat="1" ht="12">
      <c r="B285" s="210"/>
      <c r="D285" s="172" t="s">
        <v>156</v>
      </c>
      <c r="E285" s="211" t="s">
        <v>1</v>
      </c>
      <c r="F285" s="212" t="s">
        <v>252</v>
      </c>
      <c r="H285" s="213">
        <v>8449</v>
      </c>
      <c r="I285" s="214"/>
      <c r="L285" s="210"/>
      <c r="M285" s="215"/>
      <c r="N285" s="216"/>
      <c r="O285" s="216"/>
      <c r="P285" s="216"/>
      <c r="Q285" s="216"/>
      <c r="R285" s="216"/>
      <c r="S285" s="216"/>
      <c r="T285" s="217"/>
      <c r="AT285" s="211" t="s">
        <v>156</v>
      </c>
      <c r="AU285" s="211" t="s">
        <v>82</v>
      </c>
      <c r="AV285" s="16" t="s">
        <v>99</v>
      </c>
      <c r="AW285" s="16" t="s">
        <v>29</v>
      </c>
      <c r="AX285" s="16" t="s">
        <v>72</v>
      </c>
      <c r="AY285" s="211" t="s">
        <v>142</v>
      </c>
    </row>
    <row r="286" spans="2:51" s="13" customFormat="1" ht="12">
      <c r="B286" s="177"/>
      <c r="D286" s="172" t="s">
        <v>156</v>
      </c>
      <c r="E286" s="178" t="s">
        <v>1</v>
      </c>
      <c r="F286" s="179" t="s">
        <v>373</v>
      </c>
      <c r="H286" s="180">
        <v>8871.45</v>
      </c>
      <c r="I286" s="181"/>
      <c r="L286" s="177"/>
      <c r="M286" s="182"/>
      <c r="N286" s="183"/>
      <c r="O286" s="183"/>
      <c r="P286" s="183"/>
      <c r="Q286" s="183"/>
      <c r="R286" s="183"/>
      <c r="S286" s="183"/>
      <c r="T286" s="184"/>
      <c r="AT286" s="178" t="s">
        <v>156</v>
      </c>
      <c r="AU286" s="178" t="s">
        <v>82</v>
      </c>
      <c r="AV286" s="13" t="s">
        <v>82</v>
      </c>
      <c r="AW286" s="13" t="s">
        <v>29</v>
      </c>
      <c r="AX286" s="13" t="s">
        <v>80</v>
      </c>
      <c r="AY286" s="178" t="s">
        <v>142</v>
      </c>
    </row>
    <row r="287" spans="1:65" s="2" customFormat="1" ht="16.5" customHeight="1">
      <c r="A287" s="33"/>
      <c r="B287" s="158"/>
      <c r="C287" s="159" t="s">
        <v>374</v>
      </c>
      <c r="D287" s="159" t="s">
        <v>145</v>
      </c>
      <c r="E287" s="160" t="s">
        <v>375</v>
      </c>
      <c r="F287" s="161" t="s">
        <v>376</v>
      </c>
      <c r="G287" s="162" t="s">
        <v>148</v>
      </c>
      <c r="H287" s="163">
        <v>850.5</v>
      </c>
      <c r="I287" s="164"/>
      <c r="J287" s="165">
        <f>ROUND(I287*H287,2)</f>
        <v>0</v>
      </c>
      <c r="K287" s="161" t="s">
        <v>149</v>
      </c>
      <c r="L287" s="34"/>
      <c r="M287" s="166" t="s">
        <v>1</v>
      </c>
      <c r="N287" s="167" t="s">
        <v>37</v>
      </c>
      <c r="O287" s="59"/>
      <c r="P287" s="168">
        <f>O287*H287</f>
        <v>0</v>
      </c>
      <c r="Q287" s="168">
        <v>0</v>
      </c>
      <c r="R287" s="168">
        <f>Q287*H287</f>
        <v>0</v>
      </c>
      <c r="S287" s="168">
        <v>0</v>
      </c>
      <c r="T287" s="169">
        <f>S287*H287</f>
        <v>0</v>
      </c>
      <c r="U287" s="33"/>
      <c r="V287" s="33"/>
      <c r="W287" s="33"/>
      <c r="X287" s="33"/>
      <c r="Y287" s="33"/>
      <c r="Z287" s="33"/>
      <c r="AA287" s="33"/>
      <c r="AB287" s="33"/>
      <c r="AC287" s="33"/>
      <c r="AD287" s="33"/>
      <c r="AE287" s="33"/>
      <c r="AR287" s="170" t="s">
        <v>150</v>
      </c>
      <c r="AT287" s="170" t="s">
        <v>145</v>
      </c>
      <c r="AU287" s="170" t="s">
        <v>82</v>
      </c>
      <c r="AY287" s="18" t="s">
        <v>142</v>
      </c>
      <c r="BE287" s="171">
        <f>IF(N287="základní",J287,0)</f>
        <v>0</v>
      </c>
      <c r="BF287" s="171">
        <f>IF(N287="snížená",J287,0)</f>
        <v>0</v>
      </c>
      <c r="BG287" s="171">
        <f>IF(N287="zákl. přenesená",J287,0)</f>
        <v>0</v>
      </c>
      <c r="BH287" s="171">
        <f>IF(N287="sníž. přenesená",J287,0)</f>
        <v>0</v>
      </c>
      <c r="BI287" s="171">
        <f>IF(N287="nulová",J287,0)</f>
        <v>0</v>
      </c>
      <c r="BJ287" s="18" t="s">
        <v>80</v>
      </c>
      <c r="BK287" s="171">
        <f>ROUND(I287*H287,2)</f>
        <v>0</v>
      </c>
      <c r="BL287" s="18" t="s">
        <v>150</v>
      </c>
      <c r="BM287" s="170" t="s">
        <v>377</v>
      </c>
    </row>
    <row r="288" spans="1:47" s="2" customFormat="1" ht="19.5">
      <c r="A288" s="33"/>
      <c r="B288" s="34"/>
      <c r="C288" s="33"/>
      <c r="D288" s="172" t="s">
        <v>152</v>
      </c>
      <c r="E288" s="33"/>
      <c r="F288" s="173" t="s">
        <v>378</v>
      </c>
      <c r="G288" s="33"/>
      <c r="H288" s="33"/>
      <c r="I288" s="94"/>
      <c r="J288" s="33"/>
      <c r="K288" s="33"/>
      <c r="L288" s="34"/>
      <c r="M288" s="174"/>
      <c r="N288" s="175"/>
      <c r="O288" s="59"/>
      <c r="P288" s="59"/>
      <c r="Q288" s="59"/>
      <c r="R288" s="59"/>
      <c r="S288" s="59"/>
      <c r="T288" s="60"/>
      <c r="U288" s="33"/>
      <c r="V288" s="33"/>
      <c r="W288" s="33"/>
      <c r="X288" s="33"/>
      <c r="Y288" s="33"/>
      <c r="Z288" s="33"/>
      <c r="AA288" s="33"/>
      <c r="AB288" s="33"/>
      <c r="AC288" s="33"/>
      <c r="AD288" s="33"/>
      <c r="AE288" s="33"/>
      <c r="AT288" s="18" t="s">
        <v>152</v>
      </c>
      <c r="AU288" s="18" t="s">
        <v>82</v>
      </c>
    </row>
    <row r="289" spans="2:51" s="13" customFormat="1" ht="12">
      <c r="B289" s="177"/>
      <c r="D289" s="172" t="s">
        <v>156</v>
      </c>
      <c r="E289" s="178" t="s">
        <v>1</v>
      </c>
      <c r="F289" s="179" t="s">
        <v>379</v>
      </c>
      <c r="H289" s="180">
        <v>810</v>
      </c>
      <c r="I289" s="181"/>
      <c r="L289" s="177"/>
      <c r="M289" s="182"/>
      <c r="N289" s="183"/>
      <c r="O289" s="183"/>
      <c r="P289" s="183"/>
      <c r="Q289" s="183"/>
      <c r="R289" s="183"/>
      <c r="S289" s="183"/>
      <c r="T289" s="184"/>
      <c r="AT289" s="178" t="s">
        <v>156</v>
      </c>
      <c r="AU289" s="178" t="s">
        <v>82</v>
      </c>
      <c r="AV289" s="13" t="s">
        <v>82</v>
      </c>
      <c r="AW289" s="13" t="s">
        <v>29</v>
      </c>
      <c r="AX289" s="13" t="s">
        <v>72</v>
      </c>
      <c r="AY289" s="178" t="s">
        <v>142</v>
      </c>
    </row>
    <row r="290" spans="2:51" s="13" customFormat="1" ht="12">
      <c r="B290" s="177"/>
      <c r="D290" s="172" t="s">
        <v>156</v>
      </c>
      <c r="E290" s="178" t="s">
        <v>1</v>
      </c>
      <c r="F290" s="179" t="s">
        <v>380</v>
      </c>
      <c r="H290" s="180">
        <v>850.5</v>
      </c>
      <c r="I290" s="181"/>
      <c r="L290" s="177"/>
      <c r="M290" s="182"/>
      <c r="N290" s="183"/>
      <c r="O290" s="183"/>
      <c r="P290" s="183"/>
      <c r="Q290" s="183"/>
      <c r="R290" s="183"/>
      <c r="S290" s="183"/>
      <c r="T290" s="184"/>
      <c r="AT290" s="178" t="s">
        <v>156</v>
      </c>
      <c r="AU290" s="178" t="s">
        <v>82</v>
      </c>
      <c r="AV290" s="13" t="s">
        <v>82</v>
      </c>
      <c r="AW290" s="13" t="s">
        <v>29</v>
      </c>
      <c r="AX290" s="13" t="s">
        <v>80</v>
      </c>
      <c r="AY290" s="178" t="s">
        <v>142</v>
      </c>
    </row>
    <row r="291" spans="1:65" s="2" customFormat="1" ht="21.75" customHeight="1">
      <c r="A291" s="33"/>
      <c r="B291" s="158"/>
      <c r="C291" s="159" t="s">
        <v>381</v>
      </c>
      <c r="D291" s="159" t="s">
        <v>145</v>
      </c>
      <c r="E291" s="160" t="s">
        <v>382</v>
      </c>
      <c r="F291" s="161" t="s">
        <v>383</v>
      </c>
      <c r="G291" s="162" t="s">
        <v>148</v>
      </c>
      <c r="H291" s="163">
        <v>1470</v>
      </c>
      <c r="I291" s="164"/>
      <c r="J291" s="165">
        <f>ROUND(I291*H291,2)</f>
        <v>0</v>
      </c>
      <c r="K291" s="161" t="s">
        <v>149</v>
      </c>
      <c r="L291" s="34"/>
      <c r="M291" s="166" t="s">
        <v>1</v>
      </c>
      <c r="N291" s="167" t="s">
        <v>37</v>
      </c>
      <c r="O291" s="59"/>
      <c r="P291" s="168">
        <f>O291*H291</f>
        <v>0</v>
      </c>
      <c r="Q291" s="168">
        <v>0</v>
      </c>
      <c r="R291" s="168">
        <f>Q291*H291</f>
        <v>0</v>
      </c>
      <c r="S291" s="168">
        <v>0</v>
      </c>
      <c r="T291" s="169">
        <f>S291*H291</f>
        <v>0</v>
      </c>
      <c r="U291" s="33"/>
      <c r="V291" s="33"/>
      <c r="W291" s="33"/>
      <c r="X291" s="33"/>
      <c r="Y291" s="33"/>
      <c r="Z291" s="33"/>
      <c r="AA291" s="33"/>
      <c r="AB291" s="33"/>
      <c r="AC291" s="33"/>
      <c r="AD291" s="33"/>
      <c r="AE291" s="33"/>
      <c r="AR291" s="170" t="s">
        <v>150</v>
      </c>
      <c r="AT291" s="170" t="s">
        <v>145</v>
      </c>
      <c r="AU291" s="170" t="s">
        <v>82</v>
      </c>
      <c r="AY291" s="18" t="s">
        <v>142</v>
      </c>
      <c r="BE291" s="171">
        <f>IF(N291="základní",J291,0)</f>
        <v>0</v>
      </c>
      <c r="BF291" s="171">
        <f>IF(N291="snížená",J291,0)</f>
        <v>0</v>
      </c>
      <c r="BG291" s="171">
        <f>IF(N291="zákl. přenesená",J291,0)</f>
        <v>0</v>
      </c>
      <c r="BH291" s="171">
        <f>IF(N291="sníž. přenesená",J291,0)</f>
        <v>0</v>
      </c>
      <c r="BI291" s="171">
        <f>IF(N291="nulová",J291,0)</f>
        <v>0</v>
      </c>
      <c r="BJ291" s="18" t="s">
        <v>80</v>
      </c>
      <c r="BK291" s="171">
        <f>ROUND(I291*H291,2)</f>
        <v>0</v>
      </c>
      <c r="BL291" s="18" t="s">
        <v>150</v>
      </c>
      <c r="BM291" s="170" t="s">
        <v>384</v>
      </c>
    </row>
    <row r="292" spans="1:47" s="2" customFormat="1" ht="29.25">
      <c r="A292" s="33"/>
      <c r="B292" s="34"/>
      <c r="C292" s="33"/>
      <c r="D292" s="172" t="s">
        <v>152</v>
      </c>
      <c r="E292" s="33"/>
      <c r="F292" s="173" t="s">
        <v>385</v>
      </c>
      <c r="G292" s="33"/>
      <c r="H292" s="33"/>
      <c r="I292" s="94"/>
      <c r="J292" s="33"/>
      <c r="K292" s="33"/>
      <c r="L292" s="34"/>
      <c r="M292" s="174"/>
      <c r="N292" s="175"/>
      <c r="O292" s="59"/>
      <c r="P292" s="59"/>
      <c r="Q292" s="59"/>
      <c r="R292" s="59"/>
      <c r="S292" s="59"/>
      <c r="T292" s="60"/>
      <c r="U292" s="33"/>
      <c r="V292" s="33"/>
      <c r="W292" s="33"/>
      <c r="X292" s="33"/>
      <c r="Y292" s="33"/>
      <c r="Z292" s="33"/>
      <c r="AA292" s="33"/>
      <c r="AB292" s="33"/>
      <c r="AC292" s="33"/>
      <c r="AD292" s="33"/>
      <c r="AE292" s="33"/>
      <c r="AT292" s="18" t="s">
        <v>152</v>
      </c>
      <c r="AU292" s="18" t="s">
        <v>82</v>
      </c>
    </row>
    <row r="293" spans="1:47" s="2" customFormat="1" ht="87.75">
      <c r="A293" s="33"/>
      <c r="B293" s="34"/>
      <c r="C293" s="33"/>
      <c r="D293" s="172" t="s">
        <v>154</v>
      </c>
      <c r="E293" s="33"/>
      <c r="F293" s="176" t="s">
        <v>386</v>
      </c>
      <c r="G293" s="33"/>
      <c r="H293" s="33"/>
      <c r="I293" s="94"/>
      <c r="J293" s="33"/>
      <c r="K293" s="33"/>
      <c r="L293" s="34"/>
      <c r="M293" s="174"/>
      <c r="N293" s="175"/>
      <c r="O293" s="59"/>
      <c r="P293" s="59"/>
      <c r="Q293" s="59"/>
      <c r="R293" s="59"/>
      <c r="S293" s="59"/>
      <c r="T293" s="60"/>
      <c r="U293" s="33"/>
      <c r="V293" s="33"/>
      <c r="W293" s="33"/>
      <c r="X293" s="33"/>
      <c r="Y293" s="33"/>
      <c r="Z293" s="33"/>
      <c r="AA293" s="33"/>
      <c r="AB293" s="33"/>
      <c r="AC293" s="33"/>
      <c r="AD293" s="33"/>
      <c r="AE293" s="33"/>
      <c r="AT293" s="18" t="s">
        <v>154</v>
      </c>
      <c r="AU293" s="18" t="s">
        <v>82</v>
      </c>
    </row>
    <row r="294" spans="2:51" s="13" customFormat="1" ht="12">
      <c r="B294" s="177"/>
      <c r="D294" s="172" t="s">
        <v>156</v>
      </c>
      <c r="E294" s="178" t="s">
        <v>1</v>
      </c>
      <c r="F294" s="179" t="s">
        <v>387</v>
      </c>
      <c r="H294" s="180">
        <v>1400</v>
      </c>
      <c r="I294" s="181"/>
      <c r="L294" s="177"/>
      <c r="M294" s="182"/>
      <c r="N294" s="183"/>
      <c r="O294" s="183"/>
      <c r="P294" s="183"/>
      <c r="Q294" s="183"/>
      <c r="R294" s="183"/>
      <c r="S294" s="183"/>
      <c r="T294" s="184"/>
      <c r="AT294" s="178" t="s">
        <v>156</v>
      </c>
      <c r="AU294" s="178" t="s">
        <v>82</v>
      </c>
      <c r="AV294" s="13" t="s">
        <v>82</v>
      </c>
      <c r="AW294" s="13" t="s">
        <v>29</v>
      </c>
      <c r="AX294" s="13" t="s">
        <v>72</v>
      </c>
      <c r="AY294" s="178" t="s">
        <v>142</v>
      </c>
    </row>
    <row r="295" spans="2:51" s="16" customFormat="1" ht="12">
      <c r="B295" s="210"/>
      <c r="D295" s="172" t="s">
        <v>156</v>
      </c>
      <c r="E295" s="211" t="s">
        <v>1</v>
      </c>
      <c r="F295" s="212" t="s">
        <v>252</v>
      </c>
      <c r="H295" s="213">
        <v>1400</v>
      </c>
      <c r="I295" s="214"/>
      <c r="L295" s="210"/>
      <c r="M295" s="215"/>
      <c r="N295" s="216"/>
      <c r="O295" s="216"/>
      <c r="P295" s="216"/>
      <c r="Q295" s="216"/>
      <c r="R295" s="216"/>
      <c r="S295" s="216"/>
      <c r="T295" s="217"/>
      <c r="AT295" s="211" t="s">
        <v>156</v>
      </c>
      <c r="AU295" s="211" t="s">
        <v>82</v>
      </c>
      <c r="AV295" s="16" t="s">
        <v>99</v>
      </c>
      <c r="AW295" s="16" t="s">
        <v>29</v>
      </c>
      <c r="AX295" s="16" t="s">
        <v>72</v>
      </c>
      <c r="AY295" s="211" t="s">
        <v>142</v>
      </c>
    </row>
    <row r="296" spans="2:51" s="13" customFormat="1" ht="12">
      <c r="B296" s="177"/>
      <c r="D296" s="172" t="s">
        <v>156</v>
      </c>
      <c r="E296" s="178" t="s">
        <v>1</v>
      </c>
      <c r="F296" s="179" t="s">
        <v>388</v>
      </c>
      <c r="H296" s="180">
        <v>1470</v>
      </c>
      <c r="I296" s="181"/>
      <c r="L296" s="177"/>
      <c r="M296" s="182"/>
      <c r="N296" s="183"/>
      <c r="O296" s="183"/>
      <c r="P296" s="183"/>
      <c r="Q296" s="183"/>
      <c r="R296" s="183"/>
      <c r="S296" s="183"/>
      <c r="T296" s="184"/>
      <c r="AT296" s="178" t="s">
        <v>156</v>
      </c>
      <c r="AU296" s="178" t="s">
        <v>82</v>
      </c>
      <c r="AV296" s="13" t="s">
        <v>82</v>
      </c>
      <c r="AW296" s="13" t="s">
        <v>29</v>
      </c>
      <c r="AX296" s="13" t="s">
        <v>80</v>
      </c>
      <c r="AY296" s="178" t="s">
        <v>142</v>
      </c>
    </row>
    <row r="297" spans="1:65" s="2" customFormat="1" ht="16.5" customHeight="1">
      <c r="A297" s="33"/>
      <c r="B297" s="158"/>
      <c r="C297" s="200" t="s">
        <v>389</v>
      </c>
      <c r="D297" s="200" t="s">
        <v>197</v>
      </c>
      <c r="E297" s="201" t="s">
        <v>390</v>
      </c>
      <c r="F297" s="202" t="s">
        <v>391</v>
      </c>
      <c r="G297" s="203" t="s">
        <v>200</v>
      </c>
      <c r="H297" s="204">
        <v>64.86</v>
      </c>
      <c r="I297" s="205"/>
      <c r="J297" s="206">
        <f>ROUND(I297*H297,2)</f>
        <v>0</v>
      </c>
      <c r="K297" s="202" t="s">
        <v>149</v>
      </c>
      <c r="L297" s="207"/>
      <c r="M297" s="208" t="s">
        <v>1</v>
      </c>
      <c r="N297" s="209" t="s">
        <v>37</v>
      </c>
      <c r="O297" s="59"/>
      <c r="P297" s="168">
        <f>O297*H297</f>
        <v>0</v>
      </c>
      <c r="Q297" s="168">
        <v>1</v>
      </c>
      <c r="R297" s="168">
        <f>Q297*H297</f>
        <v>64.86</v>
      </c>
      <c r="S297" s="168">
        <v>0</v>
      </c>
      <c r="T297" s="169">
        <f>S297*H297</f>
        <v>0</v>
      </c>
      <c r="U297" s="33"/>
      <c r="V297" s="33"/>
      <c r="W297" s="33"/>
      <c r="X297" s="33"/>
      <c r="Y297" s="33"/>
      <c r="Z297" s="33"/>
      <c r="AA297" s="33"/>
      <c r="AB297" s="33"/>
      <c r="AC297" s="33"/>
      <c r="AD297" s="33"/>
      <c r="AE297" s="33"/>
      <c r="AR297" s="170" t="s">
        <v>201</v>
      </c>
      <c r="AT297" s="170" t="s">
        <v>197</v>
      </c>
      <c r="AU297" s="170" t="s">
        <v>82</v>
      </c>
      <c r="AY297" s="18" t="s">
        <v>142</v>
      </c>
      <c r="BE297" s="171">
        <f>IF(N297="základní",J297,0)</f>
        <v>0</v>
      </c>
      <c r="BF297" s="171">
        <f>IF(N297="snížená",J297,0)</f>
        <v>0</v>
      </c>
      <c r="BG297" s="171">
        <f>IF(N297="zákl. přenesená",J297,0)</f>
        <v>0</v>
      </c>
      <c r="BH297" s="171">
        <f>IF(N297="sníž. přenesená",J297,0)</f>
        <v>0</v>
      </c>
      <c r="BI297" s="171">
        <f>IF(N297="nulová",J297,0)</f>
        <v>0</v>
      </c>
      <c r="BJ297" s="18" t="s">
        <v>80</v>
      </c>
      <c r="BK297" s="171">
        <f>ROUND(I297*H297,2)</f>
        <v>0</v>
      </c>
      <c r="BL297" s="18" t="s">
        <v>150</v>
      </c>
      <c r="BM297" s="170" t="s">
        <v>392</v>
      </c>
    </row>
    <row r="298" spans="1:47" s="2" customFormat="1" ht="12">
      <c r="A298" s="33"/>
      <c r="B298" s="34"/>
      <c r="C298" s="33"/>
      <c r="D298" s="172" t="s">
        <v>152</v>
      </c>
      <c r="E298" s="33"/>
      <c r="F298" s="173" t="s">
        <v>391</v>
      </c>
      <c r="G298" s="33"/>
      <c r="H298" s="33"/>
      <c r="I298" s="94"/>
      <c r="J298" s="33"/>
      <c r="K298" s="33"/>
      <c r="L298" s="34"/>
      <c r="M298" s="174"/>
      <c r="N298" s="175"/>
      <c r="O298" s="59"/>
      <c r="P298" s="59"/>
      <c r="Q298" s="59"/>
      <c r="R298" s="59"/>
      <c r="S298" s="59"/>
      <c r="T298" s="60"/>
      <c r="U298" s="33"/>
      <c r="V298" s="33"/>
      <c r="W298" s="33"/>
      <c r="X298" s="33"/>
      <c r="Y298" s="33"/>
      <c r="Z298" s="33"/>
      <c r="AA298" s="33"/>
      <c r="AB298" s="33"/>
      <c r="AC298" s="33"/>
      <c r="AD298" s="33"/>
      <c r="AE298" s="33"/>
      <c r="AT298" s="18" t="s">
        <v>152</v>
      </c>
      <c r="AU298" s="18" t="s">
        <v>82</v>
      </c>
    </row>
    <row r="299" spans="2:51" s="13" customFormat="1" ht="22.5">
      <c r="B299" s="177"/>
      <c r="D299" s="172" t="s">
        <v>156</v>
      </c>
      <c r="E299" s="178" t="s">
        <v>1</v>
      </c>
      <c r="F299" s="179" t="s">
        <v>393</v>
      </c>
      <c r="H299" s="180">
        <v>64.86</v>
      </c>
      <c r="I299" s="181"/>
      <c r="L299" s="177"/>
      <c r="M299" s="182"/>
      <c r="N299" s="183"/>
      <c r="O299" s="183"/>
      <c r="P299" s="183"/>
      <c r="Q299" s="183"/>
      <c r="R299" s="183"/>
      <c r="S299" s="183"/>
      <c r="T299" s="184"/>
      <c r="AT299" s="178" t="s">
        <v>156</v>
      </c>
      <c r="AU299" s="178" t="s">
        <v>82</v>
      </c>
      <c r="AV299" s="13" t="s">
        <v>82</v>
      </c>
      <c r="AW299" s="13" t="s">
        <v>29</v>
      </c>
      <c r="AX299" s="13" t="s">
        <v>80</v>
      </c>
      <c r="AY299" s="178" t="s">
        <v>142</v>
      </c>
    </row>
    <row r="300" spans="1:65" s="2" customFormat="1" ht="16.5" customHeight="1">
      <c r="A300" s="33"/>
      <c r="B300" s="158"/>
      <c r="C300" s="200" t="s">
        <v>394</v>
      </c>
      <c r="D300" s="200" t="s">
        <v>197</v>
      </c>
      <c r="E300" s="201" t="s">
        <v>395</v>
      </c>
      <c r="F300" s="202" t="s">
        <v>396</v>
      </c>
      <c r="G300" s="203" t="s">
        <v>200</v>
      </c>
      <c r="H300" s="204">
        <v>380.7</v>
      </c>
      <c r="I300" s="205"/>
      <c r="J300" s="206">
        <f>ROUND(I300*H300,2)</f>
        <v>0</v>
      </c>
      <c r="K300" s="202" t="s">
        <v>149</v>
      </c>
      <c r="L300" s="207"/>
      <c r="M300" s="208" t="s">
        <v>1</v>
      </c>
      <c r="N300" s="209" t="s">
        <v>37</v>
      </c>
      <c r="O300" s="59"/>
      <c r="P300" s="168">
        <f>O300*H300</f>
        <v>0</v>
      </c>
      <c r="Q300" s="168">
        <v>1</v>
      </c>
      <c r="R300" s="168">
        <f>Q300*H300</f>
        <v>380.7</v>
      </c>
      <c r="S300" s="168">
        <v>0</v>
      </c>
      <c r="T300" s="169">
        <f>S300*H300</f>
        <v>0</v>
      </c>
      <c r="U300" s="33"/>
      <c r="V300" s="33"/>
      <c r="W300" s="33"/>
      <c r="X300" s="33"/>
      <c r="Y300" s="33"/>
      <c r="Z300" s="33"/>
      <c r="AA300" s="33"/>
      <c r="AB300" s="33"/>
      <c r="AC300" s="33"/>
      <c r="AD300" s="33"/>
      <c r="AE300" s="33"/>
      <c r="AR300" s="170" t="s">
        <v>201</v>
      </c>
      <c r="AT300" s="170" t="s">
        <v>197</v>
      </c>
      <c r="AU300" s="170" t="s">
        <v>82</v>
      </c>
      <c r="AY300" s="18" t="s">
        <v>142</v>
      </c>
      <c r="BE300" s="171">
        <f>IF(N300="základní",J300,0)</f>
        <v>0</v>
      </c>
      <c r="BF300" s="171">
        <f>IF(N300="snížená",J300,0)</f>
        <v>0</v>
      </c>
      <c r="BG300" s="171">
        <f>IF(N300="zákl. přenesená",J300,0)</f>
        <v>0</v>
      </c>
      <c r="BH300" s="171">
        <f>IF(N300="sníž. přenesená",J300,0)</f>
        <v>0</v>
      </c>
      <c r="BI300" s="171">
        <f>IF(N300="nulová",J300,0)</f>
        <v>0</v>
      </c>
      <c r="BJ300" s="18" t="s">
        <v>80</v>
      </c>
      <c r="BK300" s="171">
        <f>ROUND(I300*H300,2)</f>
        <v>0</v>
      </c>
      <c r="BL300" s="18" t="s">
        <v>150</v>
      </c>
      <c r="BM300" s="170" t="s">
        <v>397</v>
      </c>
    </row>
    <row r="301" spans="1:47" s="2" customFormat="1" ht="12">
      <c r="A301" s="33"/>
      <c r="B301" s="34"/>
      <c r="C301" s="33"/>
      <c r="D301" s="172" t="s">
        <v>152</v>
      </c>
      <c r="E301" s="33"/>
      <c r="F301" s="173" t="s">
        <v>396</v>
      </c>
      <c r="G301" s="33"/>
      <c r="H301" s="33"/>
      <c r="I301" s="94"/>
      <c r="J301" s="33"/>
      <c r="K301" s="33"/>
      <c r="L301" s="34"/>
      <c r="M301" s="174"/>
      <c r="N301" s="175"/>
      <c r="O301" s="59"/>
      <c r="P301" s="59"/>
      <c r="Q301" s="59"/>
      <c r="R301" s="59"/>
      <c r="S301" s="59"/>
      <c r="T301" s="60"/>
      <c r="U301" s="33"/>
      <c r="V301" s="33"/>
      <c r="W301" s="33"/>
      <c r="X301" s="33"/>
      <c r="Y301" s="33"/>
      <c r="Z301" s="33"/>
      <c r="AA301" s="33"/>
      <c r="AB301" s="33"/>
      <c r="AC301" s="33"/>
      <c r="AD301" s="33"/>
      <c r="AE301" s="33"/>
      <c r="AT301" s="18" t="s">
        <v>152</v>
      </c>
      <c r="AU301" s="18" t="s">
        <v>82</v>
      </c>
    </row>
    <row r="302" spans="2:51" s="13" customFormat="1" ht="22.5">
      <c r="B302" s="177"/>
      <c r="D302" s="172" t="s">
        <v>156</v>
      </c>
      <c r="E302" s="178" t="s">
        <v>1</v>
      </c>
      <c r="F302" s="179" t="s">
        <v>398</v>
      </c>
      <c r="H302" s="180">
        <v>380.7</v>
      </c>
      <c r="I302" s="181"/>
      <c r="L302" s="177"/>
      <c r="M302" s="182"/>
      <c r="N302" s="183"/>
      <c r="O302" s="183"/>
      <c r="P302" s="183"/>
      <c r="Q302" s="183"/>
      <c r="R302" s="183"/>
      <c r="S302" s="183"/>
      <c r="T302" s="184"/>
      <c r="AT302" s="178" t="s">
        <v>156</v>
      </c>
      <c r="AU302" s="178" t="s">
        <v>82</v>
      </c>
      <c r="AV302" s="13" t="s">
        <v>82</v>
      </c>
      <c r="AW302" s="13" t="s">
        <v>29</v>
      </c>
      <c r="AX302" s="13" t="s">
        <v>80</v>
      </c>
      <c r="AY302" s="178" t="s">
        <v>142</v>
      </c>
    </row>
    <row r="303" spans="1:65" s="2" customFormat="1" ht="16.5" customHeight="1">
      <c r="A303" s="33"/>
      <c r="B303" s="158"/>
      <c r="C303" s="200" t="s">
        <v>399</v>
      </c>
      <c r="D303" s="200" t="s">
        <v>197</v>
      </c>
      <c r="E303" s="201" t="s">
        <v>400</v>
      </c>
      <c r="F303" s="202" t="s">
        <v>401</v>
      </c>
      <c r="G303" s="203" t="s">
        <v>200</v>
      </c>
      <c r="H303" s="204">
        <v>81.075</v>
      </c>
      <c r="I303" s="205"/>
      <c r="J303" s="206">
        <f>ROUND(I303*H303,2)</f>
        <v>0</v>
      </c>
      <c r="K303" s="202" t="s">
        <v>149</v>
      </c>
      <c r="L303" s="207"/>
      <c r="M303" s="208" t="s">
        <v>1</v>
      </c>
      <c r="N303" s="209" t="s">
        <v>37</v>
      </c>
      <c r="O303" s="59"/>
      <c r="P303" s="168">
        <f>O303*H303</f>
        <v>0</v>
      </c>
      <c r="Q303" s="168">
        <v>1</v>
      </c>
      <c r="R303" s="168">
        <f>Q303*H303</f>
        <v>81.075</v>
      </c>
      <c r="S303" s="168">
        <v>0</v>
      </c>
      <c r="T303" s="169">
        <f>S303*H303</f>
        <v>0</v>
      </c>
      <c r="U303" s="33"/>
      <c r="V303" s="33"/>
      <c r="W303" s="33"/>
      <c r="X303" s="33"/>
      <c r="Y303" s="33"/>
      <c r="Z303" s="33"/>
      <c r="AA303" s="33"/>
      <c r="AB303" s="33"/>
      <c r="AC303" s="33"/>
      <c r="AD303" s="33"/>
      <c r="AE303" s="33"/>
      <c r="AR303" s="170" t="s">
        <v>201</v>
      </c>
      <c r="AT303" s="170" t="s">
        <v>197</v>
      </c>
      <c r="AU303" s="170" t="s">
        <v>82</v>
      </c>
      <c r="AY303" s="18" t="s">
        <v>142</v>
      </c>
      <c r="BE303" s="171">
        <f>IF(N303="základní",J303,0)</f>
        <v>0</v>
      </c>
      <c r="BF303" s="171">
        <f>IF(N303="snížená",J303,0)</f>
        <v>0</v>
      </c>
      <c r="BG303" s="171">
        <f>IF(N303="zákl. přenesená",J303,0)</f>
        <v>0</v>
      </c>
      <c r="BH303" s="171">
        <f>IF(N303="sníž. přenesená",J303,0)</f>
        <v>0</v>
      </c>
      <c r="BI303" s="171">
        <f>IF(N303="nulová",J303,0)</f>
        <v>0</v>
      </c>
      <c r="BJ303" s="18" t="s">
        <v>80</v>
      </c>
      <c r="BK303" s="171">
        <f>ROUND(I303*H303,2)</f>
        <v>0</v>
      </c>
      <c r="BL303" s="18" t="s">
        <v>150</v>
      </c>
      <c r="BM303" s="170" t="s">
        <v>402</v>
      </c>
    </row>
    <row r="304" spans="1:47" s="2" customFormat="1" ht="12">
      <c r="A304" s="33"/>
      <c r="B304" s="34"/>
      <c r="C304" s="33"/>
      <c r="D304" s="172" t="s">
        <v>152</v>
      </c>
      <c r="E304" s="33"/>
      <c r="F304" s="173" t="s">
        <v>401</v>
      </c>
      <c r="G304" s="33"/>
      <c r="H304" s="33"/>
      <c r="I304" s="94"/>
      <c r="J304" s="33"/>
      <c r="K304" s="33"/>
      <c r="L304" s="34"/>
      <c r="M304" s="174"/>
      <c r="N304" s="175"/>
      <c r="O304" s="59"/>
      <c r="P304" s="59"/>
      <c r="Q304" s="59"/>
      <c r="R304" s="59"/>
      <c r="S304" s="59"/>
      <c r="T304" s="60"/>
      <c r="U304" s="33"/>
      <c r="V304" s="33"/>
      <c r="W304" s="33"/>
      <c r="X304" s="33"/>
      <c r="Y304" s="33"/>
      <c r="Z304" s="33"/>
      <c r="AA304" s="33"/>
      <c r="AB304" s="33"/>
      <c r="AC304" s="33"/>
      <c r="AD304" s="33"/>
      <c r="AE304" s="33"/>
      <c r="AT304" s="18" t="s">
        <v>152</v>
      </c>
      <c r="AU304" s="18" t="s">
        <v>82</v>
      </c>
    </row>
    <row r="305" spans="2:51" s="13" customFormat="1" ht="22.5">
      <c r="B305" s="177"/>
      <c r="D305" s="172" t="s">
        <v>156</v>
      </c>
      <c r="E305" s="178" t="s">
        <v>1</v>
      </c>
      <c r="F305" s="179" t="s">
        <v>403</v>
      </c>
      <c r="H305" s="180">
        <v>81.075</v>
      </c>
      <c r="I305" s="181"/>
      <c r="L305" s="177"/>
      <c r="M305" s="182"/>
      <c r="N305" s="183"/>
      <c r="O305" s="183"/>
      <c r="P305" s="183"/>
      <c r="Q305" s="183"/>
      <c r="R305" s="183"/>
      <c r="S305" s="183"/>
      <c r="T305" s="184"/>
      <c r="AT305" s="178" t="s">
        <v>156</v>
      </c>
      <c r="AU305" s="178" t="s">
        <v>82</v>
      </c>
      <c r="AV305" s="13" t="s">
        <v>82</v>
      </c>
      <c r="AW305" s="13" t="s">
        <v>29</v>
      </c>
      <c r="AX305" s="13" t="s">
        <v>80</v>
      </c>
      <c r="AY305" s="178" t="s">
        <v>142</v>
      </c>
    </row>
    <row r="306" spans="1:65" s="2" customFormat="1" ht="21.75" customHeight="1">
      <c r="A306" s="33"/>
      <c r="B306" s="158"/>
      <c r="C306" s="159" t="s">
        <v>404</v>
      </c>
      <c r="D306" s="159" t="s">
        <v>145</v>
      </c>
      <c r="E306" s="160" t="s">
        <v>405</v>
      </c>
      <c r="F306" s="161" t="s">
        <v>406</v>
      </c>
      <c r="G306" s="162" t="s">
        <v>148</v>
      </c>
      <c r="H306" s="163">
        <v>4700</v>
      </c>
      <c r="I306" s="164"/>
      <c r="J306" s="165">
        <f>ROUND(I306*H306,2)</f>
        <v>0</v>
      </c>
      <c r="K306" s="161" t="s">
        <v>149</v>
      </c>
      <c r="L306" s="34"/>
      <c r="M306" s="166" t="s">
        <v>1</v>
      </c>
      <c r="N306" s="167" t="s">
        <v>37</v>
      </c>
      <c r="O306" s="59"/>
      <c r="P306" s="168">
        <f>O306*H306</f>
        <v>0</v>
      </c>
      <c r="Q306" s="168">
        <v>0</v>
      </c>
      <c r="R306" s="168">
        <f>Q306*H306</f>
        <v>0</v>
      </c>
      <c r="S306" s="168">
        <v>0</v>
      </c>
      <c r="T306" s="169">
        <f>S306*H306</f>
        <v>0</v>
      </c>
      <c r="U306" s="33"/>
      <c r="V306" s="33"/>
      <c r="W306" s="33"/>
      <c r="X306" s="33"/>
      <c r="Y306" s="33"/>
      <c r="Z306" s="33"/>
      <c r="AA306" s="33"/>
      <c r="AB306" s="33"/>
      <c r="AC306" s="33"/>
      <c r="AD306" s="33"/>
      <c r="AE306" s="33"/>
      <c r="AR306" s="170" t="s">
        <v>150</v>
      </c>
      <c r="AT306" s="170" t="s">
        <v>145</v>
      </c>
      <c r="AU306" s="170" t="s">
        <v>82</v>
      </c>
      <c r="AY306" s="18" t="s">
        <v>142</v>
      </c>
      <c r="BE306" s="171">
        <f>IF(N306="základní",J306,0)</f>
        <v>0</v>
      </c>
      <c r="BF306" s="171">
        <f>IF(N306="snížená",J306,0)</f>
        <v>0</v>
      </c>
      <c r="BG306" s="171">
        <f>IF(N306="zákl. přenesená",J306,0)</f>
        <v>0</v>
      </c>
      <c r="BH306" s="171">
        <f>IF(N306="sníž. přenesená",J306,0)</f>
        <v>0</v>
      </c>
      <c r="BI306" s="171">
        <f>IF(N306="nulová",J306,0)</f>
        <v>0</v>
      </c>
      <c r="BJ306" s="18" t="s">
        <v>80</v>
      </c>
      <c r="BK306" s="171">
        <f>ROUND(I306*H306,2)</f>
        <v>0</v>
      </c>
      <c r="BL306" s="18" t="s">
        <v>150</v>
      </c>
      <c r="BM306" s="170" t="s">
        <v>407</v>
      </c>
    </row>
    <row r="307" spans="1:47" s="2" customFormat="1" ht="29.25">
      <c r="A307" s="33"/>
      <c r="B307" s="34"/>
      <c r="C307" s="33"/>
      <c r="D307" s="172" t="s">
        <v>152</v>
      </c>
      <c r="E307" s="33"/>
      <c r="F307" s="173" t="s">
        <v>408</v>
      </c>
      <c r="G307" s="33"/>
      <c r="H307" s="33"/>
      <c r="I307" s="94"/>
      <c r="J307" s="33"/>
      <c r="K307" s="33"/>
      <c r="L307" s="34"/>
      <c r="M307" s="174"/>
      <c r="N307" s="175"/>
      <c r="O307" s="59"/>
      <c r="P307" s="59"/>
      <c r="Q307" s="59"/>
      <c r="R307" s="59"/>
      <c r="S307" s="59"/>
      <c r="T307" s="60"/>
      <c r="U307" s="33"/>
      <c r="V307" s="33"/>
      <c r="W307" s="33"/>
      <c r="X307" s="33"/>
      <c r="Y307" s="33"/>
      <c r="Z307" s="33"/>
      <c r="AA307" s="33"/>
      <c r="AB307" s="33"/>
      <c r="AC307" s="33"/>
      <c r="AD307" s="33"/>
      <c r="AE307" s="33"/>
      <c r="AT307" s="18" t="s">
        <v>152</v>
      </c>
      <c r="AU307" s="18" t="s">
        <v>82</v>
      </c>
    </row>
    <row r="308" spans="1:47" s="2" customFormat="1" ht="370.5">
      <c r="A308" s="33"/>
      <c r="B308" s="34"/>
      <c r="C308" s="33"/>
      <c r="D308" s="172" t="s">
        <v>154</v>
      </c>
      <c r="E308" s="33"/>
      <c r="F308" s="176" t="s">
        <v>409</v>
      </c>
      <c r="G308" s="33"/>
      <c r="H308" s="33"/>
      <c r="I308" s="94"/>
      <c r="J308" s="33"/>
      <c r="K308" s="33"/>
      <c r="L308" s="34"/>
      <c r="M308" s="174"/>
      <c r="N308" s="175"/>
      <c r="O308" s="59"/>
      <c r="P308" s="59"/>
      <c r="Q308" s="59"/>
      <c r="R308" s="59"/>
      <c r="S308" s="59"/>
      <c r="T308" s="60"/>
      <c r="U308" s="33"/>
      <c r="V308" s="33"/>
      <c r="W308" s="33"/>
      <c r="X308" s="33"/>
      <c r="Y308" s="33"/>
      <c r="Z308" s="33"/>
      <c r="AA308" s="33"/>
      <c r="AB308" s="33"/>
      <c r="AC308" s="33"/>
      <c r="AD308" s="33"/>
      <c r="AE308" s="33"/>
      <c r="AT308" s="18" t="s">
        <v>154</v>
      </c>
      <c r="AU308" s="18" t="s">
        <v>82</v>
      </c>
    </row>
    <row r="309" spans="2:51" s="13" customFormat="1" ht="12">
      <c r="B309" s="177"/>
      <c r="D309" s="172" t="s">
        <v>156</v>
      </c>
      <c r="E309" s="178" t="s">
        <v>1</v>
      </c>
      <c r="F309" s="179" t="s">
        <v>410</v>
      </c>
      <c r="H309" s="180">
        <v>4700</v>
      </c>
      <c r="I309" s="181"/>
      <c r="L309" s="177"/>
      <c r="M309" s="182"/>
      <c r="N309" s="183"/>
      <c r="O309" s="183"/>
      <c r="P309" s="183"/>
      <c r="Q309" s="183"/>
      <c r="R309" s="183"/>
      <c r="S309" s="183"/>
      <c r="T309" s="184"/>
      <c r="AT309" s="178" t="s">
        <v>156</v>
      </c>
      <c r="AU309" s="178" t="s">
        <v>82</v>
      </c>
      <c r="AV309" s="13" t="s">
        <v>82</v>
      </c>
      <c r="AW309" s="13" t="s">
        <v>29</v>
      </c>
      <c r="AX309" s="13" t="s">
        <v>80</v>
      </c>
      <c r="AY309" s="178" t="s">
        <v>142</v>
      </c>
    </row>
    <row r="310" spans="1:65" s="2" customFormat="1" ht="21.75" customHeight="1">
      <c r="A310" s="33"/>
      <c r="B310" s="158"/>
      <c r="C310" s="159" t="s">
        <v>411</v>
      </c>
      <c r="D310" s="159" t="s">
        <v>145</v>
      </c>
      <c r="E310" s="160" t="s">
        <v>412</v>
      </c>
      <c r="F310" s="161" t="s">
        <v>413</v>
      </c>
      <c r="G310" s="162" t="s">
        <v>148</v>
      </c>
      <c r="H310" s="163">
        <v>4700</v>
      </c>
      <c r="I310" s="164"/>
      <c r="J310" s="165">
        <f>ROUND(I310*H310,2)</f>
        <v>0</v>
      </c>
      <c r="K310" s="161" t="s">
        <v>149</v>
      </c>
      <c r="L310" s="34"/>
      <c r="M310" s="166" t="s">
        <v>1</v>
      </c>
      <c r="N310" s="167" t="s">
        <v>37</v>
      </c>
      <c r="O310" s="59"/>
      <c r="P310" s="168">
        <f>O310*H310</f>
        <v>0</v>
      </c>
      <c r="Q310" s="168">
        <v>0</v>
      </c>
      <c r="R310" s="168">
        <f>Q310*H310</f>
        <v>0</v>
      </c>
      <c r="S310" s="168">
        <v>0</v>
      </c>
      <c r="T310" s="169">
        <f>S310*H310</f>
        <v>0</v>
      </c>
      <c r="U310" s="33"/>
      <c r="V310" s="33"/>
      <c r="W310" s="33"/>
      <c r="X310" s="33"/>
      <c r="Y310" s="33"/>
      <c r="Z310" s="33"/>
      <c r="AA310" s="33"/>
      <c r="AB310" s="33"/>
      <c r="AC310" s="33"/>
      <c r="AD310" s="33"/>
      <c r="AE310" s="33"/>
      <c r="AR310" s="170" t="s">
        <v>150</v>
      </c>
      <c r="AT310" s="170" t="s">
        <v>145</v>
      </c>
      <c r="AU310" s="170" t="s">
        <v>82</v>
      </c>
      <c r="AY310" s="18" t="s">
        <v>142</v>
      </c>
      <c r="BE310" s="171">
        <f>IF(N310="základní",J310,0)</f>
        <v>0</v>
      </c>
      <c r="BF310" s="171">
        <f>IF(N310="snížená",J310,0)</f>
        <v>0</v>
      </c>
      <c r="BG310" s="171">
        <f>IF(N310="zákl. přenesená",J310,0)</f>
        <v>0</v>
      </c>
      <c r="BH310" s="171">
        <f>IF(N310="sníž. přenesená",J310,0)</f>
        <v>0</v>
      </c>
      <c r="BI310" s="171">
        <f>IF(N310="nulová",J310,0)</f>
        <v>0</v>
      </c>
      <c r="BJ310" s="18" t="s">
        <v>80</v>
      </c>
      <c r="BK310" s="171">
        <f>ROUND(I310*H310,2)</f>
        <v>0</v>
      </c>
      <c r="BL310" s="18" t="s">
        <v>150</v>
      </c>
      <c r="BM310" s="170" t="s">
        <v>414</v>
      </c>
    </row>
    <row r="311" spans="1:47" s="2" customFormat="1" ht="39">
      <c r="A311" s="33"/>
      <c r="B311" s="34"/>
      <c r="C311" s="33"/>
      <c r="D311" s="172" t="s">
        <v>152</v>
      </c>
      <c r="E311" s="33"/>
      <c r="F311" s="173" t="s">
        <v>415</v>
      </c>
      <c r="G311" s="33"/>
      <c r="H311" s="33"/>
      <c r="I311" s="94"/>
      <c r="J311" s="33"/>
      <c r="K311" s="33"/>
      <c r="L311" s="34"/>
      <c r="M311" s="174"/>
      <c r="N311" s="175"/>
      <c r="O311" s="59"/>
      <c r="P311" s="59"/>
      <c r="Q311" s="59"/>
      <c r="R311" s="59"/>
      <c r="S311" s="59"/>
      <c r="T311" s="60"/>
      <c r="U311" s="33"/>
      <c r="V311" s="33"/>
      <c r="W311" s="33"/>
      <c r="X311" s="33"/>
      <c r="Y311" s="33"/>
      <c r="Z311" s="33"/>
      <c r="AA311" s="33"/>
      <c r="AB311" s="33"/>
      <c r="AC311" s="33"/>
      <c r="AD311" s="33"/>
      <c r="AE311" s="33"/>
      <c r="AT311" s="18" t="s">
        <v>152</v>
      </c>
      <c r="AU311" s="18" t="s">
        <v>82</v>
      </c>
    </row>
    <row r="312" spans="1:47" s="2" customFormat="1" ht="370.5">
      <c r="A312" s="33"/>
      <c r="B312" s="34"/>
      <c r="C312" s="33"/>
      <c r="D312" s="172" t="s">
        <v>154</v>
      </c>
      <c r="E312" s="33"/>
      <c r="F312" s="176" t="s">
        <v>409</v>
      </c>
      <c r="G312" s="33"/>
      <c r="H312" s="33"/>
      <c r="I312" s="94"/>
      <c r="J312" s="33"/>
      <c r="K312" s="33"/>
      <c r="L312" s="34"/>
      <c r="M312" s="174"/>
      <c r="N312" s="175"/>
      <c r="O312" s="59"/>
      <c r="P312" s="59"/>
      <c r="Q312" s="59"/>
      <c r="R312" s="59"/>
      <c r="S312" s="59"/>
      <c r="T312" s="60"/>
      <c r="U312" s="33"/>
      <c r="V312" s="33"/>
      <c r="W312" s="33"/>
      <c r="X312" s="33"/>
      <c r="Y312" s="33"/>
      <c r="Z312" s="33"/>
      <c r="AA312" s="33"/>
      <c r="AB312" s="33"/>
      <c r="AC312" s="33"/>
      <c r="AD312" s="33"/>
      <c r="AE312" s="33"/>
      <c r="AT312" s="18" t="s">
        <v>154</v>
      </c>
      <c r="AU312" s="18" t="s">
        <v>82</v>
      </c>
    </row>
    <row r="313" spans="2:51" s="13" customFormat="1" ht="12">
      <c r="B313" s="177"/>
      <c r="D313" s="172" t="s">
        <v>156</v>
      </c>
      <c r="E313" s="178" t="s">
        <v>1</v>
      </c>
      <c r="F313" s="179" t="s">
        <v>410</v>
      </c>
      <c r="H313" s="180">
        <v>4700</v>
      </c>
      <c r="I313" s="181"/>
      <c r="L313" s="177"/>
      <c r="M313" s="182"/>
      <c r="N313" s="183"/>
      <c r="O313" s="183"/>
      <c r="P313" s="183"/>
      <c r="Q313" s="183"/>
      <c r="R313" s="183"/>
      <c r="S313" s="183"/>
      <c r="T313" s="184"/>
      <c r="AT313" s="178" t="s">
        <v>156</v>
      </c>
      <c r="AU313" s="178" t="s">
        <v>82</v>
      </c>
      <c r="AV313" s="13" t="s">
        <v>82</v>
      </c>
      <c r="AW313" s="13" t="s">
        <v>29</v>
      </c>
      <c r="AX313" s="13" t="s">
        <v>80</v>
      </c>
      <c r="AY313" s="178" t="s">
        <v>142</v>
      </c>
    </row>
    <row r="314" spans="2:51" s="15" customFormat="1" ht="33.75">
      <c r="B314" s="193"/>
      <c r="D314" s="172" t="s">
        <v>156</v>
      </c>
      <c r="E314" s="194" t="s">
        <v>1</v>
      </c>
      <c r="F314" s="195" t="s">
        <v>416</v>
      </c>
      <c r="H314" s="194" t="s">
        <v>1</v>
      </c>
      <c r="I314" s="196"/>
      <c r="L314" s="193"/>
      <c r="M314" s="197"/>
      <c r="N314" s="198"/>
      <c r="O314" s="198"/>
      <c r="P314" s="198"/>
      <c r="Q314" s="198"/>
      <c r="R314" s="198"/>
      <c r="S314" s="198"/>
      <c r="T314" s="199"/>
      <c r="AT314" s="194" t="s">
        <v>156</v>
      </c>
      <c r="AU314" s="194" t="s">
        <v>82</v>
      </c>
      <c r="AV314" s="15" t="s">
        <v>80</v>
      </c>
      <c r="AW314" s="15" t="s">
        <v>29</v>
      </c>
      <c r="AX314" s="15" t="s">
        <v>72</v>
      </c>
      <c r="AY314" s="194" t="s">
        <v>142</v>
      </c>
    </row>
    <row r="315" spans="2:51" s="15" customFormat="1" ht="12">
      <c r="B315" s="193"/>
      <c r="D315" s="172" t="s">
        <v>156</v>
      </c>
      <c r="E315" s="194" t="s">
        <v>1</v>
      </c>
      <c r="F315" s="195" t="s">
        <v>417</v>
      </c>
      <c r="H315" s="194" t="s">
        <v>1</v>
      </c>
      <c r="I315" s="196"/>
      <c r="L315" s="193"/>
      <c r="M315" s="197"/>
      <c r="N315" s="198"/>
      <c r="O315" s="198"/>
      <c r="P315" s="198"/>
      <c r="Q315" s="198"/>
      <c r="R315" s="198"/>
      <c r="S315" s="198"/>
      <c r="T315" s="199"/>
      <c r="AT315" s="194" t="s">
        <v>156</v>
      </c>
      <c r="AU315" s="194" t="s">
        <v>82</v>
      </c>
      <c r="AV315" s="15" t="s">
        <v>80</v>
      </c>
      <c r="AW315" s="15" t="s">
        <v>29</v>
      </c>
      <c r="AX315" s="15" t="s">
        <v>72</v>
      </c>
      <c r="AY315" s="194" t="s">
        <v>142</v>
      </c>
    </row>
    <row r="316" spans="1:65" s="2" customFormat="1" ht="33" customHeight="1">
      <c r="A316" s="33"/>
      <c r="B316" s="158"/>
      <c r="C316" s="159" t="s">
        <v>418</v>
      </c>
      <c r="D316" s="159" t="s">
        <v>145</v>
      </c>
      <c r="E316" s="160" t="s">
        <v>419</v>
      </c>
      <c r="F316" s="161" t="s">
        <v>420</v>
      </c>
      <c r="G316" s="162" t="s">
        <v>163</v>
      </c>
      <c r="H316" s="163">
        <v>63</v>
      </c>
      <c r="I316" s="164"/>
      <c r="J316" s="165">
        <f>ROUND(I316*H316,2)</f>
        <v>0</v>
      </c>
      <c r="K316" s="161" t="s">
        <v>1</v>
      </c>
      <c r="L316" s="34"/>
      <c r="M316" s="166" t="s">
        <v>1</v>
      </c>
      <c r="N316" s="167" t="s">
        <v>37</v>
      </c>
      <c r="O316" s="59"/>
      <c r="P316" s="168">
        <f>O316*H316</f>
        <v>0</v>
      </c>
      <c r="Q316" s="168">
        <v>0</v>
      </c>
      <c r="R316" s="168">
        <f>Q316*H316</f>
        <v>0</v>
      </c>
      <c r="S316" s="168">
        <v>0</v>
      </c>
      <c r="T316" s="169">
        <f>S316*H316</f>
        <v>0</v>
      </c>
      <c r="U316" s="33"/>
      <c r="V316" s="33"/>
      <c r="W316" s="33"/>
      <c r="X316" s="33"/>
      <c r="Y316" s="33"/>
      <c r="Z316" s="33"/>
      <c r="AA316" s="33"/>
      <c r="AB316" s="33"/>
      <c r="AC316" s="33"/>
      <c r="AD316" s="33"/>
      <c r="AE316" s="33"/>
      <c r="AR316" s="170" t="s">
        <v>150</v>
      </c>
      <c r="AT316" s="170" t="s">
        <v>145</v>
      </c>
      <c r="AU316" s="170" t="s">
        <v>82</v>
      </c>
      <c r="AY316" s="18" t="s">
        <v>142</v>
      </c>
      <c r="BE316" s="171">
        <f>IF(N316="základní",J316,0)</f>
        <v>0</v>
      </c>
      <c r="BF316" s="171">
        <f>IF(N316="snížená",J316,0)</f>
        <v>0</v>
      </c>
      <c r="BG316" s="171">
        <f>IF(N316="zákl. přenesená",J316,0)</f>
        <v>0</v>
      </c>
      <c r="BH316" s="171">
        <f>IF(N316="sníž. přenesená",J316,0)</f>
        <v>0</v>
      </c>
      <c r="BI316" s="171">
        <f>IF(N316="nulová",J316,0)</f>
        <v>0</v>
      </c>
      <c r="BJ316" s="18" t="s">
        <v>80</v>
      </c>
      <c r="BK316" s="171">
        <f>ROUND(I316*H316,2)</f>
        <v>0</v>
      </c>
      <c r="BL316" s="18" t="s">
        <v>150</v>
      </c>
      <c r="BM316" s="170" t="s">
        <v>421</v>
      </c>
    </row>
    <row r="317" spans="1:47" s="2" customFormat="1" ht="12">
      <c r="A317" s="33"/>
      <c r="B317" s="34"/>
      <c r="C317" s="33"/>
      <c r="D317" s="172" t="s">
        <v>152</v>
      </c>
      <c r="E317" s="33"/>
      <c r="F317" s="173" t="s">
        <v>422</v>
      </c>
      <c r="G317" s="33"/>
      <c r="H317" s="33"/>
      <c r="I317" s="94"/>
      <c r="J317" s="33"/>
      <c r="K317" s="33"/>
      <c r="L317" s="34"/>
      <c r="M317" s="174"/>
      <c r="N317" s="175"/>
      <c r="O317" s="59"/>
      <c r="P317" s="59"/>
      <c r="Q317" s="59"/>
      <c r="R317" s="59"/>
      <c r="S317" s="59"/>
      <c r="T317" s="60"/>
      <c r="U317" s="33"/>
      <c r="V317" s="33"/>
      <c r="W317" s="33"/>
      <c r="X317" s="33"/>
      <c r="Y317" s="33"/>
      <c r="Z317" s="33"/>
      <c r="AA317" s="33"/>
      <c r="AB317" s="33"/>
      <c r="AC317" s="33"/>
      <c r="AD317" s="33"/>
      <c r="AE317" s="33"/>
      <c r="AT317" s="18" t="s">
        <v>152</v>
      </c>
      <c r="AU317" s="18" t="s">
        <v>82</v>
      </c>
    </row>
    <row r="318" spans="2:51" s="15" customFormat="1" ht="12">
      <c r="B318" s="193"/>
      <c r="D318" s="172" t="s">
        <v>156</v>
      </c>
      <c r="E318" s="194" t="s">
        <v>1</v>
      </c>
      <c r="F318" s="195" t="s">
        <v>423</v>
      </c>
      <c r="H318" s="194" t="s">
        <v>1</v>
      </c>
      <c r="I318" s="196"/>
      <c r="L318" s="193"/>
      <c r="M318" s="197"/>
      <c r="N318" s="198"/>
      <c r="O318" s="198"/>
      <c r="P318" s="198"/>
      <c r="Q318" s="198"/>
      <c r="R318" s="198"/>
      <c r="S318" s="198"/>
      <c r="T318" s="199"/>
      <c r="AT318" s="194" t="s">
        <v>156</v>
      </c>
      <c r="AU318" s="194" t="s">
        <v>82</v>
      </c>
      <c r="AV318" s="15" t="s">
        <v>80</v>
      </c>
      <c r="AW318" s="15" t="s">
        <v>29</v>
      </c>
      <c r="AX318" s="15" t="s">
        <v>72</v>
      </c>
      <c r="AY318" s="194" t="s">
        <v>142</v>
      </c>
    </row>
    <row r="319" spans="2:51" s="15" customFormat="1" ht="33.75">
      <c r="B319" s="193"/>
      <c r="D319" s="172" t="s">
        <v>156</v>
      </c>
      <c r="E319" s="194" t="s">
        <v>1</v>
      </c>
      <c r="F319" s="195" t="s">
        <v>424</v>
      </c>
      <c r="H319" s="194" t="s">
        <v>1</v>
      </c>
      <c r="I319" s="196"/>
      <c r="L319" s="193"/>
      <c r="M319" s="197"/>
      <c r="N319" s="198"/>
      <c r="O319" s="198"/>
      <c r="P319" s="198"/>
      <c r="Q319" s="198"/>
      <c r="R319" s="198"/>
      <c r="S319" s="198"/>
      <c r="T319" s="199"/>
      <c r="AT319" s="194" t="s">
        <v>156</v>
      </c>
      <c r="AU319" s="194" t="s">
        <v>82</v>
      </c>
      <c r="AV319" s="15" t="s">
        <v>80</v>
      </c>
      <c r="AW319" s="15" t="s">
        <v>29</v>
      </c>
      <c r="AX319" s="15" t="s">
        <v>72</v>
      </c>
      <c r="AY319" s="194" t="s">
        <v>142</v>
      </c>
    </row>
    <row r="320" spans="2:51" s="15" customFormat="1" ht="12">
      <c r="B320" s="193"/>
      <c r="D320" s="172" t="s">
        <v>156</v>
      </c>
      <c r="E320" s="194" t="s">
        <v>1</v>
      </c>
      <c r="F320" s="195" t="s">
        <v>425</v>
      </c>
      <c r="H320" s="194" t="s">
        <v>1</v>
      </c>
      <c r="I320" s="196"/>
      <c r="L320" s="193"/>
      <c r="M320" s="197"/>
      <c r="N320" s="198"/>
      <c r="O320" s="198"/>
      <c r="P320" s="198"/>
      <c r="Q320" s="198"/>
      <c r="R320" s="198"/>
      <c r="S320" s="198"/>
      <c r="T320" s="199"/>
      <c r="AT320" s="194" t="s">
        <v>156</v>
      </c>
      <c r="AU320" s="194" t="s">
        <v>82</v>
      </c>
      <c r="AV320" s="15" t="s">
        <v>80</v>
      </c>
      <c r="AW320" s="15" t="s">
        <v>29</v>
      </c>
      <c r="AX320" s="15" t="s">
        <v>72</v>
      </c>
      <c r="AY320" s="194" t="s">
        <v>142</v>
      </c>
    </row>
    <row r="321" spans="2:51" s="13" customFormat="1" ht="22.5">
      <c r="B321" s="177"/>
      <c r="D321" s="172" t="s">
        <v>156</v>
      </c>
      <c r="E321" s="178" t="s">
        <v>1</v>
      </c>
      <c r="F321" s="179" t="s">
        <v>426</v>
      </c>
      <c r="H321" s="180">
        <v>63</v>
      </c>
      <c r="I321" s="181"/>
      <c r="L321" s="177"/>
      <c r="M321" s="182"/>
      <c r="N321" s="183"/>
      <c r="O321" s="183"/>
      <c r="P321" s="183"/>
      <c r="Q321" s="183"/>
      <c r="R321" s="183"/>
      <c r="S321" s="183"/>
      <c r="T321" s="184"/>
      <c r="AT321" s="178" t="s">
        <v>156</v>
      </c>
      <c r="AU321" s="178" t="s">
        <v>82</v>
      </c>
      <c r="AV321" s="13" t="s">
        <v>82</v>
      </c>
      <c r="AW321" s="13" t="s">
        <v>29</v>
      </c>
      <c r="AX321" s="13" t="s">
        <v>80</v>
      </c>
      <c r="AY321" s="178" t="s">
        <v>142</v>
      </c>
    </row>
    <row r="322" spans="1:65" s="2" customFormat="1" ht="21.75" customHeight="1">
      <c r="A322" s="33"/>
      <c r="B322" s="158"/>
      <c r="C322" s="159" t="s">
        <v>427</v>
      </c>
      <c r="D322" s="159" t="s">
        <v>145</v>
      </c>
      <c r="E322" s="160" t="s">
        <v>428</v>
      </c>
      <c r="F322" s="161" t="s">
        <v>429</v>
      </c>
      <c r="G322" s="162" t="s">
        <v>148</v>
      </c>
      <c r="H322" s="163">
        <v>4700</v>
      </c>
      <c r="I322" s="164"/>
      <c r="J322" s="165">
        <f>ROUND(I322*H322,2)</f>
        <v>0</v>
      </c>
      <c r="K322" s="161" t="s">
        <v>149</v>
      </c>
      <c r="L322" s="34"/>
      <c r="M322" s="166" t="s">
        <v>1</v>
      </c>
      <c r="N322" s="167" t="s">
        <v>37</v>
      </c>
      <c r="O322" s="59"/>
      <c r="P322" s="168">
        <f>O322*H322</f>
        <v>0</v>
      </c>
      <c r="Q322" s="168">
        <v>0</v>
      </c>
      <c r="R322" s="168">
        <f>Q322*H322</f>
        <v>0</v>
      </c>
      <c r="S322" s="168">
        <v>0</v>
      </c>
      <c r="T322" s="169">
        <f>S322*H322</f>
        <v>0</v>
      </c>
      <c r="U322" s="33"/>
      <c r="V322" s="33"/>
      <c r="W322" s="33"/>
      <c r="X322" s="33"/>
      <c r="Y322" s="33"/>
      <c r="Z322" s="33"/>
      <c r="AA322" s="33"/>
      <c r="AB322" s="33"/>
      <c r="AC322" s="33"/>
      <c r="AD322" s="33"/>
      <c r="AE322" s="33"/>
      <c r="AR322" s="170" t="s">
        <v>150</v>
      </c>
      <c r="AT322" s="170" t="s">
        <v>145</v>
      </c>
      <c r="AU322" s="170" t="s">
        <v>82</v>
      </c>
      <c r="AY322" s="18" t="s">
        <v>142</v>
      </c>
      <c r="BE322" s="171">
        <f>IF(N322="základní",J322,0)</f>
        <v>0</v>
      </c>
      <c r="BF322" s="171">
        <f>IF(N322="snížená",J322,0)</f>
        <v>0</v>
      </c>
      <c r="BG322" s="171">
        <f>IF(N322="zákl. přenesená",J322,0)</f>
        <v>0</v>
      </c>
      <c r="BH322" s="171">
        <f>IF(N322="sníž. přenesená",J322,0)</f>
        <v>0</v>
      </c>
      <c r="BI322" s="171">
        <f>IF(N322="nulová",J322,0)</f>
        <v>0</v>
      </c>
      <c r="BJ322" s="18" t="s">
        <v>80</v>
      </c>
      <c r="BK322" s="171">
        <f>ROUND(I322*H322,2)</f>
        <v>0</v>
      </c>
      <c r="BL322" s="18" t="s">
        <v>150</v>
      </c>
      <c r="BM322" s="170" t="s">
        <v>430</v>
      </c>
    </row>
    <row r="323" spans="1:47" s="2" customFormat="1" ht="12">
      <c r="A323" s="33"/>
      <c r="B323" s="34"/>
      <c r="C323" s="33"/>
      <c r="D323" s="172" t="s">
        <v>152</v>
      </c>
      <c r="E323" s="33"/>
      <c r="F323" s="173" t="s">
        <v>431</v>
      </c>
      <c r="G323" s="33"/>
      <c r="H323" s="33"/>
      <c r="I323" s="94"/>
      <c r="J323" s="33"/>
      <c r="K323" s="33"/>
      <c r="L323" s="34"/>
      <c r="M323" s="174"/>
      <c r="N323" s="175"/>
      <c r="O323" s="59"/>
      <c r="P323" s="59"/>
      <c r="Q323" s="59"/>
      <c r="R323" s="59"/>
      <c r="S323" s="59"/>
      <c r="T323" s="60"/>
      <c r="U323" s="33"/>
      <c r="V323" s="33"/>
      <c r="W323" s="33"/>
      <c r="X323" s="33"/>
      <c r="Y323" s="33"/>
      <c r="Z323" s="33"/>
      <c r="AA323" s="33"/>
      <c r="AB323" s="33"/>
      <c r="AC323" s="33"/>
      <c r="AD323" s="33"/>
      <c r="AE323" s="33"/>
      <c r="AT323" s="18" t="s">
        <v>152</v>
      </c>
      <c r="AU323" s="18" t="s">
        <v>82</v>
      </c>
    </row>
    <row r="324" spans="1:47" s="2" customFormat="1" ht="39">
      <c r="A324" s="33"/>
      <c r="B324" s="34"/>
      <c r="C324" s="33"/>
      <c r="D324" s="172" t="s">
        <v>154</v>
      </c>
      <c r="E324" s="33"/>
      <c r="F324" s="176" t="s">
        <v>432</v>
      </c>
      <c r="G324" s="33"/>
      <c r="H324" s="33"/>
      <c r="I324" s="94"/>
      <c r="J324" s="33"/>
      <c r="K324" s="33"/>
      <c r="L324" s="34"/>
      <c r="M324" s="174"/>
      <c r="N324" s="175"/>
      <c r="O324" s="59"/>
      <c r="P324" s="59"/>
      <c r="Q324" s="59"/>
      <c r="R324" s="59"/>
      <c r="S324" s="59"/>
      <c r="T324" s="60"/>
      <c r="U324" s="33"/>
      <c r="V324" s="33"/>
      <c r="W324" s="33"/>
      <c r="X324" s="33"/>
      <c r="Y324" s="33"/>
      <c r="Z324" s="33"/>
      <c r="AA324" s="33"/>
      <c r="AB324" s="33"/>
      <c r="AC324" s="33"/>
      <c r="AD324" s="33"/>
      <c r="AE324" s="33"/>
      <c r="AT324" s="18" t="s">
        <v>154</v>
      </c>
      <c r="AU324" s="18" t="s">
        <v>82</v>
      </c>
    </row>
    <row r="325" spans="2:51" s="13" customFormat="1" ht="12">
      <c r="B325" s="177"/>
      <c r="D325" s="172" t="s">
        <v>156</v>
      </c>
      <c r="E325" s="178" t="s">
        <v>1</v>
      </c>
      <c r="F325" s="179" t="s">
        <v>433</v>
      </c>
      <c r="H325" s="180">
        <v>4700</v>
      </c>
      <c r="I325" s="181"/>
      <c r="L325" s="177"/>
      <c r="M325" s="182"/>
      <c r="N325" s="183"/>
      <c r="O325" s="183"/>
      <c r="P325" s="183"/>
      <c r="Q325" s="183"/>
      <c r="R325" s="183"/>
      <c r="S325" s="183"/>
      <c r="T325" s="184"/>
      <c r="AT325" s="178" t="s">
        <v>156</v>
      </c>
      <c r="AU325" s="178" t="s">
        <v>82</v>
      </c>
      <c r="AV325" s="13" t="s">
        <v>82</v>
      </c>
      <c r="AW325" s="13" t="s">
        <v>29</v>
      </c>
      <c r="AX325" s="13" t="s">
        <v>80</v>
      </c>
      <c r="AY325" s="178" t="s">
        <v>142</v>
      </c>
    </row>
    <row r="326" spans="1:65" s="2" customFormat="1" ht="21.75" customHeight="1">
      <c r="A326" s="33"/>
      <c r="B326" s="158"/>
      <c r="C326" s="159" t="s">
        <v>434</v>
      </c>
      <c r="D326" s="159" t="s">
        <v>145</v>
      </c>
      <c r="E326" s="160" t="s">
        <v>435</v>
      </c>
      <c r="F326" s="161" t="s">
        <v>436</v>
      </c>
      <c r="G326" s="162" t="s">
        <v>148</v>
      </c>
      <c r="H326" s="163">
        <v>4700</v>
      </c>
      <c r="I326" s="164"/>
      <c r="J326" s="165">
        <f>ROUND(I326*H326,2)</f>
        <v>0</v>
      </c>
      <c r="K326" s="161" t="s">
        <v>149</v>
      </c>
      <c r="L326" s="34"/>
      <c r="M326" s="166" t="s">
        <v>1</v>
      </c>
      <c r="N326" s="167" t="s">
        <v>37</v>
      </c>
      <c r="O326" s="59"/>
      <c r="P326" s="168">
        <f>O326*H326</f>
        <v>0</v>
      </c>
      <c r="Q326" s="168">
        <v>0</v>
      </c>
      <c r="R326" s="168">
        <f>Q326*H326</f>
        <v>0</v>
      </c>
      <c r="S326" s="168">
        <v>0</v>
      </c>
      <c r="T326" s="169">
        <f>S326*H326</f>
        <v>0</v>
      </c>
      <c r="U326" s="33"/>
      <c r="V326" s="33"/>
      <c r="W326" s="33"/>
      <c r="X326" s="33"/>
      <c r="Y326" s="33"/>
      <c r="Z326" s="33"/>
      <c r="AA326" s="33"/>
      <c r="AB326" s="33"/>
      <c r="AC326" s="33"/>
      <c r="AD326" s="33"/>
      <c r="AE326" s="33"/>
      <c r="AR326" s="170" t="s">
        <v>150</v>
      </c>
      <c r="AT326" s="170" t="s">
        <v>145</v>
      </c>
      <c r="AU326" s="170" t="s">
        <v>82</v>
      </c>
      <c r="AY326" s="18" t="s">
        <v>142</v>
      </c>
      <c r="BE326" s="171">
        <f>IF(N326="základní",J326,0)</f>
        <v>0</v>
      </c>
      <c r="BF326" s="171">
        <f>IF(N326="snížená",J326,0)</f>
        <v>0</v>
      </c>
      <c r="BG326" s="171">
        <f>IF(N326="zákl. přenesená",J326,0)</f>
        <v>0</v>
      </c>
      <c r="BH326" s="171">
        <f>IF(N326="sníž. přenesená",J326,0)</f>
        <v>0</v>
      </c>
      <c r="BI326" s="171">
        <f>IF(N326="nulová",J326,0)</f>
        <v>0</v>
      </c>
      <c r="BJ326" s="18" t="s">
        <v>80</v>
      </c>
      <c r="BK326" s="171">
        <f>ROUND(I326*H326,2)</f>
        <v>0</v>
      </c>
      <c r="BL326" s="18" t="s">
        <v>150</v>
      </c>
      <c r="BM326" s="170" t="s">
        <v>437</v>
      </c>
    </row>
    <row r="327" spans="1:47" s="2" customFormat="1" ht="19.5">
      <c r="A327" s="33"/>
      <c r="B327" s="34"/>
      <c r="C327" s="33"/>
      <c r="D327" s="172" t="s">
        <v>152</v>
      </c>
      <c r="E327" s="33"/>
      <c r="F327" s="173" t="s">
        <v>438</v>
      </c>
      <c r="G327" s="33"/>
      <c r="H327" s="33"/>
      <c r="I327" s="94"/>
      <c r="J327" s="33"/>
      <c r="K327" s="33"/>
      <c r="L327" s="34"/>
      <c r="M327" s="174"/>
      <c r="N327" s="175"/>
      <c r="O327" s="59"/>
      <c r="P327" s="59"/>
      <c r="Q327" s="59"/>
      <c r="R327" s="59"/>
      <c r="S327" s="59"/>
      <c r="T327" s="60"/>
      <c r="U327" s="33"/>
      <c r="V327" s="33"/>
      <c r="W327" s="33"/>
      <c r="X327" s="33"/>
      <c r="Y327" s="33"/>
      <c r="Z327" s="33"/>
      <c r="AA327" s="33"/>
      <c r="AB327" s="33"/>
      <c r="AC327" s="33"/>
      <c r="AD327" s="33"/>
      <c r="AE327" s="33"/>
      <c r="AT327" s="18" t="s">
        <v>152</v>
      </c>
      <c r="AU327" s="18" t="s">
        <v>82</v>
      </c>
    </row>
    <row r="328" spans="2:51" s="13" customFormat="1" ht="12">
      <c r="B328" s="177"/>
      <c r="D328" s="172" t="s">
        <v>156</v>
      </c>
      <c r="E328" s="178" t="s">
        <v>1</v>
      </c>
      <c r="F328" s="179" t="s">
        <v>433</v>
      </c>
      <c r="H328" s="180">
        <v>4700</v>
      </c>
      <c r="I328" s="181"/>
      <c r="L328" s="177"/>
      <c r="M328" s="182"/>
      <c r="N328" s="183"/>
      <c r="O328" s="183"/>
      <c r="P328" s="183"/>
      <c r="Q328" s="183"/>
      <c r="R328" s="183"/>
      <c r="S328" s="183"/>
      <c r="T328" s="184"/>
      <c r="AT328" s="178" t="s">
        <v>156</v>
      </c>
      <c r="AU328" s="178" t="s">
        <v>82</v>
      </c>
      <c r="AV328" s="13" t="s">
        <v>82</v>
      </c>
      <c r="AW328" s="13" t="s">
        <v>29</v>
      </c>
      <c r="AX328" s="13" t="s">
        <v>80</v>
      </c>
      <c r="AY328" s="178" t="s">
        <v>142</v>
      </c>
    </row>
    <row r="329" spans="1:65" s="2" customFormat="1" ht="21.75" customHeight="1">
      <c r="A329" s="33"/>
      <c r="B329" s="158"/>
      <c r="C329" s="159" t="s">
        <v>439</v>
      </c>
      <c r="D329" s="159" t="s">
        <v>145</v>
      </c>
      <c r="E329" s="160" t="s">
        <v>440</v>
      </c>
      <c r="F329" s="161" t="s">
        <v>441</v>
      </c>
      <c r="G329" s="162" t="s">
        <v>148</v>
      </c>
      <c r="H329" s="163">
        <v>4700</v>
      </c>
      <c r="I329" s="164"/>
      <c r="J329" s="165">
        <f>ROUND(I329*H329,2)</f>
        <v>0</v>
      </c>
      <c r="K329" s="161" t="s">
        <v>149</v>
      </c>
      <c r="L329" s="34"/>
      <c r="M329" s="166" t="s">
        <v>1</v>
      </c>
      <c r="N329" s="167" t="s">
        <v>37</v>
      </c>
      <c r="O329" s="59"/>
      <c r="P329" s="168">
        <f>O329*H329</f>
        <v>0</v>
      </c>
      <c r="Q329" s="168">
        <v>0</v>
      </c>
      <c r="R329" s="168">
        <f>Q329*H329</f>
        <v>0</v>
      </c>
      <c r="S329" s="168">
        <v>0</v>
      </c>
      <c r="T329" s="169">
        <f>S329*H329</f>
        <v>0</v>
      </c>
      <c r="U329" s="33"/>
      <c r="V329" s="33"/>
      <c r="W329" s="33"/>
      <c r="X329" s="33"/>
      <c r="Y329" s="33"/>
      <c r="Z329" s="33"/>
      <c r="AA329" s="33"/>
      <c r="AB329" s="33"/>
      <c r="AC329" s="33"/>
      <c r="AD329" s="33"/>
      <c r="AE329" s="33"/>
      <c r="AR329" s="170" t="s">
        <v>150</v>
      </c>
      <c r="AT329" s="170" t="s">
        <v>145</v>
      </c>
      <c r="AU329" s="170" t="s">
        <v>82</v>
      </c>
      <c r="AY329" s="18" t="s">
        <v>142</v>
      </c>
      <c r="BE329" s="171">
        <f>IF(N329="základní",J329,0)</f>
        <v>0</v>
      </c>
      <c r="BF329" s="171">
        <f>IF(N329="snížená",J329,0)</f>
        <v>0</v>
      </c>
      <c r="BG329" s="171">
        <f>IF(N329="zákl. přenesená",J329,0)</f>
        <v>0</v>
      </c>
      <c r="BH329" s="171">
        <f>IF(N329="sníž. přenesená",J329,0)</f>
        <v>0</v>
      </c>
      <c r="BI329" s="171">
        <f>IF(N329="nulová",J329,0)</f>
        <v>0</v>
      </c>
      <c r="BJ329" s="18" t="s">
        <v>80</v>
      </c>
      <c r="BK329" s="171">
        <f>ROUND(I329*H329,2)</f>
        <v>0</v>
      </c>
      <c r="BL329" s="18" t="s">
        <v>150</v>
      </c>
      <c r="BM329" s="170" t="s">
        <v>442</v>
      </c>
    </row>
    <row r="330" spans="1:47" s="2" customFormat="1" ht="29.25">
      <c r="A330" s="33"/>
      <c r="B330" s="34"/>
      <c r="C330" s="33"/>
      <c r="D330" s="172" t="s">
        <v>152</v>
      </c>
      <c r="E330" s="33"/>
      <c r="F330" s="173" t="s">
        <v>443</v>
      </c>
      <c r="G330" s="33"/>
      <c r="H330" s="33"/>
      <c r="I330" s="94"/>
      <c r="J330" s="33"/>
      <c r="K330" s="33"/>
      <c r="L330" s="34"/>
      <c r="M330" s="174"/>
      <c r="N330" s="175"/>
      <c r="O330" s="59"/>
      <c r="P330" s="59"/>
      <c r="Q330" s="59"/>
      <c r="R330" s="59"/>
      <c r="S330" s="59"/>
      <c r="T330" s="60"/>
      <c r="U330" s="33"/>
      <c r="V330" s="33"/>
      <c r="W330" s="33"/>
      <c r="X330" s="33"/>
      <c r="Y330" s="33"/>
      <c r="Z330" s="33"/>
      <c r="AA330" s="33"/>
      <c r="AB330" s="33"/>
      <c r="AC330" s="33"/>
      <c r="AD330" s="33"/>
      <c r="AE330" s="33"/>
      <c r="AT330" s="18" t="s">
        <v>152</v>
      </c>
      <c r="AU330" s="18" t="s">
        <v>82</v>
      </c>
    </row>
    <row r="331" spans="1:47" s="2" customFormat="1" ht="19.5">
      <c r="A331" s="33"/>
      <c r="B331" s="34"/>
      <c r="C331" s="33"/>
      <c r="D331" s="172" t="s">
        <v>154</v>
      </c>
      <c r="E331" s="33"/>
      <c r="F331" s="176" t="s">
        <v>444</v>
      </c>
      <c r="G331" s="33"/>
      <c r="H331" s="33"/>
      <c r="I331" s="94"/>
      <c r="J331" s="33"/>
      <c r="K331" s="33"/>
      <c r="L331" s="34"/>
      <c r="M331" s="174"/>
      <c r="N331" s="175"/>
      <c r="O331" s="59"/>
      <c r="P331" s="59"/>
      <c r="Q331" s="59"/>
      <c r="R331" s="59"/>
      <c r="S331" s="59"/>
      <c r="T331" s="60"/>
      <c r="U331" s="33"/>
      <c r="V331" s="33"/>
      <c r="W331" s="33"/>
      <c r="X331" s="33"/>
      <c r="Y331" s="33"/>
      <c r="Z331" s="33"/>
      <c r="AA331" s="33"/>
      <c r="AB331" s="33"/>
      <c r="AC331" s="33"/>
      <c r="AD331" s="33"/>
      <c r="AE331" s="33"/>
      <c r="AT331" s="18" t="s">
        <v>154</v>
      </c>
      <c r="AU331" s="18" t="s">
        <v>82</v>
      </c>
    </row>
    <row r="332" spans="2:51" s="13" customFormat="1" ht="12">
      <c r="B332" s="177"/>
      <c r="D332" s="172" t="s">
        <v>156</v>
      </c>
      <c r="E332" s="178" t="s">
        <v>1</v>
      </c>
      <c r="F332" s="179" t="s">
        <v>433</v>
      </c>
      <c r="H332" s="180">
        <v>4700</v>
      </c>
      <c r="I332" s="181"/>
      <c r="L332" s="177"/>
      <c r="M332" s="182"/>
      <c r="N332" s="183"/>
      <c r="O332" s="183"/>
      <c r="P332" s="183"/>
      <c r="Q332" s="183"/>
      <c r="R332" s="183"/>
      <c r="S332" s="183"/>
      <c r="T332" s="184"/>
      <c r="AT332" s="178" t="s">
        <v>156</v>
      </c>
      <c r="AU332" s="178" t="s">
        <v>82</v>
      </c>
      <c r="AV332" s="13" t="s">
        <v>82</v>
      </c>
      <c r="AW332" s="13" t="s">
        <v>29</v>
      </c>
      <c r="AX332" s="13" t="s">
        <v>80</v>
      </c>
      <c r="AY332" s="178" t="s">
        <v>142</v>
      </c>
    </row>
    <row r="333" spans="1:65" s="2" customFormat="1" ht="21.75" customHeight="1">
      <c r="A333" s="33"/>
      <c r="B333" s="158"/>
      <c r="C333" s="159" t="s">
        <v>445</v>
      </c>
      <c r="D333" s="159" t="s">
        <v>145</v>
      </c>
      <c r="E333" s="160" t="s">
        <v>446</v>
      </c>
      <c r="F333" s="161" t="s">
        <v>447</v>
      </c>
      <c r="G333" s="162" t="s">
        <v>148</v>
      </c>
      <c r="H333" s="163">
        <v>4700</v>
      </c>
      <c r="I333" s="164"/>
      <c r="J333" s="165">
        <f>ROUND(I333*H333,2)</f>
        <v>0</v>
      </c>
      <c r="K333" s="161" t="s">
        <v>149</v>
      </c>
      <c r="L333" s="34"/>
      <c r="M333" s="166" t="s">
        <v>1</v>
      </c>
      <c r="N333" s="167" t="s">
        <v>37</v>
      </c>
      <c r="O333" s="59"/>
      <c r="P333" s="168">
        <f>O333*H333</f>
        <v>0</v>
      </c>
      <c r="Q333" s="168">
        <v>0</v>
      </c>
      <c r="R333" s="168">
        <f>Q333*H333</f>
        <v>0</v>
      </c>
      <c r="S333" s="168">
        <v>0</v>
      </c>
      <c r="T333" s="169">
        <f>S333*H333</f>
        <v>0</v>
      </c>
      <c r="U333" s="33"/>
      <c r="V333" s="33"/>
      <c r="W333" s="33"/>
      <c r="X333" s="33"/>
      <c r="Y333" s="33"/>
      <c r="Z333" s="33"/>
      <c r="AA333" s="33"/>
      <c r="AB333" s="33"/>
      <c r="AC333" s="33"/>
      <c r="AD333" s="33"/>
      <c r="AE333" s="33"/>
      <c r="AR333" s="170" t="s">
        <v>150</v>
      </c>
      <c r="AT333" s="170" t="s">
        <v>145</v>
      </c>
      <c r="AU333" s="170" t="s">
        <v>82</v>
      </c>
      <c r="AY333" s="18" t="s">
        <v>142</v>
      </c>
      <c r="BE333" s="171">
        <f>IF(N333="základní",J333,0)</f>
        <v>0</v>
      </c>
      <c r="BF333" s="171">
        <f>IF(N333="snížená",J333,0)</f>
        <v>0</v>
      </c>
      <c r="BG333" s="171">
        <f>IF(N333="zákl. přenesená",J333,0)</f>
        <v>0</v>
      </c>
      <c r="BH333" s="171">
        <f>IF(N333="sníž. přenesená",J333,0)</f>
        <v>0</v>
      </c>
      <c r="BI333" s="171">
        <f>IF(N333="nulová",J333,0)</f>
        <v>0</v>
      </c>
      <c r="BJ333" s="18" t="s">
        <v>80</v>
      </c>
      <c r="BK333" s="171">
        <f>ROUND(I333*H333,2)</f>
        <v>0</v>
      </c>
      <c r="BL333" s="18" t="s">
        <v>150</v>
      </c>
      <c r="BM333" s="170" t="s">
        <v>448</v>
      </c>
    </row>
    <row r="334" spans="1:47" s="2" customFormat="1" ht="29.25">
      <c r="A334" s="33"/>
      <c r="B334" s="34"/>
      <c r="C334" s="33"/>
      <c r="D334" s="172" t="s">
        <v>152</v>
      </c>
      <c r="E334" s="33"/>
      <c r="F334" s="173" t="s">
        <v>449</v>
      </c>
      <c r="G334" s="33"/>
      <c r="H334" s="33"/>
      <c r="I334" s="94"/>
      <c r="J334" s="33"/>
      <c r="K334" s="33"/>
      <c r="L334" s="34"/>
      <c r="M334" s="174"/>
      <c r="N334" s="175"/>
      <c r="O334" s="59"/>
      <c r="P334" s="59"/>
      <c r="Q334" s="59"/>
      <c r="R334" s="59"/>
      <c r="S334" s="59"/>
      <c r="T334" s="60"/>
      <c r="U334" s="33"/>
      <c r="V334" s="33"/>
      <c r="W334" s="33"/>
      <c r="X334" s="33"/>
      <c r="Y334" s="33"/>
      <c r="Z334" s="33"/>
      <c r="AA334" s="33"/>
      <c r="AB334" s="33"/>
      <c r="AC334" s="33"/>
      <c r="AD334" s="33"/>
      <c r="AE334" s="33"/>
      <c r="AT334" s="18" t="s">
        <v>152</v>
      </c>
      <c r="AU334" s="18" t="s">
        <v>82</v>
      </c>
    </row>
    <row r="335" spans="1:47" s="2" customFormat="1" ht="19.5">
      <c r="A335" s="33"/>
      <c r="B335" s="34"/>
      <c r="C335" s="33"/>
      <c r="D335" s="172" t="s">
        <v>154</v>
      </c>
      <c r="E335" s="33"/>
      <c r="F335" s="176" t="s">
        <v>450</v>
      </c>
      <c r="G335" s="33"/>
      <c r="H335" s="33"/>
      <c r="I335" s="94"/>
      <c r="J335" s="33"/>
      <c r="K335" s="33"/>
      <c r="L335" s="34"/>
      <c r="M335" s="174"/>
      <c r="N335" s="175"/>
      <c r="O335" s="59"/>
      <c r="P335" s="59"/>
      <c r="Q335" s="59"/>
      <c r="R335" s="59"/>
      <c r="S335" s="59"/>
      <c r="T335" s="60"/>
      <c r="U335" s="33"/>
      <c r="V335" s="33"/>
      <c r="W335" s="33"/>
      <c r="X335" s="33"/>
      <c r="Y335" s="33"/>
      <c r="Z335" s="33"/>
      <c r="AA335" s="33"/>
      <c r="AB335" s="33"/>
      <c r="AC335" s="33"/>
      <c r="AD335" s="33"/>
      <c r="AE335" s="33"/>
      <c r="AT335" s="18" t="s">
        <v>154</v>
      </c>
      <c r="AU335" s="18" t="s">
        <v>82</v>
      </c>
    </row>
    <row r="336" spans="2:51" s="13" customFormat="1" ht="12">
      <c r="B336" s="177"/>
      <c r="D336" s="172" t="s">
        <v>156</v>
      </c>
      <c r="E336" s="178" t="s">
        <v>1</v>
      </c>
      <c r="F336" s="179" t="s">
        <v>433</v>
      </c>
      <c r="H336" s="180">
        <v>4700</v>
      </c>
      <c r="I336" s="181"/>
      <c r="L336" s="177"/>
      <c r="M336" s="182"/>
      <c r="N336" s="183"/>
      <c r="O336" s="183"/>
      <c r="P336" s="183"/>
      <c r="Q336" s="183"/>
      <c r="R336" s="183"/>
      <c r="S336" s="183"/>
      <c r="T336" s="184"/>
      <c r="AT336" s="178" t="s">
        <v>156</v>
      </c>
      <c r="AU336" s="178" t="s">
        <v>82</v>
      </c>
      <c r="AV336" s="13" t="s">
        <v>82</v>
      </c>
      <c r="AW336" s="13" t="s">
        <v>29</v>
      </c>
      <c r="AX336" s="13" t="s">
        <v>80</v>
      </c>
      <c r="AY336" s="178" t="s">
        <v>142</v>
      </c>
    </row>
    <row r="337" spans="1:65" s="2" customFormat="1" ht="21.75" customHeight="1">
      <c r="A337" s="33"/>
      <c r="B337" s="158"/>
      <c r="C337" s="159" t="s">
        <v>102</v>
      </c>
      <c r="D337" s="159" t="s">
        <v>145</v>
      </c>
      <c r="E337" s="160" t="s">
        <v>451</v>
      </c>
      <c r="F337" s="161" t="s">
        <v>452</v>
      </c>
      <c r="G337" s="162" t="s">
        <v>148</v>
      </c>
      <c r="H337" s="163">
        <v>1400</v>
      </c>
      <c r="I337" s="164"/>
      <c r="J337" s="165">
        <f>ROUND(I337*H337,2)</f>
        <v>0</v>
      </c>
      <c r="K337" s="161" t="s">
        <v>149</v>
      </c>
      <c r="L337" s="34"/>
      <c r="M337" s="166" t="s">
        <v>1</v>
      </c>
      <c r="N337" s="167" t="s">
        <v>37</v>
      </c>
      <c r="O337" s="59"/>
      <c r="P337" s="168">
        <f>O337*H337</f>
        <v>0</v>
      </c>
      <c r="Q337" s="168">
        <v>0.1837</v>
      </c>
      <c r="R337" s="168">
        <f>Q337*H337</f>
        <v>257.18</v>
      </c>
      <c r="S337" s="168">
        <v>0</v>
      </c>
      <c r="T337" s="169">
        <f>S337*H337</f>
        <v>0</v>
      </c>
      <c r="U337" s="33"/>
      <c r="V337" s="33"/>
      <c r="W337" s="33"/>
      <c r="X337" s="33"/>
      <c r="Y337" s="33"/>
      <c r="Z337" s="33"/>
      <c r="AA337" s="33"/>
      <c r="AB337" s="33"/>
      <c r="AC337" s="33"/>
      <c r="AD337" s="33"/>
      <c r="AE337" s="33"/>
      <c r="AR337" s="170" t="s">
        <v>150</v>
      </c>
      <c r="AT337" s="170" t="s">
        <v>145</v>
      </c>
      <c r="AU337" s="170" t="s">
        <v>82</v>
      </c>
      <c r="AY337" s="18" t="s">
        <v>142</v>
      </c>
      <c r="BE337" s="171">
        <f>IF(N337="základní",J337,0)</f>
        <v>0</v>
      </c>
      <c r="BF337" s="171">
        <f>IF(N337="snížená",J337,0)</f>
        <v>0</v>
      </c>
      <c r="BG337" s="171">
        <f>IF(N337="zákl. přenesená",J337,0)</f>
        <v>0</v>
      </c>
      <c r="BH337" s="171">
        <f>IF(N337="sníž. přenesená",J337,0)</f>
        <v>0</v>
      </c>
      <c r="BI337" s="171">
        <f>IF(N337="nulová",J337,0)</f>
        <v>0</v>
      </c>
      <c r="BJ337" s="18" t="s">
        <v>80</v>
      </c>
      <c r="BK337" s="171">
        <f>ROUND(I337*H337,2)</f>
        <v>0</v>
      </c>
      <c r="BL337" s="18" t="s">
        <v>150</v>
      </c>
      <c r="BM337" s="170" t="s">
        <v>453</v>
      </c>
    </row>
    <row r="338" spans="1:47" s="2" customFormat="1" ht="39">
      <c r="A338" s="33"/>
      <c r="B338" s="34"/>
      <c r="C338" s="33"/>
      <c r="D338" s="172" t="s">
        <v>152</v>
      </c>
      <c r="E338" s="33"/>
      <c r="F338" s="173" t="s">
        <v>454</v>
      </c>
      <c r="G338" s="33"/>
      <c r="H338" s="33"/>
      <c r="I338" s="94"/>
      <c r="J338" s="33"/>
      <c r="K338" s="33"/>
      <c r="L338" s="34"/>
      <c r="M338" s="174"/>
      <c r="N338" s="175"/>
      <c r="O338" s="59"/>
      <c r="P338" s="59"/>
      <c r="Q338" s="59"/>
      <c r="R338" s="59"/>
      <c r="S338" s="59"/>
      <c r="T338" s="60"/>
      <c r="U338" s="33"/>
      <c r="V338" s="33"/>
      <c r="W338" s="33"/>
      <c r="X338" s="33"/>
      <c r="Y338" s="33"/>
      <c r="Z338" s="33"/>
      <c r="AA338" s="33"/>
      <c r="AB338" s="33"/>
      <c r="AC338" s="33"/>
      <c r="AD338" s="33"/>
      <c r="AE338" s="33"/>
      <c r="AT338" s="18" t="s">
        <v>152</v>
      </c>
      <c r="AU338" s="18" t="s">
        <v>82</v>
      </c>
    </row>
    <row r="339" spans="1:47" s="2" customFormat="1" ht="156">
      <c r="A339" s="33"/>
      <c r="B339" s="34"/>
      <c r="C339" s="33"/>
      <c r="D339" s="172" t="s">
        <v>154</v>
      </c>
      <c r="E339" s="33"/>
      <c r="F339" s="176" t="s">
        <v>455</v>
      </c>
      <c r="G339" s="33"/>
      <c r="H339" s="33"/>
      <c r="I339" s="94"/>
      <c r="J339" s="33"/>
      <c r="K339" s="33"/>
      <c r="L339" s="34"/>
      <c r="M339" s="174"/>
      <c r="N339" s="175"/>
      <c r="O339" s="59"/>
      <c r="P339" s="59"/>
      <c r="Q339" s="59"/>
      <c r="R339" s="59"/>
      <c r="S339" s="59"/>
      <c r="T339" s="60"/>
      <c r="U339" s="33"/>
      <c r="V339" s="33"/>
      <c r="W339" s="33"/>
      <c r="X339" s="33"/>
      <c r="Y339" s="33"/>
      <c r="Z339" s="33"/>
      <c r="AA339" s="33"/>
      <c r="AB339" s="33"/>
      <c r="AC339" s="33"/>
      <c r="AD339" s="33"/>
      <c r="AE339" s="33"/>
      <c r="AT339" s="18" t="s">
        <v>154</v>
      </c>
      <c r="AU339" s="18" t="s">
        <v>82</v>
      </c>
    </row>
    <row r="340" spans="2:51" s="15" customFormat="1" ht="12">
      <c r="B340" s="193"/>
      <c r="D340" s="172" t="s">
        <v>156</v>
      </c>
      <c r="E340" s="194" t="s">
        <v>1</v>
      </c>
      <c r="F340" s="195" t="s">
        <v>456</v>
      </c>
      <c r="H340" s="194" t="s">
        <v>1</v>
      </c>
      <c r="I340" s="196"/>
      <c r="L340" s="193"/>
      <c r="M340" s="197"/>
      <c r="N340" s="198"/>
      <c r="O340" s="198"/>
      <c r="P340" s="198"/>
      <c r="Q340" s="198"/>
      <c r="R340" s="198"/>
      <c r="S340" s="198"/>
      <c r="T340" s="199"/>
      <c r="AT340" s="194" t="s">
        <v>156</v>
      </c>
      <c r="AU340" s="194" t="s">
        <v>82</v>
      </c>
      <c r="AV340" s="15" t="s">
        <v>80</v>
      </c>
      <c r="AW340" s="15" t="s">
        <v>29</v>
      </c>
      <c r="AX340" s="15" t="s">
        <v>72</v>
      </c>
      <c r="AY340" s="194" t="s">
        <v>142</v>
      </c>
    </row>
    <row r="341" spans="2:51" s="13" customFormat="1" ht="22.5">
      <c r="B341" s="177"/>
      <c r="D341" s="172" t="s">
        <v>156</v>
      </c>
      <c r="E341" s="178" t="s">
        <v>1</v>
      </c>
      <c r="F341" s="179" t="s">
        <v>457</v>
      </c>
      <c r="H341" s="180">
        <v>1400</v>
      </c>
      <c r="I341" s="181"/>
      <c r="L341" s="177"/>
      <c r="M341" s="182"/>
      <c r="N341" s="183"/>
      <c r="O341" s="183"/>
      <c r="P341" s="183"/>
      <c r="Q341" s="183"/>
      <c r="R341" s="183"/>
      <c r="S341" s="183"/>
      <c r="T341" s="184"/>
      <c r="AT341" s="178" t="s">
        <v>156</v>
      </c>
      <c r="AU341" s="178" t="s">
        <v>82</v>
      </c>
      <c r="AV341" s="13" t="s">
        <v>82</v>
      </c>
      <c r="AW341" s="13" t="s">
        <v>29</v>
      </c>
      <c r="AX341" s="13" t="s">
        <v>72</v>
      </c>
      <c r="AY341" s="178" t="s">
        <v>142</v>
      </c>
    </row>
    <row r="342" spans="2:51" s="14" customFormat="1" ht="12">
      <c r="B342" s="185"/>
      <c r="D342" s="172" t="s">
        <v>156</v>
      </c>
      <c r="E342" s="186" t="s">
        <v>1</v>
      </c>
      <c r="F342" s="187" t="s">
        <v>158</v>
      </c>
      <c r="H342" s="188">
        <v>1400</v>
      </c>
      <c r="I342" s="189"/>
      <c r="L342" s="185"/>
      <c r="M342" s="190"/>
      <c r="N342" s="191"/>
      <c r="O342" s="191"/>
      <c r="P342" s="191"/>
      <c r="Q342" s="191"/>
      <c r="R342" s="191"/>
      <c r="S342" s="191"/>
      <c r="T342" s="192"/>
      <c r="AT342" s="186" t="s">
        <v>156</v>
      </c>
      <c r="AU342" s="186" t="s">
        <v>82</v>
      </c>
      <c r="AV342" s="14" t="s">
        <v>150</v>
      </c>
      <c r="AW342" s="14" t="s">
        <v>29</v>
      </c>
      <c r="AX342" s="14" t="s">
        <v>80</v>
      </c>
      <c r="AY342" s="186" t="s">
        <v>142</v>
      </c>
    </row>
    <row r="343" spans="2:51" s="15" customFormat="1" ht="22.5">
      <c r="B343" s="193"/>
      <c r="D343" s="172" t="s">
        <v>156</v>
      </c>
      <c r="E343" s="194" t="s">
        <v>1</v>
      </c>
      <c r="F343" s="195" t="s">
        <v>458</v>
      </c>
      <c r="H343" s="194" t="s">
        <v>1</v>
      </c>
      <c r="I343" s="196"/>
      <c r="L343" s="193"/>
      <c r="M343" s="197"/>
      <c r="N343" s="198"/>
      <c r="O343" s="198"/>
      <c r="P343" s="198"/>
      <c r="Q343" s="198"/>
      <c r="R343" s="198"/>
      <c r="S343" s="198"/>
      <c r="T343" s="199"/>
      <c r="AT343" s="194" t="s">
        <v>156</v>
      </c>
      <c r="AU343" s="194" t="s">
        <v>82</v>
      </c>
      <c r="AV343" s="15" t="s">
        <v>80</v>
      </c>
      <c r="AW343" s="15" t="s">
        <v>29</v>
      </c>
      <c r="AX343" s="15" t="s">
        <v>72</v>
      </c>
      <c r="AY343" s="194" t="s">
        <v>142</v>
      </c>
    </row>
    <row r="344" spans="1:65" s="2" customFormat="1" ht="21.75" customHeight="1">
      <c r="A344" s="33"/>
      <c r="B344" s="158"/>
      <c r="C344" s="159" t="s">
        <v>459</v>
      </c>
      <c r="D344" s="159" t="s">
        <v>145</v>
      </c>
      <c r="E344" s="160" t="s">
        <v>460</v>
      </c>
      <c r="F344" s="161" t="s">
        <v>461</v>
      </c>
      <c r="G344" s="162" t="s">
        <v>148</v>
      </c>
      <c r="H344" s="163">
        <v>350</v>
      </c>
      <c r="I344" s="164"/>
      <c r="J344" s="165">
        <f>ROUND(I344*H344,2)</f>
        <v>0</v>
      </c>
      <c r="K344" s="161" t="s">
        <v>149</v>
      </c>
      <c r="L344" s="34"/>
      <c r="M344" s="166" t="s">
        <v>1</v>
      </c>
      <c r="N344" s="167" t="s">
        <v>37</v>
      </c>
      <c r="O344" s="59"/>
      <c r="P344" s="168">
        <f>O344*H344</f>
        <v>0</v>
      </c>
      <c r="Q344" s="168">
        <v>0.16703</v>
      </c>
      <c r="R344" s="168">
        <f>Q344*H344</f>
        <v>58.4605</v>
      </c>
      <c r="S344" s="168">
        <v>0</v>
      </c>
      <c r="T344" s="169">
        <f>S344*H344</f>
        <v>0</v>
      </c>
      <c r="U344" s="33"/>
      <c r="V344" s="33"/>
      <c r="W344" s="33"/>
      <c r="X344" s="33"/>
      <c r="Y344" s="33"/>
      <c r="Z344" s="33"/>
      <c r="AA344" s="33"/>
      <c r="AB344" s="33"/>
      <c r="AC344" s="33"/>
      <c r="AD344" s="33"/>
      <c r="AE344" s="33"/>
      <c r="AR344" s="170" t="s">
        <v>150</v>
      </c>
      <c r="AT344" s="170" t="s">
        <v>145</v>
      </c>
      <c r="AU344" s="170" t="s">
        <v>82</v>
      </c>
      <c r="AY344" s="18" t="s">
        <v>142</v>
      </c>
      <c r="BE344" s="171">
        <f>IF(N344="základní",J344,0)</f>
        <v>0</v>
      </c>
      <c r="BF344" s="171">
        <f>IF(N344="snížená",J344,0)</f>
        <v>0</v>
      </c>
      <c r="BG344" s="171">
        <f>IF(N344="zákl. přenesená",J344,0)</f>
        <v>0</v>
      </c>
      <c r="BH344" s="171">
        <f>IF(N344="sníž. přenesená",J344,0)</f>
        <v>0</v>
      </c>
      <c r="BI344" s="171">
        <f>IF(N344="nulová",J344,0)</f>
        <v>0</v>
      </c>
      <c r="BJ344" s="18" t="s">
        <v>80</v>
      </c>
      <c r="BK344" s="171">
        <f>ROUND(I344*H344,2)</f>
        <v>0</v>
      </c>
      <c r="BL344" s="18" t="s">
        <v>150</v>
      </c>
      <c r="BM344" s="170" t="s">
        <v>462</v>
      </c>
    </row>
    <row r="345" spans="1:47" s="2" customFormat="1" ht="39">
      <c r="A345" s="33"/>
      <c r="B345" s="34"/>
      <c r="C345" s="33"/>
      <c r="D345" s="172" t="s">
        <v>152</v>
      </c>
      <c r="E345" s="33"/>
      <c r="F345" s="173" t="s">
        <v>463</v>
      </c>
      <c r="G345" s="33"/>
      <c r="H345" s="33"/>
      <c r="I345" s="94"/>
      <c r="J345" s="33"/>
      <c r="K345" s="33"/>
      <c r="L345" s="34"/>
      <c r="M345" s="174"/>
      <c r="N345" s="175"/>
      <c r="O345" s="59"/>
      <c r="P345" s="59"/>
      <c r="Q345" s="59"/>
      <c r="R345" s="59"/>
      <c r="S345" s="59"/>
      <c r="T345" s="60"/>
      <c r="U345" s="33"/>
      <c r="V345" s="33"/>
      <c r="W345" s="33"/>
      <c r="X345" s="33"/>
      <c r="Y345" s="33"/>
      <c r="Z345" s="33"/>
      <c r="AA345" s="33"/>
      <c r="AB345" s="33"/>
      <c r="AC345" s="33"/>
      <c r="AD345" s="33"/>
      <c r="AE345" s="33"/>
      <c r="AT345" s="18" t="s">
        <v>152</v>
      </c>
      <c r="AU345" s="18" t="s">
        <v>82</v>
      </c>
    </row>
    <row r="346" spans="1:47" s="2" customFormat="1" ht="78">
      <c r="A346" s="33"/>
      <c r="B346" s="34"/>
      <c r="C346" s="33"/>
      <c r="D346" s="172" t="s">
        <v>154</v>
      </c>
      <c r="E346" s="33"/>
      <c r="F346" s="176" t="s">
        <v>464</v>
      </c>
      <c r="G346" s="33"/>
      <c r="H346" s="33"/>
      <c r="I346" s="94"/>
      <c r="J346" s="33"/>
      <c r="K346" s="33"/>
      <c r="L346" s="34"/>
      <c r="M346" s="174"/>
      <c r="N346" s="175"/>
      <c r="O346" s="59"/>
      <c r="P346" s="59"/>
      <c r="Q346" s="59"/>
      <c r="R346" s="59"/>
      <c r="S346" s="59"/>
      <c r="T346" s="60"/>
      <c r="U346" s="33"/>
      <c r="V346" s="33"/>
      <c r="W346" s="33"/>
      <c r="X346" s="33"/>
      <c r="Y346" s="33"/>
      <c r="Z346" s="33"/>
      <c r="AA346" s="33"/>
      <c r="AB346" s="33"/>
      <c r="AC346" s="33"/>
      <c r="AD346" s="33"/>
      <c r="AE346" s="33"/>
      <c r="AT346" s="18" t="s">
        <v>154</v>
      </c>
      <c r="AU346" s="18" t="s">
        <v>82</v>
      </c>
    </row>
    <row r="347" spans="2:51" s="15" customFormat="1" ht="12">
      <c r="B347" s="193"/>
      <c r="D347" s="172" t="s">
        <v>156</v>
      </c>
      <c r="E347" s="194" t="s">
        <v>1</v>
      </c>
      <c r="F347" s="195" t="s">
        <v>465</v>
      </c>
      <c r="H347" s="194" t="s">
        <v>1</v>
      </c>
      <c r="I347" s="196"/>
      <c r="L347" s="193"/>
      <c r="M347" s="197"/>
      <c r="N347" s="198"/>
      <c r="O347" s="198"/>
      <c r="P347" s="198"/>
      <c r="Q347" s="198"/>
      <c r="R347" s="198"/>
      <c r="S347" s="198"/>
      <c r="T347" s="199"/>
      <c r="AT347" s="194" t="s">
        <v>156</v>
      </c>
      <c r="AU347" s="194" t="s">
        <v>82</v>
      </c>
      <c r="AV347" s="15" t="s">
        <v>80</v>
      </c>
      <c r="AW347" s="15" t="s">
        <v>29</v>
      </c>
      <c r="AX347" s="15" t="s">
        <v>72</v>
      </c>
      <c r="AY347" s="194" t="s">
        <v>142</v>
      </c>
    </row>
    <row r="348" spans="2:51" s="13" customFormat="1" ht="12">
      <c r="B348" s="177"/>
      <c r="D348" s="172" t="s">
        <v>156</v>
      </c>
      <c r="E348" s="178" t="s">
        <v>1</v>
      </c>
      <c r="F348" s="179" t="s">
        <v>466</v>
      </c>
      <c r="H348" s="180">
        <v>90</v>
      </c>
      <c r="I348" s="181"/>
      <c r="L348" s="177"/>
      <c r="M348" s="182"/>
      <c r="N348" s="183"/>
      <c r="O348" s="183"/>
      <c r="P348" s="183"/>
      <c r="Q348" s="183"/>
      <c r="R348" s="183"/>
      <c r="S348" s="183"/>
      <c r="T348" s="184"/>
      <c r="AT348" s="178" t="s">
        <v>156</v>
      </c>
      <c r="AU348" s="178" t="s">
        <v>82</v>
      </c>
      <c r="AV348" s="13" t="s">
        <v>82</v>
      </c>
      <c r="AW348" s="13" t="s">
        <v>29</v>
      </c>
      <c r="AX348" s="13" t="s">
        <v>72</v>
      </c>
      <c r="AY348" s="178" t="s">
        <v>142</v>
      </c>
    </row>
    <row r="349" spans="2:51" s="13" customFormat="1" ht="12">
      <c r="B349" s="177"/>
      <c r="D349" s="172" t="s">
        <v>156</v>
      </c>
      <c r="E349" s="178" t="s">
        <v>1</v>
      </c>
      <c r="F349" s="179" t="s">
        <v>467</v>
      </c>
      <c r="H349" s="180">
        <v>70</v>
      </c>
      <c r="I349" s="181"/>
      <c r="L349" s="177"/>
      <c r="M349" s="182"/>
      <c r="N349" s="183"/>
      <c r="O349" s="183"/>
      <c r="P349" s="183"/>
      <c r="Q349" s="183"/>
      <c r="R349" s="183"/>
      <c r="S349" s="183"/>
      <c r="T349" s="184"/>
      <c r="AT349" s="178" t="s">
        <v>156</v>
      </c>
      <c r="AU349" s="178" t="s">
        <v>82</v>
      </c>
      <c r="AV349" s="13" t="s">
        <v>82</v>
      </c>
      <c r="AW349" s="13" t="s">
        <v>29</v>
      </c>
      <c r="AX349" s="13" t="s">
        <v>72</v>
      </c>
      <c r="AY349" s="178" t="s">
        <v>142</v>
      </c>
    </row>
    <row r="350" spans="2:51" s="13" customFormat="1" ht="12">
      <c r="B350" s="177"/>
      <c r="D350" s="172" t="s">
        <v>156</v>
      </c>
      <c r="E350" s="178" t="s">
        <v>1</v>
      </c>
      <c r="F350" s="179" t="s">
        <v>468</v>
      </c>
      <c r="H350" s="180">
        <v>190</v>
      </c>
      <c r="I350" s="181"/>
      <c r="L350" s="177"/>
      <c r="M350" s="182"/>
      <c r="N350" s="183"/>
      <c r="O350" s="183"/>
      <c r="P350" s="183"/>
      <c r="Q350" s="183"/>
      <c r="R350" s="183"/>
      <c r="S350" s="183"/>
      <c r="T350" s="184"/>
      <c r="AT350" s="178" t="s">
        <v>156</v>
      </c>
      <c r="AU350" s="178" t="s">
        <v>82</v>
      </c>
      <c r="AV350" s="13" t="s">
        <v>82</v>
      </c>
      <c r="AW350" s="13" t="s">
        <v>29</v>
      </c>
      <c r="AX350" s="13" t="s">
        <v>72</v>
      </c>
      <c r="AY350" s="178" t="s">
        <v>142</v>
      </c>
    </row>
    <row r="351" spans="2:51" s="14" customFormat="1" ht="12">
      <c r="B351" s="185"/>
      <c r="D351" s="172" t="s">
        <v>156</v>
      </c>
      <c r="E351" s="186" t="s">
        <v>85</v>
      </c>
      <c r="F351" s="187" t="s">
        <v>158</v>
      </c>
      <c r="H351" s="188">
        <v>350</v>
      </c>
      <c r="I351" s="189"/>
      <c r="L351" s="185"/>
      <c r="M351" s="190"/>
      <c r="N351" s="191"/>
      <c r="O351" s="191"/>
      <c r="P351" s="191"/>
      <c r="Q351" s="191"/>
      <c r="R351" s="191"/>
      <c r="S351" s="191"/>
      <c r="T351" s="192"/>
      <c r="AT351" s="186" t="s">
        <v>156</v>
      </c>
      <c r="AU351" s="186" t="s">
        <v>82</v>
      </c>
      <c r="AV351" s="14" t="s">
        <v>150</v>
      </c>
      <c r="AW351" s="14" t="s">
        <v>29</v>
      </c>
      <c r="AX351" s="14" t="s">
        <v>80</v>
      </c>
      <c r="AY351" s="186" t="s">
        <v>142</v>
      </c>
    </row>
    <row r="352" spans="2:51" s="15" customFormat="1" ht="22.5">
      <c r="B352" s="193"/>
      <c r="D352" s="172" t="s">
        <v>156</v>
      </c>
      <c r="E352" s="194" t="s">
        <v>1</v>
      </c>
      <c r="F352" s="195" t="s">
        <v>458</v>
      </c>
      <c r="H352" s="194" t="s">
        <v>1</v>
      </c>
      <c r="I352" s="196"/>
      <c r="L352" s="193"/>
      <c r="M352" s="197"/>
      <c r="N352" s="198"/>
      <c r="O352" s="198"/>
      <c r="P352" s="198"/>
      <c r="Q352" s="198"/>
      <c r="R352" s="198"/>
      <c r="S352" s="198"/>
      <c r="T352" s="199"/>
      <c r="AT352" s="194" t="s">
        <v>156</v>
      </c>
      <c r="AU352" s="194" t="s">
        <v>82</v>
      </c>
      <c r="AV352" s="15" t="s">
        <v>80</v>
      </c>
      <c r="AW352" s="15" t="s">
        <v>29</v>
      </c>
      <c r="AX352" s="15" t="s">
        <v>72</v>
      </c>
      <c r="AY352" s="194" t="s">
        <v>142</v>
      </c>
    </row>
    <row r="353" spans="1:65" s="2" customFormat="1" ht="16.5" customHeight="1">
      <c r="A353" s="33"/>
      <c r="B353" s="158"/>
      <c r="C353" s="200" t="s">
        <v>469</v>
      </c>
      <c r="D353" s="200" t="s">
        <v>197</v>
      </c>
      <c r="E353" s="201" t="s">
        <v>470</v>
      </c>
      <c r="F353" s="202" t="s">
        <v>471</v>
      </c>
      <c r="G353" s="203" t="s">
        <v>148</v>
      </c>
      <c r="H353" s="204">
        <v>367.5</v>
      </c>
      <c r="I353" s="205"/>
      <c r="J353" s="206">
        <f>ROUND(I353*H353,2)</f>
        <v>0</v>
      </c>
      <c r="K353" s="202" t="s">
        <v>149</v>
      </c>
      <c r="L353" s="207"/>
      <c r="M353" s="208" t="s">
        <v>1</v>
      </c>
      <c r="N353" s="209" t="s">
        <v>37</v>
      </c>
      <c r="O353" s="59"/>
      <c r="P353" s="168">
        <f>O353*H353</f>
        <v>0</v>
      </c>
      <c r="Q353" s="168">
        <v>0.118</v>
      </c>
      <c r="R353" s="168">
        <f>Q353*H353</f>
        <v>43.364999999999995</v>
      </c>
      <c r="S353" s="168">
        <v>0</v>
      </c>
      <c r="T353" s="169">
        <f>S353*H353</f>
        <v>0</v>
      </c>
      <c r="U353" s="33"/>
      <c r="V353" s="33"/>
      <c r="W353" s="33"/>
      <c r="X353" s="33"/>
      <c r="Y353" s="33"/>
      <c r="Z353" s="33"/>
      <c r="AA353" s="33"/>
      <c r="AB353" s="33"/>
      <c r="AC353" s="33"/>
      <c r="AD353" s="33"/>
      <c r="AE353" s="33"/>
      <c r="AR353" s="170" t="s">
        <v>201</v>
      </c>
      <c r="AT353" s="170" t="s">
        <v>197</v>
      </c>
      <c r="AU353" s="170" t="s">
        <v>82</v>
      </c>
      <c r="AY353" s="18" t="s">
        <v>142</v>
      </c>
      <c r="BE353" s="171">
        <f>IF(N353="základní",J353,0)</f>
        <v>0</v>
      </c>
      <c r="BF353" s="171">
        <f>IF(N353="snížená",J353,0)</f>
        <v>0</v>
      </c>
      <c r="BG353" s="171">
        <f>IF(N353="zákl. přenesená",J353,0)</f>
        <v>0</v>
      </c>
      <c r="BH353" s="171">
        <f>IF(N353="sníž. přenesená",J353,0)</f>
        <v>0</v>
      </c>
      <c r="BI353" s="171">
        <f>IF(N353="nulová",J353,0)</f>
        <v>0</v>
      </c>
      <c r="BJ353" s="18" t="s">
        <v>80</v>
      </c>
      <c r="BK353" s="171">
        <f>ROUND(I353*H353,2)</f>
        <v>0</v>
      </c>
      <c r="BL353" s="18" t="s">
        <v>150</v>
      </c>
      <c r="BM353" s="170" t="s">
        <v>472</v>
      </c>
    </row>
    <row r="354" spans="1:47" s="2" customFormat="1" ht="12">
      <c r="A354" s="33"/>
      <c r="B354" s="34"/>
      <c r="C354" s="33"/>
      <c r="D354" s="172" t="s">
        <v>152</v>
      </c>
      <c r="E354" s="33"/>
      <c r="F354" s="173" t="s">
        <v>471</v>
      </c>
      <c r="G354" s="33"/>
      <c r="H354" s="33"/>
      <c r="I354" s="94"/>
      <c r="J354" s="33"/>
      <c r="K354" s="33"/>
      <c r="L354" s="34"/>
      <c r="M354" s="174"/>
      <c r="N354" s="175"/>
      <c r="O354" s="59"/>
      <c r="P354" s="59"/>
      <c r="Q354" s="59"/>
      <c r="R354" s="59"/>
      <c r="S354" s="59"/>
      <c r="T354" s="60"/>
      <c r="U354" s="33"/>
      <c r="V354" s="33"/>
      <c r="W354" s="33"/>
      <c r="X354" s="33"/>
      <c r="Y354" s="33"/>
      <c r="Z354" s="33"/>
      <c r="AA354" s="33"/>
      <c r="AB354" s="33"/>
      <c r="AC354" s="33"/>
      <c r="AD354" s="33"/>
      <c r="AE354" s="33"/>
      <c r="AT354" s="18" t="s">
        <v>152</v>
      </c>
      <c r="AU354" s="18" t="s">
        <v>82</v>
      </c>
    </row>
    <row r="355" spans="2:51" s="13" customFormat="1" ht="12">
      <c r="B355" s="177"/>
      <c r="D355" s="172" t="s">
        <v>156</v>
      </c>
      <c r="E355" s="178" t="s">
        <v>1</v>
      </c>
      <c r="F355" s="179" t="s">
        <v>473</v>
      </c>
      <c r="H355" s="180">
        <v>350</v>
      </c>
      <c r="I355" s="181"/>
      <c r="L355" s="177"/>
      <c r="M355" s="182"/>
      <c r="N355" s="183"/>
      <c r="O355" s="183"/>
      <c r="P355" s="183"/>
      <c r="Q355" s="183"/>
      <c r="R355" s="183"/>
      <c r="S355" s="183"/>
      <c r="T355" s="184"/>
      <c r="AT355" s="178" t="s">
        <v>156</v>
      </c>
      <c r="AU355" s="178" t="s">
        <v>82</v>
      </c>
      <c r="AV355" s="13" t="s">
        <v>82</v>
      </c>
      <c r="AW355" s="13" t="s">
        <v>29</v>
      </c>
      <c r="AX355" s="13" t="s">
        <v>72</v>
      </c>
      <c r="AY355" s="178" t="s">
        <v>142</v>
      </c>
    </row>
    <row r="356" spans="2:51" s="13" customFormat="1" ht="12">
      <c r="B356" s="177"/>
      <c r="D356" s="172" t="s">
        <v>156</v>
      </c>
      <c r="E356" s="178" t="s">
        <v>1</v>
      </c>
      <c r="F356" s="179" t="s">
        <v>474</v>
      </c>
      <c r="H356" s="180">
        <v>367.5</v>
      </c>
      <c r="I356" s="181"/>
      <c r="L356" s="177"/>
      <c r="M356" s="182"/>
      <c r="N356" s="183"/>
      <c r="O356" s="183"/>
      <c r="P356" s="183"/>
      <c r="Q356" s="183"/>
      <c r="R356" s="183"/>
      <c r="S356" s="183"/>
      <c r="T356" s="184"/>
      <c r="AT356" s="178" t="s">
        <v>156</v>
      </c>
      <c r="AU356" s="178" t="s">
        <v>82</v>
      </c>
      <c r="AV356" s="13" t="s">
        <v>82</v>
      </c>
      <c r="AW356" s="13" t="s">
        <v>29</v>
      </c>
      <c r="AX356" s="13" t="s">
        <v>80</v>
      </c>
      <c r="AY356" s="178" t="s">
        <v>142</v>
      </c>
    </row>
    <row r="357" spans="2:51" s="15" customFormat="1" ht="22.5">
      <c r="B357" s="193"/>
      <c r="D357" s="172" t="s">
        <v>156</v>
      </c>
      <c r="E357" s="194" t="s">
        <v>1</v>
      </c>
      <c r="F357" s="195" t="s">
        <v>458</v>
      </c>
      <c r="H357" s="194" t="s">
        <v>1</v>
      </c>
      <c r="I357" s="196"/>
      <c r="L357" s="193"/>
      <c r="M357" s="197"/>
      <c r="N357" s="198"/>
      <c r="O357" s="198"/>
      <c r="P357" s="198"/>
      <c r="Q357" s="198"/>
      <c r="R357" s="198"/>
      <c r="S357" s="198"/>
      <c r="T357" s="199"/>
      <c r="AT357" s="194" t="s">
        <v>156</v>
      </c>
      <c r="AU357" s="194" t="s">
        <v>82</v>
      </c>
      <c r="AV357" s="15" t="s">
        <v>80</v>
      </c>
      <c r="AW357" s="15" t="s">
        <v>29</v>
      </c>
      <c r="AX357" s="15" t="s">
        <v>72</v>
      </c>
      <c r="AY357" s="194" t="s">
        <v>142</v>
      </c>
    </row>
    <row r="358" spans="1:65" s="2" customFormat="1" ht="21.75" customHeight="1">
      <c r="A358" s="33"/>
      <c r="B358" s="158"/>
      <c r="C358" s="159" t="s">
        <v>475</v>
      </c>
      <c r="D358" s="159" t="s">
        <v>145</v>
      </c>
      <c r="E358" s="160" t="s">
        <v>476</v>
      </c>
      <c r="F358" s="161" t="s">
        <v>477</v>
      </c>
      <c r="G358" s="162" t="s">
        <v>148</v>
      </c>
      <c r="H358" s="163">
        <v>3064</v>
      </c>
      <c r="I358" s="164"/>
      <c r="J358" s="165">
        <f>ROUND(I358*H358,2)</f>
        <v>0</v>
      </c>
      <c r="K358" s="161" t="s">
        <v>149</v>
      </c>
      <c r="L358" s="34"/>
      <c r="M358" s="166" t="s">
        <v>1</v>
      </c>
      <c r="N358" s="167" t="s">
        <v>37</v>
      </c>
      <c r="O358" s="59"/>
      <c r="P358" s="168">
        <f>O358*H358</f>
        <v>0</v>
      </c>
      <c r="Q358" s="168">
        <v>0.101</v>
      </c>
      <c r="R358" s="168">
        <f>Q358*H358</f>
        <v>309.464</v>
      </c>
      <c r="S358" s="168">
        <v>0</v>
      </c>
      <c r="T358" s="169">
        <f>S358*H358</f>
        <v>0</v>
      </c>
      <c r="U358" s="33"/>
      <c r="V358" s="33"/>
      <c r="W358" s="33"/>
      <c r="X358" s="33"/>
      <c r="Y358" s="33"/>
      <c r="Z358" s="33"/>
      <c r="AA358" s="33"/>
      <c r="AB358" s="33"/>
      <c r="AC358" s="33"/>
      <c r="AD358" s="33"/>
      <c r="AE358" s="33"/>
      <c r="AR358" s="170" t="s">
        <v>150</v>
      </c>
      <c r="AT358" s="170" t="s">
        <v>145</v>
      </c>
      <c r="AU358" s="170" t="s">
        <v>82</v>
      </c>
      <c r="AY358" s="18" t="s">
        <v>142</v>
      </c>
      <c r="BE358" s="171">
        <f>IF(N358="základní",J358,0)</f>
        <v>0</v>
      </c>
      <c r="BF358" s="171">
        <f>IF(N358="snížená",J358,0)</f>
        <v>0</v>
      </c>
      <c r="BG358" s="171">
        <f>IF(N358="zákl. přenesená",J358,0)</f>
        <v>0</v>
      </c>
      <c r="BH358" s="171">
        <f>IF(N358="sníž. přenesená",J358,0)</f>
        <v>0</v>
      </c>
      <c r="BI358" s="171">
        <f>IF(N358="nulová",J358,0)</f>
        <v>0</v>
      </c>
      <c r="BJ358" s="18" t="s">
        <v>80</v>
      </c>
      <c r="BK358" s="171">
        <f>ROUND(I358*H358,2)</f>
        <v>0</v>
      </c>
      <c r="BL358" s="18" t="s">
        <v>150</v>
      </c>
      <c r="BM358" s="170" t="s">
        <v>478</v>
      </c>
    </row>
    <row r="359" spans="1:47" s="2" customFormat="1" ht="48.75">
      <c r="A359" s="33"/>
      <c r="B359" s="34"/>
      <c r="C359" s="33"/>
      <c r="D359" s="172" t="s">
        <v>152</v>
      </c>
      <c r="E359" s="33"/>
      <c r="F359" s="173" t="s">
        <v>479</v>
      </c>
      <c r="G359" s="33"/>
      <c r="H359" s="33"/>
      <c r="I359" s="94"/>
      <c r="J359" s="33"/>
      <c r="K359" s="33"/>
      <c r="L359" s="34"/>
      <c r="M359" s="174"/>
      <c r="N359" s="175"/>
      <c r="O359" s="59"/>
      <c r="P359" s="59"/>
      <c r="Q359" s="59"/>
      <c r="R359" s="59"/>
      <c r="S359" s="59"/>
      <c r="T359" s="60"/>
      <c r="U359" s="33"/>
      <c r="V359" s="33"/>
      <c r="W359" s="33"/>
      <c r="X359" s="33"/>
      <c r="Y359" s="33"/>
      <c r="Z359" s="33"/>
      <c r="AA359" s="33"/>
      <c r="AB359" s="33"/>
      <c r="AC359" s="33"/>
      <c r="AD359" s="33"/>
      <c r="AE359" s="33"/>
      <c r="AT359" s="18" t="s">
        <v>152</v>
      </c>
      <c r="AU359" s="18" t="s">
        <v>82</v>
      </c>
    </row>
    <row r="360" spans="1:47" s="2" customFormat="1" ht="78">
      <c r="A360" s="33"/>
      <c r="B360" s="34"/>
      <c r="C360" s="33"/>
      <c r="D360" s="172" t="s">
        <v>154</v>
      </c>
      <c r="E360" s="33"/>
      <c r="F360" s="176" t="s">
        <v>480</v>
      </c>
      <c r="G360" s="33"/>
      <c r="H360" s="33"/>
      <c r="I360" s="94"/>
      <c r="J360" s="33"/>
      <c r="K360" s="33"/>
      <c r="L360" s="34"/>
      <c r="M360" s="174"/>
      <c r="N360" s="175"/>
      <c r="O360" s="59"/>
      <c r="P360" s="59"/>
      <c r="Q360" s="59"/>
      <c r="R360" s="59"/>
      <c r="S360" s="59"/>
      <c r="T360" s="60"/>
      <c r="U360" s="33"/>
      <c r="V360" s="33"/>
      <c r="W360" s="33"/>
      <c r="X360" s="33"/>
      <c r="Y360" s="33"/>
      <c r="Z360" s="33"/>
      <c r="AA360" s="33"/>
      <c r="AB360" s="33"/>
      <c r="AC360" s="33"/>
      <c r="AD360" s="33"/>
      <c r="AE360" s="33"/>
      <c r="AT360" s="18" t="s">
        <v>154</v>
      </c>
      <c r="AU360" s="18" t="s">
        <v>82</v>
      </c>
    </row>
    <row r="361" spans="2:51" s="13" customFormat="1" ht="33.75">
      <c r="B361" s="177"/>
      <c r="D361" s="172" t="s">
        <v>156</v>
      </c>
      <c r="E361" s="178" t="s">
        <v>1</v>
      </c>
      <c r="F361" s="179" t="s">
        <v>481</v>
      </c>
      <c r="H361" s="180">
        <v>3064</v>
      </c>
      <c r="I361" s="181"/>
      <c r="L361" s="177"/>
      <c r="M361" s="182"/>
      <c r="N361" s="183"/>
      <c r="O361" s="183"/>
      <c r="P361" s="183"/>
      <c r="Q361" s="183"/>
      <c r="R361" s="183"/>
      <c r="S361" s="183"/>
      <c r="T361" s="184"/>
      <c r="AT361" s="178" t="s">
        <v>156</v>
      </c>
      <c r="AU361" s="178" t="s">
        <v>82</v>
      </c>
      <c r="AV361" s="13" t="s">
        <v>82</v>
      </c>
      <c r="AW361" s="13" t="s">
        <v>29</v>
      </c>
      <c r="AX361" s="13" t="s">
        <v>80</v>
      </c>
      <c r="AY361" s="178" t="s">
        <v>142</v>
      </c>
    </row>
    <row r="362" spans="2:51" s="15" customFormat="1" ht="22.5">
      <c r="B362" s="193"/>
      <c r="D362" s="172" t="s">
        <v>156</v>
      </c>
      <c r="E362" s="194" t="s">
        <v>1</v>
      </c>
      <c r="F362" s="195" t="s">
        <v>458</v>
      </c>
      <c r="H362" s="194" t="s">
        <v>1</v>
      </c>
      <c r="I362" s="196"/>
      <c r="L362" s="193"/>
      <c r="M362" s="197"/>
      <c r="N362" s="198"/>
      <c r="O362" s="198"/>
      <c r="P362" s="198"/>
      <c r="Q362" s="198"/>
      <c r="R362" s="198"/>
      <c r="S362" s="198"/>
      <c r="T362" s="199"/>
      <c r="AT362" s="194" t="s">
        <v>156</v>
      </c>
      <c r="AU362" s="194" t="s">
        <v>82</v>
      </c>
      <c r="AV362" s="15" t="s">
        <v>80</v>
      </c>
      <c r="AW362" s="15" t="s">
        <v>29</v>
      </c>
      <c r="AX362" s="15" t="s">
        <v>72</v>
      </c>
      <c r="AY362" s="194" t="s">
        <v>142</v>
      </c>
    </row>
    <row r="363" spans="1:65" s="2" customFormat="1" ht="16.5" customHeight="1">
      <c r="A363" s="33"/>
      <c r="B363" s="158"/>
      <c r="C363" s="159" t="s">
        <v>482</v>
      </c>
      <c r="D363" s="159" t="s">
        <v>145</v>
      </c>
      <c r="E363" s="160" t="s">
        <v>483</v>
      </c>
      <c r="F363" s="161" t="s">
        <v>484</v>
      </c>
      <c r="G363" s="162" t="s">
        <v>148</v>
      </c>
      <c r="H363" s="163">
        <v>296.4</v>
      </c>
      <c r="I363" s="164"/>
      <c r="J363" s="165">
        <f>ROUND(I363*H363,2)</f>
        <v>0</v>
      </c>
      <c r="K363" s="161" t="s">
        <v>149</v>
      </c>
      <c r="L363" s="34"/>
      <c r="M363" s="166" t="s">
        <v>1</v>
      </c>
      <c r="N363" s="167" t="s">
        <v>37</v>
      </c>
      <c r="O363" s="59"/>
      <c r="P363" s="168">
        <f>O363*H363</f>
        <v>0</v>
      </c>
      <c r="Q363" s="168">
        <v>0</v>
      </c>
      <c r="R363" s="168">
        <f>Q363*H363</f>
        <v>0</v>
      </c>
      <c r="S363" s="168">
        <v>0</v>
      </c>
      <c r="T363" s="169">
        <f>S363*H363</f>
        <v>0</v>
      </c>
      <c r="U363" s="33"/>
      <c r="V363" s="33"/>
      <c r="W363" s="33"/>
      <c r="X363" s="33"/>
      <c r="Y363" s="33"/>
      <c r="Z363" s="33"/>
      <c r="AA363" s="33"/>
      <c r="AB363" s="33"/>
      <c r="AC363" s="33"/>
      <c r="AD363" s="33"/>
      <c r="AE363" s="33"/>
      <c r="AR363" s="170" t="s">
        <v>150</v>
      </c>
      <c r="AT363" s="170" t="s">
        <v>145</v>
      </c>
      <c r="AU363" s="170" t="s">
        <v>82</v>
      </c>
      <c r="AY363" s="18" t="s">
        <v>142</v>
      </c>
      <c r="BE363" s="171">
        <f>IF(N363="základní",J363,0)</f>
        <v>0</v>
      </c>
      <c r="BF363" s="171">
        <f>IF(N363="snížená",J363,0)</f>
        <v>0</v>
      </c>
      <c r="BG363" s="171">
        <f>IF(N363="zákl. přenesená",J363,0)</f>
        <v>0</v>
      </c>
      <c r="BH363" s="171">
        <f>IF(N363="sníž. přenesená",J363,0)</f>
        <v>0</v>
      </c>
      <c r="BI363" s="171">
        <f>IF(N363="nulová",J363,0)</f>
        <v>0</v>
      </c>
      <c r="BJ363" s="18" t="s">
        <v>80</v>
      </c>
      <c r="BK363" s="171">
        <f>ROUND(I363*H363,2)</f>
        <v>0</v>
      </c>
      <c r="BL363" s="18" t="s">
        <v>150</v>
      </c>
      <c r="BM363" s="170" t="s">
        <v>485</v>
      </c>
    </row>
    <row r="364" spans="1:47" s="2" customFormat="1" ht="12">
      <c r="A364" s="33"/>
      <c r="B364" s="34"/>
      <c r="C364" s="33"/>
      <c r="D364" s="172" t="s">
        <v>152</v>
      </c>
      <c r="E364" s="33"/>
      <c r="F364" s="173" t="s">
        <v>484</v>
      </c>
      <c r="G364" s="33"/>
      <c r="H364" s="33"/>
      <c r="I364" s="94"/>
      <c r="J364" s="33"/>
      <c r="K364" s="33"/>
      <c r="L364" s="34"/>
      <c r="M364" s="174"/>
      <c r="N364" s="175"/>
      <c r="O364" s="59"/>
      <c r="P364" s="59"/>
      <c r="Q364" s="59"/>
      <c r="R364" s="59"/>
      <c r="S364" s="59"/>
      <c r="T364" s="60"/>
      <c r="U364" s="33"/>
      <c r="V364" s="33"/>
      <c r="W364" s="33"/>
      <c r="X364" s="33"/>
      <c r="Y364" s="33"/>
      <c r="Z364" s="33"/>
      <c r="AA364" s="33"/>
      <c r="AB364" s="33"/>
      <c r="AC364" s="33"/>
      <c r="AD364" s="33"/>
      <c r="AE364" s="33"/>
      <c r="AT364" s="18" t="s">
        <v>152</v>
      </c>
      <c r="AU364" s="18" t="s">
        <v>82</v>
      </c>
    </row>
    <row r="365" spans="2:51" s="15" customFormat="1" ht="22.5">
      <c r="B365" s="193"/>
      <c r="D365" s="172" t="s">
        <v>156</v>
      </c>
      <c r="E365" s="194" t="s">
        <v>1</v>
      </c>
      <c r="F365" s="195" t="s">
        <v>486</v>
      </c>
      <c r="H365" s="194" t="s">
        <v>1</v>
      </c>
      <c r="I365" s="196"/>
      <c r="L365" s="193"/>
      <c r="M365" s="197"/>
      <c r="N365" s="198"/>
      <c r="O365" s="198"/>
      <c r="P365" s="198"/>
      <c r="Q365" s="198"/>
      <c r="R365" s="198"/>
      <c r="S365" s="198"/>
      <c r="T365" s="199"/>
      <c r="AT365" s="194" t="s">
        <v>156</v>
      </c>
      <c r="AU365" s="194" t="s">
        <v>82</v>
      </c>
      <c r="AV365" s="15" t="s">
        <v>80</v>
      </c>
      <c r="AW365" s="15" t="s">
        <v>29</v>
      </c>
      <c r="AX365" s="15" t="s">
        <v>72</v>
      </c>
      <c r="AY365" s="194" t="s">
        <v>142</v>
      </c>
    </row>
    <row r="366" spans="2:51" s="15" customFormat="1" ht="12">
      <c r="B366" s="193"/>
      <c r="D366" s="172" t="s">
        <v>156</v>
      </c>
      <c r="E366" s="194" t="s">
        <v>1</v>
      </c>
      <c r="F366" s="195" t="s">
        <v>487</v>
      </c>
      <c r="H366" s="194" t="s">
        <v>1</v>
      </c>
      <c r="I366" s="196"/>
      <c r="L366" s="193"/>
      <c r="M366" s="197"/>
      <c r="N366" s="198"/>
      <c r="O366" s="198"/>
      <c r="P366" s="198"/>
      <c r="Q366" s="198"/>
      <c r="R366" s="198"/>
      <c r="S366" s="198"/>
      <c r="T366" s="199"/>
      <c r="AT366" s="194" t="s">
        <v>156</v>
      </c>
      <c r="AU366" s="194" t="s">
        <v>82</v>
      </c>
      <c r="AV366" s="15" t="s">
        <v>80</v>
      </c>
      <c r="AW366" s="15" t="s">
        <v>29</v>
      </c>
      <c r="AX366" s="15" t="s">
        <v>72</v>
      </c>
      <c r="AY366" s="194" t="s">
        <v>142</v>
      </c>
    </row>
    <row r="367" spans="2:51" s="13" customFormat="1" ht="22.5">
      <c r="B367" s="177"/>
      <c r="D367" s="172" t="s">
        <v>156</v>
      </c>
      <c r="E367" s="178" t="s">
        <v>1</v>
      </c>
      <c r="F367" s="179" t="s">
        <v>488</v>
      </c>
      <c r="H367" s="180">
        <v>296.4</v>
      </c>
      <c r="I367" s="181"/>
      <c r="L367" s="177"/>
      <c r="M367" s="182"/>
      <c r="N367" s="183"/>
      <c r="O367" s="183"/>
      <c r="P367" s="183"/>
      <c r="Q367" s="183"/>
      <c r="R367" s="183"/>
      <c r="S367" s="183"/>
      <c r="T367" s="184"/>
      <c r="AT367" s="178" t="s">
        <v>156</v>
      </c>
      <c r="AU367" s="178" t="s">
        <v>82</v>
      </c>
      <c r="AV367" s="13" t="s">
        <v>82</v>
      </c>
      <c r="AW367" s="13" t="s">
        <v>29</v>
      </c>
      <c r="AX367" s="13" t="s">
        <v>72</v>
      </c>
      <c r="AY367" s="178" t="s">
        <v>142</v>
      </c>
    </row>
    <row r="368" spans="2:51" s="14" customFormat="1" ht="12">
      <c r="B368" s="185"/>
      <c r="D368" s="172" t="s">
        <v>156</v>
      </c>
      <c r="E368" s="186" t="s">
        <v>1</v>
      </c>
      <c r="F368" s="187" t="s">
        <v>158</v>
      </c>
      <c r="H368" s="188">
        <v>296.4</v>
      </c>
      <c r="I368" s="189"/>
      <c r="L368" s="185"/>
      <c r="M368" s="190"/>
      <c r="N368" s="191"/>
      <c r="O368" s="191"/>
      <c r="P368" s="191"/>
      <c r="Q368" s="191"/>
      <c r="R368" s="191"/>
      <c r="S368" s="191"/>
      <c r="T368" s="192"/>
      <c r="AT368" s="186" t="s">
        <v>156</v>
      </c>
      <c r="AU368" s="186" t="s">
        <v>82</v>
      </c>
      <c r="AV368" s="14" t="s">
        <v>150</v>
      </c>
      <c r="AW368" s="14" t="s">
        <v>29</v>
      </c>
      <c r="AX368" s="14" t="s">
        <v>80</v>
      </c>
      <c r="AY368" s="186" t="s">
        <v>142</v>
      </c>
    </row>
    <row r="369" spans="1:65" s="2" customFormat="1" ht="16.5" customHeight="1">
      <c r="A369" s="33"/>
      <c r="B369" s="158"/>
      <c r="C369" s="200" t="s">
        <v>489</v>
      </c>
      <c r="D369" s="200" t="s">
        <v>197</v>
      </c>
      <c r="E369" s="201" t="s">
        <v>490</v>
      </c>
      <c r="F369" s="202" t="s">
        <v>491</v>
      </c>
      <c r="G369" s="203" t="s">
        <v>148</v>
      </c>
      <c r="H369" s="204">
        <v>3461.22</v>
      </c>
      <c r="I369" s="205"/>
      <c r="J369" s="206">
        <f>ROUND(I369*H369,2)</f>
        <v>0</v>
      </c>
      <c r="K369" s="202" t="s">
        <v>149</v>
      </c>
      <c r="L369" s="207"/>
      <c r="M369" s="208" t="s">
        <v>1</v>
      </c>
      <c r="N369" s="209" t="s">
        <v>37</v>
      </c>
      <c r="O369" s="59"/>
      <c r="P369" s="168">
        <f>O369*H369</f>
        <v>0</v>
      </c>
      <c r="Q369" s="168">
        <v>0.131</v>
      </c>
      <c r="R369" s="168">
        <f>Q369*H369</f>
        <v>453.41982</v>
      </c>
      <c r="S369" s="168">
        <v>0</v>
      </c>
      <c r="T369" s="169">
        <f>S369*H369</f>
        <v>0</v>
      </c>
      <c r="U369" s="33"/>
      <c r="V369" s="33"/>
      <c r="W369" s="33"/>
      <c r="X369" s="33"/>
      <c r="Y369" s="33"/>
      <c r="Z369" s="33"/>
      <c r="AA369" s="33"/>
      <c r="AB369" s="33"/>
      <c r="AC369" s="33"/>
      <c r="AD369" s="33"/>
      <c r="AE369" s="33"/>
      <c r="AR369" s="170" t="s">
        <v>201</v>
      </c>
      <c r="AT369" s="170" t="s">
        <v>197</v>
      </c>
      <c r="AU369" s="170" t="s">
        <v>82</v>
      </c>
      <c r="AY369" s="18" t="s">
        <v>142</v>
      </c>
      <c r="BE369" s="171">
        <f>IF(N369="základní",J369,0)</f>
        <v>0</v>
      </c>
      <c r="BF369" s="171">
        <f>IF(N369="snížená",J369,0)</f>
        <v>0</v>
      </c>
      <c r="BG369" s="171">
        <f>IF(N369="zákl. přenesená",J369,0)</f>
        <v>0</v>
      </c>
      <c r="BH369" s="171">
        <f>IF(N369="sníž. přenesená",J369,0)</f>
        <v>0</v>
      </c>
      <c r="BI369" s="171">
        <f>IF(N369="nulová",J369,0)</f>
        <v>0</v>
      </c>
      <c r="BJ369" s="18" t="s">
        <v>80</v>
      </c>
      <c r="BK369" s="171">
        <f>ROUND(I369*H369,2)</f>
        <v>0</v>
      </c>
      <c r="BL369" s="18" t="s">
        <v>150</v>
      </c>
      <c r="BM369" s="170" t="s">
        <v>492</v>
      </c>
    </row>
    <row r="370" spans="1:47" s="2" customFormat="1" ht="12">
      <c r="A370" s="33"/>
      <c r="B370" s="34"/>
      <c r="C370" s="33"/>
      <c r="D370" s="172" t="s">
        <v>152</v>
      </c>
      <c r="E370" s="33"/>
      <c r="F370" s="173" t="s">
        <v>491</v>
      </c>
      <c r="G370" s="33"/>
      <c r="H370" s="33"/>
      <c r="I370" s="94"/>
      <c r="J370" s="33"/>
      <c r="K370" s="33"/>
      <c r="L370" s="34"/>
      <c r="M370" s="174"/>
      <c r="N370" s="175"/>
      <c r="O370" s="59"/>
      <c r="P370" s="59"/>
      <c r="Q370" s="59"/>
      <c r="R370" s="59"/>
      <c r="S370" s="59"/>
      <c r="T370" s="60"/>
      <c r="U370" s="33"/>
      <c r="V370" s="33"/>
      <c r="W370" s="33"/>
      <c r="X370" s="33"/>
      <c r="Y370" s="33"/>
      <c r="Z370" s="33"/>
      <c r="AA370" s="33"/>
      <c r="AB370" s="33"/>
      <c r="AC370" s="33"/>
      <c r="AD370" s="33"/>
      <c r="AE370" s="33"/>
      <c r="AT370" s="18" t="s">
        <v>152</v>
      </c>
      <c r="AU370" s="18" t="s">
        <v>82</v>
      </c>
    </row>
    <row r="371" spans="2:51" s="13" customFormat="1" ht="12">
      <c r="B371" s="177"/>
      <c r="D371" s="172" t="s">
        <v>156</v>
      </c>
      <c r="E371" s="178" t="s">
        <v>1</v>
      </c>
      <c r="F371" s="179" t="s">
        <v>493</v>
      </c>
      <c r="H371" s="180">
        <v>50</v>
      </c>
      <c r="I371" s="181"/>
      <c r="L371" s="177"/>
      <c r="M371" s="182"/>
      <c r="N371" s="183"/>
      <c r="O371" s="183"/>
      <c r="P371" s="183"/>
      <c r="Q371" s="183"/>
      <c r="R371" s="183"/>
      <c r="S371" s="183"/>
      <c r="T371" s="184"/>
      <c r="AT371" s="178" t="s">
        <v>156</v>
      </c>
      <c r="AU371" s="178" t="s">
        <v>82</v>
      </c>
      <c r="AV371" s="13" t="s">
        <v>82</v>
      </c>
      <c r="AW371" s="13" t="s">
        <v>29</v>
      </c>
      <c r="AX371" s="13" t="s">
        <v>72</v>
      </c>
      <c r="AY371" s="178" t="s">
        <v>142</v>
      </c>
    </row>
    <row r="372" spans="2:51" s="13" customFormat="1" ht="12">
      <c r="B372" s="177"/>
      <c r="D372" s="172" t="s">
        <v>156</v>
      </c>
      <c r="E372" s="178" t="s">
        <v>1</v>
      </c>
      <c r="F372" s="179" t="s">
        <v>494</v>
      </c>
      <c r="H372" s="180">
        <v>2950</v>
      </c>
      <c r="I372" s="181"/>
      <c r="L372" s="177"/>
      <c r="M372" s="182"/>
      <c r="N372" s="183"/>
      <c r="O372" s="183"/>
      <c r="P372" s="183"/>
      <c r="Q372" s="183"/>
      <c r="R372" s="183"/>
      <c r="S372" s="183"/>
      <c r="T372" s="184"/>
      <c r="AT372" s="178" t="s">
        <v>156</v>
      </c>
      <c r="AU372" s="178" t="s">
        <v>82</v>
      </c>
      <c r="AV372" s="13" t="s">
        <v>82</v>
      </c>
      <c r="AW372" s="13" t="s">
        <v>29</v>
      </c>
      <c r="AX372" s="13" t="s">
        <v>72</v>
      </c>
      <c r="AY372" s="178" t="s">
        <v>142</v>
      </c>
    </row>
    <row r="373" spans="2:51" s="13" customFormat="1" ht="22.5">
      <c r="B373" s="177"/>
      <c r="D373" s="172" t="s">
        <v>156</v>
      </c>
      <c r="E373" s="178" t="s">
        <v>1</v>
      </c>
      <c r="F373" s="179" t="s">
        <v>495</v>
      </c>
      <c r="H373" s="180">
        <v>296.4</v>
      </c>
      <c r="I373" s="181"/>
      <c r="L373" s="177"/>
      <c r="M373" s="182"/>
      <c r="N373" s="183"/>
      <c r="O373" s="183"/>
      <c r="P373" s="183"/>
      <c r="Q373" s="183"/>
      <c r="R373" s="183"/>
      <c r="S373" s="183"/>
      <c r="T373" s="184"/>
      <c r="AT373" s="178" t="s">
        <v>156</v>
      </c>
      <c r="AU373" s="178" t="s">
        <v>82</v>
      </c>
      <c r="AV373" s="13" t="s">
        <v>82</v>
      </c>
      <c r="AW373" s="13" t="s">
        <v>29</v>
      </c>
      <c r="AX373" s="13" t="s">
        <v>72</v>
      </c>
      <c r="AY373" s="178" t="s">
        <v>142</v>
      </c>
    </row>
    <row r="374" spans="2:51" s="14" customFormat="1" ht="12">
      <c r="B374" s="185"/>
      <c r="D374" s="172" t="s">
        <v>156</v>
      </c>
      <c r="E374" s="186" t="s">
        <v>1</v>
      </c>
      <c r="F374" s="187" t="s">
        <v>158</v>
      </c>
      <c r="H374" s="188">
        <v>3296.4</v>
      </c>
      <c r="I374" s="189"/>
      <c r="L374" s="185"/>
      <c r="M374" s="190"/>
      <c r="N374" s="191"/>
      <c r="O374" s="191"/>
      <c r="P374" s="191"/>
      <c r="Q374" s="191"/>
      <c r="R374" s="191"/>
      <c r="S374" s="191"/>
      <c r="T374" s="192"/>
      <c r="AT374" s="186" t="s">
        <v>156</v>
      </c>
      <c r="AU374" s="186" t="s">
        <v>82</v>
      </c>
      <c r="AV374" s="14" t="s">
        <v>150</v>
      </c>
      <c r="AW374" s="14" t="s">
        <v>29</v>
      </c>
      <c r="AX374" s="14" t="s">
        <v>72</v>
      </c>
      <c r="AY374" s="186" t="s">
        <v>142</v>
      </c>
    </row>
    <row r="375" spans="2:51" s="13" customFormat="1" ht="12">
      <c r="B375" s="177"/>
      <c r="D375" s="172" t="s">
        <v>156</v>
      </c>
      <c r="E375" s="178" t="s">
        <v>1</v>
      </c>
      <c r="F375" s="179" t="s">
        <v>496</v>
      </c>
      <c r="H375" s="180">
        <v>3461.22</v>
      </c>
      <c r="I375" s="181"/>
      <c r="L375" s="177"/>
      <c r="M375" s="182"/>
      <c r="N375" s="183"/>
      <c r="O375" s="183"/>
      <c r="P375" s="183"/>
      <c r="Q375" s="183"/>
      <c r="R375" s="183"/>
      <c r="S375" s="183"/>
      <c r="T375" s="184"/>
      <c r="AT375" s="178" t="s">
        <v>156</v>
      </c>
      <c r="AU375" s="178" t="s">
        <v>82</v>
      </c>
      <c r="AV375" s="13" t="s">
        <v>82</v>
      </c>
      <c r="AW375" s="13" t="s">
        <v>29</v>
      </c>
      <c r="AX375" s="13" t="s">
        <v>80</v>
      </c>
      <c r="AY375" s="178" t="s">
        <v>142</v>
      </c>
    </row>
    <row r="376" spans="2:51" s="15" customFormat="1" ht="22.5">
      <c r="B376" s="193"/>
      <c r="D376" s="172" t="s">
        <v>156</v>
      </c>
      <c r="E376" s="194" t="s">
        <v>1</v>
      </c>
      <c r="F376" s="195" t="s">
        <v>458</v>
      </c>
      <c r="H376" s="194" t="s">
        <v>1</v>
      </c>
      <c r="I376" s="196"/>
      <c r="L376" s="193"/>
      <c r="M376" s="197"/>
      <c r="N376" s="198"/>
      <c r="O376" s="198"/>
      <c r="P376" s="198"/>
      <c r="Q376" s="198"/>
      <c r="R376" s="198"/>
      <c r="S376" s="198"/>
      <c r="T376" s="199"/>
      <c r="AT376" s="194" t="s">
        <v>156</v>
      </c>
      <c r="AU376" s="194" t="s">
        <v>82</v>
      </c>
      <c r="AV376" s="15" t="s">
        <v>80</v>
      </c>
      <c r="AW376" s="15" t="s">
        <v>29</v>
      </c>
      <c r="AX376" s="15" t="s">
        <v>72</v>
      </c>
      <c r="AY376" s="194" t="s">
        <v>142</v>
      </c>
    </row>
    <row r="377" spans="1:65" s="2" customFormat="1" ht="16.5" customHeight="1">
      <c r="A377" s="33"/>
      <c r="B377" s="158"/>
      <c r="C377" s="200" t="s">
        <v>497</v>
      </c>
      <c r="D377" s="200" t="s">
        <v>197</v>
      </c>
      <c r="E377" s="201" t="s">
        <v>498</v>
      </c>
      <c r="F377" s="202" t="s">
        <v>499</v>
      </c>
      <c r="G377" s="203" t="s">
        <v>148</v>
      </c>
      <c r="H377" s="204">
        <v>14</v>
      </c>
      <c r="I377" s="205"/>
      <c r="J377" s="206">
        <f>ROUND(I377*H377,2)</f>
        <v>0</v>
      </c>
      <c r="K377" s="202" t="s">
        <v>149</v>
      </c>
      <c r="L377" s="207"/>
      <c r="M377" s="208" t="s">
        <v>1</v>
      </c>
      <c r="N377" s="209" t="s">
        <v>37</v>
      </c>
      <c r="O377" s="59"/>
      <c r="P377" s="168">
        <f>O377*H377</f>
        <v>0</v>
      </c>
      <c r="Q377" s="168">
        <v>0.131</v>
      </c>
      <c r="R377" s="168">
        <f>Q377*H377</f>
        <v>1.834</v>
      </c>
      <c r="S377" s="168">
        <v>0</v>
      </c>
      <c r="T377" s="169">
        <f>S377*H377</f>
        <v>0</v>
      </c>
      <c r="U377" s="33"/>
      <c r="V377" s="33"/>
      <c r="W377" s="33"/>
      <c r="X377" s="33"/>
      <c r="Y377" s="33"/>
      <c r="Z377" s="33"/>
      <c r="AA377" s="33"/>
      <c r="AB377" s="33"/>
      <c r="AC377" s="33"/>
      <c r="AD377" s="33"/>
      <c r="AE377" s="33"/>
      <c r="AR377" s="170" t="s">
        <v>201</v>
      </c>
      <c r="AT377" s="170" t="s">
        <v>197</v>
      </c>
      <c r="AU377" s="170" t="s">
        <v>82</v>
      </c>
      <c r="AY377" s="18" t="s">
        <v>142</v>
      </c>
      <c r="BE377" s="171">
        <f>IF(N377="základní",J377,0)</f>
        <v>0</v>
      </c>
      <c r="BF377" s="171">
        <f>IF(N377="snížená",J377,0)</f>
        <v>0</v>
      </c>
      <c r="BG377" s="171">
        <f>IF(N377="zákl. přenesená",J377,0)</f>
        <v>0</v>
      </c>
      <c r="BH377" s="171">
        <f>IF(N377="sníž. přenesená",J377,0)</f>
        <v>0</v>
      </c>
      <c r="BI377" s="171">
        <f>IF(N377="nulová",J377,0)</f>
        <v>0</v>
      </c>
      <c r="BJ377" s="18" t="s">
        <v>80</v>
      </c>
      <c r="BK377" s="171">
        <f>ROUND(I377*H377,2)</f>
        <v>0</v>
      </c>
      <c r="BL377" s="18" t="s">
        <v>150</v>
      </c>
      <c r="BM377" s="170" t="s">
        <v>500</v>
      </c>
    </row>
    <row r="378" spans="2:51" s="13" customFormat="1" ht="12">
      <c r="B378" s="177"/>
      <c r="D378" s="172" t="s">
        <v>156</v>
      </c>
      <c r="E378" s="178" t="s">
        <v>1</v>
      </c>
      <c r="F378" s="179" t="s">
        <v>501</v>
      </c>
      <c r="H378" s="180">
        <v>14</v>
      </c>
      <c r="I378" s="181"/>
      <c r="L378" s="177"/>
      <c r="M378" s="182"/>
      <c r="N378" s="183"/>
      <c r="O378" s="183"/>
      <c r="P378" s="183"/>
      <c r="Q378" s="183"/>
      <c r="R378" s="183"/>
      <c r="S378" s="183"/>
      <c r="T378" s="184"/>
      <c r="AT378" s="178" t="s">
        <v>156</v>
      </c>
      <c r="AU378" s="178" t="s">
        <v>82</v>
      </c>
      <c r="AV378" s="13" t="s">
        <v>82</v>
      </c>
      <c r="AW378" s="13" t="s">
        <v>29</v>
      </c>
      <c r="AX378" s="13" t="s">
        <v>80</v>
      </c>
      <c r="AY378" s="178" t="s">
        <v>142</v>
      </c>
    </row>
    <row r="379" spans="1:65" s="2" customFormat="1" ht="16.5" customHeight="1">
      <c r="A379" s="33"/>
      <c r="B379" s="158"/>
      <c r="C379" s="200" t="s">
        <v>502</v>
      </c>
      <c r="D379" s="200" t="s">
        <v>197</v>
      </c>
      <c r="E379" s="201" t="s">
        <v>503</v>
      </c>
      <c r="F379" s="202" t="s">
        <v>504</v>
      </c>
      <c r="G379" s="203" t="s">
        <v>148</v>
      </c>
      <c r="H379" s="204">
        <v>50</v>
      </c>
      <c r="I379" s="205"/>
      <c r="J379" s="206">
        <f>ROUND(I379*H379,2)</f>
        <v>0</v>
      </c>
      <c r="K379" s="202" t="s">
        <v>149</v>
      </c>
      <c r="L379" s="207"/>
      <c r="M379" s="208" t="s">
        <v>1</v>
      </c>
      <c r="N379" s="209" t="s">
        <v>37</v>
      </c>
      <c r="O379" s="59"/>
      <c r="P379" s="168">
        <f>O379*H379</f>
        <v>0</v>
      </c>
      <c r="Q379" s="168">
        <v>0.131</v>
      </c>
      <c r="R379" s="168">
        <f>Q379*H379</f>
        <v>6.550000000000001</v>
      </c>
      <c r="S379" s="168">
        <v>0</v>
      </c>
      <c r="T379" s="169">
        <f>S379*H379</f>
        <v>0</v>
      </c>
      <c r="U379" s="33"/>
      <c r="V379" s="33"/>
      <c r="W379" s="33"/>
      <c r="X379" s="33"/>
      <c r="Y379" s="33"/>
      <c r="Z379" s="33"/>
      <c r="AA379" s="33"/>
      <c r="AB379" s="33"/>
      <c r="AC379" s="33"/>
      <c r="AD379" s="33"/>
      <c r="AE379" s="33"/>
      <c r="AR379" s="170" t="s">
        <v>201</v>
      </c>
      <c r="AT379" s="170" t="s">
        <v>197</v>
      </c>
      <c r="AU379" s="170" t="s">
        <v>82</v>
      </c>
      <c r="AY379" s="18" t="s">
        <v>142</v>
      </c>
      <c r="BE379" s="171">
        <f>IF(N379="základní",J379,0)</f>
        <v>0</v>
      </c>
      <c r="BF379" s="171">
        <f>IF(N379="snížená",J379,0)</f>
        <v>0</v>
      </c>
      <c r="BG379" s="171">
        <f>IF(N379="zákl. přenesená",J379,0)</f>
        <v>0</v>
      </c>
      <c r="BH379" s="171">
        <f>IF(N379="sníž. přenesená",J379,0)</f>
        <v>0</v>
      </c>
      <c r="BI379" s="171">
        <f>IF(N379="nulová",J379,0)</f>
        <v>0</v>
      </c>
      <c r="BJ379" s="18" t="s">
        <v>80</v>
      </c>
      <c r="BK379" s="171">
        <f>ROUND(I379*H379,2)</f>
        <v>0</v>
      </c>
      <c r="BL379" s="18" t="s">
        <v>150</v>
      </c>
      <c r="BM379" s="170" t="s">
        <v>505</v>
      </c>
    </row>
    <row r="380" spans="2:51" s="13" customFormat="1" ht="12">
      <c r="B380" s="177"/>
      <c r="D380" s="172" t="s">
        <v>156</v>
      </c>
      <c r="E380" s="178" t="s">
        <v>1</v>
      </c>
      <c r="F380" s="179" t="s">
        <v>506</v>
      </c>
      <c r="H380" s="180">
        <v>50</v>
      </c>
      <c r="I380" s="181"/>
      <c r="L380" s="177"/>
      <c r="M380" s="182"/>
      <c r="N380" s="183"/>
      <c r="O380" s="183"/>
      <c r="P380" s="183"/>
      <c r="Q380" s="183"/>
      <c r="R380" s="183"/>
      <c r="S380" s="183"/>
      <c r="T380" s="184"/>
      <c r="AT380" s="178" t="s">
        <v>156</v>
      </c>
      <c r="AU380" s="178" t="s">
        <v>82</v>
      </c>
      <c r="AV380" s="13" t="s">
        <v>82</v>
      </c>
      <c r="AW380" s="13" t="s">
        <v>29</v>
      </c>
      <c r="AX380" s="13" t="s">
        <v>80</v>
      </c>
      <c r="AY380" s="178" t="s">
        <v>142</v>
      </c>
    </row>
    <row r="381" spans="1:65" s="2" customFormat="1" ht="21.75" customHeight="1">
      <c r="A381" s="33"/>
      <c r="B381" s="158"/>
      <c r="C381" s="159" t="s">
        <v>507</v>
      </c>
      <c r="D381" s="159" t="s">
        <v>145</v>
      </c>
      <c r="E381" s="160" t="s">
        <v>508</v>
      </c>
      <c r="F381" s="161" t="s">
        <v>509</v>
      </c>
      <c r="G381" s="162" t="s">
        <v>208</v>
      </c>
      <c r="H381" s="163">
        <v>6440</v>
      </c>
      <c r="I381" s="164"/>
      <c r="J381" s="165">
        <f>ROUND(I381*H381,2)</f>
        <v>0</v>
      </c>
      <c r="K381" s="161" t="s">
        <v>149</v>
      </c>
      <c r="L381" s="34"/>
      <c r="M381" s="166" t="s">
        <v>1</v>
      </c>
      <c r="N381" s="167" t="s">
        <v>37</v>
      </c>
      <c r="O381" s="59"/>
      <c r="P381" s="168">
        <f>O381*H381</f>
        <v>0</v>
      </c>
      <c r="Q381" s="168">
        <v>0.08978</v>
      </c>
      <c r="R381" s="168">
        <f>Q381*H381</f>
        <v>578.1831999999999</v>
      </c>
      <c r="S381" s="168">
        <v>0</v>
      </c>
      <c r="T381" s="169">
        <f>S381*H381</f>
        <v>0</v>
      </c>
      <c r="U381" s="33"/>
      <c r="V381" s="33"/>
      <c r="W381" s="33"/>
      <c r="X381" s="33"/>
      <c r="Y381" s="33"/>
      <c r="Z381" s="33"/>
      <c r="AA381" s="33"/>
      <c r="AB381" s="33"/>
      <c r="AC381" s="33"/>
      <c r="AD381" s="33"/>
      <c r="AE381" s="33"/>
      <c r="AR381" s="170" t="s">
        <v>150</v>
      </c>
      <c r="AT381" s="170" t="s">
        <v>145</v>
      </c>
      <c r="AU381" s="170" t="s">
        <v>82</v>
      </c>
      <c r="AY381" s="18" t="s">
        <v>142</v>
      </c>
      <c r="BE381" s="171">
        <f>IF(N381="základní",J381,0)</f>
        <v>0</v>
      </c>
      <c r="BF381" s="171">
        <f>IF(N381="snížená",J381,0)</f>
        <v>0</v>
      </c>
      <c r="BG381" s="171">
        <f>IF(N381="zákl. přenesená",J381,0)</f>
        <v>0</v>
      </c>
      <c r="BH381" s="171">
        <f>IF(N381="sníž. přenesená",J381,0)</f>
        <v>0</v>
      </c>
      <c r="BI381" s="171">
        <f>IF(N381="nulová",J381,0)</f>
        <v>0</v>
      </c>
      <c r="BJ381" s="18" t="s">
        <v>80</v>
      </c>
      <c r="BK381" s="171">
        <f>ROUND(I381*H381,2)</f>
        <v>0</v>
      </c>
      <c r="BL381" s="18" t="s">
        <v>150</v>
      </c>
      <c r="BM381" s="170" t="s">
        <v>510</v>
      </c>
    </row>
    <row r="382" spans="1:47" s="2" customFormat="1" ht="39">
      <c r="A382" s="33"/>
      <c r="B382" s="34"/>
      <c r="C382" s="33"/>
      <c r="D382" s="172" t="s">
        <v>152</v>
      </c>
      <c r="E382" s="33"/>
      <c r="F382" s="173" t="s">
        <v>511</v>
      </c>
      <c r="G382" s="33"/>
      <c r="H382" s="33"/>
      <c r="I382" s="94"/>
      <c r="J382" s="33"/>
      <c r="K382" s="33"/>
      <c r="L382" s="34"/>
      <c r="M382" s="174"/>
      <c r="N382" s="175"/>
      <c r="O382" s="59"/>
      <c r="P382" s="59"/>
      <c r="Q382" s="59"/>
      <c r="R382" s="59"/>
      <c r="S382" s="59"/>
      <c r="T382" s="60"/>
      <c r="U382" s="33"/>
      <c r="V382" s="33"/>
      <c r="W382" s="33"/>
      <c r="X382" s="33"/>
      <c r="Y382" s="33"/>
      <c r="Z382" s="33"/>
      <c r="AA382" s="33"/>
      <c r="AB382" s="33"/>
      <c r="AC382" s="33"/>
      <c r="AD382" s="33"/>
      <c r="AE382" s="33"/>
      <c r="AT382" s="18" t="s">
        <v>152</v>
      </c>
      <c r="AU382" s="18" t="s">
        <v>82</v>
      </c>
    </row>
    <row r="383" spans="1:47" s="2" customFormat="1" ht="126.75">
      <c r="A383" s="33"/>
      <c r="B383" s="34"/>
      <c r="C383" s="33"/>
      <c r="D383" s="172" t="s">
        <v>154</v>
      </c>
      <c r="E383" s="33"/>
      <c r="F383" s="176" t="s">
        <v>512</v>
      </c>
      <c r="G383" s="33"/>
      <c r="H383" s="33"/>
      <c r="I383" s="94"/>
      <c r="J383" s="33"/>
      <c r="K383" s="33"/>
      <c r="L383" s="34"/>
      <c r="M383" s="174"/>
      <c r="N383" s="175"/>
      <c r="O383" s="59"/>
      <c r="P383" s="59"/>
      <c r="Q383" s="59"/>
      <c r="R383" s="59"/>
      <c r="S383" s="59"/>
      <c r="T383" s="60"/>
      <c r="U383" s="33"/>
      <c r="V383" s="33"/>
      <c r="W383" s="33"/>
      <c r="X383" s="33"/>
      <c r="Y383" s="33"/>
      <c r="Z383" s="33"/>
      <c r="AA383" s="33"/>
      <c r="AB383" s="33"/>
      <c r="AC383" s="33"/>
      <c r="AD383" s="33"/>
      <c r="AE383" s="33"/>
      <c r="AT383" s="18" t="s">
        <v>154</v>
      </c>
      <c r="AU383" s="18" t="s">
        <v>82</v>
      </c>
    </row>
    <row r="384" spans="2:51" s="13" customFormat="1" ht="22.5">
      <c r="B384" s="177"/>
      <c r="D384" s="172" t="s">
        <v>156</v>
      </c>
      <c r="E384" s="178" t="s">
        <v>1</v>
      </c>
      <c r="F384" s="179" t="s">
        <v>513</v>
      </c>
      <c r="H384" s="180">
        <v>1800</v>
      </c>
      <c r="I384" s="181"/>
      <c r="L384" s="177"/>
      <c r="M384" s="182"/>
      <c r="N384" s="183"/>
      <c r="O384" s="183"/>
      <c r="P384" s="183"/>
      <c r="Q384" s="183"/>
      <c r="R384" s="183"/>
      <c r="S384" s="183"/>
      <c r="T384" s="184"/>
      <c r="AT384" s="178" t="s">
        <v>156</v>
      </c>
      <c r="AU384" s="178" t="s">
        <v>82</v>
      </c>
      <c r="AV384" s="13" t="s">
        <v>82</v>
      </c>
      <c r="AW384" s="13" t="s">
        <v>29</v>
      </c>
      <c r="AX384" s="13" t="s">
        <v>72</v>
      </c>
      <c r="AY384" s="178" t="s">
        <v>142</v>
      </c>
    </row>
    <row r="385" spans="2:51" s="13" customFormat="1" ht="33.75">
      <c r="B385" s="177"/>
      <c r="D385" s="172" t="s">
        <v>156</v>
      </c>
      <c r="E385" s="178" t="s">
        <v>1</v>
      </c>
      <c r="F385" s="179" t="s">
        <v>514</v>
      </c>
      <c r="H385" s="180">
        <v>4640</v>
      </c>
      <c r="I385" s="181"/>
      <c r="L385" s="177"/>
      <c r="M385" s="182"/>
      <c r="N385" s="183"/>
      <c r="O385" s="183"/>
      <c r="P385" s="183"/>
      <c r="Q385" s="183"/>
      <c r="R385" s="183"/>
      <c r="S385" s="183"/>
      <c r="T385" s="184"/>
      <c r="AT385" s="178" t="s">
        <v>156</v>
      </c>
      <c r="AU385" s="178" t="s">
        <v>82</v>
      </c>
      <c r="AV385" s="13" t="s">
        <v>82</v>
      </c>
      <c r="AW385" s="13" t="s">
        <v>29</v>
      </c>
      <c r="AX385" s="13" t="s">
        <v>72</v>
      </c>
      <c r="AY385" s="178" t="s">
        <v>142</v>
      </c>
    </row>
    <row r="386" spans="2:51" s="14" customFormat="1" ht="12">
      <c r="B386" s="185"/>
      <c r="D386" s="172" t="s">
        <v>156</v>
      </c>
      <c r="E386" s="186" t="s">
        <v>1</v>
      </c>
      <c r="F386" s="187" t="s">
        <v>158</v>
      </c>
      <c r="H386" s="188">
        <v>6440</v>
      </c>
      <c r="I386" s="189"/>
      <c r="L386" s="185"/>
      <c r="M386" s="190"/>
      <c r="N386" s="191"/>
      <c r="O386" s="191"/>
      <c r="P386" s="191"/>
      <c r="Q386" s="191"/>
      <c r="R386" s="191"/>
      <c r="S386" s="191"/>
      <c r="T386" s="192"/>
      <c r="AT386" s="186" t="s">
        <v>156</v>
      </c>
      <c r="AU386" s="186" t="s">
        <v>82</v>
      </c>
      <c r="AV386" s="14" t="s">
        <v>150</v>
      </c>
      <c r="AW386" s="14" t="s">
        <v>29</v>
      </c>
      <c r="AX386" s="14" t="s">
        <v>80</v>
      </c>
      <c r="AY386" s="186" t="s">
        <v>142</v>
      </c>
    </row>
    <row r="387" spans="2:51" s="15" customFormat="1" ht="22.5">
      <c r="B387" s="193"/>
      <c r="D387" s="172" t="s">
        <v>156</v>
      </c>
      <c r="E387" s="194" t="s">
        <v>1</v>
      </c>
      <c r="F387" s="195" t="s">
        <v>458</v>
      </c>
      <c r="H387" s="194" t="s">
        <v>1</v>
      </c>
      <c r="I387" s="196"/>
      <c r="L387" s="193"/>
      <c r="M387" s="197"/>
      <c r="N387" s="198"/>
      <c r="O387" s="198"/>
      <c r="P387" s="198"/>
      <c r="Q387" s="198"/>
      <c r="R387" s="198"/>
      <c r="S387" s="198"/>
      <c r="T387" s="199"/>
      <c r="AT387" s="194" t="s">
        <v>156</v>
      </c>
      <c r="AU387" s="194" t="s">
        <v>82</v>
      </c>
      <c r="AV387" s="15" t="s">
        <v>80</v>
      </c>
      <c r="AW387" s="15" t="s">
        <v>29</v>
      </c>
      <c r="AX387" s="15" t="s">
        <v>72</v>
      </c>
      <c r="AY387" s="194" t="s">
        <v>142</v>
      </c>
    </row>
    <row r="388" spans="1:65" s="2" customFormat="1" ht="21.75" customHeight="1">
      <c r="A388" s="33"/>
      <c r="B388" s="158"/>
      <c r="C388" s="159" t="s">
        <v>515</v>
      </c>
      <c r="D388" s="159" t="s">
        <v>145</v>
      </c>
      <c r="E388" s="160" t="s">
        <v>516</v>
      </c>
      <c r="F388" s="161" t="s">
        <v>517</v>
      </c>
      <c r="G388" s="162" t="s">
        <v>148</v>
      </c>
      <c r="H388" s="163">
        <v>620</v>
      </c>
      <c r="I388" s="164"/>
      <c r="J388" s="165">
        <f>ROUND(I388*H388,2)</f>
        <v>0</v>
      </c>
      <c r="K388" s="161" t="s">
        <v>149</v>
      </c>
      <c r="L388" s="34"/>
      <c r="M388" s="166" t="s">
        <v>1</v>
      </c>
      <c r="N388" s="167" t="s">
        <v>37</v>
      </c>
      <c r="O388" s="59"/>
      <c r="P388" s="168">
        <f>O388*H388</f>
        <v>0</v>
      </c>
      <c r="Q388" s="168">
        <v>0</v>
      </c>
      <c r="R388" s="168">
        <f>Q388*H388</f>
        <v>0</v>
      </c>
      <c r="S388" s="168">
        <v>0</v>
      </c>
      <c r="T388" s="169">
        <f>S388*H388</f>
        <v>0</v>
      </c>
      <c r="U388" s="33"/>
      <c r="V388" s="33"/>
      <c r="W388" s="33"/>
      <c r="X388" s="33"/>
      <c r="Y388" s="33"/>
      <c r="Z388" s="33"/>
      <c r="AA388" s="33"/>
      <c r="AB388" s="33"/>
      <c r="AC388" s="33"/>
      <c r="AD388" s="33"/>
      <c r="AE388" s="33"/>
      <c r="AR388" s="170" t="s">
        <v>150</v>
      </c>
      <c r="AT388" s="170" t="s">
        <v>145</v>
      </c>
      <c r="AU388" s="170" t="s">
        <v>82</v>
      </c>
      <c r="AY388" s="18" t="s">
        <v>142</v>
      </c>
      <c r="BE388" s="171">
        <f>IF(N388="základní",J388,0)</f>
        <v>0</v>
      </c>
      <c r="BF388" s="171">
        <f>IF(N388="snížená",J388,0)</f>
        <v>0</v>
      </c>
      <c r="BG388" s="171">
        <f>IF(N388="zákl. přenesená",J388,0)</f>
        <v>0</v>
      </c>
      <c r="BH388" s="171">
        <f>IF(N388="sníž. přenesená",J388,0)</f>
        <v>0</v>
      </c>
      <c r="BI388" s="171">
        <f>IF(N388="nulová",J388,0)</f>
        <v>0</v>
      </c>
      <c r="BJ388" s="18" t="s">
        <v>80</v>
      </c>
      <c r="BK388" s="171">
        <f>ROUND(I388*H388,2)</f>
        <v>0</v>
      </c>
      <c r="BL388" s="18" t="s">
        <v>150</v>
      </c>
      <c r="BM388" s="170" t="s">
        <v>518</v>
      </c>
    </row>
    <row r="389" spans="1:47" s="2" customFormat="1" ht="39">
      <c r="A389" s="33"/>
      <c r="B389" s="34"/>
      <c r="C389" s="33"/>
      <c r="D389" s="172" t="s">
        <v>152</v>
      </c>
      <c r="E389" s="33"/>
      <c r="F389" s="173" t="s">
        <v>519</v>
      </c>
      <c r="G389" s="33"/>
      <c r="H389" s="33"/>
      <c r="I389" s="94"/>
      <c r="J389" s="33"/>
      <c r="K389" s="33"/>
      <c r="L389" s="34"/>
      <c r="M389" s="174"/>
      <c r="N389" s="175"/>
      <c r="O389" s="59"/>
      <c r="P389" s="59"/>
      <c r="Q389" s="59"/>
      <c r="R389" s="59"/>
      <c r="S389" s="59"/>
      <c r="T389" s="60"/>
      <c r="U389" s="33"/>
      <c r="V389" s="33"/>
      <c r="W389" s="33"/>
      <c r="X389" s="33"/>
      <c r="Y389" s="33"/>
      <c r="Z389" s="33"/>
      <c r="AA389" s="33"/>
      <c r="AB389" s="33"/>
      <c r="AC389" s="33"/>
      <c r="AD389" s="33"/>
      <c r="AE389" s="33"/>
      <c r="AT389" s="18" t="s">
        <v>152</v>
      </c>
      <c r="AU389" s="18" t="s">
        <v>82</v>
      </c>
    </row>
    <row r="390" spans="2:51" s="15" customFormat="1" ht="12">
      <c r="B390" s="193"/>
      <c r="D390" s="172" t="s">
        <v>156</v>
      </c>
      <c r="E390" s="194" t="s">
        <v>1</v>
      </c>
      <c r="F390" s="195" t="s">
        <v>456</v>
      </c>
      <c r="H390" s="194" t="s">
        <v>1</v>
      </c>
      <c r="I390" s="196"/>
      <c r="L390" s="193"/>
      <c r="M390" s="197"/>
      <c r="N390" s="198"/>
      <c r="O390" s="198"/>
      <c r="P390" s="198"/>
      <c r="Q390" s="198"/>
      <c r="R390" s="198"/>
      <c r="S390" s="198"/>
      <c r="T390" s="199"/>
      <c r="AT390" s="194" t="s">
        <v>156</v>
      </c>
      <c r="AU390" s="194" t="s">
        <v>82</v>
      </c>
      <c r="AV390" s="15" t="s">
        <v>80</v>
      </c>
      <c r="AW390" s="15" t="s">
        <v>29</v>
      </c>
      <c r="AX390" s="15" t="s">
        <v>72</v>
      </c>
      <c r="AY390" s="194" t="s">
        <v>142</v>
      </c>
    </row>
    <row r="391" spans="2:51" s="13" customFormat="1" ht="12">
      <c r="B391" s="177"/>
      <c r="D391" s="172" t="s">
        <v>156</v>
      </c>
      <c r="E391" s="178" t="s">
        <v>1</v>
      </c>
      <c r="F391" s="179" t="s">
        <v>520</v>
      </c>
      <c r="H391" s="180">
        <v>620</v>
      </c>
      <c r="I391" s="181"/>
      <c r="L391" s="177"/>
      <c r="M391" s="182"/>
      <c r="N391" s="183"/>
      <c r="O391" s="183"/>
      <c r="P391" s="183"/>
      <c r="Q391" s="183"/>
      <c r="R391" s="183"/>
      <c r="S391" s="183"/>
      <c r="T391" s="184"/>
      <c r="AT391" s="178" t="s">
        <v>156</v>
      </c>
      <c r="AU391" s="178" t="s">
        <v>82</v>
      </c>
      <c r="AV391" s="13" t="s">
        <v>82</v>
      </c>
      <c r="AW391" s="13" t="s">
        <v>29</v>
      </c>
      <c r="AX391" s="13" t="s">
        <v>72</v>
      </c>
      <c r="AY391" s="178" t="s">
        <v>142</v>
      </c>
    </row>
    <row r="392" spans="2:51" s="14" customFormat="1" ht="12">
      <c r="B392" s="185"/>
      <c r="D392" s="172" t="s">
        <v>156</v>
      </c>
      <c r="E392" s="186" t="s">
        <v>1</v>
      </c>
      <c r="F392" s="187" t="s">
        <v>158</v>
      </c>
      <c r="H392" s="188">
        <v>620</v>
      </c>
      <c r="I392" s="189"/>
      <c r="L392" s="185"/>
      <c r="M392" s="190"/>
      <c r="N392" s="191"/>
      <c r="O392" s="191"/>
      <c r="P392" s="191"/>
      <c r="Q392" s="191"/>
      <c r="R392" s="191"/>
      <c r="S392" s="191"/>
      <c r="T392" s="192"/>
      <c r="AT392" s="186" t="s">
        <v>156</v>
      </c>
      <c r="AU392" s="186" t="s">
        <v>82</v>
      </c>
      <c r="AV392" s="14" t="s">
        <v>150</v>
      </c>
      <c r="AW392" s="14" t="s">
        <v>29</v>
      </c>
      <c r="AX392" s="14" t="s">
        <v>80</v>
      </c>
      <c r="AY392" s="186" t="s">
        <v>142</v>
      </c>
    </row>
    <row r="393" spans="2:51" s="15" customFormat="1" ht="22.5">
      <c r="B393" s="193"/>
      <c r="D393" s="172" t="s">
        <v>156</v>
      </c>
      <c r="E393" s="194" t="s">
        <v>1</v>
      </c>
      <c r="F393" s="195" t="s">
        <v>458</v>
      </c>
      <c r="H393" s="194" t="s">
        <v>1</v>
      </c>
      <c r="I393" s="196"/>
      <c r="L393" s="193"/>
      <c r="M393" s="197"/>
      <c r="N393" s="198"/>
      <c r="O393" s="198"/>
      <c r="P393" s="198"/>
      <c r="Q393" s="198"/>
      <c r="R393" s="198"/>
      <c r="S393" s="198"/>
      <c r="T393" s="199"/>
      <c r="AT393" s="194" t="s">
        <v>156</v>
      </c>
      <c r="AU393" s="194" t="s">
        <v>82</v>
      </c>
      <c r="AV393" s="15" t="s">
        <v>80</v>
      </c>
      <c r="AW393" s="15" t="s">
        <v>29</v>
      </c>
      <c r="AX393" s="15" t="s">
        <v>72</v>
      </c>
      <c r="AY393" s="194" t="s">
        <v>142</v>
      </c>
    </row>
    <row r="394" spans="1:65" s="2" customFormat="1" ht="16.5" customHeight="1">
      <c r="A394" s="33"/>
      <c r="B394" s="158"/>
      <c r="C394" s="200" t="s">
        <v>521</v>
      </c>
      <c r="D394" s="200" t="s">
        <v>197</v>
      </c>
      <c r="E394" s="201" t="s">
        <v>522</v>
      </c>
      <c r="F394" s="202" t="s">
        <v>523</v>
      </c>
      <c r="G394" s="203" t="s">
        <v>148</v>
      </c>
      <c r="H394" s="204">
        <v>1778.7</v>
      </c>
      <c r="I394" s="205"/>
      <c r="J394" s="206">
        <f>ROUND(I394*H394,2)</f>
        <v>0</v>
      </c>
      <c r="K394" s="202" t="s">
        <v>149</v>
      </c>
      <c r="L394" s="207"/>
      <c r="M394" s="208" t="s">
        <v>1</v>
      </c>
      <c r="N394" s="209" t="s">
        <v>37</v>
      </c>
      <c r="O394" s="59"/>
      <c r="P394" s="168">
        <f>O394*H394</f>
        <v>0</v>
      </c>
      <c r="Q394" s="168">
        <v>0.222</v>
      </c>
      <c r="R394" s="168">
        <f>Q394*H394</f>
        <v>394.8714</v>
      </c>
      <c r="S394" s="168">
        <v>0</v>
      </c>
      <c r="T394" s="169">
        <f>S394*H394</f>
        <v>0</v>
      </c>
      <c r="U394" s="33"/>
      <c r="V394" s="33"/>
      <c r="W394" s="33"/>
      <c r="X394" s="33"/>
      <c r="Y394" s="33"/>
      <c r="Z394" s="33"/>
      <c r="AA394" s="33"/>
      <c r="AB394" s="33"/>
      <c r="AC394" s="33"/>
      <c r="AD394" s="33"/>
      <c r="AE394" s="33"/>
      <c r="AR394" s="170" t="s">
        <v>201</v>
      </c>
      <c r="AT394" s="170" t="s">
        <v>197</v>
      </c>
      <c r="AU394" s="170" t="s">
        <v>82</v>
      </c>
      <c r="AY394" s="18" t="s">
        <v>142</v>
      </c>
      <c r="BE394" s="171">
        <f>IF(N394="základní",J394,0)</f>
        <v>0</v>
      </c>
      <c r="BF394" s="171">
        <f>IF(N394="snížená",J394,0)</f>
        <v>0</v>
      </c>
      <c r="BG394" s="171">
        <f>IF(N394="zákl. přenesená",J394,0)</f>
        <v>0</v>
      </c>
      <c r="BH394" s="171">
        <f>IF(N394="sníž. přenesená",J394,0)</f>
        <v>0</v>
      </c>
      <c r="BI394" s="171">
        <f>IF(N394="nulová",J394,0)</f>
        <v>0</v>
      </c>
      <c r="BJ394" s="18" t="s">
        <v>80</v>
      </c>
      <c r="BK394" s="171">
        <f>ROUND(I394*H394,2)</f>
        <v>0</v>
      </c>
      <c r="BL394" s="18" t="s">
        <v>150</v>
      </c>
      <c r="BM394" s="170" t="s">
        <v>524</v>
      </c>
    </row>
    <row r="395" spans="1:47" s="2" customFormat="1" ht="12">
      <c r="A395" s="33"/>
      <c r="B395" s="34"/>
      <c r="C395" s="33"/>
      <c r="D395" s="172" t="s">
        <v>152</v>
      </c>
      <c r="E395" s="33"/>
      <c r="F395" s="173" t="s">
        <v>523</v>
      </c>
      <c r="G395" s="33"/>
      <c r="H395" s="33"/>
      <c r="I395" s="94"/>
      <c r="J395" s="33"/>
      <c r="K395" s="33"/>
      <c r="L395" s="34"/>
      <c r="M395" s="174"/>
      <c r="N395" s="175"/>
      <c r="O395" s="59"/>
      <c r="P395" s="59"/>
      <c r="Q395" s="59"/>
      <c r="R395" s="59"/>
      <c r="S395" s="59"/>
      <c r="T395" s="60"/>
      <c r="U395" s="33"/>
      <c r="V395" s="33"/>
      <c r="W395" s="33"/>
      <c r="X395" s="33"/>
      <c r="Y395" s="33"/>
      <c r="Z395" s="33"/>
      <c r="AA395" s="33"/>
      <c r="AB395" s="33"/>
      <c r="AC395" s="33"/>
      <c r="AD395" s="33"/>
      <c r="AE395" s="33"/>
      <c r="AT395" s="18" t="s">
        <v>152</v>
      </c>
      <c r="AU395" s="18" t="s">
        <v>82</v>
      </c>
    </row>
    <row r="396" spans="2:51" s="13" customFormat="1" ht="12">
      <c r="B396" s="177"/>
      <c r="D396" s="172" t="s">
        <v>156</v>
      </c>
      <c r="E396" s="178" t="s">
        <v>1</v>
      </c>
      <c r="F396" s="179" t="s">
        <v>525</v>
      </c>
      <c r="H396" s="180">
        <v>710</v>
      </c>
      <c r="I396" s="181"/>
      <c r="L396" s="177"/>
      <c r="M396" s="182"/>
      <c r="N396" s="183"/>
      <c r="O396" s="183"/>
      <c r="P396" s="183"/>
      <c r="Q396" s="183"/>
      <c r="R396" s="183"/>
      <c r="S396" s="183"/>
      <c r="T396" s="184"/>
      <c r="AT396" s="178" t="s">
        <v>156</v>
      </c>
      <c r="AU396" s="178" t="s">
        <v>82</v>
      </c>
      <c r="AV396" s="13" t="s">
        <v>82</v>
      </c>
      <c r="AW396" s="13" t="s">
        <v>29</v>
      </c>
      <c r="AX396" s="13" t="s">
        <v>72</v>
      </c>
      <c r="AY396" s="178" t="s">
        <v>142</v>
      </c>
    </row>
    <row r="397" spans="2:51" s="13" customFormat="1" ht="12">
      <c r="B397" s="177"/>
      <c r="D397" s="172" t="s">
        <v>156</v>
      </c>
      <c r="E397" s="178" t="s">
        <v>1</v>
      </c>
      <c r="F397" s="179" t="s">
        <v>526</v>
      </c>
      <c r="H397" s="180">
        <v>1400</v>
      </c>
      <c r="I397" s="181"/>
      <c r="L397" s="177"/>
      <c r="M397" s="182"/>
      <c r="N397" s="183"/>
      <c r="O397" s="183"/>
      <c r="P397" s="183"/>
      <c r="Q397" s="183"/>
      <c r="R397" s="183"/>
      <c r="S397" s="183"/>
      <c r="T397" s="184"/>
      <c r="AT397" s="178" t="s">
        <v>156</v>
      </c>
      <c r="AU397" s="178" t="s">
        <v>82</v>
      </c>
      <c r="AV397" s="13" t="s">
        <v>82</v>
      </c>
      <c r="AW397" s="13" t="s">
        <v>29</v>
      </c>
      <c r="AX397" s="13" t="s">
        <v>72</v>
      </c>
      <c r="AY397" s="178" t="s">
        <v>142</v>
      </c>
    </row>
    <row r="398" spans="2:51" s="13" customFormat="1" ht="33.75">
      <c r="B398" s="177"/>
      <c r="D398" s="172" t="s">
        <v>156</v>
      </c>
      <c r="E398" s="178" t="s">
        <v>1</v>
      </c>
      <c r="F398" s="179" t="s">
        <v>527</v>
      </c>
      <c r="H398" s="180">
        <v>-416</v>
      </c>
      <c r="I398" s="181"/>
      <c r="L398" s="177"/>
      <c r="M398" s="182"/>
      <c r="N398" s="183"/>
      <c r="O398" s="183"/>
      <c r="P398" s="183"/>
      <c r="Q398" s="183"/>
      <c r="R398" s="183"/>
      <c r="S398" s="183"/>
      <c r="T398" s="184"/>
      <c r="AT398" s="178" t="s">
        <v>156</v>
      </c>
      <c r="AU398" s="178" t="s">
        <v>82</v>
      </c>
      <c r="AV398" s="13" t="s">
        <v>82</v>
      </c>
      <c r="AW398" s="13" t="s">
        <v>29</v>
      </c>
      <c r="AX398" s="13" t="s">
        <v>72</v>
      </c>
      <c r="AY398" s="178" t="s">
        <v>142</v>
      </c>
    </row>
    <row r="399" spans="2:51" s="16" customFormat="1" ht="12">
      <c r="B399" s="210"/>
      <c r="D399" s="172" t="s">
        <v>156</v>
      </c>
      <c r="E399" s="211" t="s">
        <v>1</v>
      </c>
      <c r="F399" s="212" t="s">
        <v>252</v>
      </c>
      <c r="H399" s="213">
        <v>1694</v>
      </c>
      <c r="I399" s="214"/>
      <c r="L399" s="210"/>
      <c r="M399" s="215"/>
      <c r="N399" s="216"/>
      <c r="O399" s="216"/>
      <c r="P399" s="216"/>
      <c r="Q399" s="216"/>
      <c r="R399" s="216"/>
      <c r="S399" s="216"/>
      <c r="T399" s="217"/>
      <c r="AT399" s="211" t="s">
        <v>156</v>
      </c>
      <c r="AU399" s="211" t="s">
        <v>82</v>
      </c>
      <c r="AV399" s="16" t="s">
        <v>99</v>
      </c>
      <c r="AW399" s="16" t="s">
        <v>29</v>
      </c>
      <c r="AX399" s="16" t="s">
        <v>72</v>
      </c>
      <c r="AY399" s="211" t="s">
        <v>142</v>
      </c>
    </row>
    <row r="400" spans="2:51" s="13" customFormat="1" ht="12">
      <c r="B400" s="177"/>
      <c r="D400" s="172" t="s">
        <v>156</v>
      </c>
      <c r="E400" s="178" t="s">
        <v>1</v>
      </c>
      <c r="F400" s="179" t="s">
        <v>528</v>
      </c>
      <c r="H400" s="180">
        <v>1778.7</v>
      </c>
      <c r="I400" s="181"/>
      <c r="L400" s="177"/>
      <c r="M400" s="182"/>
      <c r="N400" s="183"/>
      <c r="O400" s="183"/>
      <c r="P400" s="183"/>
      <c r="Q400" s="183"/>
      <c r="R400" s="183"/>
      <c r="S400" s="183"/>
      <c r="T400" s="184"/>
      <c r="AT400" s="178" t="s">
        <v>156</v>
      </c>
      <c r="AU400" s="178" t="s">
        <v>82</v>
      </c>
      <c r="AV400" s="13" t="s">
        <v>82</v>
      </c>
      <c r="AW400" s="13" t="s">
        <v>29</v>
      </c>
      <c r="AX400" s="13" t="s">
        <v>80</v>
      </c>
      <c r="AY400" s="178" t="s">
        <v>142</v>
      </c>
    </row>
    <row r="401" spans="2:51" s="15" customFormat="1" ht="22.5">
      <c r="B401" s="193"/>
      <c r="D401" s="172" t="s">
        <v>156</v>
      </c>
      <c r="E401" s="194" t="s">
        <v>1</v>
      </c>
      <c r="F401" s="195" t="s">
        <v>458</v>
      </c>
      <c r="H401" s="194" t="s">
        <v>1</v>
      </c>
      <c r="I401" s="196"/>
      <c r="L401" s="193"/>
      <c r="M401" s="197"/>
      <c r="N401" s="198"/>
      <c r="O401" s="198"/>
      <c r="P401" s="198"/>
      <c r="Q401" s="198"/>
      <c r="R401" s="198"/>
      <c r="S401" s="198"/>
      <c r="T401" s="199"/>
      <c r="AT401" s="194" t="s">
        <v>156</v>
      </c>
      <c r="AU401" s="194" t="s">
        <v>82</v>
      </c>
      <c r="AV401" s="15" t="s">
        <v>80</v>
      </c>
      <c r="AW401" s="15" t="s">
        <v>29</v>
      </c>
      <c r="AX401" s="15" t="s">
        <v>72</v>
      </c>
      <c r="AY401" s="194" t="s">
        <v>142</v>
      </c>
    </row>
    <row r="402" spans="1:65" s="2" customFormat="1" ht="16.5" customHeight="1">
      <c r="A402" s="33"/>
      <c r="B402" s="158"/>
      <c r="C402" s="159" t="s">
        <v>529</v>
      </c>
      <c r="D402" s="159" t="s">
        <v>145</v>
      </c>
      <c r="E402" s="160" t="s">
        <v>530</v>
      </c>
      <c r="F402" s="161" t="s">
        <v>531</v>
      </c>
      <c r="G402" s="162" t="s">
        <v>148</v>
      </c>
      <c r="H402" s="163">
        <v>190</v>
      </c>
      <c r="I402" s="164"/>
      <c r="J402" s="165">
        <f>ROUND(I402*H402,2)</f>
        <v>0</v>
      </c>
      <c r="K402" s="161" t="s">
        <v>149</v>
      </c>
      <c r="L402" s="34"/>
      <c r="M402" s="166" t="s">
        <v>1</v>
      </c>
      <c r="N402" s="167" t="s">
        <v>37</v>
      </c>
      <c r="O402" s="59"/>
      <c r="P402" s="168">
        <f>O402*H402</f>
        <v>0</v>
      </c>
      <c r="Q402" s="168">
        <v>0</v>
      </c>
      <c r="R402" s="168">
        <f>Q402*H402</f>
        <v>0</v>
      </c>
      <c r="S402" s="168">
        <v>0</v>
      </c>
      <c r="T402" s="169">
        <f>S402*H402</f>
        <v>0</v>
      </c>
      <c r="U402" s="33"/>
      <c r="V402" s="33"/>
      <c r="W402" s="33"/>
      <c r="X402" s="33"/>
      <c r="Y402" s="33"/>
      <c r="Z402" s="33"/>
      <c r="AA402" s="33"/>
      <c r="AB402" s="33"/>
      <c r="AC402" s="33"/>
      <c r="AD402" s="33"/>
      <c r="AE402" s="33"/>
      <c r="AR402" s="170" t="s">
        <v>150</v>
      </c>
      <c r="AT402" s="170" t="s">
        <v>145</v>
      </c>
      <c r="AU402" s="170" t="s">
        <v>82</v>
      </c>
      <c r="AY402" s="18" t="s">
        <v>142</v>
      </c>
      <c r="BE402" s="171">
        <f>IF(N402="základní",J402,0)</f>
        <v>0</v>
      </c>
      <c r="BF402" s="171">
        <f>IF(N402="snížená",J402,0)</f>
        <v>0</v>
      </c>
      <c r="BG402" s="171">
        <f>IF(N402="zákl. přenesená",J402,0)</f>
        <v>0</v>
      </c>
      <c r="BH402" s="171">
        <f>IF(N402="sníž. přenesená",J402,0)</f>
        <v>0</v>
      </c>
      <c r="BI402" s="171">
        <f>IF(N402="nulová",J402,0)</f>
        <v>0</v>
      </c>
      <c r="BJ402" s="18" t="s">
        <v>80</v>
      </c>
      <c r="BK402" s="171">
        <f>ROUND(I402*H402,2)</f>
        <v>0</v>
      </c>
      <c r="BL402" s="18" t="s">
        <v>150</v>
      </c>
      <c r="BM402" s="170" t="s">
        <v>532</v>
      </c>
    </row>
    <row r="403" spans="1:47" s="2" customFormat="1" ht="19.5">
      <c r="A403" s="33"/>
      <c r="B403" s="34"/>
      <c r="C403" s="33"/>
      <c r="D403" s="172" t="s">
        <v>152</v>
      </c>
      <c r="E403" s="33"/>
      <c r="F403" s="173" t="s">
        <v>533</v>
      </c>
      <c r="G403" s="33"/>
      <c r="H403" s="33"/>
      <c r="I403" s="94"/>
      <c r="J403" s="33"/>
      <c r="K403" s="33"/>
      <c r="L403" s="34"/>
      <c r="M403" s="174"/>
      <c r="N403" s="175"/>
      <c r="O403" s="59"/>
      <c r="P403" s="59"/>
      <c r="Q403" s="59"/>
      <c r="R403" s="59"/>
      <c r="S403" s="59"/>
      <c r="T403" s="60"/>
      <c r="U403" s="33"/>
      <c r="V403" s="33"/>
      <c r="W403" s="33"/>
      <c r="X403" s="33"/>
      <c r="Y403" s="33"/>
      <c r="Z403" s="33"/>
      <c r="AA403" s="33"/>
      <c r="AB403" s="33"/>
      <c r="AC403" s="33"/>
      <c r="AD403" s="33"/>
      <c r="AE403" s="33"/>
      <c r="AT403" s="18" t="s">
        <v>152</v>
      </c>
      <c r="AU403" s="18" t="s">
        <v>82</v>
      </c>
    </row>
    <row r="404" spans="2:51" s="13" customFormat="1" ht="12">
      <c r="B404" s="177"/>
      <c r="D404" s="172" t="s">
        <v>156</v>
      </c>
      <c r="E404" s="178" t="s">
        <v>1</v>
      </c>
      <c r="F404" s="179" t="s">
        <v>534</v>
      </c>
      <c r="H404" s="180">
        <v>190</v>
      </c>
      <c r="I404" s="181"/>
      <c r="L404" s="177"/>
      <c r="M404" s="182"/>
      <c r="N404" s="183"/>
      <c r="O404" s="183"/>
      <c r="P404" s="183"/>
      <c r="Q404" s="183"/>
      <c r="R404" s="183"/>
      <c r="S404" s="183"/>
      <c r="T404" s="184"/>
      <c r="AT404" s="178" t="s">
        <v>156</v>
      </c>
      <c r="AU404" s="178" t="s">
        <v>82</v>
      </c>
      <c r="AV404" s="13" t="s">
        <v>82</v>
      </c>
      <c r="AW404" s="13" t="s">
        <v>29</v>
      </c>
      <c r="AX404" s="13" t="s">
        <v>80</v>
      </c>
      <c r="AY404" s="178" t="s">
        <v>142</v>
      </c>
    </row>
    <row r="405" spans="2:51" s="15" customFormat="1" ht="22.5">
      <c r="B405" s="193"/>
      <c r="D405" s="172" t="s">
        <v>156</v>
      </c>
      <c r="E405" s="194" t="s">
        <v>1</v>
      </c>
      <c r="F405" s="195" t="s">
        <v>458</v>
      </c>
      <c r="H405" s="194" t="s">
        <v>1</v>
      </c>
      <c r="I405" s="196"/>
      <c r="L405" s="193"/>
      <c r="M405" s="197"/>
      <c r="N405" s="198"/>
      <c r="O405" s="198"/>
      <c r="P405" s="198"/>
      <c r="Q405" s="198"/>
      <c r="R405" s="198"/>
      <c r="S405" s="198"/>
      <c r="T405" s="199"/>
      <c r="AT405" s="194" t="s">
        <v>156</v>
      </c>
      <c r="AU405" s="194" t="s">
        <v>82</v>
      </c>
      <c r="AV405" s="15" t="s">
        <v>80</v>
      </c>
      <c r="AW405" s="15" t="s">
        <v>29</v>
      </c>
      <c r="AX405" s="15" t="s">
        <v>72</v>
      </c>
      <c r="AY405" s="194" t="s">
        <v>142</v>
      </c>
    </row>
    <row r="406" spans="1:65" s="2" customFormat="1" ht="16.5" customHeight="1">
      <c r="A406" s="33"/>
      <c r="B406" s="158"/>
      <c r="C406" s="200" t="s">
        <v>535</v>
      </c>
      <c r="D406" s="200" t="s">
        <v>197</v>
      </c>
      <c r="E406" s="201" t="s">
        <v>536</v>
      </c>
      <c r="F406" s="202" t="s">
        <v>537</v>
      </c>
      <c r="G406" s="203" t="s">
        <v>148</v>
      </c>
      <c r="H406" s="204">
        <v>199.5</v>
      </c>
      <c r="I406" s="205"/>
      <c r="J406" s="206">
        <f>ROUND(I406*H406,2)</f>
        <v>0</v>
      </c>
      <c r="K406" s="202" t="s">
        <v>149</v>
      </c>
      <c r="L406" s="207"/>
      <c r="M406" s="208" t="s">
        <v>1</v>
      </c>
      <c r="N406" s="209" t="s">
        <v>37</v>
      </c>
      <c r="O406" s="59"/>
      <c r="P406" s="168">
        <f>O406*H406</f>
        <v>0</v>
      </c>
      <c r="Q406" s="168">
        <v>0</v>
      </c>
      <c r="R406" s="168">
        <f>Q406*H406</f>
        <v>0</v>
      </c>
      <c r="S406" s="168">
        <v>0</v>
      </c>
      <c r="T406" s="169">
        <f>S406*H406</f>
        <v>0</v>
      </c>
      <c r="U406" s="33"/>
      <c r="V406" s="33"/>
      <c r="W406" s="33"/>
      <c r="X406" s="33"/>
      <c r="Y406" s="33"/>
      <c r="Z406" s="33"/>
      <c r="AA406" s="33"/>
      <c r="AB406" s="33"/>
      <c r="AC406" s="33"/>
      <c r="AD406" s="33"/>
      <c r="AE406" s="33"/>
      <c r="AR406" s="170" t="s">
        <v>201</v>
      </c>
      <c r="AT406" s="170" t="s">
        <v>197</v>
      </c>
      <c r="AU406" s="170" t="s">
        <v>82</v>
      </c>
      <c r="AY406" s="18" t="s">
        <v>142</v>
      </c>
      <c r="BE406" s="171">
        <f>IF(N406="základní",J406,0)</f>
        <v>0</v>
      </c>
      <c r="BF406" s="171">
        <f>IF(N406="snížená",J406,0)</f>
        <v>0</v>
      </c>
      <c r="BG406" s="171">
        <f>IF(N406="zákl. přenesená",J406,0)</f>
        <v>0</v>
      </c>
      <c r="BH406" s="171">
        <f>IF(N406="sníž. přenesená",J406,0)</f>
        <v>0</v>
      </c>
      <c r="BI406" s="171">
        <f>IF(N406="nulová",J406,0)</f>
        <v>0</v>
      </c>
      <c r="BJ406" s="18" t="s">
        <v>80</v>
      </c>
      <c r="BK406" s="171">
        <f>ROUND(I406*H406,2)</f>
        <v>0</v>
      </c>
      <c r="BL406" s="18" t="s">
        <v>150</v>
      </c>
      <c r="BM406" s="170" t="s">
        <v>538</v>
      </c>
    </row>
    <row r="407" spans="1:47" s="2" customFormat="1" ht="12">
      <c r="A407" s="33"/>
      <c r="B407" s="34"/>
      <c r="C407" s="33"/>
      <c r="D407" s="172" t="s">
        <v>152</v>
      </c>
      <c r="E407" s="33"/>
      <c r="F407" s="173" t="s">
        <v>537</v>
      </c>
      <c r="G407" s="33"/>
      <c r="H407" s="33"/>
      <c r="I407" s="94"/>
      <c r="J407" s="33"/>
      <c r="K407" s="33"/>
      <c r="L407" s="34"/>
      <c r="M407" s="174"/>
      <c r="N407" s="175"/>
      <c r="O407" s="59"/>
      <c r="P407" s="59"/>
      <c r="Q407" s="59"/>
      <c r="R407" s="59"/>
      <c r="S407" s="59"/>
      <c r="T407" s="60"/>
      <c r="U407" s="33"/>
      <c r="V407" s="33"/>
      <c r="W407" s="33"/>
      <c r="X407" s="33"/>
      <c r="Y407" s="33"/>
      <c r="Z407" s="33"/>
      <c r="AA407" s="33"/>
      <c r="AB407" s="33"/>
      <c r="AC407" s="33"/>
      <c r="AD407" s="33"/>
      <c r="AE407" s="33"/>
      <c r="AT407" s="18" t="s">
        <v>152</v>
      </c>
      <c r="AU407" s="18" t="s">
        <v>82</v>
      </c>
    </row>
    <row r="408" spans="2:51" s="13" customFormat="1" ht="12">
      <c r="B408" s="177"/>
      <c r="D408" s="172" t="s">
        <v>156</v>
      </c>
      <c r="E408" s="178" t="s">
        <v>1</v>
      </c>
      <c r="F408" s="179" t="s">
        <v>539</v>
      </c>
      <c r="H408" s="180">
        <v>190</v>
      </c>
      <c r="I408" s="181"/>
      <c r="L408" s="177"/>
      <c r="M408" s="182"/>
      <c r="N408" s="183"/>
      <c r="O408" s="183"/>
      <c r="P408" s="183"/>
      <c r="Q408" s="183"/>
      <c r="R408" s="183"/>
      <c r="S408" s="183"/>
      <c r="T408" s="184"/>
      <c r="AT408" s="178" t="s">
        <v>156</v>
      </c>
      <c r="AU408" s="178" t="s">
        <v>82</v>
      </c>
      <c r="AV408" s="13" t="s">
        <v>82</v>
      </c>
      <c r="AW408" s="13" t="s">
        <v>29</v>
      </c>
      <c r="AX408" s="13" t="s">
        <v>72</v>
      </c>
      <c r="AY408" s="178" t="s">
        <v>142</v>
      </c>
    </row>
    <row r="409" spans="2:51" s="13" customFormat="1" ht="12">
      <c r="B409" s="177"/>
      <c r="D409" s="172" t="s">
        <v>156</v>
      </c>
      <c r="E409" s="178" t="s">
        <v>1</v>
      </c>
      <c r="F409" s="179" t="s">
        <v>540</v>
      </c>
      <c r="H409" s="180">
        <v>199.5</v>
      </c>
      <c r="I409" s="181"/>
      <c r="L409" s="177"/>
      <c r="M409" s="182"/>
      <c r="N409" s="183"/>
      <c r="O409" s="183"/>
      <c r="P409" s="183"/>
      <c r="Q409" s="183"/>
      <c r="R409" s="183"/>
      <c r="S409" s="183"/>
      <c r="T409" s="184"/>
      <c r="AT409" s="178" t="s">
        <v>156</v>
      </c>
      <c r="AU409" s="178" t="s">
        <v>82</v>
      </c>
      <c r="AV409" s="13" t="s">
        <v>82</v>
      </c>
      <c r="AW409" s="13" t="s">
        <v>29</v>
      </c>
      <c r="AX409" s="13" t="s">
        <v>80</v>
      </c>
      <c r="AY409" s="178" t="s">
        <v>142</v>
      </c>
    </row>
    <row r="410" spans="2:51" s="15" customFormat="1" ht="22.5">
      <c r="B410" s="193"/>
      <c r="D410" s="172" t="s">
        <v>156</v>
      </c>
      <c r="E410" s="194" t="s">
        <v>1</v>
      </c>
      <c r="F410" s="195" t="s">
        <v>458</v>
      </c>
      <c r="H410" s="194" t="s">
        <v>1</v>
      </c>
      <c r="I410" s="196"/>
      <c r="L410" s="193"/>
      <c r="M410" s="197"/>
      <c r="N410" s="198"/>
      <c r="O410" s="198"/>
      <c r="P410" s="198"/>
      <c r="Q410" s="198"/>
      <c r="R410" s="198"/>
      <c r="S410" s="198"/>
      <c r="T410" s="199"/>
      <c r="AT410" s="194" t="s">
        <v>156</v>
      </c>
      <c r="AU410" s="194" t="s">
        <v>82</v>
      </c>
      <c r="AV410" s="15" t="s">
        <v>80</v>
      </c>
      <c r="AW410" s="15" t="s">
        <v>29</v>
      </c>
      <c r="AX410" s="15" t="s">
        <v>72</v>
      </c>
      <c r="AY410" s="194" t="s">
        <v>142</v>
      </c>
    </row>
    <row r="411" spans="2:63" s="12" customFormat="1" ht="22.9" customHeight="1">
      <c r="B411" s="145"/>
      <c r="D411" s="146" t="s">
        <v>71</v>
      </c>
      <c r="E411" s="156" t="s">
        <v>201</v>
      </c>
      <c r="F411" s="156" t="s">
        <v>541</v>
      </c>
      <c r="I411" s="148"/>
      <c r="J411" s="157">
        <f>BK411</f>
        <v>0</v>
      </c>
      <c r="L411" s="145"/>
      <c r="M411" s="150"/>
      <c r="N411" s="151"/>
      <c r="O411" s="151"/>
      <c r="P411" s="152">
        <f>SUM(P412:P466)</f>
        <v>0</v>
      </c>
      <c r="Q411" s="151"/>
      <c r="R411" s="152">
        <f>SUM(R412:R466)</f>
        <v>34.318070000000006</v>
      </c>
      <c r="S411" s="151"/>
      <c r="T411" s="153">
        <f>SUM(T412:T466)</f>
        <v>21.599999999999998</v>
      </c>
      <c r="AR411" s="146" t="s">
        <v>80</v>
      </c>
      <c r="AT411" s="154" t="s">
        <v>71</v>
      </c>
      <c r="AU411" s="154" t="s">
        <v>80</v>
      </c>
      <c r="AY411" s="146" t="s">
        <v>142</v>
      </c>
      <c r="BK411" s="155">
        <f>SUM(BK412:BK466)</f>
        <v>0</v>
      </c>
    </row>
    <row r="412" spans="1:65" s="2" customFormat="1" ht="16.5" customHeight="1">
      <c r="A412" s="33"/>
      <c r="B412" s="158"/>
      <c r="C412" s="159" t="s">
        <v>542</v>
      </c>
      <c r="D412" s="159" t="s">
        <v>145</v>
      </c>
      <c r="E412" s="160" t="s">
        <v>543</v>
      </c>
      <c r="F412" s="161" t="s">
        <v>544</v>
      </c>
      <c r="G412" s="162" t="s">
        <v>208</v>
      </c>
      <c r="H412" s="163">
        <v>120</v>
      </c>
      <c r="I412" s="164"/>
      <c r="J412" s="165">
        <f>ROUND(I412*H412,2)</f>
        <v>0</v>
      </c>
      <c r="K412" s="161" t="s">
        <v>149</v>
      </c>
      <c r="L412" s="34"/>
      <c r="M412" s="166" t="s">
        <v>1</v>
      </c>
      <c r="N412" s="167" t="s">
        <v>37</v>
      </c>
      <c r="O412" s="59"/>
      <c r="P412" s="168">
        <f>O412*H412</f>
        <v>0</v>
      </c>
      <c r="Q412" s="168">
        <v>0</v>
      </c>
      <c r="R412" s="168">
        <f>Q412*H412</f>
        <v>0</v>
      </c>
      <c r="S412" s="168">
        <v>0.18</v>
      </c>
      <c r="T412" s="169">
        <f>S412*H412</f>
        <v>21.599999999999998</v>
      </c>
      <c r="U412" s="33"/>
      <c r="V412" s="33"/>
      <c r="W412" s="33"/>
      <c r="X412" s="33"/>
      <c r="Y412" s="33"/>
      <c r="Z412" s="33"/>
      <c r="AA412" s="33"/>
      <c r="AB412" s="33"/>
      <c r="AC412" s="33"/>
      <c r="AD412" s="33"/>
      <c r="AE412" s="33"/>
      <c r="AR412" s="170" t="s">
        <v>150</v>
      </c>
      <c r="AT412" s="170" t="s">
        <v>145</v>
      </c>
      <c r="AU412" s="170" t="s">
        <v>82</v>
      </c>
      <c r="AY412" s="18" t="s">
        <v>142</v>
      </c>
      <c r="BE412" s="171">
        <f>IF(N412="základní",J412,0)</f>
        <v>0</v>
      </c>
      <c r="BF412" s="171">
        <f>IF(N412="snížená",J412,0)</f>
        <v>0</v>
      </c>
      <c r="BG412" s="171">
        <f>IF(N412="zákl. přenesená",J412,0)</f>
        <v>0</v>
      </c>
      <c r="BH412" s="171">
        <f>IF(N412="sníž. přenesená",J412,0)</f>
        <v>0</v>
      </c>
      <c r="BI412" s="171">
        <f>IF(N412="nulová",J412,0)</f>
        <v>0</v>
      </c>
      <c r="BJ412" s="18" t="s">
        <v>80</v>
      </c>
      <c r="BK412" s="171">
        <f>ROUND(I412*H412,2)</f>
        <v>0</v>
      </c>
      <c r="BL412" s="18" t="s">
        <v>150</v>
      </c>
      <c r="BM412" s="170" t="s">
        <v>545</v>
      </c>
    </row>
    <row r="413" spans="1:47" s="2" customFormat="1" ht="19.5">
      <c r="A413" s="33"/>
      <c r="B413" s="34"/>
      <c r="C413" s="33"/>
      <c r="D413" s="172" t="s">
        <v>152</v>
      </c>
      <c r="E413" s="33"/>
      <c r="F413" s="173" t="s">
        <v>546</v>
      </c>
      <c r="G413" s="33"/>
      <c r="H413" s="33"/>
      <c r="I413" s="94"/>
      <c r="J413" s="33"/>
      <c r="K413" s="33"/>
      <c r="L413" s="34"/>
      <c r="M413" s="174"/>
      <c r="N413" s="175"/>
      <c r="O413" s="59"/>
      <c r="P413" s="59"/>
      <c r="Q413" s="59"/>
      <c r="R413" s="59"/>
      <c r="S413" s="59"/>
      <c r="T413" s="60"/>
      <c r="U413" s="33"/>
      <c r="V413" s="33"/>
      <c r="W413" s="33"/>
      <c r="X413" s="33"/>
      <c r="Y413" s="33"/>
      <c r="Z413" s="33"/>
      <c r="AA413" s="33"/>
      <c r="AB413" s="33"/>
      <c r="AC413" s="33"/>
      <c r="AD413" s="33"/>
      <c r="AE413" s="33"/>
      <c r="AT413" s="18" t="s">
        <v>152</v>
      </c>
      <c r="AU413" s="18" t="s">
        <v>82</v>
      </c>
    </row>
    <row r="414" spans="1:47" s="2" customFormat="1" ht="39">
      <c r="A414" s="33"/>
      <c r="B414" s="34"/>
      <c r="C414" s="33"/>
      <c r="D414" s="172" t="s">
        <v>154</v>
      </c>
      <c r="E414" s="33"/>
      <c r="F414" s="176" t="s">
        <v>547</v>
      </c>
      <c r="G414" s="33"/>
      <c r="H414" s="33"/>
      <c r="I414" s="94"/>
      <c r="J414" s="33"/>
      <c r="K414" s="33"/>
      <c r="L414" s="34"/>
      <c r="M414" s="174"/>
      <c r="N414" s="175"/>
      <c r="O414" s="59"/>
      <c r="P414" s="59"/>
      <c r="Q414" s="59"/>
      <c r="R414" s="59"/>
      <c r="S414" s="59"/>
      <c r="T414" s="60"/>
      <c r="U414" s="33"/>
      <c r="V414" s="33"/>
      <c r="W414" s="33"/>
      <c r="X414" s="33"/>
      <c r="Y414" s="33"/>
      <c r="Z414" s="33"/>
      <c r="AA414" s="33"/>
      <c r="AB414" s="33"/>
      <c r="AC414" s="33"/>
      <c r="AD414" s="33"/>
      <c r="AE414" s="33"/>
      <c r="AT414" s="18" t="s">
        <v>154</v>
      </c>
      <c r="AU414" s="18" t="s">
        <v>82</v>
      </c>
    </row>
    <row r="415" spans="2:51" s="13" customFormat="1" ht="12">
      <c r="B415" s="177"/>
      <c r="D415" s="172" t="s">
        <v>156</v>
      </c>
      <c r="E415" s="178" t="s">
        <v>1</v>
      </c>
      <c r="F415" s="179" t="s">
        <v>548</v>
      </c>
      <c r="H415" s="180">
        <v>120</v>
      </c>
      <c r="I415" s="181"/>
      <c r="L415" s="177"/>
      <c r="M415" s="182"/>
      <c r="N415" s="183"/>
      <c r="O415" s="183"/>
      <c r="P415" s="183"/>
      <c r="Q415" s="183"/>
      <c r="R415" s="183"/>
      <c r="S415" s="183"/>
      <c r="T415" s="184"/>
      <c r="AT415" s="178" t="s">
        <v>156</v>
      </c>
      <c r="AU415" s="178" t="s">
        <v>82</v>
      </c>
      <c r="AV415" s="13" t="s">
        <v>82</v>
      </c>
      <c r="AW415" s="13" t="s">
        <v>29</v>
      </c>
      <c r="AX415" s="13" t="s">
        <v>80</v>
      </c>
      <c r="AY415" s="178" t="s">
        <v>142</v>
      </c>
    </row>
    <row r="416" spans="2:51" s="15" customFormat="1" ht="12">
      <c r="B416" s="193"/>
      <c r="D416" s="172" t="s">
        <v>156</v>
      </c>
      <c r="E416" s="194" t="s">
        <v>1</v>
      </c>
      <c r="F416" s="195" t="s">
        <v>549</v>
      </c>
      <c r="H416" s="194" t="s">
        <v>1</v>
      </c>
      <c r="I416" s="196"/>
      <c r="L416" s="193"/>
      <c r="M416" s="197"/>
      <c r="N416" s="198"/>
      <c r="O416" s="198"/>
      <c r="P416" s="198"/>
      <c r="Q416" s="198"/>
      <c r="R416" s="198"/>
      <c r="S416" s="198"/>
      <c r="T416" s="199"/>
      <c r="AT416" s="194" t="s">
        <v>156</v>
      </c>
      <c r="AU416" s="194" t="s">
        <v>82</v>
      </c>
      <c r="AV416" s="15" t="s">
        <v>80</v>
      </c>
      <c r="AW416" s="15" t="s">
        <v>29</v>
      </c>
      <c r="AX416" s="15" t="s">
        <v>72</v>
      </c>
      <c r="AY416" s="194" t="s">
        <v>142</v>
      </c>
    </row>
    <row r="417" spans="1:65" s="2" customFormat="1" ht="21.75" customHeight="1">
      <c r="A417" s="33"/>
      <c r="B417" s="158"/>
      <c r="C417" s="159" t="s">
        <v>550</v>
      </c>
      <c r="D417" s="159" t="s">
        <v>145</v>
      </c>
      <c r="E417" s="160" t="s">
        <v>551</v>
      </c>
      <c r="F417" s="161" t="s">
        <v>552</v>
      </c>
      <c r="G417" s="162" t="s">
        <v>208</v>
      </c>
      <c r="H417" s="163">
        <v>165</v>
      </c>
      <c r="I417" s="164"/>
      <c r="J417" s="165">
        <f>ROUND(I417*H417,2)</f>
        <v>0</v>
      </c>
      <c r="K417" s="161" t="s">
        <v>149</v>
      </c>
      <c r="L417" s="34"/>
      <c r="M417" s="166" t="s">
        <v>1</v>
      </c>
      <c r="N417" s="167" t="s">
        <v>37</v>
      </c>
      <c r="O417" s="59"/>
      <c r="P417" s="168">
        <f>O417*H417</f>
        <v>0</v>
      </c>
      <c r="Q417" s="168">
        <v>1E-05</v>
      </c>
      <c r="R417" s="168">
        <f>Q417*H417</f>
        <v>0.0016500000000000002</v>
      </c>
      <c r="S417" s="168">
        <v>0</v>
      </c>
      <c r="T417" s="169">
        <f>S417*H417</f>
        <v>0</v>
      </c>
      <c r="U417" s="33"/>
      <c r="V417" s="33"/>
      <c r="W417" s="33"/>
      <c r="X417" s="33"/>
      <c r="Y417" s="33"/>
      <c r="Z417" s="33"/>
      <c r="AA417" s="33"/>
      <c r="AB417" s="33"/>
      <c r="AC417" s="33"/>
      <c r="AD417" s="33"/>
      <c r="AE417" s="33"/>
      <c r="AR417" s="170" t="s">
        <v>150</v>
      </c>
      <c r="AT417" s="170" t="s">
        <v>145</v>
      </c>
      <c r="AU417" s="170" t="s">
        <v>82</v>
      </c>
      <c r="AY417" s="18" t="s">
        <v>142</v>
      </c>
      <c r="BE417" s="171">
        <f>IF(N417="základní",J417,0)</f>
        <v>0</v>
      </c>
      <c r="BF417" s="171">
        <f>IF(N417="snížená",J417,0)</f>
        <v>0</v>
      </c>
      <c r="BG417" s="171">
        <f>IF(N417="zákl. přenesená",J417,0)</f>
        <v>0</v>
      </c>
      <c r="BH417" s="171">
        <f>IF(N417="sníž. přenesená",J417,0)</f>
        <v>0</v>
      </c>
      <c r="BI417" s="171">
        <f>IF(N417="nulová",J417,0)</f>
        <v>0</v>
      </c>
      <c r="BJ417" s="18" t="s">
        <v>80</v>
      </c>
      <c r="BK417" s="171">
        <f>ROUND(I417*H417,2)</f>
        <v>0</v>
      </c>
      <c r="BL417" s="18" t="s">
        <v>150</v>
      </c>
      <c r="BM417" s="170" t="s">
        <v>553</v>
      </c>
    </row>
    <row r="418" spans="1:47" s="2" customFormat="1" ht="29.25">
      <c r="A418" s="33"/>
      <c r="B418" s="34"/>
      <c r="C418" s="33"/>
      <c r="D418" s="172" t="s">
        <v>152</v>
      </c>
      <c r="E418" s="33"/>
      <c r="F418" s="173" t="s">
        <v>554</v>
      </c>
      <c r="G418" s="33"/>
      <c r="H418" s="33"/>
      <c r="I418" s="94"/>
      <c r="J418" s="33"/>
      <c r="K418" s="33"/>
      <c r="L418" s="34"/>
      <c r="M418" s="174"/>
      <c r="N418" s="175"/>
      <c r="O418" s="59"/>
      <c r="P418" s="59"/>
      <c r="Q418" s="59"/>
      <c r="R418" s="59"/>
      <c r="S418" s="59"/>
      <c r="T418" s="60"/>
      <c r="U418" s="33"/>
      <c r="V418" s="33"/>
      <c r="W418" s="33"/>
      <c r="X418" s="33"/>
      <c r="Y418" s="33"/>
      <c r="Z418" s="33"/>
      <c r="AA418" s="33"/>
      <c r="AB418" s="33"/>
      <c r="AC418" s="33"/>
      <c r="AD418" s="33"/>
      <c r="AE418" s="33"/>
      <c r="AT418" s="18" t="s">
        <v>152</v>
      </c>
      <c r="AU418" s="18" t="s">
        <v>82</v>
      </c>
    </row>
    <row r="419" spans="1:47" s="2" customFormat="1" ht="97.5">
      <c r="A419" s="33"/>
      <c r="B419" s="34"/>
      <c r="C419" s="33"/>
      <c r="D419" s="172" t="s">
        <v>154</v>
      </c>
      <c r="E419" s="33"/>
      <c r="F419" s="176" t="s">
        <v>555</v>
      </c>
      <c r="G419" s="33"/>
      <c r="H419" s="33"/>
      <c r="I419" s="94"/>
      <c r="J419" s="33"/>
      <c r="K419" s="33"/>
      <c r="L419" s="34"/>
      <c r="M419" s="174"/>
      <c r="N419" s="175"/>
      <c r="O419" s="59"/>
      <c r="P419" s="59"/>
      <c r="Q419" s="59"/>
      <c r="R419" s="59"/>
      <c r="S419" s="59"/>
      <c r="T419" s="60"/>
      <c r="U419" s="33"/>
      <c r="V419" s="33"/>
      <c r="W419" s="33"/>
      <c r="X419" s="33"/>
      <c r="Y419" s="33"/>
      <c r="Z419" s="33"/>
      <c r="AA419" s="33"/>
      <c r="AB419" s="33"/>
      <c r="AC419" s="33"/>
      <c r="AD419" s="33"/>
      <c r="AE419" s="33"/>
      <c r="AT419" s="18" t="s">
        <v>154</v>
      </c>
      <c r="AU419" s="18" t="s">
        <v>82</v>
      </c>
    </row>
    <row r="420" spans="2:51" s="13" customFormat="1" ht="12">
      <c r="B420" s="177"/>
      <c r="D420" s="172" t="s">
        <v>156</v>
      </c>
      <c r="E420" s="178" t="s">
        <v>1</v>
      </c>
      <c r="F420" s="179" t="s">
        <v>556</v>
      </c>
      <c r="H420" s="180">
        <v>165</v>
      </c>
      <c r="I420" s="181"/>
      <c r="L420" s="177"/>
      <c r="M420" s="182"/>
      <c r="N420" s="183"/>
      <c r="O420" s="183"/>
      <c r="P420" s="183"/>
      <c r="Q420" s="183"/>
      <c r="R420" s="183"/>
      <c r="S420" s="183"/>
      <c r="T420" s="184"/>
      <c r="AT420" s="178" t="s">
        <v>156</v>
      </c>
      <c r="AU420" s="178" t="s">
        <v>82</v>
      </c>
      <c r="AV420" s="13" t="s">
        <v>82</v>
      </c>
      <c r="AW420" s="13" t="s">
        <v>29</v>
      </c>
      <c r="AX420" s="13" t="s">
        <v>80</v>
      </c>
      <c r="AY420" s="178" t="s">
        <v>142</v>
      </c>
    </row>
    <row r="421" spans="1:65" s="2" customFormat="1" ht="21.75" customHeight="1">
      <c r="A421" s="33"/>
      <c r="B421" s="158"/>
      <c r="C421" s="159" t="s">
        <v>557</v>
      </c>
      <c r="D421" s="159" t="s">
        <v>145</v>
      </c>
      <c r="E421" s="160" t="s">
        <v>558</v>
      </c>
      <c r="F421" s="161" t="s">
        <v>559</v>
      </c>
      <c r="G421" s="162" t="s">
        <v>208</v>
      </c>
      <c r="H421" s="163">
        <v>165</v>
      </c>
      <c r="I421" s="164"/>
      <c r="J421" s="165">
        <f>ROUND(I421*H421,2)</f>
        <v>0</v>
      </c>
      <c r="K421" s="161" t="s">
        <v>149</v>
      </c>
      <c r="L421" s="34"/>
      <c r="M421" s="166" t="s">
        <v>1</v>
      </c>
      <c r="N421" s="167" t="s">
        <v>37</v>
      </c>
      <c r="O421" s="59"/>
      <c r="P421" s="168">
        <f>O421*H421</f>
        <v>0</v>
      </c>
      <c r="Q421" s="168">
        <v>0.00268</v>
      </c>
      <c r="R421" s="168">
        <f>Q421*H421</f>
        <v>0.44220000000000004</v>
      </c>
      <c r="S421" s="168">
        <v>0</v>
      </c>
      <c r="T421" s="169">
        <f>S421*H421</f>
        <v>0</v>
      </c>
      <c r="U421" s="33"/>
      <c r="V421" s="33"/>
      <c r="W421" s="33"/>
      <c r="X421" s="33"/>
      <c r="Y421" s="33"/>
      <c r="Z421" s="33"/>
      <c r="AA421" s="33"/>
      <c r="AB421" s="33"/>
      <c r="AC421" s="33"/>
      <c r="AD421" s="33"/>
      <c r="AE421" s="33"/>
      <c r="AR421" s="170" t="s">
        <v>150</v>
      </c>
      <c r="AT421" s="170" t="s">
        <v>145</v>
      </c>
      <c r="AU421" s="170" t="s">
        <v>82</v>
      </c>
      <c r="AY421" s="18" t="s">
        <v>142</v>
      </c>
      <c r="BE421" s="171">
        <f>IF(N421="základní",J421,0)</f>
        <v>0</v>
      </c>
      <c r="BF421" s="171">
        <f>IF(N421="snížená",J421,0)</f>
        <v>0</v>
      </c>
      <c r="BG421" s="171">
        <f>IF(N421="zákl. přenesená",J421,0)</f>
        <v>0</v>
      </c>
      <c r="BH421" s="171">
        <f>IF(N421="sníž. přenesená",J421,0)</f>
        <v>0</v>
      </c>
      <c r="BI421" s="171">
        <f>IF(N421="nulová",J421,0)</f>
        <v>0</v>
      </c>
      <c r="BJ421" s="18" t="s">
        <v>80</v>
      </c>
      <c r="BK421" s="171">
        <f>ROUND(I421*H421,2)</f>
        <v>0</v>
      </c>
      <c r="BL421" s="18" t="s">
        <v>150</v>
      </c>
      <c r="BM421" s="170" t="s">
        <v>560</v>
      </c>
    </row>
    <row r="422" spans="1:47" s="2" customFormat="1" ht="29.25">
      <c r="A422" s="33"/>
      <c r="B422" s="34"/>
      <c r="C422" s="33"/>
      <c r="D422" s="172" t="s">
        <v>152</v>
      </c>
      <c r="E422" s="33"/>
      <c r="F422" s="173" t="s">
        <v>561</v>
      </c>
      <c r="G422" s="33"/>
      <c r="H422" s="33"/>
      <c r="I422" s="94"/>
      <c r="J422" s="33"/>
      <c r="K422" s="33"/>
      <c r="L422" s="34"/>
      <c r="M422" s="174"/>
      <c r="N422" s="175"/>
      <c r="O422" s="59"/>
      <c r="P422" s="59"/>
      <c r="Q422" s="59"/>
      <c r="R422" s="59"/>
      <c r="S422" s="59"/>
      <c r="T422" s="60"/>
      <c r="U422" s="33"/>
      <c r="V422" s="33"/>
      <c r="W422" s="33"/>
      <c r="X422" s="33"/>
      <c r="Y422" s="33"/>
      <c r="Z422" s="33"/>
      <c r="AA422" s="33"/>
      <c r="AB422" s="33"/>
      <c r="AC422" s="33"/>
      <c r="AD422" s="33"/>
      <c r="AE422" s="33"/>
      <c r="AT422" s="18" t="s">
        <v>152</v>
      </c>
      <c r="AU422" s="18" t="s">
        <v>82</v>
      </c>
    </row>
    <row r="423" spans="1:47" s="2" customFormat="1" ht="107.25">
      <c r="A423" s="33"/>
      <c r="B423" s="34"/>
      <c r="C423" s="33"/>
      <c r="D423" s="172" t="s">
        <v>154</v>
      </c>
      <c r="E423" s="33"/>
      <c r="F423" s="176" t="s">
        <v>562</v>
      </c>
      <c r="G423" s="33"/>
      <c r="H423" s="33"/>
      <c r="I423" s="94"/>
      <c r="J423" s="33"/>
      <c r="K423" s="33"/>
      <c r="L423" s="34"/>
      <c r="M423" s="174"/>
      <c r="N423" s="175"/>
      <c r="O423" s="59"/>
      <c r="P423" s="59"/>
      <c r="Q423" s="59"/>
      <c r="R423" s="59"/>
      <c r="S423" s="59"/>
      <c r="T423" s="60"/>
      <c r="U423" s="33"/>
      <c r="V423" s="33"/>
      <c r="W423" s="33"/>
      <c r="X423" s="33"/>
      <c r="Y423" s="33"/>
      <c r="Z423" s="33"/>
      <c r="AA423" s="33"/>
      <c r="AB423" s="33"/>
      <c r="AC423" s="33"/>
      <c r="AD423" s="33"/>
      <c r="AE423" s="33"/>
      <c r="AT423" s="18" t="s">
        <v>154</v>
      </c>
      <c r="AU423" s="18" t="s">
        <v>82</v>
      </c>
    </row>
    <row r="424" spans="2:51" s="13" customFormat="1" ht="12">
      <c r="B424" s="177"/>
      <c r="D424" s="172" t="s">
        <v>156</v>
      </c>
      <c r="E424" s="178" t="s">
        <v>1</v>
      </c>
      <c r="F424" s="179" t="s">
        <v>556</v>
      </c>
      <c r="H424" s="180">
        <v>165</v>
      </c>
      <c r="I424" s="181"/>
      <c r="L424" s="177"/>
      <c r="M424" s="182"/>
      <c r="N424" s="183"/>
      <c r="O424" s="183"/>
      <c r="P424" s="183"/>
      <c r="Q424" s="183"/>
      <c r="R424" s="183"/>
      <c r="S424" s="183"/>
      <c r="T424" s="184"/>
      <c r="AT424" s="178" t="s">
        <v>156</v>
      </c>
      <c r="AU424" s="178" t="s">
        <v>82</v>
      </c>
      <c r="AV424" s="13" t="s">
        <v>82</v>
      </c>
      <c r="AW424" s="13" t="s">
        <v>29</v>
      </c>
      <c r="AX424" s="13" t="s">
        <v>80</v>
      </c>
      <c r="AY424" s="178" t="s">
        <v>142</v>
      </c>
    </row>
    <row r="425" spans="1:65" s="2" customFormat="1" ht="21.75" customHeight="1">
      <c r="A425" s="33"/>
      <c r="B425" s="158"/>
      <c r="C425" s="159" t="s">
        <v>563</v>
      </c>
      <c r="D425" s="159" t="s">
        <v>145</v>
      </c>
      <c r="E425" s="160" t="s">
        <v>564</v>
      </c>
      <c r="F425" s="161" t="s">
        <v>565</v>
      </c>
      <c r="G425" s="162" t="s">
        <v>163</v>
      </c>
      <c r="H425" s="163">
        <v>60</v>
      </c>
      <c r="I425" s="164"/>
      <c r="J425" s="165">
        <f>ROUND(I425*H425,2)</f>
        <v>0</v>
      </c>
      <c r="K425" s="161" t="s">
        <v>149</v>
      </c>
      <c r="L425" s="34"/>
      <c r="M425" s="166" t="s">
        <v>1</v>
      </c>
      <c r="N425" s="167" t="s">
        <v>37</v>
      </c>
      <c r="O425" s="59"/>
      <c r="P425" s="168">
        <f>O425*H425</f>
        <v>0</v>
      </c>
      <c r="Q425" s="168">
        <v>0</v>
      </c>
      <c r="R425" s="168">
        <f>Q425*H425</f>
        <v>0</v>
      </c>
      <c r="S425" s="168">
        <v>0</v>
      </c>
      <c r="T425" s="169">
        <f>S425*H425</f>
        <v>0</v>
      </c>
      <c r="U425" s="33"/>
      <c r="V425" s="33"/>
      <c r="W425" s="33"/>
      <c r="X425" s="33"/>
      <c r="Y425" s="33"/>
      <c r="Z425" s="33"/>
      <c r="AA425" s="33"/>
      <c r="AB425" s="33"/>
      <c r="AC425" s="33"/>
      <c r="AD425" s="33"/>
      <c r="AE425" s="33"/>
      <c r="AR425" s="170" t="s">
        <v>150</v>
      </c>
      <c r="AT425" s="170" t="s">
        <v>145</v>
      </c>
      <c r="AU425" s="170" t="s">
        <v>82</v>
      </c>
      <c r="AY425" s="18" t="s">
        <v>142</v>
      </c>
      <c r="BE425" s="171">
        <f>IF(N425="základní",J425,0)</f>
        <v>0</v>
      </c>
      <c r="BF425" s="171">
        <f>IF(N425="snížená",J425,0)</f>
        <v>0</v>
      </c>
      <c r="BG425" s="171">
        <f>IF(N425="zákl. přenesená",J425,0)</f>
        <v>0</v>
      </c>
      <c r="BH425" s="171">
        <f>IF(N425="sníž. přenesená",J425,0)</f>
        <v>0</v>
      </c>
      <c r="BI425" s="171">
        <f>IF(N425="nulová",J425,0)</f>
        <v>0</v>
      </c>
      <c r="BJ425" s="18" t="s">
        <v>80</v>
      </c>
      <c r="BK425" s="171">
        <f>ROUND(I425*H425,2)</f>
        <v>0</v>
      </c>
      <c r="BL425" s="18" t="s">
        <v>150</v>
      </c>
      <c r="BM425" s="170" t="s">
        <v>566</v>
      </c>
    </row>
    <row r="426" spans="1:47" s="2" customFormat="1" ht="19.5">
      <c r="A426" s="33"/>
      <c r="B426" s="34"/>
      <c r="C426" s="33"/>
      <c r="D426" s="172" t="s">
        <v>152</v>
      </c>
      <c r="E426" s="33"/>
      <c r="F426" s="173" t="s">
        <v>567</v>
      </c>
      <c r="G426" s="33"/>
      <c r="H426" s="33"/>
      <c r="I426" s="94"/>
      <c r="J426" s="33"/>
      <c r="K426" s="33"/>
      <c r="L426" s="34"/>
      <c r="M426" s="174"/>
      <c r="N426" s="175"/>
      <c r="O426" s="59"/>
      <c r="P426" s="59"/>
      <c r="Q426" s="59"/>
      <c r="R426" s="59"/>
      <c r="S426" s="59"/>
      <c r="T426" s="60"/>
      <c r="U426" s="33"/>
      <c r="V426" s="33"/>
      <c r="W426" s="33"/>
      <c r="X426" s="33"/>
      <c r="Y426" s="33"/>
      <c r="Z426" s="33"/>
      <c r="AA426" s="33"/>
      <c r="AB426" s="33"/>
      <c r="AC426" s="33"/>
      <c r="AD426" s="33"/>
      <c r="AE426" s="33"/>
      <c r="AT426" s="18" t="s">
        <v>152</v>
      </c>
      <c r="AU426" s="18" t="s">
        <v>82</v>
      </c>
    </row>
    <row r="427" spans="1:47" s="2" customFormat="1" ht="48.75">
      <c r="A427" s="33"/>
      <c r="B427" s="34"/>
      <c r="C427" s="33"/>
      <c r="D427" s="172" t="s">
        <v>154</v>
      </c>
      <c r="E427" s="33"/>
      <c r="F427" s="176" t="s">
        <v>568</v>
      </c>
      <c r="G427" s="33"/>
      <c r="H427" s="33"/>
      <c r="I427" s="94"/>
      <c r="J427" s="33"/>
      <c r="K427" s="33"/>
      <c r="L427" s="34"/>
      <c r="M427" s="174"/>
      <c r="N427" s="175"/>
      <c r="O427" s="59"/>
      <c r="P427" s="59"/>
      <c r="Q427" s="59"/>
      <c r="R427" s="59"/>
      <c r="S427" s="59"/>
      <c r="T427" s="60"/>
      <c r="U427" s="33"/>
      <c r="V427" s="33"/>
      <c r="W427" s="33"/>
      <c r="X427" s="33"/>
      <c r="Y427" s="33"/>
      <c r="Z427" s="33"/>
      <c r="AA427" s="33"/>
      <c r="AB427" s="33"/>
      <c r="AC427" s="33"/>
      <c r="AD427" s="33"/>
      <c r="AE427" s="33"/>
      <c r="AT427" s="18" t="s">
        <v>154</v>
      </c>
      <c r="AU427" s="18" t="s">
        <v>82</v>
      </c>
    </row>
    <row r="428" spans="2:51" s="13" customFormat="1" ht="22.5">
      <c r="B428" s="177"/>
      <c r="D428" s="172" t="s">
        <v>156</v>
      </c>
      <c r="E428" s="178" t="s">
        <v>1</v>
      </c>
      <c r="F428" s="179" t="s">
        <v>569</v>
      </c>
      <c r="H428" s="180">
        <v>60</v>
      </c>
      <c r="I428" s="181"/>
      <c r="L428" s="177"/>
      <c r="M428" s="182"/>
      <c r="N428" s="183"/>
      <c r="O428" s="183"/>
      <c r="P428" s="183"/>
      <c r="Q428" s="183"/>
      <c r="R428" s="183"/>
      <c r="S428" s="183"/>
      <c r="T428" s="184"/>
      <c r="AT428" s="178" t="s">
        <v>156</v>
      </c>
      <c r="AU428" s="178" t="s">
        <v>82</v>
      </c>
      <c r="AV428" s="13" t="s">
        <v>82</v>
      </c>
      <c r="AW428" s="13" t="s">
        <v>29</v>
      </c>
      <c r="AX428" s="13" t="s">
        <v>80</v>
      </c>
      <c r="AY428" s="178" t="s">
        <v>142</v>
      </c>
    </row>
    <row r="429" spans="1:65" s="2" customFormat="1" ht="16.5" customHeight="1">
      <c r="A429" s="33"/>
      <c r="B429" s="158"/>
      <c r="C429" s="200" t="s">
        <v>570</v>
      </c>
      <c r="D429" s="200" t="s">
        <v>197</v>
      </c>
      <c r="E429" s="201" t="s">
        <v>571</v>
      </c>
      <c r="F429" s="202" t="s">
        <v>572</v>
      </c>
      <c r="G429" s="203" t="s">
        <v>163</v>
      </c>
      <c r="H429" s="204">
        <v>60</v>
      </c>
      <c r="I429" s="205"/>
      <c r="J429" s="206">
        <f>ROUND(I429*H429,2)</f>
        <v>0</v>
      </c>
      <c r="K429" s="202" t="s">
        <v>149</v>
      </c>
      <c r="L429" s="207"/>
      <c r="M429" s="208" t="s">
        <v>1</v>
      </c>
      <c r="N429" s="209" t="s">
        <v>37</v>
      </c>
      <c r="O429" s="59"/>
      <c r="P429" s="168">
        <f>O429*H429</f>
        <v>0</v>
      </c>
      <c r="Q429" s="168">
        <v>0.0007</v>
      </c>
      <c r="R429" s="168">
        <f>Q429*H429</f>
        <v>0.042</v>
      </c>
      <c r="S429" s="168">
        <v>0</v>
      </c>
      <c r="T429" s="169">
        <f>S429*H429</f>
        <v>0</v>
      </c>
      <c r="U429" s="33"/>
      <c r="V429" s="33"/>
      <c r="W429" s="33"/>
      <c r="X429" s="33"/>
      <c r="Y429" s="33"/>
      <c r="Z429" s="33"/>
      <c r="AA429" s="33"/>
      <c r="AB429" s="33"/>
      <c r="AC429" s="33"/>
      <c r="AD429" s="33"/>
      <c r="AE429" s="33"/>
      <c r="AR429" s="170" t="s">
        <v>201</v>
      </c>
      <c r="AT429" s="170" t="s">
        <v>197</v>
      </c>
      <c r="AU429" s="170" t="s">
        <v>82</v>
      </c>
      <c r="AY429" s="18" t="s">
        <v>142</v>
      </c>
      <c r="BE429" s="171">
        <f>IF(N429="základní",J429,0)</f>
        <v>0</v>
      </c>
      <c r="BF429" s="171">
        <f>IF(N429="snížená",J429,0)</f>
        <v>0</v>
      </c>
      <c r="BG429" s="171">
        <f>IF(N429="zákl. přenesená",J429,0)</f>
        <v>0</v>
      </c>
      <c r="BH429" s="171">
        <f>IF(N429="sníž. přenesená",J429,0)</f>
        <v>0</v>
      </c>
      <c r="BI429" s="171">
        <f>IF(N429="nulová",J429,0)</f>
        <v>0</v>
      </c>
      <c r="BJ429" s="18" t="s">
        <v>80</v>
      </c>
      <c r="BK429" s="171">
        <f>ROUND(I429*H429,2)</f>
        <v>0</v>
      </c>
      <c r="BL429" s="18" t="s">
        <v>150</v>
      </c>
      <c r="BM429" s="170" t="s">
        <v>573</v>
      </c>
    </row>
    <row r="430" spans="1:47" s="2" customFormat="1" ht="12">
      <c r="A430" s="33"/>
      <c r="B430" s="34"/>
      <c r="C430" s="33"/>
      <c r="D430" s="172" t="s">
        <v>152</v>
      </c>
      <c r="E430" s="33"/>
      <c r="F430" s="173" t="s">
        <v>572</v>
      </c>
      <c r="G430" s="33"/>
      <c r="H430" s="33"/>
      <c r="I430" s="94"/>
      <c r="J430" s="33"/>
      <c r="K430" s="33"/>
      <c r="L430" s="34"/>
      <c r="M430" s="174"/>
      <c r="N430" s="175"/>
      <c r="O430" s="59"/>
      <c r="P430" s="59"/>
      <c r="Q430" s="59"/>
      <c r="R430" s="59"/>
      <c r="S430" s="59"/>
      <c r="T430" s="60"/>
      <c r="U430" s="33"/>
      <c r="V430" s="33"/>
      <c r="W430" s="33"/>
      <c r="X430" s="33"/>
      <c r="Y430" s="33"/>
      <c r="Z430" s="33"/>
      <c r="AA430" s="33"/>
      <c r="AB430" s="33"/>
      <c r="AC430" s="33"/>
      <c r="AD430" s="33"/>
      <c r="AE430" s="33"/>
      <c r="AT430" s="18" t="s">
        <v>152</v>
      </c>
      <c r="AU430" s="18" t="s">
        <v>82</v>
      </c>
    </row>
    <row r="431" spans="2:51" s="13" customFormat="1" ht="22.5">
      <c r="B431" s="177"/>
      <c r="D431" s="172" t="s">
        <v>156</v>
      </c>
      <c r="E431" s="178" t="s">
        <v>1</v>
      </c>
      <c r="F431" s="179" t="s">
        <v>569</v>
      </c>
      <c r="H431" s="180">
        <v>60</v>
      </c>
      <c r="I431" s="181"/>
      <c r="L431" s="177"/>
      <c r="M431" s="182"/>
      <c r="N431" s="183"/>
      <c r="O431" s="183"/>
      <c r="P431" s="183"/>
      <c r="Q431" s="183"/>
      <c r="R431" s="183"/>
      <c r="S431" s="183"/>
      <c r="T431" s="184"/>
      <c r="AT431" s="178" t="s">
        <v>156</v>
      </c>
      <c r="AU431" s="178" t="s">
        <v>82</v>
      </c>
      <c r="AV431" s="13" t="s">
        <v>82</v>
      </c>
      <c r="AW431" s="13" t="s">
        <v>29</v>
      </c>
      <c r="AX431" s="13" t="s">
        <v>80</v>
      </c>
      <c r="AY431" s="178" t="s">
        <v>142</v>
      </c>
    </row>
    <row r="432" spans="1:65" s="2" customFormat="1" ht="21.75" customHeight="1">
      <c r="A432" s="33"/>
      <c r="B432" s="158"/>
      <c r="C432" s="159" t="s">
        <v>574</v>
      </c>
      <c r="D432" s="159" t="s">
        <v>145</v>
      </c>
      <c r="E432" s="160" t="s">
        <v>575</v>
      </c>
      <c r="F432" s="161" t="s">
        <v>576</v>
      </c>
      <c r="G432" s="162" t="s">
        <v>163</v>
      </c>
      <c r="H432" s="163">
        <v>24</v>
      </c>
      <c r="I432" s="164"/>
      <c r="J432" s="165">
        <f>ROUND(I432*H432,2)</f>
        <v>0</v>
      </c>
      <c r="K432" s="161" t="s">
        <v>149</v>
      </c>
      <c r="L432" s="34"/>
      <c r="M432" s="166" t="s">
        <v>1</v>
      </c>
      <c r="N432" s="167" t="s">
        <v>37</v>
      </c>
      <c r="O432" s="59"/>
      <c r="P432" s="168">
        <f>O432*H432</f>
        <v>0</v>
      </c>
      <c r="Q432" s="168">
        <v>0</v>
      </c>
      <c r="R432" s="168">
        <f>Q432*H432</f>
        <v>0</v>
      </c>
      <c r="S432" s="168">
        <v>0</v>
      </c>
      <c r="T432" s="169">
        <f>S432*H432</f>
        <v>0</v>
      </c>
      <c r="U432" s="33"/>
      <c r="V432" s="33"/>
      <c r="W432" s="33"/>
      <c r="X432" s="33"/>
      <c r="Y432" s="33"/>
      <c r="Z432" s="33"/>
      <c r="AA432" s="33"/>
      <c r="AB432" s="33"/>
      <c r="AC432" s="33"/>
      <c r="AD432" s="33"/>
      <c r="AE432" s="33"/>
      <c r="AR432" s="170" t="s">
        <v>150</v>
      </c>
      <c r="AT432" s="170" t="s">
        <v>145</v>
      </c>
      <c r="AU432" s="170" t="s">
        <v>82</v>
      </c>
      <c r="AY432" s="18" t="s">
        <v>142</v>
      </c>
      <c r="BE432" s="171">
        <f>IF(N432="základní",J432,0)</f>
        <v>0</v>
      </c>
      <c r="BF432" s="171">
        <f>IF(N432="snížená",J432,0)</f>
        <v>0</v>
      </c>
      <c r="BG432" s="171">
        <f>IF(N432="zákl. přenesená",J432,0)</f>
        <v>0</v>
      </c>
      <c r="BH432" s="171">
        <f>IF(N432="sníž. přenesená",J432,0)</f>
        <v>0</v>
      </c>
      <c r="BI432" s="171">
        <f>IF(N432="nulová",J432,0)</f>
        <v>0</v>
      </c>
      <c r="BJ432" s="18" t="s">
        <v>80</v>
      </c>
      <c r="BK432" s="171">
        <f>ROUND(I432*H432,2)</f>
        <v>0</v>
      </c>
      <c r="BL432" s="18" t="s">
        <v>150</v>
      </c>
      <c r="BM432" s="170" t="s">
        <v>577</v>
      </c>
    </row>
    <row r="433" spans="1:47" s="2" customFormat="1" ht="19.5">
      <c r="A433" s="33"/>
      <c r="B433" s="34"/>
      <c r="C433" s="33"/>
      <c r="D433" s="172" t="s">
        <v>152</v>
      </c>
      <c r="E433" s="33"/>
      <c r="F433" s="173" t="s">
        <v>578</v>
      </c>
      <c r="G433" s="33"/>
      <c r="H433" s="33"/>
      <c r="I433" s="94"/>
      <c r="J433" s="33"/>
      <c r="K433" s="33"/>
      <c r="L433" s="34"/>
      <c r="M433" s="174"/>
      <c r="N433" s="175"/>
      <c r="O433" s="59"/>
      <c r="P433" s="59"/>
      <c r="Q433" s="59"/>
      <c r="R433" s="59"/>
      <c r="S433" s="59"/>
      <c r="T433" s="60"/>
      <c r="U433" s="33"/>
      <c r="V433" s="33"/>
      <c r="W433" s="33"/>
      <c r="X433" s="33"/>
      <c r="Y433" s="33"/>
      <c r="Z433" s="33"/>
      <c r="AA433" s="33"/>
      <c r="AB433" s="33"/>
      <c r="AC433" s="33"/>
      <c r="AD433" s="33"/>
      <c r="AE433" s="33"/>
      <c r="AT433" s="18" t="s">
        <v>152</v>
      </c>
      <c r="AU433" s="18" t="s">
        <v>82</v>
      </c>
    </row>
    <row r="434" spans="1:47" s="2" customFormat="1" ht="48.75">
      <c r="A434" s="33"/>
      <c r="B434" s="34"/>
      <c r="C434" s="33"/>
      <c r="D434" s="172" t="s">
        <v>154</v>
      </c>
      <c r="E434" s="33"/>
      <c r="F434" s="176" t="s">
        <v>568</v>
      </c>
      <c r="G434" s="33"/>
      <c r="H434" s="33"/>
      <c r="I434" s="94"/>
      <c r="J434" s="33"/>
      <c r="K434" s="33"/>
      <c r="L434" s="34"/>
      <c r="M434" s="174"/>
      <c r="N434" s="175"/>
      <c r="O434" s="59"/>
      <c r="P434" s="59"/>
      <c r="Q434" s="59"/>
      <c r="R434" s="59"/>
      <c r="S434" s="59"/>
      <c r="T434" s="60"/>
      <c r="U434" s="33"/>
      <c r="V434" s="33"/>
      <c r="W434" s="33"/>
      <c r="X434" s="33"/>
      <c r="Y434" s="33"/>
      <c r="Z434" s="33"/>
      <c r="AA434" s="33"/>
      <c r="AB434" s="33"/>
      <c r="AC434" s="33"/>
      <c r="AD434" s="33"/>
      <c r="AE434" s="33"/>
      <c r="AT434" s="18" t="s">
        <v>154</v>
      </c>
      <c r="AU434" s="18" t="s">
        <v>82</v>
      </c>
    </row>
    <row r="435" spans="2:51" s="13" customFormat="1" ht="12">
      <c r="B435" s="177"/>
      <c r="D435" s="172" t="s">
        <v>156</v>
      </c>
      <c r="E435" s="178" t="s">
        <v>1</v>
      </c>
      <c r="F435" s="179" t="s">
        <v>579</v>
      </c>
      <c r="H435" s="180">
        <v>24</v>
      </c>
      <c r="I435" s="181"/>
      <c r="L435" s="177"/>
      <c r="M435" s="182"/>
      <c r="N435" s="183"/>
      <c r="O435" s="183"/>
      <c r="P435" s="183"/>
      <c r="Q435" s="183"/>
      <c r="R435" s="183"/>
      <c r="S435" s="183"/>
      <c r="T435" s="184"/>
      <c r="AT435" s="178" t="s">
        <v>156</v>
      </c>
      <c r="AU435" s="178" t="s">
        <v>82</v>
      </c>
      <c r="AV435" s="13" t="s">
        <v>82</v>
      </c>
      <c r="AW435" s="13" t="s">
        <v>29</v>
      </c>
      <c r="AX435" s="13" t="s">
        <v>80</v>
      </c>
      <c r="AY435" s="178" t="s">
        <v>142</v>
      </c>
    </row>
    <row r="436" spans="1:65" s="2" customFormat="1" ht="16.5" customHeight="1">
      <c r="A436" s="33"/>
      <c r="B436" s="158"/>
      <c r="C436" s="200" t="s">
        <v>580</v>
      </c>
      <c r="D436" s="200" t="s">
        <v>197</v>
      </c>
      <c r="E436" s="201" t="s">
        <v>581</v>
      </c>
      <c r="F436" s="202" t="s">
        <v>582</v>
      </c>
      <c r="G436" s="203" t="s">
        <v>163</v>
      </c>
      <c r="H436" s="204">
        <v>24</v>
      </c>
      <c r="I436" s="205"/>
      <c r="J436" s="206">
        <f>ROUND(I436*H436,2)</f>
        <v>0</v>
      </c>
      <c r="K436" s="202" t="s">
        <v>149</v>
      </c>
      <c r="L436" s="207"/>
      <c r="M436" s="208" t="s">
        <v>1</v>
      </c>
      <c r="N436" s="209" t="s">
        <v>37</v>
      </c>
      <c r="O436" s="59"/>
      <c r="P436" s="168">
        <f>O436*H436</f>
        <v>0</v>
      </c>
      <c r="Q436" s="168">
        <v>0.00178</v>
      </c>
      <c r="R436" s="168">
        <f>Q436*H436</f>
        <v>0.042719999999999994</v>
      </c>
      <c r="S436" s="168">
        <v>0</v>
      </c>
      <c r="T436" s="169">
        <f>S436*H436</f>
        <v>0</v>
      </c>
      <c r="U436" s="33"/>
      <c r="V436" s="33"/>
      <c r="W436" s="33"/>
      <c r="X436" s="33"/>
      <c r="Y436" s="33"/>
      <c r="Z436" s="33"/>
      <c r="AA436" s="33"/>
      <c r="AB436" s="33"/>
      <c r="AC436" s="33"/>
      <c r="AD436" s="33"/>
      <c r="AE436" s="33"/>
      <c r="AR436" s="170" t="s">
        <v>201</v>
      </c>
      <c r="AT436" s="170" t="s">
        <v>197</v>
      </c>
      <c r="AU436" s="170" t="s">
        <v>82</v>
      </c>
      <c r="AY436" s="18" t="s">
        <v>142</v>
      </c>
      <c r="BE436" s="171">
        <f>IF(N436="základní",J436,0)</f>
        <v>0</v>
      </c>
      <c r="BF436" s="171">
        <f>IF(N436="snížená",J436,0)</f>
        <v>0</v>
      </c>
      <c r="BG436" s="171">
        <f>IF(N436="zákl. přenesená",J436,0)</f>
        <v>0</v>
      </c>
      <c r="BH436" s="171">
        <f>IF(N436="sníž. přenesená",J436,0)</f>
        <v>0</v>
      </c>
      <c r="BI436" s="171">
        <f>IF(N436="nulová",J436,0)</f>
        <v>0</v>
      </c>
      <c r="BJ436" s="18" t="s">
        <v>80</v>
      </c>
      <c r="BK436" s="171">
        <f>ROUND(I436*H436,2)</f>
        <v>0</v>
      </c>
      <c r="BL436" s="18" t="s">
        <v>150</v>
      </c>
      <c r="BM436" s="170" t="s">
        <v>583</v>
      </c>
    </row>
    <row r="437" spans="1:47" s="2" customFormat="1" ht="12">
      <c r="A437" s="33"/>
      <c r="B437" s="34"/>
      <c r="C437" s="33"/>
      <c r="D437" s="172" t="s">
        <v>152</v>
      </c>
      <c r="E437" s="33"/>
      <c r="F437" s="173" t="s">
        <v>582</v>
      </c>
      <c r="G437" s="33"/>
      <c r="H437" s="33"/>
      <c r="I437" s="94"/>
      <c r="J437" s="33"/>
      <c r="K437" s="33"/>
      <c r="L437" s="34"/>
      <c r="M437" s="174"/>
      <c r="N437" s="175"/>
      <c r="O437" s="59"/>
      <c r="P437" s="59"/>
      <c r="Q437" s="59"/>
      <c r="R437" s="59"/>
      <c r="S437" s="59"/>
      <c r="T437" s="60"/>
      <c r="U437" s="33"/>
      <c r="V437" s="33"/>
      <c r="W437" s="33"/>
      <c r="X437" s="33"/>
      <c r="Y437" s="33"/>
      <c r="Z437" s="33"/>
      <c r="AA437" s="33"/>
      <c r="AB437" s="33"/>
      <c r="AC437" s="33"/>
      <c r="AD437" s="33"/>
      <c r="AE437" s="33"/>
      <c r="AT437" s="18" t="s">
        <v>152</v>
      </c>
      <c r="AU437" s="18" t="s">
        <v>82</v>
      </c>
    </row>
    <row r="438" spans="2:51" s="13" customFormat="1" ht="12">
      <c r="B438" s="177"/>
      <c r="D438" s="172" t="s">
        <v>156</v>
      </c>
      <c r="E438" s="178" t="s">
        <v>1</v>
      </c>
      <c r="F438" s="179" t="s">
        <v>579</v>
      </c>
      <c r="H438" s="180">
        <v>24</v>
      </c>
      <c r="I438" s="181"/>
      <c r="L438" s="177"/>
      <c r="M438" s="182"/>
      <c r="N438" s="183"/>
      <c r="O438" s="183"/>
      <c r="P438" s="183"/>
      <c r="Q438" s="183"/>
      <c r="R438" s="183"/>
      <c r="S438" s="183"/>
      <c r="T438" s="184"/>
      <c r="AT438" s="178" t="s">
        <v>156</v>
      </c>
      <c r="AU438" s="178" t="s">
        <v>82</v>
      </c>
      <c r="AV438" s="13" t="s">
        <v>82</v>
      </c>
      <c r="AW438" s="13" t="s">
        <v>29</v>
      </c>
      <c r="AX438" s="13" t="s">
        <v>80</v>
      </c>
      <c r="AY438" s="178" t="s">
        <v>142</v>
      </c>
    </row>
    <row r="439" spans="1:65" s="2" customFormat="1" ht="21.75" customHeight="1">
      <c r="A439" s="33"/>
      <c r="B439" s="158"/>
      <c r="C439" s="159" t="s">
        <v>584</v>
      </c>
      <c r="D439" s="159" t="s">
        <v>145</v>
      </c>
      <c r="E439" s="160" t="s">
        <v>585</v>
      </c>
      <c r="F439" s="161" t="s">
        <v>586</v>
      </c>
      <c r="G439" s="162" t="s">
        <v>163</v>
      </c>
      <c r="H439" s="163">
        <v>30</v>
      </c>
      <c r="I439" s="164"/>
      <c r="J439" s="165">
        <f>ROUND(I439*H439,2)</f>
        <v>0</v>
      </c>
      <c r="K439" s="161" t="s">
        <v>149</v>
      </c>
      <c r="L439" s="34"/>
      <c r="M439" s="166" t="s">
        <v>1</v>
      </c>
      <c r="N439" s="167" t="s">
        <v>37</v>
      </c>
      <c r="O439" s="59"/>
      <c r="P439" s="168">
        <f>O439*H439</f>
        <v>0</v>
      </c>
      <c r="Q439" s="168">
        <v>0.3409</v>
      </c>
      <c r="R439" s="168">
        <f>Q439*H439</f>
        <v>10.227</v>
      </c>
      <c r="S439" s="168">
        <v>0</v>
      </c>
      <c r="T439" s="169">
        <f>S439*H439</f>
        <v>0</v>
      </c>
      <c r="U439" s="33"/>
      <c r="V439" s="33"/>
      <c r="W439" s="33"/>
      <c r="X439" s="33"/>
      <c r="Y439" s="33"/>
      <c r="Z439" s="33"/>
      <c r="AA439" s="33"/>
      <c r="AB439" s="33"/>
      <c r="AC439" s="33"/>
      <c r="AD439" s="33"/>
      <c r="AE439" s="33"/>
      <c r="AR439" s="170" t="s">
        <v>150</v>
      </c>
      <c r="AT439" s="170" t="s">
        <v>145</v>
      </c>
      <c r="AU439" s="170" t="s">
        <v>82</v>
      </c>
      <c r="AY439" s="18" t="s">
        <v>142</v>
      </c>
      <c r="BE439" s="171">
        <f>IF(N439="základní",J439,0)</f>
        <v>0</v>
      </c>
      <c r="BF439" s="171">
        <f>IF(N439="snížená",J439,0)</f>
        <v>0</v>
      </c>
      <c r="BG439" s="171">
        <f>IF(N439="zákl. přenesená",J439,0)</f>
        <v>0</v>
      </c>
      <c r="BH439" s="171">
        <f>IF(N439="sníž. přenesená",J439,0)</f>
        <v>0</v>
      </c>
      <c r="BI439" s="171">
        <f>IF(N439="nulová",J439,0)</f>
        <v>0</v>
      </c>
      <c r="BJ439" s="18" t="s">
        <v>80</v>
      </c>
      <c r="BK439" s="171">
        <f>ROUND(I439*H439,2)</f>
        <v>0</v>
      </c>
      <c r="BL439" s="18" t="s">
        <v>150</v>
      </c>
      <c r="BM439" s="170" t="s">
        <v>587</v>
      </c>
    </row>
    <row r="440" spans="1:47" s="2" customFormat="1" ht="19.5">
      <c r="A440" s="33"/>
      <c r="B440" s="34"/>
      <c r="C440" s="33"/>
      <c r="D440" s="172" t="s">
        <v>152</v>
      </c>
      <c r="E440" s="33"/>
      <c r="F440" s="173" t="s">
        <v>588</v>
      </c>
      <c r="G440" s="33"/>
      <c r="H440" s="33"/>
      <c r="I440" s="94"/>
      <c r="J440" s="33"/>
      <c r="K440" s="33"/>
      <c r="L440" s="34"/>
      <c r="M440" s="174"/>
      <c r="N440" s="175"/>
      <c r="O440" s="59"/>
      <c r="P440" s="59"/>
      <c r="Q440" s="59"/>
      <c r="R440" s="59"/>
      <c r="S440" s="59"/>
      <c r="T440" s="60"/>
      <c r="U440" s="33"/>
      <c r="V440" s="33"/>
      <c r="W440" s="33"/>
      <c r="X440" s="33"/>
      <c r="Y440" s="33"/>
      <c r="Z440" s="33"/>
      <c r="AA440" s="33"/>
      <c r="AB440" s="33"/>
      <c r="AC440" s="33"/>
      <c r="AD440" s="33"/>
      <c r="AE440" s="33"/>
      <c r="AT440" s="18" t="s">
        <v>152</v>
      </c>
      <c r="AU440" s="18" t="s">
        <v>82</v>
      </c>
    </row>
    <row r="441" spans="1:47" s="2" customFormat="1" ht="97.5">
      <c r="A441" s="33"/>
      <c r="B441" s="34"/>
      <c r="C441" s="33"/>
      <c r="D441" s="172" t="s">
        <v>154</v>
      </c>
      <c r="E441" s="33"/>
      <c r="F441" s="176" t="s">
        <v>589</v>
      </c>
      <c r="G441" s="33"/>
      <c r="H441" s="33"/>
      <c r="I441" s="94"/>
      <c r="J441" s="33"/>
      <c r="K441" s="33"/>
      <c r="L441" s="34"/>
      <c r="M441" s="174"/>
      <c r="N441" s="175"/>
      <c r="O441" s="59"/>
      <c r="P441" s="59"/>
      <c r="Q441" s="59"/>
      <c r="R441" s="59"/>
      <c r="S441" s="59"/>
      <c r="T441" s="60"/>
      <c r="U441" s="33"/>
      <c r="V441" s="33"/>
      <c r="W441" s="33"/>
      <c r="X441" s="33"/>
      <c r="Y441" s="33"/>
      <c r="Z441" s="33"/>
      <c r="AA441" s="33"/>
      <c r="AB441" s="33"/>
      <c r="AC441" s="33"/>
      <c r="AD441" s="33"/>
      <c r="AE441" s="33"/>
      <c r="AT441" s="18" t="s">
        <v>154</v>
      </c>
      <c r="AU441" s="18" t="s">
        <v>82</v>
      </c>
    </row>
    <row r="442" spans="2:51" s="13" customFormat="1" ht="12">
      <c r="B442" s="177"/>
      <c r="D442" s="172" t="s">
        <v>156</v>
      </c>
      <c r="E442" s="178" t="s">
        <v>1</v>
      </c>
      <c r="F442" s="179" t="s">
        <v>590</v>
      </c>
      <c r="H442" s="180">
        <v>30</v>
      </c>
      <c r="I442" s="181"/>
      <c r="L442" s="177"/>
      <c r="M442" s="182"/>
      <c r="N442" s="183"/>
      <c r="O442" s="183"/>
      <c r="P442" s="183"/>
      <c r="Q442" s="183"/>
      <c r="R442" s="183"/>
      <c r="S442" s="183"/>
      <c r="T442" s="184"/>
      <c r="AT442" s="178" t="s">
        <v>156</v>
      </c>
      <c r="AU442" s="178" t="s">
        <v>82</v>
      </c>
      <c r="AV442" s="13" t="s">
        <v>82</v>
      </c>
      <c r="AW442" s="13" t="s">
        <v>29</v>
      </c>
      <c r="AX442" s="13" t="s">
        <v>80</v>
      </c>
      <c r="AY442" s="178" t="s">
        <v>142</v>
      </c>
    </row>
    <row r="443" spans="1:65" s="2" customFormat="1" ht="16.5" customHeight="1">
      <c r="A443" s="33"/>
      <c r="B443" s="158"/>
      <c r="C443" s="200" t="s">
        <v>591</v>
      </c>
      <c r="D443" s="200" t="s">
        <v>197</v>
      </c>
      <c r="E443" s="201" t="s">
        <v>592</v>
      </c>
      <c r="F443" s="202" t="s">
        <v>593</v>
      </c>
      <c r="G443" s="203" t="s">
        <v>163</v>
      </c>
      <c r="H443" s="204">
        <v>30</v>
      </c>
      <c r="I443" s="205"/>
      <c r="J443" s="206">
        <f>ROUND(I443*H443,2)</f>
        <v>0</v>
      </c>
      <c r="K443" s="202" t="s">
        <v>149</v>
      </c>
      <c r="L443" s="207"/>
      <c r="M443" s="208" t="s">
        <v>1</v>
      </c>
      <c r="N443" s="209" t="s">
        <v>37</v>
      </c>
      <c r="O443" s="59"/>
      <c r="P443" s="168">
        <f>O443*H443</f>
        <v>0</v>
      </c>
      <c r="Q443" s="168">
        <v>0.01253</v>
      </c>
      <c r="R443" s="168">
        <f>Q443*H443</f>
        <v>0.3759</v>
      </c>
      <c r="S443" s="168">
        <v>0</v>
      </c>
      <c r="T443" s="169">
        <f>S443*H443</f>
        <v>0</v>
      </c>
      <c r="U443" s="33"/>
      <c r="V443" s="33"/>
      <c r="W443" s="33"/>
      <c r="X443" s="33"/>
      <c r="Y443" s="33"/>
      <c r="Z443" s="33"/>
      <c r="AA443" s="33"/>
      <c r="AB443" s="33"/>
      <c r="AC443" s="33"/>
      <c r="AD443" s="33"/>
      <c r="AE443" s="33"/>
      <c r="AR443" s="170" t="s">
        <v>201</v>
      </c>
      <c r="AT443" s="170" t="s">
        <v>197</v>
      </c>
      <c r="AU443" s="170" t="s">
        <v>82</v>
      </c>
      <c r="AY443" s="18" t="s">
        <v>142</v>
      </c>
      <c r="BE443" s="171">
        <f>IF(N443="základní",J443,0)</f>
        <v>0</v>
      </c>
      <c r="BF443" s="171">
        <f>IF(N443="snížená",J443,0)</f>
        <v>0</v>
      </c>
      <c r="BG443" s="171">
        <f>IF(N443="zákl. přenesená",J443,0)</f>
        <v>0</v>
      </c>
      <c r="BH443" s="171">
        <f>IF(N443="sníž. přenesená",J443,0)</f>
        <v>0</v>
      </c>
      <c r="BI443" s="171">
        <f>IF(N443="nulová",J443,0)</f>
        <v>0</v>
      </c>
      <c r="BJ443" s="18" t="s">
        <v>80</v>
      </c>
      <c r="BK443" s="171">
        <f>ROUND(I443*H443,2)</f>
        <v>0</v>
      </c>
      <c r="BL443" s="18" t="s">
        <v>150</v>
      </c>
      <c r="BM443" s="170" t="s">
        <v>594</v>
      </c>
    </row>
    <row r="444" spans="1:47" s="2" customFormat="1" ht="12">
      <c r="A444" s="33"/>
      <c r="B444" s="34"/>
      <c r="C444" s="33"/>
      <c r="D444" s="172" t="s">
        <v>152</v>
      </c>
      <c r="E444" s="33"/>
      <c r="F444" s="173" t="s">
        <v>595</v>
      </c>
      <c r="G444" s="33"/>
      <c r="H444" s="33"/>
      <c r="I444" s="94"/>
      <c r="J444" s="33"/>
      <c r="K444" s="33"/>
      <c r="L444" s="34"/>
      <c r="M444" s="174"/>
      <c r="N444" s="175"/>
      <c r="O444" s="59"/>
      <c r="P444" s="59"/>
      <c r="Q444" s="59"/>
      <c r="R444" s="59"/>
      <c r="S444" s="59"/>
      <c r="T444" s="60"/>
      <c r="U444" s="33"/>
      <c r="V444" s="33"/>
      <c r="W444" s="33"/>
      <c r="X444" s="33"/>
      <c r="Y444" s="33"/>
      <c r="Z444" s="33"/>
      <c r="AA444" s="33"/>
      <c r="AB444" s="33"/>
      <c r="AC444" s="33"/>
      <c r="AD444" s="33"/>
      <c r="AE444" s="33"/>
      <c r="AT444" s="18" t="s">
        <v>152</v>
      </c>
      <c r="AU444" s="18" t="s">
        <v>82</v>
      </c>
    </row>
    <row r="445" spans="2:51" s="13" customFormat="1" ht="12">
      <c r="B445" s="177"/>
      <c r="D445" s="172" t="s">
        <v>156</v>
      </c>
      <c r="E445" s="178" t="s">
        <v>1</v>
      </c>
      <c r="F445" s="179" t="s">
        <v>596</v>
      </c>
      <c r="H445" s="180">
        <v>30</v>
      </c>
      <c r="I445" s="181"/>
      <c r="L445" s="177"/>
      <c r="M445" s="182"/>
      <c r="N445" s="183"/>
      <c r="O445" s="183"/>
      <c r="P445" s="183"/>
      <c r="Q445" s="183"/>
      <c r="R445" s="183"/>
      <c r="S445" s="183"/>
      <c r="T445" s="184"/>
      <c r="AT445" s="178" t="s">
        <v>156</v>
      </c>
      <c r="AU445" s="178" t="s">
        <v>82</v>
      </c>
      <c r="AV445" s="13" t="s">
        <v>82</v>
      </c>
      <c r="AW445" s="13" t="s">
        <v>29</v>
      </c>
      <c r="AX445" s="13" t="s">
        <v>80</v>
      </c>
      <c r="AY445" s="178" t="s">
        <v>142</v>
      </c>
    </row>
    <row r="446" spans="1:65" s="2" customFormat="1" ht="21.75" customHeight="1">
      <c r="A446" s="33"/>
      <c r="B446" s="158"/>
      <c r="C446" s="200" t="s">
        <v>597</v>
      </c>
      <c r="D446" s="200" t="s">
        <v>197</v>
      </c>
      <c r="E446" s="201" t="s">
        <v>598</v>
      </c>
      <c r="F446" s="202" t="s">
        <v>599</v>
      </c>
      <c r="G446" s="203" t="s">
        <v>163</v>
      </c>
      <c r="H446" s="204">
        <v>30</v>
      </c>
      <c r="I446" s="205"/>
      <c r="J446" s="206">
        <f>ROUND(I446*H446,2)</f>
        <v>0</v>
      </c>
      <c r="K446" s="202" t="s">
        <v>149</v>
      </c>
      <c r="L446" s="207"/>
      <c r="M446" s="208" t="s">
        <v>1</v>
      </c>
      <c r="N446" s="209" t="s">
        <v>37</v>
      </c>
      <c r="O446" s="59"/>
      <c r="P446" s="168">
        <f>O446*H446</f>
        <v>0</v>
      </c>
      <c r="Q446" s="168">
        <v>0.027</v>
      </c>
      <c r="R446" s="168">
        <f>Q446*H446</f>
        <v>0.8099999999999999</v>
      </c>
      <c r="S446" s="168">
        <v>0</v>
      </c>
      <c r="T446" s="169">
        <f>S446*H446</f>
        <v>0</v>
      </c>
      <c r="U446" s="33"/>
      <c r="V446" s="33"/>
      <c r="W446" s="33"/>
      <c r="X446" s="33"/>
      <c r="Y446" s="33"/>
      <c r="Z446" s="33"/>
      <c r="AA446" s="33"/>
      <c r="AB446" s="33"/>
      <c r="AC446" s="33"/>
      <c r="AD446" s="33"/>
      <c r="AE446" s="33"/>
      <c r="AR446" s="170" t="s">
        <v>201</v>
      </c>
      <c r="AT446" s="170" t="s">
        <v>197</v>
      </c>
      <c r="AU446" s="170" t="s">
        <v>82</v>
      </c>
      <c r="AY446" s="18" t="s">
        <v>142</v>
      </c>
      <c r="BE446" s="171">
        <f>IF(N446="základní",J446,0)</f>
        <v>0</v>
      </c>
      <c r="BF446" s="171">
        <f>IF(N446="snížená",J446,0)</f>
        <v>0</v>
      </c>
      <c r="BG446" s="171">
        <f>IF(N446="zákl. přenesená",J446,0)</f>
        <v>0</v>
      </c>
      <c r="BH446" s="171">
        <f>IF(N446="sníž. přenesená",J446,0)</f>
        <v>0</v>
      </c>
      <c r="BI446" s="171">
        <f>IF(N446="nulová",J446,0)</f>
        <v>0</v>
      </c>
      <c r="BJ446" s="18" t="s">
        <v>80</v>
      </c>
      <c r="BK446" s="171">
        <f>ROUND(I446*H446,2)</f>
        <v>0</v>
      </c>
      <c r="BL446" s="18" t="s">
        <v>150</v>
      </c>
      <c r="BM446" s="170" t="s">
        <v>600</v>
      </c>
    </row>
    <row r="447" spans="1:47" s="2" customFormat="1" ht="12">
      <c r="A447" s="33"/>
      <c r="B447" s="34"/>
      <c r="C447" s="33"/>
      <c r="D447" s="172" t="s">
        <v>152</v>
      </c>
      <c r="E447" s="33"/>
      <c r="F447" s="173" t="s">
        <v>599</v>
      </c>
      <c r="G447" s="33"/>
      <c r="H447" s="33"/>
      <c r="I447" s="94"/>
      <c r="J447" s="33"/>
      <c r="K447" s="33"/>
      <c r="L447" s="34"/>
      <c r="M447" s="174"/>
      <c r="N447" s="175"/>
      <c r="O447" s="59"/>
      <c r="P447" s="59"/>
      <c r="Q447" s="59"/>
      <c r="R447" s="59"/>
      <c r="S447" s="59"/>
      <c r="T447" s="60"/>
      <c r="U447" s="33"/>
      <c r="V447" s="33"/>
      <c r="W447" s="33"/>
      <c r="X447" s="33"/>
      <c r="Y447" s="33"/>
      <c r="Z447" s="33"/>
      <c r="AA447" s="33"/>
      <c r="AB447" s="33"/>
      <c r="AC447" s="33"/>
      <c r="AD447" s="33"/>
      <c r="AE447" s="33"/>
      <c r="AT447" s="18" t="s">
        <v>152</v>
      </c>
      <c r="AU447" s="18" t="s">
        <v>82</v>
      </c>
    </row>
    <row r="448" spans="2:51" s="13" customFormat="1" ht="12">
      <c r="B448" s="177"/>
      <c r="D448" s="172" t="s">
        <v>156</v>
      </c>
      <c r="E448" s="178" t="s">
        <v>1</v>
      </c>
      <c r="F448" s="179" t="s">
        <v>590</v>
      </c>
      <c r="H448" s="180">
        <v>30</v>
      </c>
      <c r="I448" s="181"/>
      <c r="L448" s="177"/>
      <c r="M448" s="182"/>
      <c r="N448" s="183"/>
      <c r="O448" s="183"/>
      <c r="P448" s="183"/>
      <c r="Q448" s="183"/>
      <c r="R448" s="183"/>
      <c r="S448" s="183"/>
      <c r="T448" s="184"/>
      <c r="AT448" s="178" t="s">
        <v>156</v>
      </c>
      <c r="AU448" s="178" t="s">
        <v>82</v>
      </c>
      <c r="AV448" s="13" t="s">
        <v>82</v>
      </c>
      <c r="AW448" s="13" t="s">
        <v>29</v>
      </c>
      <c r="AX448" s="13" t="s">
        <v>80</v>
      </c>
      <c r="AY448" s="178" t="s">
        <v>142</v>
      </c>
    </row>
    <row r="449" spans="1:65" s="2" customFormat="1" ht="16.5" customHeight="1">
      <c r="A449" s="33"/>
      <c r="B449" s="158"/>
      <c r="C449" s="200" t="s">
        <v>601</v>
      </c>
      <c r="D449" s="200" t="s">
        <v>197</v>
      </c>
      <c r="E449" s="201" t="s">
        <v>602</v>
      </c>
      <c r="F449" s="202" t="s">
        <v>603</v>
      </c>
      <c r="G449" s="203" t="s">
        <v>163</v>
      </c>
      <c r="H449" s="204">
        <v>30</v>
      </c>
      <c r="I449" s="205"/>
      <c r="J449" s="206">
        <f>ROUND(I449*H449,2)</f>
        <v>0</v>
      </c>
      <c r="K449" s="202" t="s">
        <v>149</v>
      </c>
      <c r="L449" s="207"/>
      <c r="M449" s="208" t="s">
        <v>1</v>
      </c>
      <c r="N449" s="209" t="s">
        <v>37</v>
      </c>
      <c r="O449" s="59"/>
      <c r="P449" s="168">
        <f>O449*H449</f>
        <v>0</v>
      </c>
      <c r="Q449" s="168">
        <v>0.0085</v>
      </c>
      <c r="R449" s="168">
        <f>Q449*H449</f>
        <v>0.255</v>
      </c>
      <c r="S449" s="168">
        <v>0</v>
      </c>
      <c r="T449" s="169">
        <f>S449*H449</f>
        <v>0</v>
      </c>
      <c r="U449" s="33"/>
      <c r="V449" s="33"/>
      <c r="W449" s="33"/>
      <c r="X449" s="33"/>
      <c r="Y449" s="33"/>
      <c r="Z449" s="33"/>
      <c r="AA449" s="33"/>
      <c r="AB449" s="33"/>
      <c r="AC449" s="33"/>
      <c r="AD449" s="33"/>
      <c r="AE449" s="33"/>
      <c r="AR449" s="170" t="s">
        <v>201</v>
      </c>
      <c r="AT449" s="170" t="s">
        <v>197</v>
      </c>
      <c r="AU449" s="170" t="s">
        <v>82</v>
      </c>
      <c r="AY449" s="18" t="s">
        <v>142</v>
      </c>
      <c r="BE449" s="171">
        <f>IF(N449="základní",J449,0)</f>
        <v>0</v>
      </c>
      <c r="BF449" s="171">
        <f>IF(N449="snížená",J449,0)</f>
        <v>0</v>
      </c>
      <c r="BG449" s="171">
        <f>IF(N449="zákl. přenesená",J449,0)</f>
        <v>0</v>
      </c>
      <c r="BH449" s="171">
        <f>IF(N449="sníž. přenesená",J449,0)</f>
        <v>0</v>
      </c>
      <c r="BI449" s="171">
        <f>IF(N449="nulová",J449,0)</f>
        <v>0</v>
      </c>
      <c r="BJ449" s="18" t="s">
        <v>80</v>
      </c>
      <c r="BK449" s="171">
        <f>ROUND(I449*H449,2)</f>
        <v>0</v>
      </c>
      <c r="BL449" s="18" t="s">
        <v>150</v>
      </c>
      <c r="BM449" s="170" t="s">
        <v>604</v>
      </c>
    </row>
    <row r="450" spans="1:47" s="2" customFormat="1" ht="12">
      <c r="A450" s="33"/>
      <c r="B450" s="34"/>
      <c r="C450" s="33"/>
      <c r="D450" s="172" t="s">
        <v>152</v>
      </c>
      <c r="E450" s="33"/>
      <c r="F450" s="173" t="s">
        <v>603</v>
      </c>
      <c r="G450" s="33"/>
      <c r="H450" s="33"/>
      <c r="I450" s="94"/>
      <c r="J450" s="33"/>
      <c r="K450" s="33"/>
      <c r="L450" s="34"/>
      <c r="M450" s="174"/>
      <c r="N450" s="175"/>
      <c r="O450" s="59"/>
      <c r="P450" s="59"/>
      <c r="Q450" s="59"/>
      <c r="R450" s="59"/>
      <c r="S450" s="59"/>
      <c r="T450" s="60"/>
      <c r="U450" s="33"/>
      <c r="V450" s="33"/>
      <c r="W450" s="33"/>
      <c r="X450" s="33"/>
      <c r="Y450" s="33"/>
      <c r="Z450" s="33"/>
      <c r="AA450" s="33"/>
      <c r="AB450" s="33"/>
      <c r="AC450" s="33"/>
      <c r="AD450" s="33"/>
      <c r="AE450" s="33"/>
      <c r="AT450" s="18" t="s">
        <v>152</v>
      </c>
      <c r="AU450" s="18" t="s">
        <v>82</v>
      </c>
    </row>
    <row r="451" spans="2:51" s="13" customFormat="1" ht="12">
      <c r="B451" s="177"/>
      <c r="D451" s="172" t="s">
        <v>156</v>
      </c>
      <c r="E451" s="178" t="s">
        <v>1</v>
      </c>
      <c r="F451" s="179" t="s">
        <v>590</v>
      </c>
      <c r="H451" s="180">
        <v>30</v>
      </c>
      <c r="I451" s="181"/>
      <c r="L451" s="177"/>
      <c r="M451" s="182"/>
      <c r="N451" s="183"/>
      <c r="O451" s="183"/>
      <c r="P451" s="183"/>
      <c r="Q451" s="183"/>
      <c r="R451" s="183"/>
      <c r="S451" s="183"/>
      <c r="T451" s="184"/>
      <c r="AT451" s="178" t="s">
        <v>156</v>
      </c>
      <c r="AU451" s="178" t="s">
        <v>82</v>
      </c>
      <c r="AV451" s="13" t="s">
        <v>82</v>
      </c>
      <c r="AW451" s="13" t="s">
        <v>29</v>
      </c>
      <c r="AX451" s="13" t="s">
        <v>80</v>
      </c>
      <c r="AY451" s="178" t="s">
        <v>142</v>
      </c>
    </row>
    <row r="452" spans="1:65" s="2" customFormat="1" ht="16.5" customHeight="1">
      <c r="A452" s="33"/>
      <c r="B452" s="158"/>
      <c r="C452" s="200" t="s">
        <v>605</v>
      </c>
      <c r="D452" s="200" t="s">
        <v>197</v>
      </c>
      <c r="E452" s="201" t="s">
        <v>606</v>
      </c>
      <c r="F452" s="202" t="s">
        <v>607</v>
      </c>
      <c r="G452" s="203" t="s">
        <v>163</v>
      </c>
      <c r="H452" s="204">
        <v>30</v>
      </c>
      <c r="I452" s="205"/>
      <c r="J452" s="206">
        <f>ROUND(I452*H452,2)</f>
        <v>0</v>
      </c>
      <c r="K452" s="202" t="s">
        <v>149</v>
      </c>
      <c r="L452" s="207"/>
      <c r="M452" s="208" t="s">
        <v>1</v>
      </c>
      <c r="N452" s="209" t="s">
        <v>37</v>
      </c>
      <c r="O452" s="59"/>
      <c r="P452" s="168">
        <f>O452*H452</f>
        <v>0</v>
      </c>
      <c r="Q452" s="168">
        <v>0</v>
      </c>
      <c r="R452" s="168">
        <f>Q452*H452</f>
        <v>0</v>
      </c>
      <c r="S452" s="168">
        <v>0</v>
      </c>
      <c r="T452" s="169">
        <f>S452*H452</f>
        <v>0</v>
      </c>
      <c r="U452" s="33"/>
      <c r="V452" s="33"/>
      <c r="W452" s="33"/>
      <c r="X452" s="33"/>
      <c r="Y452" s="33"/>
      <c r="Z452" s="33"/>
      <c r="AA452" s="33"/>
      <c r="AB452" s="33"/>
      <c r="AC452" s="33"/>
      <c r="AD452" s="33"/>
      <c r="AE452" s="33"/>
      <c r="AR452" s="170" t="s">
        <v>201</v>
      </c>
      <c r="AT452" s="170" t="s">
        <v>197</v>
      </c>
      <c r="AU452" s="170" t="s">
        <v>82</v>
      </c>
      <c r="AY452" s="18" t="s">
        <v>142</v>
      </c>
      <c r="BE452" s="171">
        <f>IF(N452="základní",J452,0)</f>
        <v>0</v>
      </c>
      <c r="BF452" s="171">
        <f>IF(N452="snížená",J452,0)</f>
        <v>0</v>
      </c>
      <c r="BG452" s="171">
        <f>IF(N452="zákl. přenesená",J452,0)</f>
        <v>0</v>
      </c>
      <c r="BH452" s="171">
        <f>IF(N452="sníž. přenesená",J452,0)</f>
        <v>0</v>
      </c>
      <c r="BI452" s="171">
        <f>IF(N452="nulová",J452,0)</f>
        <v>0</v>
      </c>
      <c r="BJ452" s="18" t="s">
        <v>80</v>
      </c>
      <c r="BK452" s="171">
        <f>ROUND(I452*H452,2)</f>
        <v>0</v>
      </c>
      <c r="BL452" s="18" t="s">
        <v>150</v>
      </c>
      <c r="BM452" s="170" t="s">
        <v>608</v>
      </c>
    </row>
    <row r="453" spans="1:47" s="2" customFormat="1" ht="12">
      <c r="A453" s="33"/>
      <c r="B453" s="34"/>
      <c r="C453" s="33"/>
      <c r="D453" s="172" t="s">
        <v>152</v>
      </c>
      <c r="E453" s="33"/>
      <c r="F453" s="173" t="s">
        <v>607</v>
      </c>
      <c r="G453" s="33"/>
      <c r="H453" s="33"/>
      <c r="I453" s="94"/>
      <c r="J453" s="33"/>
      <c r="K453" s="33"/>
      <c r="L453" s="34"/>
      <c r="M453" s="174"/>
      <c r="N453" s="175"/>
      <c r="O453" s="59"/>
      <c r="P453" s="59"/>
      <c r="Q453" s="59"/>
      <c r="R453" s="59"/>
      <c r="S453" s="59"/>
      <c r="T453" s="60"/>
      <c r="U453" s="33"/>
      <c r="V453" s="33"/>
      <c r="W453" s="33"/>
      <c r="X453" s="33"/>
      <c r="Y453" s="33"/>
      <c r="Z453" s="33"/>
      <c r="AA453" s="33"/>
      <c r="AB453" s="33"/>
      <c r="AC453" s="33"/>
      <c r="AD453" s="33"/>
      <c r="AE453" s="33"/>
      <c r="AT453" s="18" t="s">
        <v>152</v>
      </c>
      <c r="AU453" s="18" t="s">
        <v>82</v>
      </c>
    </row>
    <row r="454" spans="2:51" s="13" customFormat="1" ht="12">
      <c r="B454" s="177"/>
      <c r="D454" s="172" t="s">
        <v>156</v>
      </c>
      <c r="E454" s="178" t="s">
        <v>1</v>
      </c>
      <c r="F454" s="179" t="s">
        <v>609</v>
      </c>
      <c r="H454" s="180">
        <v>30</v>
      </c>
      <c r="I454" s="181"/>
      <c r="L454" s="177"/>
      <c r="M454" s="182"/>
      <c r="N454" s="183"/>
      <c r="O454" s="183"/>
      <c r="P454" s="183"/>
      <c r="Q454" s="183"/>
      <c r="R454" s="183"/>
      <c r="S454" s="183"/>
      <c r="T454" s="184"/>
      <c r="AT454" s="178" t="s">
        <v>156</v>
      </c>
      <c r="AU454" s="178" t="s">
        <v>82</v>
      </c>
      <c r="AV454" s="13" t="s">
        <v>82</v>
      </c>
      <c r="AW454" s="13" t="s">
        <v>29</v>
      </c>
      <c r="AX454" s="13" t="s">
        <v>80</v>
      </c>
      <c r="AY454" s="178" t="s">
        <v>142</v>
      </c>
    </row>
    <row r="455" spans="1:65" s="2" customFormat="1" ht="21.75" customHeight="1">
      <c r="A455" s="33"/>
      <c r="B455" s="158"/>
      <c r="C455" s="159" t="s">
        <v>610</v>
      </c>
      <c r="D455" s="159" t="s">
        <v>145</v>
      </c>
      <c r="E455" s="160" t="s">
        <v>611</v>
      </c>
      <c r="F455" s="161" t="s">
        <v>612</v>
      </c>
      <c r="G455" s="162" t="s">
        <v>163</v>
      </c>
      <c r="H455" s="163">
        <v>23</v>
      </c>
      <c r="I455" s="164"/>
      <c r="J455" s="165">
        <f>ROUND(I455*H455,2)</f>
        <v>0</v>
      </c>
      <c r="K455" s="161" t="s">
        <v>149</v>
      </c>
      <c r="L455" s="34"/>
      <c r="M455" s="166" t="s">
        <v>1</v>
      </c>
      <c r="N455" s="167" t="s">
        <v>37</v>
      </c>
      <c r="O455" s="59"/>
      <c r="P455" s="168">
        <f>O455*H455</f>
        <v>0</v>
      </c>
      <c r="Q455" s="168">
        <v>0.4208</v>
      </c>
      <c r="R455" s="168">
        <f>Q455*H455</f>
        <v>9.6784</v>
      </c>
      <c r="S455" s="168">
        <v>0</v>
      </c>
      <c r="T455" s="169">
        <f>S455*H455</f>
        <v>0</v>
      </c>
      <c r="U455" s="33"/>
      <c r="V455" s="33"/>
      <c r="W455" s="33"/>
      <c r="X455" s="33"/>
      <c r="Y455" s="33"/>
      <c r="Z455" s="33"/>
      <c r="AA455" s="33"/>
      <c r="AB455" s="33"/>
      <c r="AC455" s="33"/>
      <c r="AD455" s="33"/>
      <c r="AE455" s="33"/>
      <c r="AR455" s="170" t="s">
        <v>150</v>
      </c>
      <c r="AT455" s="170" t="s">
        <v>145</v>
      </c>
      <c r="AU455" s="170" t="s">
        <v>82</v>
      </c>
      <c r="AY455" s="18" t="s">
        <v>142</v>
      </c>
      <c r="BE455" s="171">
        <f>IF(N455="základní",J455,0)</f>
        <v>0</v>
      </c>
      <c r="BF455" s="171">
        <f>IF(N455="snížená",J455,0)</f>
        <v>0</v>
      </c>
      <c r="BG455" s="171">
        <f>IF(N455="zákl. přenesená",J455,0)</f>
        <v>0</v>
      </c>
      <c r="BH455" s="171">
        <f>IF(N455="sníž. přenesená",J455,0)</f>
        <v>0</v>
      </c>
      <c r="BI455" s="171">
        <f>IF(N455="nulová",J455,0)</f>
        <v>0</v>
      </c>
      <c r="BJ455" s="18" t="s">
        <v>80</v>
      </c>
      <c r="BK455" s="171">
        <f>ROUND(I455*H455,2)</f>
        <v>0</v>
      </c>
      <c r="BL455" s="18" t="s">
        <v>150</v>
      </c>
      <c r="BM455" s="170" t="s">
        <v>613</v>
      </c>
    </row>
    <row r="456" spans="1:47" s="2" customFormat="1" ht="19.5">
      <c r="A456" s="33"/>
      <c r="B456" s="34"/>
      <c r="C456" s="33"/>
      <c r="D456" s="172" t="s">
        <v>152</v>
      </c>
      <c r="E456" s="33"/>
      <c r="F456" s="173" t="s">
        <v>614</v>
      </c>
      <c r="G456" s="33"/>
      <c r="H456" s="33"/>
      <c r="I456" s="94"/>
      <c r="J456" s="33"/>
      <c r="K456" s="33"/>
      <c r="L456" s="34"/>
      <c r="M456" s="174"/>
      <c r="N456" s="175"/>
      <c r="O456" s="59"/>
      <c r="P456" s="59"/>
      <c r="Q456" s="59"/>
      <c r="R456" s="59"/>
      <c r="S456" s="59"/>
      <c r="T456" s="60"/>
      <c r="U456" s="33"/>
      <c r="V456" s="33"/>
      <c r="W456" s="33"/>
      <c r="X456" s="33"/>
      <c r="Y456" s="33"/>
      <c r="Z456" s="33"/>
      <c r="AA456" s="33"/>
      <c r="AB456" s="33"/>
      <c r="AC456" s="33"/>
      <c r="AD456" s="33"/>
      <c r="AE456" s="33"/>
      <c r="AT456" s="18" t="s">
        <v>152</v>
      </c>
      <c r="AU456" s="18" t="s">
        <v>82</v>
      </c>
    </row>
    <row r="457" spans="1:47" s="2" customFormat="1" ht="97.5">
      <c r="A457" s="33"/>
      <c r="B457" s="34"/>
      <c r="C457" s="33"/>
      <c r="D457" s="172" t="s">
        <v>154</v>
      </c>
      <c r="E457" s="33"/>
      <c r="F457" s="176" t="s">
        <v>615</v>
      </c>
      <c r="G457" s="33"/>
      <c r="H457" s="33"/>
      <c r="I457" s="94"/>
      <c r="J457" s="33"/>
      <c r="K457" s="33"/>
      <c r="L457" s="34"/>
      <c r="M457" s="174"/>
      <c r="N457" s="175"/>
      <c r="O457" s="59"/>
      <c r="P457" s="59"/>
      <c r="Q457" s="59"/>
      <c r="R457" s="59"/>
      <c r="S457" s="59"/>
      <c r="T457" s="60"/>
      <c r="U457" s="33"/>
      <c r="V457" s="33"/>
      <c r="W457" s="33"/>
      <c r="X457" s="33"/>
      <c r="Y457" s="33"/>
      <c r="Z457" s="33"/>
      <c r="AA457" s="33"/>
      <c r="AB457" s="33"/>
      <c r="AC457" s="33"/>
      <c r="AD457" s="33"/>
      <c r="AE457" s="33"/>
      <c r="AT457" s="18" t="s">
        <v>154</v>
      </c>
      <c r="AU457" s="18" t="s">
        <v>82</v>
      </c>
    </row>
    <row r="458" spans="2:51" s="13" customFormat="1" ht="12">
      <c r="B458" s="177"/>
      <c r="D458" s="172" t="s">
        <v>156</v>
      </c>
      <c r="E458" s="178" t="s">
        <v>1</v>
      </c>
      <c r="F458" s="179" t="s">
        <v>616</v>
      </c>
      <c r="H458" s="180">
        <v>23</v>
      </c>
      <c r="I458" s="181"/>
      <c r="L458" s="177"/>
      <c r="M458" s="182"/>
      <c r="N458" s="183"/>
      <c r="O458" s="183"/>
      <c r="P458" s="183"/>
      <c r="Q458" s="183"/>
      <c r="R458" s="183"/>
      <c r="S458" s="183"/>
      <c r="T458" s="184"/>
      <c r="AT458" s="178" t="s">
        <v>156</v>
      </c>
      <c r="AU458" s="178" t="s">
        <v>82</v>
      </c>
      <c r="AV458" s="13" t="s">
        <v>82</v>
      </c>
      <c r="AW458" s="13" t="s">
        <v>29</v>
      </c>
      <c r="AX458" s="13" t="s">
        <v>80</v>
      </c>
      <c r="AY458" s="178" t="s">
        <v>142</v>
      </c>
    </row>
    <row r="459" spans="1:65" s="2" customFormat="1" ht="21.75" customHeight="1">
      <c r="A459" s="33"/>
      <c r="B459" s="158"/>
      <c r="C459" s="159" t="s">
        <v>617</v>
      </c>
      <c r="D459" s="159" t="s">
        <v>145</v>
      </c>
      <c r="E459" s="160" t="s">
        <v>618</v>
      </c>
      <c r="F459" s="161" t="s">
        <v>619</v>
      </c>
      <c r="G459" s="162" t="s">
        <v>163</v>
      </c>
      <c r="H459" s="163">
        <v>40</v>
      </c>
      <c r="I459" s="164"/>
      <c r="J459" s="165">
        <f>ROUND(I459*H459,2)</f>
        <v>0</v>
      </c>
      <c r="K459" s="161" t="s">
        <v>149</v>
      </c>
      <c r="L459" s="34"/>
      <c r="M459" s="166" t="s">
        <v>1</v>
      </c>
      <c r="N459" s="167" t="s">
        <v>37</v>
      </c>
      <c r="O459" s="59"/>
      <c r="P459" s="168">
        <f>O459*H459</f>
        <v>0</v>
      </c>
      <c r="Q459" s="168">
        <v>0.31108</v>
      </c>
      <c r="R459" s="168">
        <f>Q459*H459</f>
        <v>12.443200000000001</v>
      </c>
      <c r="S459" s="168">
        <v>0</v>
      </c>
      <c r="T459" s="169">
        <f>S459*H459</f>
        <v>0</v>
      </c>
      <c r="U459" s="33"/>
      <c r="V459" s="33"/>
      <c r="W459" s="33"/>
      <c r="X459" s="33"/>
      <c r="Y459" s="33"/>
      <c r="Z459" s="33"/>
      <c r="AA459" s="33"/>
      <c r="AB459" s="33"/>
      <c r="AC459" s="33"/>
      <c r="AD459" s="33"/>
      <c r="AE459" s="33"/>
      <c r="AR459" s="170" t="s">
        <v>150</v>
      </c>
      <c r="AT459" s="170" t="s">
        <v>145</v>
      </c>
      <c r="AU459" s="170" t="s">
        <v>82</v>
      </c>
      <c r="AY459" s="18" t="s">
        <v>142</v>
      </c>
      <c r="BE459" s="171">
        <f>IF(N459="základní",J459,0)</f>
        <v>0</v>
      </c>
      <c r="BF459" s="171">
        <f>IF(N459="snížená",J459,0)</f>
        <v>0</v>
      </c>
      <c r="BG459" s="171">
        <f>IF(N459="zákl. přenesená",J459,0)</f>
        <v>0</v>
      </c>
      <c r="BH459" s="171">
        <f>IF(N459="sníž. přenesená",J459,0)</f>
        <v>0</v>
      </c>
      <c r="BI459" s="171">
        <f>IF(N459="nulová",J459,0)</f>
        <v>0</v>
      </c>
      <c r="BJ459" s="18" t="s">
        <v>80</v>
      </c>
      <c r="BK459" s="171">
        <f>ROUND(I459*H459,2)</f>
        <v>0</v>
      </c>
      <c r="BL459" s="18" t="s">
        <v>150</v>
      </c>
      <c r="BM459" s="170" t="s">
        <v>620</v>
      </c>
    </row>
    <row r="460" spans="1:47" s="2" customFormat="1" ht="19.5">
      <c r="A460" s="33"/>
      <c r="B460" s="34"/>
      <c r="C460" s="33"/>
      <c r="D460" s="172" t="s">
        <v>152</v>
      </c>
      <c r="E460" s="33"/>
      <c r="F460" s="173" t="s">
        <v>621</v>
      </c>
      <c r="G460" s="33"/>
      <c r="H460" s="33"/>
      <c r="I460" s="94"/>
      <c r="J460" s="33"/>
      <c r="K460" s="33"/>
      <c r="L460" s="34"/>
      <c r="M460" s="174"/>
      <c r="N460" s="175"/>
      <c r="O460" s="59"/>
      <c r="P460" s="59"/>
      <c r="Q460" s="59"/>
      <c r="R460" s="59"/>
      <c r="S460" s="59"/>
      <c r="T460" s="60"/>
      <c r="U460" s="33"/>
      <c r="V460" s="33"/>
      <c r="W460" s="33"/>
      <c r="X460" s="33"/>
      <c r="Y460" s="33"/>
      <c r="Z460" s="33"/>
      <c r="AA460" s="33"/>
      <c r="AB460" s="33"/>
      <c r="AC460" s="33"/>
      <c r="AD460" s="33"/>
      <c r="AE460" s="33"/>
      <c r="AT460" s="18" t="s">
        <v>152</v>
      </c>
      <c r="AU460" s="18" t="s">
        <v>82</v>
      </c>
    </row>
    <row r="461" spans="1:47" s="2" customFormat="1" ht="97.5">
      <c r="A461" s="33"/>
      <c r="B461" s="34"/>
      <c r="C461" s="33"/>
      <c r="D461" s="172" t="s">
        <v>154</v>
      </c>
      <c r="E461" s="33"/>
      <c r="F461" s="176" t="s">
        <v>615</v>
      </c>
      <c r="G461" s="33"/>
      <c r="H461" s="33"/>
      <c r="I461" s="94"/>
      <c r="J461" s="33"/>
      <c r="K461" s="33"/>
      <c r="L461" s="34"/>
      <c r="M461" s="174"/>
      <c r="N461" s="175"/>
      <c r="O461" s="59"/>
      <c r="P461" s="59"/>
      <c r="Q461" s="59"/>
      <c r="R461" s="59"/>
      <c r="S461" s="59"/>
      <c r="T461" s="60"/>
      <c r="U461" s="33"/>
      <c r="V461" s="33"/>
      <c r="W461" s="33"/>
      <c r="X461" s="33"/>
      <c r="Y461" s="33"/>
      <c r="Z461" s="33"/>
      <c r="AA461" s="33"/>
      <c r="AB461" s="33"/>
      <c r="AC461" s="33"/>
      <c r="AD461" s="33"/>
      <c r="AE461" s="33"/>
      <c r="AT461" s="18" t="s">
        <v>154</v>
      </c>
      <c r="AU461" s="18" t="s">
        <v>82</v>
      </c>
    </row>
    <row r="462" spans="2:51" s="13" customFormat="1" ht="12">
      <c r="B462" s="177"/>
      <c r="D462" s="172" t="s">
        <v>156</v>
      </c>
      <c r="E462" s="178" t="s">
        <v>1</v>
      </c>
      <c r="F462" s="179" t="s">
        <v>622</v>
      </c>
      <c r="H462" s="180">
        <v>40</v>
      </c>
      <c r="I462" s="181"/>
      <c r="L462" s="177"/>
      <c r="M462" s="182"/>
      <c r="N462" s="183"/>
      <c r="O462" s="183"/>
      <c r="P462" s="183"/>
      <c r="Q462" s="183"/>
      <c r="R462" s="183"/>
      <c r="S462" s="183"/>
      <c r="T462" s="184"/>
      <c r="AT462" s="178" t="s">
        <v>156</v>
      </c>
      <c r="AU462" s="178" t="s">
        <v>82</v>
      </c>
      <c r="AV462" s="13" t="s">
        <v>82</v>
      </c>
      <c r="AW462" s="13" t="s">
        <v>29</v>
      </c>
      <c r="AX462" s="13" t="s">
        <v>80</v>
      </c>
      <c r="AY462" s="178" t="s">
        <v>142</v>
      </c>
    </row>
    <row r="463" spans="1:65" s="2" customFormat="1" ht="21.75" customHeight="1">
      <c r="A463" s="33"/>
      <c r="B463" s="158"/>
      <c r="C463" s="159" t="s">
        <v>623</v>
      </c>
      <c r="D463" s="159" t="s">
        <v>145</v>
      </c>
      <c r="E463" s="160" t="s">
        <v>624</v>
      </c>
      <c r="F463" s="161" t="s">
        <v>625</v>
      </c>
      <c r="G463" s="162" t="s">
        <v>163</v>
      </c>
      <c r="H463" s="163">
        <v>24</v>
      </c>
      <c r="I463" s="164"/>
      <c r="J463" s="165">
        <f>ROUND(I463*H463,2)</f>
        <v>0</v>
      </c>
      <c r="K463" s="161" t="s">
        <v>149</v>
      </c>
      <c r="L463" s="34"/>
      <c r="M463" s="166" t="s">
        <v>1</v>
      </c>
      <c r="N463" s="167" t="s">
        <v>37</v>
      </c>
      <c r="O463" s="59"/>
      <c r="P463" s="168">
        <f>O463*H463</f>
        <v>0</v>
      </c>
      <c r="Q463" s="168">
        <v>0</v>
      </c>
      <c r="R463" s="168">
        <f>Q463*H463</f>
        <v>0</v>
      </c>
      <c r="S463" s="168">
        <v>0</v>
      </c>
      <c r="T463" s="169">
        <f>S463*H463</f>
        <v>0</v>
      </c>
      <c r="U463" s="33"/>
      <c r="V463" s="33"/>
      <c r="W463" s="33"/>
      <c r="X463" s="33"/>
      <c r="Y463" s="33"/>
      <c r="Z463" s="33"/>
      <c r="AA463" s="33"/>
      <c r="AB463" s="33"/>
      <c r="AC463" s="33"/>
      <c r="AD463" s="33"/>
      <c r="AE463" s="33"/>
      <c r="AR463" s="170" t="s">
        <v>150</v>
      </c>
      <c r="AT463" s="170" t="s">
        <v>145</v>
      </c>
      <c r="AU463" s="170" t="s">
        <v>82</v>
      </c>
      <c r="AY463" s="18" t="s">
        <v>142</v>
      </c>
      <c r="BE463" s="171">
        <f>IF(N463="základní",J463,0)</f>
        <v>0</v>
      </c>
      <c r="BF463" s="171">
        <f>IF(N463="snížená",J463,0)</f>
        <v>0</v>
      </c>
      <c r="BG463" s="171">
        <f>IF(N463="zákl. přenesená",J463,0)</f>
        <v>0</v>
      </c>
      <c r="BH463" s="171">
        <f>IF(N463="sníž. přenesená",J463,0)</f>
        <v>0</v>
      </c>
      <c r="BI463" s="171">
        <f>IF(N463="nulová",J463,0)</f>
        <v>0</v>
      </c>
      <c r="BJ463" s="18" t="s">
        <v>80</v>
      </c>
      <c r="BK463" s="171">
        <f>ROUND(I463*H463,2)</f>
        <v>0</v>
      </c>
      <c r="BL463" s="18" t="s">
        <v>150</v>
      </c>
      <c r="BM463" s="170" t="s">
        <v>626</v>
      </c>
    </row>
    <row r="464" spans="1:47" s="2" customFormat="1" ht="12">
      <c r="A464" s="33"/>
      <c r="B464" s="34"/>
      <c r="C464" s="33"/>
      <c r="D464" s="172" t="s">
        <v>152</v>
      </c>
      <c r="E464" s="33"/>
      <c r="F464" s="173" t="s">
        <v>625</v>
      </c>
      <c r="G464" s="33"/>
      <c r="H464" s="33"/>
      <c r="I464" s="94"/>
      <c r="J464" s="33"/>
      <c r="K464" s="33"/>
      <c r="L464" s="34"/>
      <c r="M464" s="174"/>
      <c r="N464" s="175"/>
      <c r="O464" s="59"/>
      <c r="P464" s="59"/>
      <c r="Q464" s="59"/>
      <c r="R464" s="59"/>
      <c r="S464" s="59"/>
      <c r="T464" s="60"/>
      <c r="U464" s="33"/>
      <c r="V464" s="33"/>
      <c r="W464" s="33"/>
      <c r="X464" s="33"/>
      <c r="Y464" s="33"/>
      <c r="Z464" s="33"/>
      <c r="AA464" s="33"/>
      <c r="AB464" s="33"/>
      <c r="AC464" s="33"/>
      <c r="AD464" s="33"/>
      <c r="AE464" s="33"/>
      <c r="AT464" s="18" t="s">
        <v>152</v>
      </c>
      <c r="AU464" s="18" t="s">
        <v>82</v>
      </c>
    </row>
    <row r="465" spans="2:51" s="13" customFormat="1" ht="12">
      <c r="B465" s="177"/>
      <c r="D465" s="172" t="s">
        <v>156</v>
      </c>
      <c r="E465" s="178" t="s">
        <v>1</v>
      </c>
      <c r="F465" s="179" t="s">
        <v>627</v>
      </c>
      <c r="H465" s="180">
        <v>24</v>
      </c>
      <c r="I465" s="181"/>
      <c r="L465" s="177"/>
      <c r="M465" s="182"/>
      <c r="N465" s="183"/>
      <c r="O465" s="183"/>
      <c r="P465" s="183"/>
      <c r="Q465" s="183"/>
      <c r="R465" s="183"/>
      <c r="S465" s="183"/>
      <c r="T465" s="184"/>
      <c r="AT465" s="178" t="s">
        <v>156</v>
      </c>
      <c r="AU465" s="178" t="s">
        <v>82</v>
      </c>
      <c r="AV465" s="13" t="s">
        <v>82</v>
      </c>
      <c r="AW465" s="13" t="s">
        <v>29</v>
      </c>
      <c r="AX465" s="13" t="s">
        <v>80</v>
      </c>
      <c r="AY465" s="178" t="s">
        <v>142</v>
      </c>
    </row>
    <row r="466" spans="2:51" s="15" customFormat="1" ht="12">
      <c r="B466" s="193"/>
      <c r="D466" s="172" t="s">
        <v>156</v>
      </c>
      <c r="E466" s="194" t="s">
        <v>1</v>
      </c>
      <c r="F466" s="195" t="s">
        <v>549</v>
      </c>
      <c r="H466" s="194" t="s">
        <v>1</v>
      </c>
      <c r="I466" s="196"/>
      <c r="L466" s="193"/>
      <c r="M466" s="197"/>
      <c r="N466" s="198"/>
      <c r="O466" s="198"/>
      <c r="P466" s="198"/>
      <c r="Q466" s="198"/>
      <c r="R466" s="198"/>
      <c r="S466" s="198"/>
      <c r="T466" s="199"/>
      <c r="AT466" s="194" t="s">
        <v>156</v>
      </c>
      <c r="AU466" s="194" t="s">
        <v>82</v>
      </c>
      <c r="AV466" s="15" t="s">
        <v>80</v>
      </c>
      <c r="AW466" s="15" t="s">
        <v>29</v>
      </c>
      <c r="AX466" s="15" t="s">
        <v>72</v>
      </c>
      <c r="AY466" s="194" t="s">
        <v>142</v>
      </c>
    </row>
    <row r="467" spans="2:63" s="12" customFormat="1" ht="22.9" customHeight="1">
      <c r="B467" s="145"/>
      <c r="D467" s="146" t="s">
        <v>71</v>
      </c>
      <c r="E467" s="156" t="s">
        <v>628</v>
      </c>
      <c r="F467" s="156" t="s">
        <v>629</v>
      </c>
      <c r="I467" s="148"/>
      <c r="J467" s="157">
        <f>BK467</f>
        <v>0</v>
      </c>
      <c r="L467" s="145"/>
      <c r="M467" s="150"/>
      <c r="N467" s="151"/>
      <c r="O467" s="151"/>
      <c r="P467" s="152">
        <f>P468+SUM(P469:P583)</f>
        <v>0</v>
      </c>
      <c r="Q467" s="151"/>
      <c r="R467" s="152">
        <f>R468+SUM(R469:R583)</f>
        <v>480.45359219999995</v>
      </c>
      <c r="S467" s="151"/>
      <c r="T467" s="153">
        <f>T468+SUM(T469:T583)</f>
        <v>370.408</v>
      </c>
      <c r="AR467" s="146" t="s">
        <v>80</v>
      </c>
      <c r="AT467" s="154" t="s">
        <v>71</v>
      </c>
      <c r="AU467" s="154" t="s">
        <v>80</v>
      </c>
      <c r="AY467" s="146" t="s">
        <v>142</v>
      </c>
      <c r="BK467" s="155">
        <f>BK468+SUM(BK469:BK583)</f>
        <v>0</v>
      </c>
    </row>
    <row r="468" spans="1:65" s="2" customFormat="1" ht="21.75" customHeight="1">
      <c r="A468" s="33"/>
      <c r="B468" s="158"/>
      <c r="C468" s="159" t="s">
        <v>630</v>
      </c>
      <c r="D468" s="159" t="s">
        <v>145</v>
      </c>
      <c r="E468" s="160" t="s">
        <v>631</v>
      </c>
      <c r="F468" s="161" t="s">
        <v>632</v>
      </c>
      <c r="G468" s="162" t="s">
        <v>163</v>
      </c>
      <c r="H468" s="163">
        <v>46</v>
      </c>
      <c r="I468" s="164"/>
      <c r="J468" s="165">
        <f>ROUND(I468*H468,2)</f>
        <v>0</v>
      </c>
      <c r="K468" s="161" t="s">
        <v>149</v>
      </c>
      <c r="L468" s="34"/>
      <c r="M468" s="166" t="s">
        <v>1</v>
      </c>
      <c r="N468" s="167" t="s">
        <v>37</v>
      </c>
      <c r="O468" s="59"/>
      <c r="P468" s="168">
        <f>O468*H468</f>
        <v>0</v>
      </c>
      <c r="Q468" s="168">
        <v>0.0007</v>
      </c>
      <c r="R468" s="168">
        <f>Q468*H468</f>
        <v>0.0322</v>
      </c>
      <c r="S468" s="168">
        <v>0</v>
      </c>
      <c r="T468" s="169">
        <f>S468*H468</f>
        <v>0</v>
      </c>
      <c r="U468" s="33"/>
      <c r="V468" s="33"/>
      <c r="W468" s="33"/>
      <c r="X468" s="33"/>
      <c r="Y468" s="33"/>
      <c r="Z468" s="33"/>
      <c r="AA468" s="33"/>
      <c r="AB468" s="33"/>
      <c r="AC468" s="33"/>
      <c r="AD468" s="33"/>
      <c r="AE468" s="33"/>
      <c r="AR468" s="170" t="s">
        <v>150</v>
      </c>
      <c r="AT468" s="170" t="s">
        <v>145</v>
      </c>
      <c r="AU468" s="170" t="s">
        <v>82</v>
      </c>
      <c r="AY468" s="18" t="s">
        <v>142</v>
      </c>
      <c r="BE468" s="171">
        <f>IF(N468="základní",J468,0)</f>
        <v>0</v>
      </c>
      <c r="BF468" s="171">
        <f>IF(N468="snížená",J468,0)</f>
        <v>0</v>
      </c>
      <c r="BG468" s="171">
        <f>IF(N468="zákl. přenesená",J468,0)</f>
        <v>0</v>
      </c>
      <c r="BH468" s="171">
        <f>IF(N468="sníž. přenesená",J468,0)</f>
        <v>0</v>
      </c>
      <c r="BI468" s="171">
        <f>IF(N468="nulová",J468,0)</f>
        <v>0</v>
      </c>
      <c r="BJ468" s="18" t="s">
        <v>80</v>
      </c>
      <c r="BK468" s="171">
        <f>ROUND(I468*H468,2)</f>
        <v>0</v>
      </c>
      <c r="BL468" s="18" t="s">
        <v>150</v>
      </c>
      <c r="BM468" s="170" t="s">
        <v>633</v>
      </c>
    </row>
    <row r="469" spans="1:47" s="2" customFormat="1" ht="19.5">
      <c r="A469" s="33"/>
      <c r="B469" s="34"/>
      <c r="C469" s="33"/>
      <c r="D469" s="172" t="s">
        <v>152</v>
      </c>
      <c r="E469" s="33"/>
      <c r="F469" s="173" t="s">
        <v>634</v>
      </c>
      <c r="G469" s="33"/>
      <c r="H469" s="33"/>
      <c r="I469" s="94"/>
      <c r="J469" s="33"/>
      <c r="K469" s="33"/>
      <c r="L469" s="34"/>
      <c r="M469" s="174"/>
      <c r="N469" s="175"/>
      <c r="O469" s="59"/>
      <c r="P469" s="59"/>
      <c r="Q469" s="59"/>
      <c r="R469" s="59"/>
      <c r="S469" s="59"/>
      <c r="T469" s="60"/>
      <c r="U469" s="33"/>
      <c r="V469" s="33"/>
      <c r="W469" s="33"/>
      <c r="X469" s="33"/>
      <c r="Y469" s="33"/>
      <c r="Z469" s="33"/>
      <c r="AA469" s="33"/>
      <c r="AB469" s="33"/>
      <c r="AC469" s="33"/>
      <c r="AD469" s="33"/>
      <c r="AE469" s="33"/>
      <c r="AT469" s="18" t="s">
        <v>152</v>
      </c>
      <c r="AU469" s="18" t="s">
        <v>82</v>
      </c>
    </row>
    <row r="470" spans="1:47" s="2" customFormat="1" ht="146.25">
      <c r="A470" s="33"/>
      <c r="B470" s="34"/>
      <c r="C470" s="33"/>
      <c r="D470" s="172" t="s">
        <v>154</v>
      </c>
      <c r="E470" s="33"/>
      <c r="F470" s="176" t="s">
        <v>635</v>
      </c>
      <c r="G470" s="33"/>
      <c r="H470" s="33"/>
      <c r="I470" s="94"/>
      <c r="J470" s="33"/>
      <c r="K470" s="33"/>
      <c r="L470" s="34"/>
      <c r="M470" s="174"/>
      <c r="N470" s="175"/>
      <c r="O470" s="59"/>
      <c r="P470" s="59"/>
      <c r="Q470" s="59"/>
      <c r="R470" s="59"/>
      <c r="S470" s="59"/>
      <c r="T470" s="60"/>
      <c r="U470" s="33"/>
      <c r="V470" s="33"/>
      <c r="W470" s="33"/>
      <c r="X470" s="33"/>
      <c r="Y470" s="33"/>
      <c r="Z470" s="33"/>
      <c r="AA470" s="33"/>
      <c r="AB470" s="33"/>
      <c r="AC470" s="33"/>
      <c r="AD470" s="33"/>
      <c r="AE470" s="33"/>
      <c r="AT470" s="18" t="s">
        <v>154</v>
      </c>
      <c r="AU470" s="18" t="s">
        <v>82</v>
      </c>
    </row>
    <row r="471" spans="2:51" s="13" customFormat="1" ht="22.5">
      <c r="B471" s="177"/>
      <c r="D471" s="172" t="s">
        <v>156</v>
      </c>
      <c r="E471" s="178" t="s">
        <v>1</v>
      </c>
      <c r="F471" s="179" t="s">
        <v>636</v>
      </c>
      <c r="H471" s="180">
        <v>28</v>
      </c>
      <c r="I471" s="181"/>
      <c r="L471" s="177"/>
      <c r="M471" s="182"/>
      <c r="N471" s="183"/>
      <c r="O471" s="183"/>
      <c r="P471" s="183"/>
      <c r="Q471" s="183"/>
      <c r="R471" s="183"/>
      <c r="S471" s="183"/>
      <c r="T471" s="184"/>
      <c r="AT471" s="178" t="s">
        <v>156</v>
      </c>
      <c r="AU471" s="178" t="s">
        <v>82</v>
      </c>
      <c r="AV471" s="13" t="s">
        <v>82</v>
      </c>
      <c r="AW471" s="13" t="s">
        <v>29</v>
      </c>
      <c r="AX471" s="13" t="s">
        <v>72</v>
      </c>
      <c r="AY471" s="178" t="s">
        <v>142</v>
      </c>
    </row>
    <row r="472" spans="2:51" s="13" customFormat="1" ht="12">
      <c r="B472" s="177"/>
      <c r="D472" s="172" t="s">
        <v>156</v>
      </c>
      <c r="E472" s="178" t="s">
        <v>1</v>
      </c>
      <c r="F472" s="179" t="s">
        <v>637</v>
      </c>
      <c r="H472" s="180">
        <v>18</v>
      </c>
      <c r="I472" s="181"/>
      <c r="L472" s="177"/>
      <c r="M472" s="182"/>
      <c r="N472" s="183"/>
      <c r="O472" s="183"/>
      <c r="P472" s="183"/>
      <c r="Q472" s="183"/>
      <c r="R472" s="183"/>
      <c r="S472" s="183"/>
      <c r="T472" s="184"/>
      <c r="AT472" s="178" t="s">
        <v>156</v>
      </c>
      <c r="AU472" s="178" t="s">
        <v>82</v>
      </c>
      <c r="AV472" s="13" t="s">
        <v>82</v>
      </c>
      <c r="AW472" s="13" t="s">
        <v>29</v>
      </c>
      <c r="AX472" s="13" t="s">
        <v>72</v>
      </c>
      <c r="AY472" s="178" t="s">
        <v>142</v>
      </c>
    </row>
    <row r="473" spans="2:51" s="14" customFormat="1" ht="12">
      <c r="B473" s="185"/>
      <c r="D473" s="172" t="s">
        <v>156</v>
      </c>
      <c r="E473" s="186" t="s">
        <v>1</v>
      </c>
      <c r="F473" s="187" t="s">
        <v>158</v>
      </c>
      <c r="H473" s="188">
        <v>46</v>
      </c>
      <c r="I473" s="189"/>
      <c r="L473" s="185"/>
      <c r="M473" s="190"/>
      <c r="N473" s="191"/>
      <c r="O473" s="191"/>
      <c r="P473" s="191"/>
      <c r="Q473" s="191"/>
      <c r="R473" s="191"/>
      <c r="S473" s="191"/>
      <c r="T473" s="192"/>
      <c r="AT473" s="186" t="s">
        <v>156</v>
      </c>
      <c r="AU473" s="186" t="s">
        <v>82</v>
      </c>
      <c r="AV473" s="14" t="s">
        <v>150</v>
      </c>
      <c r="AW473" s="14" t="s">
        <v>29</v>
      </c>
      <c r="AX473" s="14" t="s">
        <v>80</v>
      </c>
      <c r="AY473" s="186" t="s">
        <v>142</v>
      </c>
    </row>
    <row r="474" spans="1:65" s="2" customFormat="1" ht="16.5" customHeight="1">
      <c r="A474" s="33"/>
      <c r="B474" s="158"/>
      <c r="C474" s="200" t="s">
        <v>638</v>
      </c>
      <c r="D474" s="200" t="s">
        <v>197</v>
      </c>
      <c r="E474" s="201" t="s">
        <v>639</v>
      </c>
      <c r="F474" s="202" t="s">
        <v>640</v>
      </c>
      <c r="G474" s="203" t="s">
        <v>163</v>
      </c>
      <c r="H474" s="204">
        <v>10</v>
      </c>
      <c r="I474" s="205"/>
      <c r="J474" s="206">
        <f>ROUND(I474*H474,2)</f>
        <v>0</v>
      </c>
      <c r="K474" s="202" t="s">
        <v>149</v>
      </c>
      <c r="L474" s="207"/>
      <c r="M474" s="208" t="s">
        <v>1</v>
      </c>
      <c r="N474" s="209" t="s">
        <v>37</v>
      </c>
      <c r="O474" s="59"/>
      <c r="P474" s="168">
        <f>O474*H474</f>
        <v>0</v>
      </c>
      <c r="Q474" s="168">
        <v>0.0025</v>
      </c>
      <c r="R474" s="168">
        <f>Q474*H474</f>
        <v>0.025</v>
      </c>
      <c r="S474" s="168">
        <v>0</v>
      </c>
      <c r="T474" s="169">
        <f>S474*H474</f>
        <v>0</v>
      </c>
      <c r="U474" s="33"/>
      <c r="V474" s="33"/>
      <c r="W474" s="33"/>
      <c r="X474" s="33"/>
      <c r="Y474" s="33"/>
      <c r="Z474" s="33"/>
      <c r="AA474" s="33"/>
      <c r="AB474" s="33"/>
      <c r="AC474" s="33"/>
      <c r="AD474" s="33"/>
      <c r="AE474" s="33"/>
      <c r="AR474" s="170" t="s">
        <v>201</v>
      </c>
      <c r="AT474" s="170" t="s">
        <v>197</v>
      </c>
      <c r="AU474" s="170" t="s">
        <v>82</v>
      </c>
      <c r="AY474" s="18" t="s">
        <v>142</v>
      </c>
      <c r="BE474" s="171">
        <f>IF(N474="základní",J474,0)</f>
        <v>0</v>
      </c>
      <c r="BF474" s="171">
        <f>IF(N474="snížená",J474,0)</f>
        <v>0</v>
      </c>
      <c r="BG474" s="171">
        <f>IF(N474="zákl. přenesená",J474,0)</f>
        <v>0</v>
      </c>
      <c r="BH474" s="171">
        <f>IF(N474="sníž. přenesená",J474,0)</f>
        <v>0</v>
      </c>
      <c r="BI474" s="171">
        <f>IF(N474="nulová",J474,0)</f>
        <v>0</v>
      </c>
      <c r="BJ474" s="18" t="s">
        <v>80</v>
      </c>
      <c r="BK474" s="171">
        <f>ROUND(I474*H474,2)</f>
        <v>0</v>
      </c>
      <c r="BL474" s="18" t="s">
        <v>150</v>
      </c>
      <c r="BM474" s="170" t="s">
        <v>641</v>
      </c>
    </row>
    <row r="475" spans="1:47" s="2" customFormat="1" ht="12">
      <c r="A475" s="33"/>
      <c r="B475" s="34"/>
      <c r="C475" s="33"/>
      <c r="D475" s="172" t="s">
        <v>152</v>
      </c>
      <c r="E475" s="33"/>
      <c r="F475" s="173" t="s">
        <v>640</v>
      </c>
      <c r="G475" s="33"/>
      <c r="H475" s="33"/>
      <c r="I475" s="94"/>
      <c r="J475" s="33"/>
      <c r="K475" s="33"/>
      <c r="L475" s="34"/>
      <c r="M475" s="174"/>
      <c r="N475" s="175"/>
      <c r="O475" s="59"/>
      <c r="P475" s="59"/>
      <c r="Q475" s="59"/>
      <c r="R475" s="59"/>
      <c r="S475" s="59"/>
      <c r="T475" s="60"/>
      <c r="U475" s="33"/>
      <c r="V475" s="33"/>
      <c r="W475" s="33"/>
      <c r="X475" s="33"/>
      <c r="Y475" s="33"/>
      <c r="Z475" s="33"/>
      <c r="AA475" s="33"/>
      <c r="AB475" s="33"/>
      <c r="AC475" s="33"/>
      <c r="AD475" s="33"/>
      <c r="AE475" s="33"/>
      <c r="AT475" s="18" t="s">
        <v>152</v>
      </c>
      <c r="AU475" s="18" t="s">
        <v>82</v>
      </c>
    </row>
    <row r="476" spans="2:51" s="13" customFormat="1" ht="12">
      <c r="B476" s="177"/>
      <c r="D476" s="172" t="s">
        <v>156</v>
      </c>
      <c r="E476" s="178" t="s">
        <v>1</v>
      </c>
      <c r="F476" s="179" t="s">
        <v>642</v>
      </c>
      <c r="H476" s="180">
        <v>10</v>
      </c>
      <c r="I476" s="181"/>
      <c r="L476" s="177"/>
      <c r="M476" s="182"/>
      <c r="N476" s="183"/>
      <c r="O476" s="183"/>
      <c r="P476" s="183"/>
      <c r="Q476" s="183"/>
      <c r="R476" s="183"/>
      <c r="S476" s="183"/>
      <c r="T476" s="184"/>
      <c r="AT476" s="178" t="s">
        <v>156</v>
      </c>
      <c r="AU476" s="178" t="s">
        <v>82</v>
      </c>
      <c r="AV476" s="13" t="s">
        <v>82</v>
      </c>
      <c r="AW476" s="13" t="s">
        <v>29</v>
      </c>
      <c r="AX476" s="13" t="s">
        <v>72</v>
      </c>
      <c r="AY476" s="178" t="s">
        <v>142</v>
      </c>
    </row>
    <row r="477" spans="2:51" s="14" customFormat="1" ht="12">
      <c r="B477" s="185"/>
      <c r="D477" s="172" t="s">
        <v>156</v>
      </c>
      <c r="E477" s="186" t="s">
        <v>1</v>
      </c>
      <c r="F477" s="187" t="s">
        <v>158</v>
      </c>
      <c r="H477" s="188">
        <v>10</v>
      </c>
      <c r="I477" s="189"/>
      <c r="L477" s="185"/>
      <c r="M477" s="190"/>
      <c r="N477" s="191"/>
      <c r="O477" s="191"/>
      <c r="P477" s="191"/>
      <c r="Q477" s="191"/>
      <c r="R477" s="191"/>
      <c r="S477" s="191"/>
      <c r="T477" s="192"/>
      <c r="AT477" s="186" t="s">
        <v>156</v>
      </c>
      <c r="AU477" s="186" t="s">
        <v>82</v>
      </c>
      <c r="AV477" s="14" t="s">
        <v>150</v>
      </c>
      <c r="AW477" s="14" t="s">
        <v>29</v>
      </c>
      <c r="AX477" s="14" t="s">
        <v>80</v>
      </c>
      <c r="AY477" s="186" t="s">
        <v>142</v>
      </c>
    </row>
    <row r="478" spans="1:65" s="2" customFormat="1" ht="16.5" customHeight="1">
      <c r="A478" s="33"/>
      <c r="B478" s="158"/>
      <c r="C478" s="200" t="s">
        <v>643</v>
      </c>
      <c r="D478" s="200" t="s">
        <v>197</v>
      </c>
      <c r="E478" s="201" t="s">
        <v>644</v>
      </c>
      <c r="F478" s="202" t="s">
        <v>645</v>
      </c>
      <c r="G478" s="203" t="s">
        <v>163</v>
      </c>
      <c r="H478" s="204">
        <v>8</v>
      </c>
      <c r="I478" s="205"/>
      <c r="J478" s="206">
        <f>ROUND(I478*H478,2)</f>
        <v>0</v>
      </c>
      <c r="K478" s="202" t="s">
        <v>149</v>
      </c>
      <c r="L478" s="207"/>
      <c r="M478" s="208" t="s">
        <v>1</v>
      </c>
      <c r="N478" s="209" t="s">
        <v>37</v>
      </c>
      <c r="O478" s="59"/>
      <c r="P478" s="168">
        <f>O478*H478</f>
        <v>0</v>
      </c>
      <c r="Q478" s="168">
        <v>0.0024</v>
      </c>
      <c r="R478" s="168">
        <f>Q478*H478</f>
        <v>0.0192</v>
      </c>
      <c r="S478" s="168">
        <v>0</v>
      </c>
      <c r="T478" s="169">
        <f>S478*H478</f>
        <v>0</v>
      </c>
      <c r="U478" s="33"/>
      <c r="V478" s="33"/>
      <c r="W478" s="33"/>
      <c r="X478" s="33"/>
      <c r="Y478" s="33"/>
      <c r="Z478" s="33"/>
      <c r="AA478" s="33"/>
      <c r="AB478" s="33"/>
      <c r="AC478" s="33"/>
      <c r="AD478" s="33"/>
      <c r="AE478" s="33"/>
      <c r="AR478" s="170" t="s">
        <v>201</v>
      </c>
      <c r="AT478" s="170" t="s">
        <v>197</v>
      </c>
      <c r="AU478" s="170" t="s">
        <v>82</v>
      </c>
      <c r="AY478" s="18" t="s">
        <v>142</v>
      </c>
      <c r="BE478" s="171">
        <f>IF(N478="základní",J478,0)</f>
        <v>0</v>
      </c>
      <c r="BF478" s="171">
        <f>IF(N478="snížená",J478,0)</f>
        <v>0</v>
      </c>
      <c r="BG478" s="171">
        <f>IF(N478="zákl. přenesená",J478,0)</f>
        <v>0</v>
      </c>
      <c r="BH478" s="171">
        <f>IF(N478="sníž. přenesená",J478,0)</f>
        <v>0</v>
      </c>
      <c r="BI478" s="171">
        <f>IF(N478="nulová",J478,0)</f>
        <v>0</v>
      </c>
      <c r="BJ478" s="18" t="s">
        <v>80</v>
      </c>
      <c r="BK478" s="171">
        <f>ROUND(I478*H478,2)</f>
        <v>0</v>
      </c>
      <c r="BL478" s="18" t="s">
        <v>150</v>
      </c>
      <c r="BM478" s="170" t="s">
        <v>646</v>
      </c>
    </row>
    <row r="479" spans="1:47" s="2" customFormat="1" ht="12">
      <c r="A479" s="33"/>
      <c r="B479" s="34"/>
      <c r="C479" s="33"/>
      <c r="D479" s="172" t="s">
        <v>152</v>
      </c>
      <c r="E479" s="33"/>
      <c r="F479" s="173" t="s">
        <v>645</v>
      </c>
      <c r="G479" s="33"/>
      <c r="H479" s="33"/>
      <c r="I479" s="94"/>
      <c r="J479" s="33"/>
      <c r="K479" s="33"/>
      <c r="L479" s="34"/>
      <c r="M479" s="174"/>
      <c r="N479" s="175"/>
      <c r="O479" s="59"/>
      <c r="P479" s="59"/>
      <c r="Q479" s="59"/>
      <c r="R479" s="59"/>
      <c r="S479" s="59"/>
      <c r="T479" s="60"/>
      <c r="U479" s="33"/>
      <c r="V479" s="33"/>
      <c r="W479" s="33"/>
      <c r="X479" s="33"/>
      <c r="Y479" s="33"/>
      <c r="Z479" s="33"/>
      <c r="AA479" s="33"/>
      <c r="AB479" s="33"/>
      <c r="AC479" s="33"/>
      <c r="AD479" s="33"/>
      <c r="AE479" s="33"/>
      <c r="AT479" s="18" t="s">
        <v>152</v>
      </c>
      <c r="AU479" s="18" t="s">
        <v>82</v>
      </c>
    </row>
    <row r="480" spans="2:51" s="13" customFormat="1" ht="12">
      <c r="B480" s="177"/>
      <c r="D480" s="172" t="s">
        <v>156</v>
      </c>
      <c r="E480" s="178" t="s">
        <v>1</v>
      </c>
      <c r="F480" s="179" t="s">
        <v>647</v>
      </c>
      <c r="H480" s="180">
        <v>8</v>
      </c>
      <c r="I480" s="181"/>
      <c r="L480" s="177"/>
      <c r="M480" s="182"/>
      <c r="N480" s="183"/>
      <c r="O480" s="183"/>
      <c r="P480" s="183"/>
      <c r="Q480" s="183"/>
      <c r="R480" s="183"/>
      <c r="S480" s="183"/>
      <c r="T480" s="184"/>
      <c r="AT480" s="178" t="s">
        <v>156</v>
      </c>
      <c r="AU480" s="178" t="s">
        <v>82</v>
      </c>
      <c r="AV480" s="13" t="s">
        <v>82</v>
      </c>
      <c r="AW480" s="13" t="s">
        <v>29</v>
      </c>
      <c r="AX480" s="13" t="s">
        <v>80</v>
      </c>
      <c r="AY480" s="178" t="s">
        <v>142</v>
      </c>
    </row>
    <row r="481" spans="1:65" s="2" customFormat="1" ht="16.5" customHeight="1">
      <c r="A481" s="33"/>
      <c r="B481" s="158"/>
      <c r="C481" s="200" t="s">
        <v>648</v>
      </c>
      <c r="D481" s="200" t="s">
        <v>197</v>
      </c>
      <c r="E481" s="201" t="s">
        <v>649</v>
      </c>
      <c r="F481" s="202" t="s">
        <v>650</v>
      </c>
      <c r="G481" s="203" t="s">
        <v>163</v>
      </c>
      <c r="H481" s="204">
        <v>16</v>
      </c>
      <c r="I481" s="205"/>
      <c r="J481" s="206">
        <f>ROUND(I481*H481,2)</f>
        <v>0</v>
      </c>
      <c r="K481" s="202" t="s">
        <v>149</v>
      </c>
      <c r="L481" s="207"/>
      <c r="M481" s="208" t="s">
        <v>1</v>
      </c>
      <c r="N481" s="209" t="s">
        <v>37</v>
      </c>
      <c r="O481" s="59"/>
      <c r="P481" s="168">
        <f>O481*H481</f>
        <v>0</v>
      </c>
      <c r="Q481" s="168">
        <v>0.0061</v>
      </c>
      <c r="R481" s="168">
        <f>Q481*H481</f>
        <v>0.0976</v>
      </c>
      <c r="S481" s="168">
        <v>0</v>
      </c>
      <c r="T481" s="169">
        <f>S481*H481</f>
        <v>0</v>
      </c>
      <c r="U481" s="33"/>
      <c r="V481" s="33"/>
      <c r="W481" s="33"/>
      <c r="X481" s="33"/>
      <c r="Y481" s="33"/>
      <c r="Z481" s="33"/>
      <c r="AA481" s="33"/>
      <c r="AB481" s="33"/>
      <c r="AC481" s="33"/>
      <c r="AD481" s="33"/>
      <c r="AE481" s="33"/>
      <c r="AR481" s="170" t="s">
        <v>201</v>
      </c>
      <c r="AT481" s="170" t="s">
        <v>197</v>
      </c>
      <c r="AU481" s="170" t="s">
        <v>82</v>
      </c>
      <c r="AY481" s="18" t="s">
        <v>142</v>
      </c>
      <c r="BE481" s="171">
        <f>IF(N481="základní",J481,0)</f>
        <v>0</v>
      </c>
      <c r="BF481" s="171">
        <f>IF(N481="snížená",J481,0)</f>
        <v>0</v>
      </c>
      <c r="BG481" s="171">
        <f>IF(N481="zákl. přenesená",J481,0)</f>
        <v>0</v>
      </c>
      <c r="BH481" s="171">
        <f>IF(N481="sníž. přenesená",J481,0)</f>
        <v>0</v>
      </c>
      <c r="BI481" s="171">
        <f>IF(N481="nulová",J481,0)</f>
        <v>0</v>
      </c>
      <c r="BJ481" s="18" t="s">
        <v>80</v>
      </c>
      <c r="BK481" s="171">
        <f>ROUND(I481*H481,2)</f>
        <v>0</v>
      </c>
      <c r="BL481" s="18" t="s">
        <v>150</v>
      </c>
      <c r="BM481" s="170" t="s">
        <v>651</v>
      </c>
    </row>
    <row r="482" spans="1:47" s="2" customFormat="1" ht="12">
      <c r="A482" s="33"/>
      <c r="B482" s="34"/>
      <c r="C482" s="33"/>
      <c r="D482" s="172" t="s">
        <v>152</v>
      </c>
      <c r="E482" s="33"/>
      <c r="F482" s="173" t="s">
        <v>650</v>
      </c>
      <c r="G482" s="33"/>
      <c r="H482" s="33"/>
      <c r="I482" s="94"/>
      <c r="J482" s="33"/>
      <c r="K482" s="33"/>
      <c r="L482" s="34"/>
      <c r="M482" s="174"/>
      <c r="N482" s="175"/>
      <c r="O482" s="59"/>
      <c r="P482" s="59"/>
      <c r="Q482" s="59"/>
      <c r="R482" s="59"/>
      <c r="S482" s="59"/>
      <c r="T482" s="60"/>
      <c r="U482" s="33"/>
      <c r="V482" s="33"/>
      <c r="W482" s="33"/>
      <c r="X482" s="33"/>
      <c r="Y482" s="33"/>
      <c r="Z482" s="33"/>
      <c r="AA482" s="33"/>
      <c r="AB482" s="33"/>
      <c r="AC482" s="33"/>
      <c r="AD482" s="33"/>
      <c r="AE482" s="33"/>
      <c r="AT482" s="18" t="s">
        <v>152</v>
      </c>
      <c r="AU482" s="18" t="s">
        <v>82</v>
      </c>
    </row>
    <row r="483" spans="2:51" s="13" customFormat="1" ht="12">
      <c r="B483" s="177"/>
      <c r="D483" s="172" t="s">
        <v>156</v>
      </c>
      <c r="E483" s="178" t="s">
        <v>1</v>
      </c>
      <c r="F483" s="179" t="s">
        <v>652</v>
      </c>
      <c r="H483" s="180">
        <v>16</v>
      </c>
      <c r="I483" s="181"/>
      <c r="L483" s="177"/>
      <c r="M483" s="182"/>
      <c r="N483" s="183"/>
      <c r="O483" s="183"/>
      <c r="P483" s="183"/>
      <c r="Q483" s="183"/>
      <c r="R483" s="183"/>
      <c r="S483" s="183"/>
      <c r="T483" s="184"/>
      <c r="AT483" s="178" t="s">
        <v>156</v>
      </c>
      <c r="AU483" s="178" t="s">
        <v>82</v>
      </c>
      <c r="AV483" s="13" t="s">
        <v>82</v>
      </c>
      <c r="AW483" s="13" t="s">
        <v>29</v>
      </c>
      <c r="AX483" s="13" t="s">
        <v>80</v>
      </c>
      <c r="AY483" s="178" t="s">
        <v>142</v>
      </c>
    </row>
    <row r="484" spans="1:65" s="2" customFormat="1" ht="16.5" customHeight="1">
      <c r="A484" s="33"/>
      <c r="B484" s="158"/>
      <c r="C484" s="200" t="s">
        <v>653</v>
      </c>
      <c r="D484" s="200" t="s">
        <v>197</v>
      </c>
      <c r="E484" s="201" t="s">
        <v>654</v>
      </c>
      <c r="F484" s="202" t="s">
        <v>655</v>
      </c>
      <c r="G484" s="203" t="s">
        <v>163</v>
      </c>
      <c r="H484" s="204">
        <v>16</v>
      </c>
      <c r="I484" s="205"/>
      <c r="J484" s="206">
        <f>ROUND(I484*H484,2)</f>
        <v>0</v>
      </c>
      <c r="K484" s="202" t="s">
        <v>149</v>
      </c>
      <c r="L484" s="207"/>
      <c r="M484" s="208" t="s">
        <v>1</v>
      </c>
      <c r="N484" s="209" t="s">
        <v>37</v>
      </c>
      <c r="O484" s="59"/>
      <c r="P484" s="168">
        <f>O484*H484</f>
        <v>0</v>
      </c>
      <c r="Q484" s="168">
        <v>0.003</v>
      </c>
      <c r="R484" s="168">
        <f>Q484*H484</f>
        <v>0.048</v>
      </c>
      <c r="S484" s="168">
        <v>0</v>
      </c>
      <c r="T484" s="169">
        <f>S484*H484</f>
        <v>0</v>
      </c>
      <c r="U484" s="33"/>
      <c r="V484" s="33"/>
      <c r="W484" s="33"/>
      <c r="X484" s="33"/>
      <c r="Y484" s="33"/>
      <c r="Z484" s="33"/>
      <c r="AA484" s="33"/>
      <c r="AB484" s="33"/>
      <c r="AC484" s="33"/>
      <c r="AD484" s="33"/>
      <c r="AE484" s="33"/>
      <c r="AR484" s="170" t="s">
        <v>201</v>
      </c>
      <c r="AT484" s="170" t="s">
        <v>197</v>
      </c>
      <c r="AU484" s="170" t="s">
        <v>82</v>
      </c>
      <c r="AY484" s="18" t="s">
        <v>142</v>
      </c>
      <c r="BE484" s="171">
        <f>IF(N484="základní",J484,0)</f>
        <v>0</v>
      </c>
      <c r="BF484" s="171">
        <f>IF(N484="snížená",J484,0)</f>
        <v>0</v>
      </c>
      <c r="BG484" s="171">
        <f>IF(N484="zákl. přenesená",J484,0)</f>
        <v>0</v>
      </c>
      <c r="BH484" s="171">
        <f>IF(N484="sníž. přenesená",J484,0)</f>
        <v>0</v>
      </c>
      <c r="BI484" s="171">
        <f>IF(N484="nulová",J484,0)</f>
        <v>0</v>
      </c>
      <c r="BJ484" s="18" t="s">
        <v>80</v>
      </c>
      <c r="BK484" s="171">
        <f>ROUND(I484*H484,2)</f>
        <v>0</v>
      </c>
      <c r="BL484" s="18" t="s">
        <v>150</v>
      </c>
      <c r="BM484" s="170" t="s">
        <v>656</v>
      </c>
    </row>
    <row r="485" spans="1:47" s="2" customFormat="1" ht="12">
      <c r="A485" s="33"/>
      <c r="B485" s="34"/>
      <c r="C485" s="33"/>
      <c r="D485" s="172" t="s">
        <v>152</v>
      </c>
      <c r="E485" s="33"/>
      <c r="F485" s="173" t="s">
        <v>655</v>
      </c>
      <c r="G485" s="33"/>
      <c r="H485" s="33"/>
      <c r="I485" s="94"/>
      <c r="J485" s="33"/>
      <c r="K485" s="33"/>
      <c r="L485" s="34"/>
      <c r="M485" s="174"/>
      <c r="N485" s="175"/>
      <c r="O485" s="59"/>
      <c r="P485" s="59"/>
      <c r="Q485" s="59"/>
      <c r="R485" s="59"/>
      <c r="S485" s="59"/>
      <c r="T485" s="60"/>
      <c r="U485" s="33"/>
      <c r="V485" s="33"/>
      <c r="W485" s="33"/>
      <c r="X485" s="33"/>
      <c r="Y485" s="33"/>
      <c r="Z485" s="33"/>
      <c r="AA485" s="33"/>
      <c r="AB485" s="33"/>
      <c r="AC485" s="33"/>
      <c r="AD485" s="33"/>
      <c r="AE485" s="33"/>
      <c r="AT485" s="18" t="s">
        <v>152</v>
      </c>
      <c r="AU485" s="18" t="s">
        <v>82</v>
      </c>
    </row>
    <row r="486" spans="2:51" s="13" customFormat="1" ht="12">
      <c r="B486" s="177"/>
      <c r="D486" s="172" t="s">
        <v>156</v>
      </c>
      <c r="E486" s="178" t="s">
        <v>1</v>
      </c>
      <c r="F486" s="179" t="s">
        <v>657</v>
      </c>
      <c r="H486" s="180">
        <v>16</v>
      </c>
      <c r="I486" s="181"/>
      <c r="L486" s="177"/>
      <c r="M486" s="182"/>
      <c r="N486" s="183"/>
      <c r="O486" s="183"/>
      <c r="P486" s="183"/>
      <c r="Q486" s="183"/>
      <c r="R486" s="183"/>
      <c r="S486" s="183"/>
      <c r="T486" s="184"/>
      <c r="AT486" s="178" t="s">
        <v>156</v>
      </c>
      <c r="AU486" s="178" t="s">
        <v>82</v>
      </c>
      <c r="AV486" s="13" t="s">
        <v>82</v>
      </c>
      <c r="AW486" s="13" t="s">
        <v>29</v>
      </c>
      <c r="AX486" s="13" t="s">
        <v>80</v>
      </c>
      <c r="AY486" s="178" t="s">
        <v>142</v>
      </c>
    </row>
    <row r="487" spans="1:65" s="2" customFormat="1" ht="16.5" customHeight="1">
      <c r="A487" s="33"/>
      <c r="B487" s="158"/>
      <c r="C487" s="200" t="s">
        <v>658</v>
      </c>
      <c r="D487" s="200" t="s">
        <v>197</v>
      </c>
      <c r="E487" s="201" t="s">
        <v>659</v>
      </c>
      <c r="F487" s="202" t="s">
        <v>660</v>
      </c>
      <c r="G487" s="203" t="s">
        <v>163</v>
      </c>
      <c r="H487" s="204">
        <v>32</v>
      </c>
      <c r="I487" s="205"/>
      <c r="J487" s="206">
        <f>ROUND(I487*H487,2)</f>
        <v>0</v>
      </c>
      <c r="K487" s="202" t="s">
        <v>149</v>
      </c>
      <c r="L487" s="207"/>
      <c r="M487" s="208" t="s">
        <v>1</v>
      </c>
      <c r="N487" s="209" t="s">
        <v>37</v>
      </c>
      <c r="O487" s="59"/>
      <c r="P487" s="168">
        <f>O487*H487</f>
        <v>0</v>
      </c>
      <c r="Q487" s="168">
        <v>0.00035</v>
      </c>
      <c r="R487" s="168">
        <f>Q487*H487</f>
        <v>0.0112</v>
      </c>
      <c r="S487" s="168">
        <v>0</v>
      </c>
      <c r="T487" s="169">
        <f>S487*H487</f>
        <v>0</v>
      </c>
      <c r="U487" s="33"/>
      <c r="V487" s="33"/>
      <c r="W487" s="33"/>
      <c r="X487" s="33"/>
      <c r="Y487" s="33"/>
      <c r="Z487" s="33"/>
      <c r="AA487" s="33"/>
      <c r="AB487" s="33"/>
      <c r="AC487" s="33"/>
      <c r="AD487" s="33"/>
      <c r="AE487" s="33"/>
      <c r="AR487" s="170" t="s">
        <v>201</v>
      </c>
      <c r="AT487" s="170" t="s">
        <v>197</v>
      </c>
      <c r="AU487" s="170" t="s">
        <v>82</v>
      </c>
      <c r="AY487" s="18" t="s">
        <v>142</v>
      </c>
      <c r="BE487" s="171">
        <f>IF(N487="základní",J487,0)</f>
        <v>0</v>
      </c>
      <c r="BF487" s="171">
        <f>IF(N487="snížená",J487,0)</f>
        <v>0</v>
      </c>
      <c r="BG487" s="171">
        <f>IF(N487="zákl. přenesená",J487,0)</f>
        <v>0</v>
      </c>
      <c r="BH487" s="171">
        <f>IF(N487="sníž. přenesená",J487,0)</f>
        <v>0</v>
      </c>
      <c r="BI487" s="171">
        <f>IF(N487="nulová",J487,0)</f>
        <v>0</v>
      </c>
      <c r="BJ487" s="18" t="s">
        <v>80</v>
      </c>
      <c r="BK487" s="171">
        <f>ROUND(I487*H487,2)</f>
        <v>0</v>
      </c>
      <c r="BL487" s="18" t="s">
        <v>150</v>
      </c>
      <c r="BM487" s="170" t="s">
        <v>661</v>
      </c>
    </row>
    <row r="488" spans="1:47" s="2" customFormat="1" ht="12">
      <c r="A488" s="33"/>
      <c r="B488" s="34"/>
      <c r="C488" s="33"/>
      <c r="D488" s="172" t="s">
        <v>152</v>
      </c>
      <c r="E488" s="33"/>
      <c r="F488" s="173" t="s">
        <v>660</v>
      </c>
      <c r="G488" s="33"/>
      <c r="H488" s="33"/>
      <c r="I488" s="94"/>
      <c r="J488" s="33"/>
      <c r="K488" s="33"/>
      <c r="L488" s="34"/>
      <c r="M488" s="174"/>
      <c r="N488" s="175"/>
      <c r="O488" s="59"/>
      <c r="P488" s="59"/>
      <c r="Q488" s="59"/>
      <c r="R488" s="59"/>
      <c r="S488" s="59"/>
      <c r="T488" s="60"/>
      <c r="U488" s="33"/>
      <c r="V488" s="33"/>
      <c r="W488" s="33"/>
      <c r="X488" s="33"/>
      <c r="Y488" s="33"/>
      <c r="Z488" s="33"/>
      <c r="AA488" s="33"/>
      <c r="AB488" s="33"/>
      <c r="AC488" s="33"/>
      <c r="AD488" s="33"/>
      <c r="AE488" s="33"/>
      <c r="AT488" s="18" t="s">
        <v>152</v>
      </c>
      <c r="AU488" s="18" t="s">
        <v>82</v>
      </c>
    </row>
    <row r="489" spans="2:51" s="13" customFormat="1" ht="12">
      <c r="B489" s="177"/>
      <c r="D489" s="172" t="s">
        <v>156</v>
      </c>
      <c r="E489" s="178" t="s">
        <v>1</v>
      </c>
      <c r="F489" s="179" t="s">
        <v>662</v>
      </c>
      <c r="H489" s="180">
        <v>32</v>
      </c>
      <c r="I489" s="181"/>
      <c r="L489" s="177"/>
      <c r="M489" s="182"/>
      <c r="N489" s="183"/>
      <c r="O489" s="183"/>
      <c r="P489" s="183"/>
      <c r="Q489" s="183"/>
      <c r="R489" s="183"/>
      <c r="S489" s="183"/>
      <c r="T489" s="184"/>
      <c r="AT489" s="178" t="s">
        <v>156</v>
      </c>
      <c r="AU489" s="178" t="s">
        <v>82</v>
      </c>
      <c r="AV489" s="13" t="s">
        <v>82</v>
      </c>
      <c r="AW489" s="13" t="s">
        <v>29</v>
      </c>
      <c r="AX489" s="13" t="s">
        <v>80</v>
      </c>
      <c r="AY489" s="178" t="s">
        <v>142</v>
      </c>
    </row>
    <row r="490" spans="1:65" s="2" customFormat="1" ht="16.5" customHeight="1">
      <c r="A490" s="33"/>
      <c r="B490" s="158"/>
      <c r="C490" s="200" t="s">
        <v>663</v>
      </c>
      <c r="D490" s="200" t="s">
        <v>197</v>
      </c>
      <c r="E490" s="201" t="s">
        <v>664</v>
      </c>
      <c r="F490" s="202" t="s">
        <v>665</v>
      </c>
      <c r="G490" s="203" t="s">
        <v>163</v>
      </c>
      <c r="H490" s="204">
        <v>16</v>
      </c>
      <c r="I490" s="205"/>
      <c r="J490" s="206">
        <f>ROUND(I490*H490,2)</f>
        <v>0</v>
      </c>
      <c r="K490" s="202" t="s">
        <v>149</v>
      </c>
      <c r="L490" s="207"/>
      <c r="M490" s="208" t="s">
        <v>1</v>
      </c>
      <c r="N490" s="209" t="s">
        <v>37</v>
      </c>
      <c r="O490" s="59"/>
      <c r="P490" s="168">
        <f>O490*H490</f>
        <v>0</v>
      </c>
      <c r="Q490" s="168">
        <v>0.0001</v>
      </c>
      <c r="R490" s="168">
        <f>Q490*H490</f>
        <v>0.0016</v>
      </c>
      <c r="S490" s="168">
        <v>0</v>
      </c>
      <c r="T490" s="169">
        <f>S490*H490</f>
        <v>0</v>
      </c>
      <c r="U490" s="33"/>
      <c r="V490" s="33"/>
      <c r="W490" s="33"/>
      <c r="X490" s="33"/>
      <c r="Y490" s="33"/>
      <c r="Z490" s="33"/>
      <c r="AA490" s="33"/>
      <c r="AB490" s="33"/>
      <c r="AC490" s="33"/>
      <c r="AD490" s="33"/>
      <c r="AE490" s="33"/>
      <c r="AR490" s="170" t="s">
        <v>201</v>
      </c>
      <c r="AT490" s="170" t="s">
        <v>197</v>
      </c>
      <c r="AU490" s="170" t="s">
        <v>82</v>
      </c>
      <c r="AY490" s="18" t="s">
        <v>142</v>
      </c>
      <c r="BE490" s="171">
        <f>IF(N490="základní",J490,0)</f>
        <v>0</v>
      </c>
      <c r="BF490" s="171">
        <f>IF(N490="snížená",J490,0)</f>
        <v>0</v>
      </c>
      <c r="BG490" s="171">
        <f>IF(N490="zákl. přenesená",J490,0)</f>
        <v>0</v>
      </c>
      <c r="BH490" s="171">
        <f>IF(N490="sníž. přenesená",J490,0)</f>
        <v>0</v>
      </c>
      <c r="BI490" s="171">
        <f>IF(N490="nulová",J490,0)</f>
        <v>0</v>
      </c>
      <c r="BJ490" s="18" t="s">
        <v>80</v>
      </c>
      <c r="BK490" s="171">
        <f>ROUND(I490*H490,2)</f>
        <v>0</v>
      </c>
      <c r="BL490" s="18" t="s">
        <v>150</v>
      </c>
      <c r="BM490" s="170" t="s">
        <v>666</v>
      </c>
    </row>
    <row r="491" spans="1:47" s="2" customFormat="1" ht="12">
      <c r="A491" s="33"/>
      <c r="B491" s="34"/>
      <c r="C491" s="33"/>
      <c r="D491" s="172" t="s">
        <v>152</v>
      </c>
      <c r="E491" s="33"/>
      <c r="F491" s="173" t="s">
        <v>665</v>
      </c>
      <c r="G491" s="33"/>
      <c r="H491" s="33"/>
      <c r="I491" s="94"/>
      <c r="J491" s="33"/>
      <c r="K491" s="33"/>
      <c r="L491" s="34"/>
      <c r="M491" s="174"/>
      <c r="N491" s="175"/>
      <c r="O491" s="59"/>
      <c r="P491" s="59"/>
      <c r="Q491" s="59"/>
      <c r="R491" s="59"/>
      <c r="S491" s="59"/>
      <c r="T491" s="60"/>
      <c r="U491" s="33"/>
      <c r="V491" s="33"/>
      <c r="W491" s="33"/>
      <c r="X491" s="33"/>
      <c r="Y491" s="33"/>
      <c r="Z491" s="33"/>
      <c r="AA491" s="33"/>
      <c r="AB491" s="33"/>
      <c r="AC491" s="33"/>
      <c r="AD491" s="33"/>
      <c r="AE491" s="33"/>
      <c r="AT491" s="18" t="s">
        <v>152</v>
      </c>
      <c r="AU491" s="18" t="s">
        <v>82</v>
      </c>
    </row>
    <row r="492" spans="2:51" s="13" customFormat="1" ht="12">
      <c r="B492" s="177"/>
      <c r="D492" s="172" t="s">
        <v>156</v>
      </c>
      <c r="E492" s="178" t="s">
        <v>1</v>
      </c>
      <c r="F492" s="179" t="s">
        <v>657</v>
      </c>
      <c r="H492" s="180">
        <v>16</v>
      </c>
      <c r="I492" s="181"/>
      <c r="L492" s="177"/>
      <c r="M492" s="182"/>
      <c r="N492" s="183"/>
      <c r="O492" s="183"/>
      <c r="P492" s="183"/>
      <c r="Q492" s="183"/>
      <c r="R492" s="183"/>
      <c r="S492" s="183"/>
      <c r="T492" s="184"/>
      <c r="AT492" s="178" t="s">
        <v>156</v>
      </c>
      <c r="AU492" s="178" t="s">
        <v>82</v>
      </c>
      <c r="AV492" s="13" t="s">
        <v>82</v>
      </c>
      <c r="AW492" s="13" t="s">
        <v>29</v>
      </c>
      <c r="AX492" s="13" t="s">
        <v>80</v>
      </c>
      <c r="AY492" s="178" t="s">
        <v>142</v>
      </c>
    </row>
    <row r="493" spans="1:65" s="2" customFormat="1" ht="21.75" customHeight="1">
      <c r="A493" s="33"/>
      <c r="B493" s="158"/>
      <c r="C493" s="159" t="s">
        <v>667</v>
      </c>
      <c r="D493" s="159" t="s">
        <v>145</v>
      </c>
      <c r="E493" s="160" t="s">
        <v>668</v>
      </c>
      <c r="F493" s="161" t="s">
        <v>669</v>
      </c>
      <c r="G493" s="162" t="s">
        <v>163</v>
      </c>
      <c r="H493" s="163">
        <v>46</v>
      </c>
      <c r="I493" s="164"/>
      <c r="J493" s="165">
        <f>ROUND(I493*H493,2)</f>
        <v>0</v>
      </c>
      <c r="K493" s="161" t="s">
        <v>149</v>
      </c>
      <c r="L493" s="34"/>
      <c r="M493" s="166" t="s">
        <v>1</v>
      </c>
      <c r="N493" s="167" t="s">
        <v>37</v>
      </c>
      <c r="O493" s="59"/>
      <c r="P493" s="168">
        <f>O493*H493</f>
        <v>0</v>
      </c>
      <c r="Q493" s="168">
        <v>0.10941</v>
      </c>
      <c r="R493" s="168">
        <f>Q493*H493</f>
        <v>5.0328599999999994</v>
      </c>
      <c r="S493" s="168">
        <v>0</v>
      </c>
      <c r="T493" s="169">
        <f>S493*H493</f>
        <v>0</v>
      </c>
      <c r="U493" s="33"/>
      <c r="V493" s="33"/>
      <c r="W493" s="33"/>
      <c r="X493" s="33"/>
      <c r="Y493" s="33"/>
      <c r="Z493" s="33"/>
      <c r="AA493" s="33"/>
      <c r="AB493" s="33"/>
      <c r="AC493" s="33"/>
      <c r="AD493" s="33"/>
      <c r="AE493" s="33"/>
      <c r="AR493" s="170" t="s">
        <v>150</v>
      </c>
      <c r="AT493" s="170" t="s">
        <v>145</v>
      </c>
      <c r="AU493" s="170" t="s">
        <v>82</v>
      </c>
      <c r="AY493" s="18" t="s">
        <v>142</v>
      </c>
      <c r="BE493" s="171">
        <f>IF(N493="základní",J493,0)</f>
        <v>0</v>
      </c>
      <c r="BF493" s="171">
        <f>IF(N493="snížená",J493,0)</f>
        <v>0</v>
      </c>
      <c r="BG493" s="171">
        <f>IF(N493="zákl. přenesená",J493,0)</f>
        <v>0</v>
      </c>
      <c r="BH493" s="171">
        <f>IF(N493="sníž. přenesená",J493,0)</f>
        <v>0</v>
      </c>
      <c r="BI493" s="171">
        <f>IF(N493="nulová",J493,0)</f>
        <v>0</v>
      </c>
      <c r="BJ493" s="18" t="s">
        <v>80</v>
      </c>
      <c r="BK493" s="171">
        <f>ROUND(I493*H493,2)</f>
        <v>0</v>
      </c>
      <c r="BL493" s="18" t="s">
        <v>150</v>
      </c>
      <c r="BM493" s="170" t="s">
        <v>670</v>
      </c>
    </row>
    <row r="494" spans="1:47" s="2" customFormat="1" ht="19.5">
      <c r="A494" s="33"/>
      <c r="B494" s="34"/>
      <c r="C494" s="33"/>
      <c r="D494" s="172" t="s">
        <v>152</v>
      </c>
      <c r="E494" s="33"/>
      <c r="F494" s="173" t="s">
        <v>671</v>
      </c>
      <c r="G494" s="33"/>
      <c r="H494" s="33"/>
      <c r="I494" s="94"/>
      <c r="J494" s="33"/>
      <c r="K494" s="33"/>
      <c r="L494" s="34"/>
      <c r="M494" s="174"/>
      <c r="N494" s="175"/>
      <c r="O494" s="59"/>
      <c r="P494" s="59"/>
      <c r="Q494" s="59"/>
      <c r="R494" s="59"/>
      <c r="S494" s="59"/>
      <c r="T494" s="60"/>
      <c r="U494" s="33"/>
      <c r="V494" s="33"/>
      <c r="W494" s="33"/>
      <c r="X494" s="33"/>
      <c r="Y494" s="33"/>
      <c r="Z494" s="33"/>
      <c r="AA494" s="33"/>
      <c r="AB494" s="33"/>
      <c r="AC494" s="33"/>
      <c r="AD494" s="33"/>
      <c r="AE494" s="33"/>
      <c r="AT494" s="18" t="s">
        <v>152</v>
      </c>
      <c r="AU494" s="18" t="s">
        <v>82</v>
      </c>
    </row>
    <row r="495" spans="1:47" s="2" customFormat="1" ht="87.75">
      <c r="A495" s="33"/>
      <c r="B495" s="34"/>
      <c r="C495" s="33"/>
      <c r="D495" s="172" t="s">
        <v>154</v>
      </c>
      <c r="E495" s="33"/>
      <c r="F495" s="176" t="s">
        <v>672</v>
      </c>
      <c r="G495" s="33"/>
      <c r="H495" s="33"/>
      <c r="I495" s="94"/>
      <c r="J495" s="33"/>
      <c r="K495" s="33"/>
      <c r="L495" s="34"/>
      <c r="M495" s="174"/>
      <c r="N495" s="175"/>
      <c r="O495" s="59"/>
      <c r="P495" s="59"/>
      <c r="Q495" s="59"/>
      <c r="R495" s="59"/>
      <c r="S495" s="59"/>
      <c r="T495" s="60"/>
      <c r="U495" s="33"/>
      <c r="V495" s="33"/>
      <c r="W495" s="33"/>
      <c r="X495" s="33"/>
      <c r="Y495" s="33"/>
      <c r="Z495" s="33"/>
      <c r="AA495" s="33"/>
      <c r="AB495" s="33"/>
      <c r="AC495" s="33"/>
      <c r="AD495" s="33"/>
      <c r="AE495" s="33"/>
      <c r="AT495" s="18" t="s">
        <v>154</v>
      </c>
      <c r="AU495" s="18" t="s">
        <v>82</v>
      </c>
    </row>
    <row r="496" spans="2:51" s="13" customFormat="1" ht="22.5">
      <c r="B496" s="177"/>
      <c r="D496" s="172" t="s">
        <v>156</v>
      </c>
      <c r="E496" s="178" t="s">
        <v>1</v>
      </c>
      <c r="F496" s="179" t="s">
        <v>636</v>
      </c>
      <c r="H496" s="180">
        <v>28</v>
      </c>
      <c r="I496" s="181"/>
      <c r="L496" s="177"/>
      <c r="M496" s="182"/>
      <c r="N496" s="183"/>
      <c r="O496" s="183"/>
      <c r="P496" s="183"/>
      <c r="Q496" s="183"/>
      <c r="R496" s="183"/>
      <c r="S496" s="183"/>
      <c r="T496" s="184"/>
      <c r="AT496" s="178" t="s">
        <v>156</v>
      </c>
      <c r="AU496" s="178" t="s">
        <v>82</v>
      </c>
      <c r="AV496" s="13" t="s">
        <v>82</v>
      </c>
      <c r="AW496" s="13" t="s">
        <v>29</v>
      </c>
      <c r="AX496" s="13" t="s">
        <v>72</v>
      </c>
      <c r="AY496" s="178" t="s">
        <v>142</v>
      </c>
    </row>
    <row r="497" spans="2:51" s="13" customFormat="1" ht="12">
      <c r="B497" s="177"/>
      <c r="D497" s="172" t="s">
        <v>156</v>
      </c>
      <c r="E497" s="178" t="s">
        <v>1</v>
      </c>
      <c r="F497" s="179" t="s">
        <v>637</v>
      </c>
      <c r="H497" s="180">
        <v>18</v>
      </c>
      <c r="I497" s="181"/>
      <c r="L497" s="177"/>
      <c r="M497" s="182"/>
      <c r="N497" s="183"/>
      <c r="O497" s="183"/>
      <c r="P497" s="183"/>
      <c r="Q497" s="183"/>
      <c r="R497" s="183"/>
      <c r="S497" s="183"/>
      <c r="T497" s="184"/>
      <c r="AT497" s="178" t="s">
        <v>156</v>
      </c>
      <c r="AU497" s="178" t="s">
        <v>82</v>
      </c>
      <c r="AV497" s="13" t="s">
        <v>82</v>
      </c>
      <c r="AW497" s="13" t="s">
        <v>29</v>
      </c>
      <c r="AX497" s="13" t="s">
        <v>72</v>
      </c>
      <c r="AY497" s="178" t="s">
        <v>142</v>
      </c>
    </row>
    <row r="498" spans="2:51" s="14" customFormat="1" ht="12">
      <c r="B498" s="185"/>
      <c r="D498" s="172" t="s">
        <v>156</v>
      </c>
      <c r="E498" s="186" t="s">
        <v>1</v>
      </c>
      <c r="F498" s="187" t="s">
        <v>158</v>
      </c>
      <c r="H498" s="188">
        <v>46</v>
      </c>
      <c r="I498" s="189"/>
      <c r="L498" s="185"/>
      <c r="M498" s="190"/>
      <c r="N498" s="191"/>
      <c r="O498" s="191"/>
      <c r="P498" s="191"/>
      <c r="Q498" s="191"/>
      <c r="R498" s="191"/>
      <c r="S498" s="191"/>
      <c r="T498" s="192"/>
      <c r="AT498" s="186" t="s">
        <v>156</v>
      </c>
      <c r="AU498" s="186" t="s">
        <v>82</v>
      </c>
      <c r="AV498" s="14" t="s">
        <v>150</v>
      </c>
      <c r="AW498" s="14" t="s">
        <v>29</v>
      </c>
      <c r="AX498" s="14" t="s">
        <v>80</v>
      </c>
      <c r="AY498" s="186" t="s">
        <v>142</v>
      </c>
    </row>
    <row r="499" spans="1:65" s="2" customFormat="1" ht="21.75" customHeight="1">
      <c r="A499" s="33"/>
      <c r="B499" s="158"/>
      <c r="C499" s="159" t="s">
        <v>673</v>
      </c>
      <c r="D499" s="159" t="s">
        <v>145</v>
      </c>
      <c r="E499" s="160" t="s">
        <v>674</v>
      </c>
      <c r="F499" s="161" t="s">
        <v>675</v>
      </c>
      <c r="G499" s="162" t="s">
        <v>148</v>
      </c>
      <c r="H499" s="163">
        <v>144.02</v>
      </c>
      <c r="I499" s="164"/>
      <c r="J499" s="165">
        <f>ROUND(I499*H499,2)</f>
        <v>0</v>
      </c>
      <c r="K499" s="161" t="s">
        <v>149</v>
      </c>
      <c r="L499" s="34"/>
      <c r="M499" s="166" t="s">
        <v>1</v>
      </c>
      <c r="N499" s="167" t="s">
        <v>37</v>
      </c>
      <c r="O499" s="59"/>
      <c r="P499" s="168">
        <f>O499*H499</f>
        <v>0</v>
      </c>
      <c r="Q499" s="168">
        <v>0.0026</v>
      </c>
      <c r="R499" s="168">
        <f>Q499*H499</f>
        <v>0.374452</v>
      </c>
      <c r="S499" s="168">
        <v>0</v>
      </c>
      <c r="T499" s="169">
        <f>S499*H499</f>
        <v>0</v>
      </c>
      <c r="U499" s="33"/>
      <c r="V499" s="33"/>
      <c r="W499" s="33"/>
      <c r="X499" s="33"/>
      <c r="Y499" s="33"/>
      <c r="Z499" s="33"/>
      <c r="AA499" s="33"/>
      <c r="AB499" s="33"/>
      <c r="AC499" s="33"/>
      <c r="AD499" s="33"/>
      <c r="AE499" s="33"/>
      <c r="AR499" s="170" t="s">
        <v>150</v>
      </c>
      <c r="AT499" s="170" t="s">
        <v>145</v>
      </c>
      <c r="AU499" s="170" t="s">
        <v>82</v>
      </c>
      <c r="AY499" s="18" t="s">
        <v>142</v>
      </c>
      <c r="BE499" s="171">
        <f>IF(N499="základní",J499,0)</f>
        <v>0</v>
      </c>
      <c r="BF499" s="171">
        <f>IF(N499="snížená",J499,0)</f>
        <v>0</v>
      </c>
      <c r="BG499" s="171">
        <f>IF(N499="zákl. přenesená",J499,0)</f>
        <v>0</v>
      </c>
      <c r="BH499" s="171">
        <f>IF(N499="sníž. přenesená",J499,0)</f>
        <v>0</v>
      </c>
      <c r="BI499" s="171">
        <f>IF(N499="nulová",J499,0)</f>
        <v>0</v>
      </c>
      <c r="BJ499" s="18" t="s">
        <v>80</v>
      </c>
      <c r="BK499" s="171">
        <f>ROUND(I499*H499,2)</f>
        <v>0</v>
      </c>
      <c r="BL499" s="18" t="s">
        <v>150</v>
      </c>
      <c r="BM499" s="170" t="s">
        <v>676</v>
      </c>
    </row>
    <row r="500" spans="1:47" s="2" customFormat="1" ht="19.5">
      <c r="A500" s="33"/>
      <c r="B500" s="34"/>
      <c r="C500" s="33"/>
      <c r="D500" s="172" t="s">
        <v>152</v>
      </c>
      <c r="E500" s="33"/>
      <c r="F500" s="173" t="s">
        <v>677</v>
      </c>
      <c r="G500" s="33"/>
      <c r="H500" s="33"/>
      <c r="I500" s="94"/>
      <c r="J500" s="33"/>
      <c r="K500" s="33"/>
      <c r="L500" s="34"/>
      <c r="M500" s="174"/>
      <c r="N500" s="175"/>
      <c r="O500" s="59"/>
      <c r="P500" s="59"/>
      <c r="Q500" s="59"/>
      <c r="R500" s="59"/>
      <c r="S500" s="59"/>
      <c r="T500" s="60"/>
      <c r="U500" s="33"/>
      <c r="V500" s="33"/>
      <c r="W500" s="33"/>
      <c r="X500" s="33"/>
      <c r="Y500" s="33"/>
      <c r="Z500" s="33"/>
      <c r="AA500" s="33"/>
      <c r="AB500" s="33"/>
      <c r="AC500" s="33"/>
      <c r="AD500" s="33"/>
      <c r="AE500" s="33"/>
      <c r="AT500" s="18" t="s">
        <v>152</v>
      </c>
      <c r="AU500" s="18" t="s">
        <v>82</v>
      </c>
    </row>
    <row r="501" spans="1:47" s="2" customFormat="1" ht="107.25">
      <c r="A501" s="33"/>
      <c r="B501" s="34"/>
      <c r="C501" s="33"/>
      <c r="D501" s="172" t="s">
        <v>154</v>
      </c>
      <c r="E501" s="33"/>
      <c r="F501" s="176" t="s">
        <v>678</v>
      </c>
      <c r="G501" s="33"/>
      <c r="H501" s="33"/>
      <c r="I501" s="94"/>
      <c r="J501" s="33"/>
      <c r="K501" s="33"/>
      <c r="L501" s="34"/>
      <c r="M501" s="174"/>
      <c r="N501" s="175"/>
      <c r="O501" s="59"/>
      <c r="P501" s="59"/>
      <c r="Q501" s="59"/>
      <c r="R501" s="59"/>
      <c r="S501" s="59"/>
      <c r="T501" s="60"/>
      <c r="U501" s="33"/>
      <c r="V501" s="33"/>
      <c r="W501" s="33"/>
      <c r="X501" s="33"/>
      <c r="Y501" s="33"/>
      <c r="Z501" s="33"/>
      <c r="AA501" s="33"/>
      <c r="AB501" s="33"/>
      <c r="AC501" s="33"/>
      <c r="AD501" s="33"/>
      <c r="AE501" s="33"/>
      <c r="AT501" s="18" t="s">
        <v>154</v>
      </c>
      <c r="AU501" s="18" t="s">
        <v>82</v>
      </c>
    </row>
    <row r="502" spans="2:51" s="13" customFormat="1" ht="12">
      <c r="B502" s="177"/>
      <c r="D502" s="172" t="s">
        <v>156</v>
      </c>
      <c r="E502" s="178" t="s">
        <v>1</v>
      </c>
      <c r="F502" s="179" t="s">
        <v>679</v>
      </c>
      <c r="H502" s="180">
        <v>144.02</v>
      </c>
      <c r="I502" s="181"/>
      <c r="L502" s="177"/>
      <c r="M502" s="182"/>
      <c r="N502" s="183"/>
      <c r="O502" s="183"/>
      <c r="P502" s="183"/>
      <c r="Q502" s="183"/>
      <c r="R502" s="183"/>
      <c r="S502" s="183"/>
      <c r="T502" s="184"/>
      <c r="AT502" s="178" t="s">
        <v>156</v>
      </c>
      <c r="AU502" s="178" t="s">
        <v>82</v>
      </c>
      <c r="AV502" s="13" t="s">
        <v>82</v>
      </c>
      <c r="AW502" s="13" t="s">
        <v>29</v>
      </c>
      <c r="AX502" s="13" t="s">
        <v>72</v>
      </c>
      <c r="AY502" s="178" t="s">
        <v>142</v>
      </c>
    </row>
    <row r="503" spans="2:51" s="14" customFormat="1" ht="12">
      <c r="B503" s="185"/>
      <c r="D503" s="172" t="s">
        <v>156</v>
      </c>
      <c r="E503" s="186" t="s">
        <v>1</v>
      </c>
      <c r="F503" s="187" t="s">
        <v>158</v>
      </c>
      <c r="H503" s="188">
        <v>144.02</v>
      </c>
      <c r="I503" s="189"/>
      <c r="L503" s="185"/>
      <c r="M503" s="190"/>
      <c r="N503" s="191"/>
      <c r="O503" s="191"/>
      <c r="P503" s="191"/>
      <c r="Q503" s="191"/>
      <c r="R503" s="191"/>
      <c r="S503" s="191"/>
      <c r="T503" s="192"/>
      <c r="AT503" s="186" t="s">
        <v>156</v>
      </c>
      <c r="AU503" s="186" t="s">
        <v>82</v>
      </c>
      <c r="AV503" s="14" t="s">
        <v>150</v>
      </c>
      <c r="AW503" s="14" t="s">
        <v>29</v>
      </c>
      <c r="AX503" s="14" t="s">
        <v>80</v>
      </c>
      <c r="AY503" s="186" t="s">
        <v>142</v>
      </c>
    </row>
    <row r="504" spans="2:51" s="15" customFormat="1" ht="22.5">
      <c r="B504" s="193"/>
      <c r="D504" s="172" t="s">
        <v>156</v>
      </c>
      <c r="E504" s="194" t="s">
        <v>1</v>
      </c>
      <c r="F504" s="195" t="s">
        <v>680</v>
      </c>
      <c r="H504" s="194" t="s">
        <v>1</v>
      </c>
      <c r="I504" s="196"/>
      <c r="L504" s="193"/>
      <c r="M504" s="197"/>
      <c r="N504" s="198"/>
      <c r="O504" s="198"/>
      <c r="P504" s="198"/>
      <c r="Q504" s="198"/>
      <c r="R504" s="198"/>
      <c r="S504" s="198"/>
      <c r="T504" s="199"/>
      <c r="AT504" s="194" t="s">
        <v>156</v>
      </c>
      <c r="AU504" s="194" t="s">
        <v>82</v>
      </c>
      <c r="AV504" s="15" t="s">
        <v>80</v>
      </c>
      <c r="AW504" s="15" t="s">
        <v>29</v>
      </c>
      <c r="AX504" s="15" t="s">
        <v>72</v>
      </c>
      <c r="AY504" s="194" t="s">
        <v>142</v>
      </c>
    </row>
    <row r="505" spans="1:65" s="2" customFormat="1" ht="16.5" customHeight="1">
      <c r="A505" s="33"/>
      <c r="B505" s="158"/>
      <c r="C505" s="159" t="s">
        <v>681</v>
      </c>
      <c r="D505" s="159" t="s">
        <v>145</v>
      </c>
      <c r="E505" s="160" t="s">
        <v>682</v>
      </c>
      <c r="F505" s="161" t="s">
        <v>683</v>
      </c>
      <c r="G505" s="162" t="s">
        <v>148</v>
      </c>
      <c r="H505" s="163">
        <v>144.02</v>
      </c>
      <c r="I505" s="164"/>
      <c r="J505" s="165">
        <f>ROUND(I505*H505,2)</f>
        <v>0</v>
      </c>
      <c r="K505" s="161" t="s">
        <v>149</v>
      </c>
      <c r="L505" s="34"/>
      <c r="M505" s="166" t="s">
        <v>1</v>
      </c>
      <c r="N505" s="167" t="s">
        <v>37</v>
      </c>
      <c r="O505" s="59"/>
      <c r="P505" s="168">
        <f>O505*H505</f>
        <v>0</v>
      </c>
      <c r="Q505" s="168">
        <v>1E-05</v>
      </c>
      <c r="R505" s="168">
        <f>Q505*H505</f>
        <v>0.0014402000000000002</v>
      </c>
      <c r="S505" s="168">
        <v>0</v>
      </c>
      <c r="T505" s="169">
        <f>S505*H505</f>
        <v>0</v>
      </c>
      <c r="U505" s="33"/>
      <c r="V505" s="33"/>
      <c r="W505" s="33"/>
      <c r="X505" s="33"/>
      <c r="Y505" s="33"/>
      <c r="Z505" s="33"/>
      <c r="AA505" s="33"/>
      <c r="AB505" s="33"/>
      <c r="AC505" s="33"/>
      <c r="AD505" s="33"/>
      <c r="AE505" s="33"/>
      <c r="AR505" s="170" t="s">
        <v>150</v>
      </c>
      <c r="AT505" s="170" t="s">
        <v>145</v>
      </c>
      <c r="AU505" s="170" t="s">
        <v>82</v>
      </c>
      <c r="AY505" s="18" t="s">
        <v>142</v>
      </c>
      <c r="BE505" s="171">
        <f>IF(N505="základní",J505,0)</f>
        <v>0</v>
      </c>
      <c r="BF505" s="171">
        <f>IF(N505="snížená",J505,0)</f>
        <v>0</v>
      </c>
      <c r="BG505" s="171">
        <f>IF(N505="zákl. přenesená",J505,0)</f>
        <v>0</v>
      </c>
      <c r="BH505" s="171">
        <f>IF(N505="sníž. přenesená",J505,0)</f>
        <v>0</v>
      </c>
      <c r="BI505" s="171">
        <f>IF(N505="nulová",J505,0)</f>
        <v>0</v>
      </c>
      <c r="BJ505" s="18" t="s">
        <v>80</v>
      </c>
      <c r="BK505" s="171">
        <f>ROUND(I505*H505,2)</f>
        <v>0</v>
      </c>
      <c r="BL505" s="18" t="s">
        <v>150</v>
      </c>
      <c r="BM505" s="170" t="s">
        <v>684</v>
      </c>
    </row>
    <row r="506" spans="1:47" s="2" customFormat="1" ht="19.5">
      <c r="A506" s="33"/>
      <c r="B506" s="34"/>
      <c r="C506" s="33"/>
      <c r="D506" s="172" t="s">
        <v>152</v>
      </c>
      <c r="E506" s="33"/>
      <c r="F506" s="173" t="s">
        <v>685</v>
      </c>
      <c r="G506" s="33"/>
      <c r="H506" s="33"/>
      <c r="I506" s="94"/>
      <c r="J506" s="33"/>
      <c r="K506" s="33"/>
      <c r="L506" s="34"/>
      <c r="M506" s="174"/>
      <c r="N506" s="175"/>
      <c r="O506" s="59"/>
      <c r="P506" s="59"/>
      <c r="Q506" s="59"/>
      <c r="R506" s="59"/>
      <c r="S506" s="59"/>
      <c r="T506" s="60"/>
      <c r="U506" s="33"/>
      <c r="V506" s="33"/>
      <c r="W506" s="33"/>
      <c r="X506" s="33"/>
      <c r="Y506" s="33"/>
      <c r="Z506" s="33"/>
      <c r="AA506" s="33"/>
      <c r="AB506" s="33"/>
      <c r="AC506" s="33"/>
      <c r="AD506" s="33"/>
      <c r="AE506" s="33"/>
      <c r="AT506" s="18" t="s">
        <v>152</v>
      </c>
      <c r="AU506" s="18" t="s">
        <v>82</v>
      </c>
    </row>
    <row r="507" spans="1:47" s="2" customFormat="1" ht="39">
      <c r="A507" s="33"/>
      <c r="B507" s="34"/>
      <c r="C507" s="33"/>
      <c r="D507" s="172" t="s">
        <v>154</v>
      </c>
      <c r="E507" s="33"/>
      <c r="F507" s="176" t="s">
        <v>686</v>
      </c>
      <c r="G507" s="33"/>
      <c r="H507" s="33"/>
      <c r="I507" s="94"/>
      <c r="J507" s="33"/>
      <c r="K507" s="33"/>
      <c r="L507" s="34"/>
      <c r="M507" s="174"/>
      <c r="N507" s="175"/>
      <c r="O507" s="59"/>
      <c r="P507" s="59"/>
      <c r="Q507" s="59"/>
      <c r="R507" s="59"/>
      <c r="S507" s="59"/>
      <c r="T507" s="60"/>
      <c r="U507" s="33"/>
      <c r="V507" s="33"/>
      <c r="W507" s="33"/>
      <c r="X507" s="33"/>
      <c r="Y507" s="33"/>
      <c r="Z507" s="33"/>
      <c r="AA507" s="33"/>
      <c r="AB507" s="33"/>
      <c r="AC507" s="33"/>
      <c r="AD507" s="33"/>
      <c r="AE507" s="33"/>
      <c r="AT507" s="18" t="s">
        <v>154</v>
      </c>
      <c r="AU507" s="18" t="s">
        <v>82</v>
      </c>
    </row>
    <row r="508" spans="2:51" s="13" customFormat="1" ht="12">
      <c r="B508" s="177"/>
      <c r="D508" s="172" t="s">
        <v>156</v>
      </c>
      <c r="E508" s="178" t="s">
        <v>1</v>
      </c>
      <c r="F508" s="179" t="s">
        <v>687</v>
      </c>
      <c r="H508" s="180">
        <v>84</v>
      </c>
      <c r="I508" s="181"/>
      <c r="L508" s="177"/>
      <c r="M508" s="182"/>
      <c r="N508" s="183"/>
      <c r="O508" s="183"/>
      <c r="P508" s="183"/>
      <c r="Q508" s="183"/>
      <c r="R508" s="183"/>
      <c r="S508" s="183"/>
      <c r="T508" s="184"/>
      <c r="AT508" s="178" t="s">
        <v>156</v>
      </c>
      <c r="AU508" s="178" t="s">
        <v>82</v>
      </c>
      <c r="AV508" s="13" t="s">
        <v>82</v>
      </c>
      <c r="AW508" s="13" t="s">
        <v>29</v>
      </c>
      <c r="AX508" s="13" t="s">
        <v>72</v>
      </c>
      <c r="AY508" s="178" t="s">
        <v>142</v>
      </c>
    </row>
    <row r="509" spans="2:51" s="13" customFormat="1" ht="12">
      <c r="B509" s="177"/>
      <c r="D509" s="172" t="s">
        <v>156</v>
      </c>
      <c r="E509" s="178" t="s">
        <v>1</v>
      </c>
      <c r="F509" s="179" t="s">
        <v>688</v>
      </c>
      <c r="H509" s="180">
        <v>4.8</v>
      </c>
      <c r="I509" s="181"/>
      <c r="L509" s="177"/>
      <c r="M509" s="182"/>
      <c r="N509" s="183"/>
      <c r="O509" s="183"/>
      <c r="P509" s="183"/>
      <c r="Q509" s="183"/>
      <c r="R509" s="183"/>
      <c r="S509" s="183"/>
      <c r="T509" s="184"/>
      <c r="AT509" s="178" t="s">
        <v>156</v>
      </c>
      <c r="AU509" s="178" t="s">
        <v>82</v>
      </c>
      <c r="AV509" s="13" t="s">
        <v>82</v>
      </c>
      <c r="AW509" s="13" t="s">
        <v>29</v>
      </c>
      <c r="AX509" s="13" t="s">
        <v>72</v>
      </c>
      <c r="AY509" s="178" t="s">
        <v>142</v>
      </c>
    </row>
    <row r="510" spans="2:51" s="13" customFormat="1" ht="12">
      <c r="B510" s="177"/>
      <c r="D510" s="172" t="s">
        <v>156</v>
      </c>
      <c r="E510" s="178" t="s">
        <v>1</v>
      </c>
      <c r="F510" s="179" t="s">
        <v>689</v>
      </c>
      <c r="H510" s="180">
        <v>11</v>
      </c>
      <c r="I510" s="181"/>
      <c r="L510" s="177"/>
      <c r="M510" s="182"/>
      <c r="N510" s="183"/>
      <c r="O510" s="183"/>
      <c r="P510" s="183"/>
      <c r="Q510" s="183"/>
      <c r="R510" s="183"/>
      <c r="S510" s="183"/>
      <c r="T510" s="184"/>
      <c r="AT510" s="178" t="s">
        <v>156</v>
      </c>
      <c r="AU510" s="178" t="s">
        <v>82</v>
      </c>
      <c r="AV510" s="13" t="s">
        <v>82</v>
      </c>
      <c r="AW510" s="13" t="s">
        <v>29</v>
      </c>
      <c r="AX510" s="13" t="s">
        <v>72</v>
      </c>
      <c r="AY510" s="178" t="s">
        <v>142</v>
      </c>
    </row>
    <row r="511" spans="2:51" s="13" customFormat="1" ht="22.5">
      <c r="B511" s="177"/>
      <c r="D511" s="172" t="s">
        <v>156</v>
      </c>
      <c r="E511" s="178" t="s">
        <v>1</v>
      </c>
      <c r="F511" s="179" t="s">
        <v>690</v>
      </c>
      <c r="H511" s="180">
        <v>44.22</v>
      </c>
      <c r="I511" s="181"/>
      <c r="L511" s="177"/>
      <c r="M511" s="182"/>
      <c r="N511" s="183"/>
      <c r="O511" s="183"/>
      <c r="P511" s="183"/>
      <c r="Q511" s="183"/>
      <c r="R511" s="183"/>
      <c r="S511" s="183"/>
      <c r="T511" s="184"/>
      <c r="AT511" s="178" t="s">
        <v>156</v>
      </c>
      <c r="AU511" s="178" t="s">
        <v>82</v>
      </c>
      <c r="AV511" s="13" t="s">
        <v>82</v>
      </c>
      <c r="AW511" s="13" t="s">
        <v>29</v>
      </c>
      <c r="AX511" s="13" t="s">
        <v>72</v>
      </c>
      <c r="AY511" s="178" t="s">
        <v>142</v>
      </c>
    </row>
    <row r="512" spans="2:51" s="14" customFormat="1" ht="12">
      <c r="B512" s="185"/>
      <c r="D512" s="172" t="s">
        <v>156</v>
      </c>
      <c r="E512" s="186" t="s">
        <v>1</v>
      </c>
      <c r="F512" s="187" t="s">
        <v>158</v>
      </c>
      <c r="H512" s="188">
        <v>144.02</v>
      </c>
      <c r="I512" s="189"/>
      <c r="L512" s="185"/>
      <c r="M512" s="190"/>
      <c r="N512" s="191"/>
      <c r="O512" s="191"/>
      <c r="P512" s="191"/>
      <c r="Q512" s="191"/>
      <c r="R512" s="191"/>
      <c r="S512" s="191"/>
      <c r="T512" s="192"/>
      <c r="AT512" s="186" t="s">
        <v>156</v>
      </c>
      <c r="AU512" s="186" t="s">
        <v>82</v>
      </c>
      <c r="AV512" s="14" t="s">
        <v>150</v>
      </c>
      <c r="AW512" s="14" t="s">
        <v>29</v>
      </c>
      <c r="AX512" s="14" t="s">
        <v>80</v>
      </c>
      <c r="AY512" s="186" t="s">
        <v>142</v>
      </c>
    </row>
    <row r="513" spans="1:65" s="2" customFormat="1" ht="21.75" customHeight="1">
      <c r="A513" s="33"/>
      <c r="B513" s="158"/>
      <c r="C513" s="159" t="s">
        <v>691</v>
      </c>
      <c r="D513" s="159" t="s">
        <v>145</v>
      </c>
      <c r="E513" s="160" t="s">
        <v>692</v>
      </c>
      <c r="F513" s="161" t="s">
        <v>693</v>
      </c>
      <c r="G513" s="162" t="s">
        <v>208</v>
      </c>
      <c r="H513" s="163">
        <v>1961</v>
      </c>
      <c r="I513" s="164"/>
      <c r="J513" s="165">
        <f>ROUND(I513*H513,2)</f>
        <v>0</v>
      </c>
      <c r="K513" s="161" t="s">
        <v>149</v>
      </c>
      <c r="L513" s="34"/>
      <c r="M513" s="166" t="s">
        <v>1</v>
      </c>
      <c r="N513" s="167" t="s">
        <v>37</v>
      </c>
      <c r="O513" s="59"/>
      <c r="P513" s="168">
        <f>O513*H513</f>
        <v>0</v>
      </c>
      <c r="Q513" s="168">
        <v>0.13945</v>
      </c>
      <c r="R513" s="168">
        <f>Q513*H513</f>
        <v>273.46144999999996</v>
      </c>
      <c r="S513" s="168">
        <v>0</v>
      </c>
      <c r="T513" s="169">
        <f>S513*H513</f>
        <v>0</v>
      </c>
      <c r="U513" s="33"/>
      <c r="V513" s="33"/>
      <c r="W513" s="33"/>
      <c r="X513" s="33"/>
      <c r="Y513" s="33"/>
      <c r="Z513" s="33"/>
      <c r="AA513" s="33"/>
      <c r="AB513" s="33"/>
      <c r="AC513" s="33"/>
      <c r="AD513" s="33"/>
      <c r="AE513" s="33"/>
      <c r="AR513" s="170" t="s">
        <v>150</v>
      </c>
      <c r="AT513" s="170" t="s">
        <v>145</v>
      </c>
      <c r="AU513" s="170" t="s">
        <v>82</v>
      </c>
      <c r="AY513" s="18" t="s">
        <v>142</v>
      </c>
      <c r="BE513" s="171">
        <f>IF(N513="základní",J513,0)</f>
        <v>0</v>
      </c>
      <c r="BF513" s="171">
        <f>IF(N513="snížená",J513,0)</f>
        <v>0</v>
      </c>
      <c r="BG513" s="171">
        <f>IF(N513="zákl. přenesená",J513,0)</f>
        <v>0</v>
      </c>
      <c r="BH513" s="171">
        <f>IF(N513="sníž. přenesená",J513,0)</f>
        <v>0</v>
      </c>
      <c r="BI513" s="171">
        <f>IF(N513="nulová",J513,0)</f>
        <v>0</v>
      </c>
      <c r="BJ513" s="18" t="s">
        <v>80</v>
      </c>
      <c r="BK513" s="171">
        <f>ROUND(I513*H513,2)</f>
        <v>0</v>
      </c>
      <c r="BL513" s="18" t="s">
        <v>150</v>
      </c>
      <c r="BM513" s="170" t="s">
        <v>694</v>
      </c>
    </row>
    <row r="514" spans="1:47" s="2" customFormat="1" ht="29.25">
      <c r="A514" s="33"/>
      <c r="B514" s="34"/>
      <c r="C514" s="33"/>
      <c r="D514" s="172" t="s">
        <v>152</v>
      </c>
      <c r="E514" s="33"/>
      <c r="F514" s="173" t="s">
        <v>695</v>
      </c>
      <c r="G514" s="33"/>
      <c r="H514" s="33"/>
      <c r="I514" s="94"/>
      <c r="J514" s="33"/>
      <c r="K514" s="33"/>
      <c r="L514" s="34"/>
      <c r="M514" s="174"/>
      <c r="N514" s="175"/>
      <c r="O514" s="59"/>
      <c r="P514" s="59"/>
      <c r="Q514" s="59"/>
      <c r="R514" s="59"/>
      <c r="S514" s="59"/>
      <c r="T514" s="60"/>
      <c r="U514" s="33"/>
      <c r="V514" s="33"/>
      <c r="W514" s="33"/>
      <c r="X514" s="33"/>
      <c r="Y514" s="33"/>
      <c r="Z514" s="33"/>
      <c r="AA514" s="33"/>
      <c r="AB514" s="33"/>
      <c r="AC514" s="33"/>
      <c r="AD514" s="33"/>
      <c r="AE514" s="33"/>
      <c r="AT514" s="18" t="s">
        <v>152</v>
      </c>
      <c r="AU514" s="18" t="s">
        <v>82</v>
      </c>
    </row>
    <row r="515" spans="1:47" s="2" customFormat="1" ht="107.25">
      <c r="A515" s="33"/>
      <c r="B515" s="34"/>
      <c r="C515" s="33"/>
      <c r="D515" s="172" t="s">
        <v>154</v>
      </c>
      <c r="E515" s="33"/>
      <c r="F515" s="176" t="s">
        <v>696</v>
      </c>
      <c r="G515" s="33"/>
      <c r="H515" s="33"/>
      <c r="I515" s="94"/>
      <c r="J515" s="33"/>
      <c r="K515" s="33"/>
      <c r="L515" s="34"/>
      <c r="M515" s="174"/>
      <c r="N515" s="175"/>
      <c r="O515" s="59"/>
      <c r="P515" s="59"/>
      <c r="Q515" s="59"/>
      <c r="R515" s="59"/>
      <c r="S515" s="59"/>
      <c r="T515" s="60"/>
      <c r="U515" s="33"/>
      <c r="V515" s="33"/>
      <c r="W515" s="33"/>
      <c r="X515" s="33"/>
      <c r="Y515" s="33"/>
      <c r="Z515" s="33"/>
      <c r="AA515" s="33"/>
      <c r="AB515" s="33"/>
      <c r="AC515" s="33"/>
      <c r="AD515" s="33"/>
      <c r="AE515" s="33"/>
      <c r="AT515" s="18" t="s">
        <v>154</v>
      </c>
      <c r="AU515" s="18" t="s">
        <v>82</v>
      </c>
    </row>
    <row r="516" spans="2:51" s="13" customFormat="1" ht="12">
      <c r="B516" s="177"/>
      <c r="D516" s="172" t="s">
        <v>156</v>
      </c>
      <c r="E516" s="178" t="s">
        <v>1</v>
      </c>
      <c r="F516" s="179" t="s">
        <v>697</v>
      </c>
      <c r="H516" s="180">
        <v>900</v>
      </c>
      <c r="I516" s="181"/>
      <c r="L516" s="177"/>
      <c r="M516" s="182"/>
      <c r="N516" s="183"/>
      <c r="O516" s="183"/>
      <c r="P516" s="183"/>
      <c r="Q516" s="183"/>
      <c r="R516" s="183"/>
      <c r="S516" s="183"/>
      <c r="T516" s="184"/>
      <c r="AT516" s="178" t="s">
        <v>156</v>
      </c>
      <c r="AU516" s="178" t="s">
        <v>82</v>
      </c>
      <c r="AV516" s="13" t="s">
        <v>82</v>
      </c>
      <c r="AW516" s="13" t="s">
        <v>29</v>
      </c>
      <c r="AX516" s="13" t="s">
        <v>72</v>
      </c>
      <c r="AY516" s="178" t="s">
        <v>142</v>
      </c>
    </row>
    <row r="517" spans="2:51" s="13" customFormat="1" ht="12">
      <c r="B517" s="177"/>
      <c r="D517" s="172" t="s">
        <v>156</v>
      </c>
      <c r="E517" s="178" t="s">
        <v>1</v>
      </c>
      <c r="F517" s="179" t="s">
        <v>698</v>
      </c>
      <c r="H517" s="180">
        <v>249</v>
      </c>
      <c r="I517" s="181"/>
      <c r="L517" s="177"/>
      <c r="M517" s="182"/>
      <c r="N517" s="183"/>
      <c r="O517" s="183"/>
      <c r="P517" s="183"/>
      <c r="Q517" s="183"/>
      <c r="R517" s="183"/>
      <c r="S517" s="183"/>
      <c r="T517" s="184"/>
      <c r="AT517" s="178" t="s">
        <v>156</v>
      </c>
      <c r="AU517" s="178" t="s">
        <v>82</v>
      </c>
      <c r="AV517" s="13" t="s">
        <v>82</v>
      </c>
      <c r="AW517" s="13" t="s">
        <v>29</v>
      </c>
      <c r="AX517" s="13" t="s">
        <v>72</v>
      </c>
      <c r="AY517" s="178" t="s">
        <v>142</v>
      </c>
    </row>
    <row r="518" spans="2:51" s="13" customFormat="1" ht="12">
      <c r="B518" s="177"/>
      <c r="D518" s="172" t="s">
        <v>156</v>
      </c>
      <c r="E518" s="178" t="s">
        <v>1</v>
      </c>
      <c r="F518" s="179" t="s">
        <v>699</v>
      </c>
      <c r="H518" s="180">
        <v>132</v>
      </c>
      <c r="I518" s="181"/>
      <c r="L518" s="177"/>
      <c r="M518" s="182"/>
      <c r="N518" s="183"/>
      <c r="O518" s="183"/>
      <c r="P518" s="183"/>
      <c r="Q518" s="183"/>
      <c r="R518" s="183"/>
      <c r="S518" s="183"/>
      <c r="T518" s="184"/>
      <c r="AT518" s="178" t="s">
        <v>156</v>
      </c>
      <c r="AU518" s="178" t="s">
        <v>82</v>
      </c>
      <c r="AV518" s="13" t="s">
        <v>82</v>
      </c>
      <c r="AW518" s="13" t="s">
        <v>29</v>
      </c>
      <c r="AX518" s="13" t="s">
        <v>72</v>
      </c>
      <c r="AY518" s="178" t="s">
        <v>142</v>
      </c>
    </row>
    <row r="519" spans="2:51" s="13" customFormat="1" ht="12">
      <c r="B519" s="177"/>
      <c r="D519" s="172" t="s">
        <v>156</v>
      </c>
      <c r="E519" s="178" t="s">
        <v>1</v>
      </c>
      <c r="F519" s="179" t="s">
        <v>700</v>
      </c>
      <c r="H519" s="180">
        <v>630</v>
      </c>
      <c r="I519" s="181"/>
      <c r="L519" s="177"/>
      <c r="M519" s="182"/>
      <c r="N519" s="183"/>
      <c r="O519" s="183"/>
      <c r="P519" s="183"/>
      <c r="Q519" s="183"/>
      <c r="R519" s="183"/>
      <c r="S519" s="183"/>
      <c r="T519" s="184"/>
      <c r="AT519" s="178" t="s">
        <v>156</v>
      </c>
      <c r="AU519" s="178" t="s">
        <v>82</v>
      </c>
      <c r="AV519" s="13" t="s">
        <v>82</v>
      </c>
      <c r="AW519" s="13" t="s">
        <v>29</v>
      </c>
      <c r="AX519" s="13" t="s">
        <v>72</v>
      </c>
      <c r="AY519" s="178" t="s">
        <v>142</v>
      </c>
    </row>
    <row r="520" spans="2:51" s="13" customFormat="1" ht="22.5">
      <c r="B520" s="177"/>
      <c r="D520" s="172" t="s">
        <v>156</v>
      </c>
      <c r="E520" s="178" t="s">
        <v>1</v>
      </c>
      <c r="F520" s="179" t="s">
        <v>701</v>
      </c>
      <c r="H520" s="180">
        <v>50</v>
      </c>
      <c r="I520" s="181"/>
      <c r="L520" s="177"/>
      <c r="M520" s="182"/>
      <c r="N520" s="183"/>
      <c r="O520" s="183"/>
      <c r="P520" s="183"/>
      <c r="Q520" s="183"/>
      <c r="R520" s="183"/>
      <c r="S520" s="183"/>
      <c r="T520" s="184"/>
      <c r="AT520" s="178" t="s">
        <v>156</v>
      </c>
      <c r="AU520" s="178" t="s">
        <v>82</v>
      </c>
      <c r="AV520" s="13" t="s">
        <v>82</v>
      </c>
      <c r="AW520" s="13" t="s">
        <v>29</v>
      </c>
      <c r="AX520" s="13" t="s">
        <v>72</v>
      </c>
      <c r="AY520" s="178" t="s">
        <v>142</v>
      </c>
    </row>
    <row r="521" spans="2:51" s="14" customFormat="1" ht="12">
      <c r="B521" s="185"/>
      <c r="D521" s="172" t="s">
        <v>156</v>
      </c>
      <c r="E521" s="186" t="s">
        <v>1</v>
      </c>
      <c r="F521" s="187" t="s">
        <v>158</v>
      </c>
      <c r="H521" s="188">
        <v>1961</v>
      </c>
      <c r="I521" s="189"/>
      <c r="L521" s="185"/>
      <c r="M521" s="190"/>
      <c r="N521" s="191"/>
      <c r="O521" s="191"/>
      <c r="P521" s="191"/>
      <c r="Q521" s="191"/>
      <c r="R521" s="191"/>
      <c r="S521" s="191"/>
      <c r="T521" s="192"/>
      <c r="AT521" s="186" t="s">
        <v>156</v>
      </c>
      <c r="AU521" s="186" t="s">
        <v>82</v>
      </c>
      <c r="AV521" s="14" t="s">
        <v>150</v>
      </c>
      <c r="AW521" s="14" t="s">
        <v>29</v>
      </c>
      <c r="AX521" s="14" t="s">
        <v>80</v>
      </c>
      <c r="AY521" s="186" t="s">
        <v>142</v>
      </c>
    </row>
    <row r="522" spans="2:51" s="15" customFormat="1" ht="22.5">
      <c r="B522" s="193"/>
      <c r="D522" s="172" t="s">
        <v>156</v>
      </c>
      <c r="E522" s="194" t="s">
        <v>1</v>
      </c>
      <c r="F522" s="195" t="s">
        <v>458</v>
      </c>
      <c r="H522" s="194" t="s">
        <v>1</v>
      </c>
      <c r="I522" s="196"/>
      <c r="L522" s="193"/>
      <c r="M522" s="197"/>
      <c r="N522" s="198"/>
      <c r="O522" s="198"/>
      <c r="P522" s="198"/>
      <c r="Q522" s="198"/>
      <c r="R522" s="198"/>
      <c r="S522" s="198"/>
      <c r="T522" s="199"/>
      <c r="AT522" s="194" t="s">
        <v>156</v>
      </c>
      <c r="AU522" s="194" t="s">
        <v>82</v>
      </c>
      <c r="AV522" s="15" t="s">
        <v>80</v>
      </c>
      <c r="AW522" s="15" t="s">
        <v>29</v>
      </c>
      <c r="AX522" s="15" t="s">
        <v>72</v>
      </c>
      <c r="AY522" s="194" t="s">
        <v>142</v>
      </c>
    </row>
    <row r="523" spans="1:65" s="2" customFormat="1" ht="16.5" customHeight="1">
      <c r="A523" s="33"/>
      <c r="B523" s="158"/>
      <c r="C523" s="200" t="s">
        <v>702</v>
      </c>
      <c r="D523" s="200" t="s">
        <v>197</v>
      </c>
      <c r="E523" s="201" t="s">
        <v>703</v>
      </c>
      <c r="F523" s="202" t="s">
        <v>704</v>
      </c>
      <c r="G523" s="203" t="s">
        <v>208</v>
      </c>
      <c r="H523" s="204">
        <v>945</v>
      </c>
      <c r="I523" s="205"/>
      <c r="J523" s="206">
        <f>ROUND(I523*H523,2)</f>
        <v>0</v>
      </c>
      <c r="K523" s="202" t="s">
        <v>149</v>
      </c>
      <c r="L523" s="207"/>
      <c r="M523" s="208" t="s">
        <v>1</v>
      </c>
      <c r="N523" s="209" t="s">
        <v>37</v>
      </c>
      <c r="O523" s="59"/>
      <c r="P523" s="168">
        <f>O523*H523</f>
        <v>0</v>
      </c>
      <c r="Q523" s="168">
        <v>0.125</v>
      </c>
      <c r="R523" s="168">
        <f>Q523*H523</f>
        <v>118.125</v>
      </c>
      <c r="S523" s="168">
        <v>0</v>
      </c>
      <c r="T523" s="169">
        <f>S523*H523</f>
        <v>0</v>
      </c>
      <c r="U523" s="33"/>
      <c r="V523" s="33"/>
      <c r="W523" s="33"/>
      <c r="X523" s="33"/>
      <c r="Y523" s="33"/>
      <c r="Z523" s="33"/>
      <c r="AA523" s="33"/>
      <c r="AB523" s="33"/>
      <c r="AC523" s="33"/>
      <c r="AD523" s="33"/>
      <c r="AE523" s="33"/>
      <c r="AR523" s="170" t="s">
        <v>201</v>
      </c>
      <c r="AT523" s="170" t="s">
        <v>197</v>
      </c>
      <c r="AU523" s="170" t="s">
        <v>82</v>
      </c>
      <c r="AY523" s="18" t="s">
        <v>142</v>
      </c>
      <c r="BE523" s="171">
        <f>IF(N523="základní",J523,0)</f>
        <v>0</v>
      </c>
      <c r="BF523" s="171">
        <f>IF(N523="snížená",J523,0)</f>
        <v>0</v>
      </c>
      <c r="BG523" s="171">
        <f>IF(N523="zákl. přenesená",J523,0)</f>
        <v>0</v>
      </c>
      <c r="BH523" s="171">
        <f>IF(N523="sníž. přenesená",J523,0)</f>
        <v>0</v>
      </c>
      <c r="BI523" s="171">
        <f>IF(N523="nulová",J523,0)</f>
        <v>0</v>
      </c>
      <c r="BJ523" s="18" t="s">
        <v>80</v>
      </c>
      <c r="BK523" s="171">
        <f>ROUND(I523*H523,2)</f>
        <v>0</v>
      </c>
      <c r="BL523" s="18" t="s">
        <v>150</v>
      </c>
      <c r="BM523" s="170" t="s">
        <v>705</v>
      </c>
    </row>
    <row r="524" spans="1:47" s="2" customFormat="1" ht="12">
      <c r="A524" s="33"/>
      <c r="B524" s="34"/>
      <c r="C524" s="33"/>
      <c r="D524" s="172" t="s">
        <v>152</v>
      </c>
      <c r="E524" s="33"/>
      <c r="F524" s="173" t="s">
        <v>704</v>
      </c>
      <c r="G524" s="33"/>
      <c r="H524" s="33"/>
      <c r="I524" s="94"/>
      <c r="J524" s="33"/>
      <c r="K524" s="33"/>
      <c r="L524" s="34"/>
      <c r="M524" s="174"/>
      <c r="N524" s="175"/>
      <c r="O524" s="59"/>
      <c r="P524" s="59"/>
      <c r="Q524" s="59"/>
      <c r="R524" s="59"/>
      <c r="S524" s="59"/>
      <c r="T524" s="60"/>
      <c r="U524" s="33"/>
      <c r="V524" s="33"/>
      <c r="W524" s="33"/>
      <c r="X524" s="33"/>
      <c r="Y524" s="33"/>
      <c r="Z524" s="33"/>
      <c r="AA524" s="33"/>
      <c r="AB524" s="33"/>
      <c r="AC524" s="33"/>
      <c r="AD524" s="33"/>
      <c r="AE524" s="33"/>
      <c r="AT524" s="18" t="s">
        <v>152</v>
      </c>
      <c r="AU524" s="18" t="s">
        <v>82</v>
      </c>
    </row>
    <row r="525" spans="2:51" s="13" customFormat="1" ht="12">
      <c r="B525" s="177"/>
      <c r="D525" s="172" t="s">
        <v>156</v>
      </c>
      <c r="E525" s="178" t="s">
        <v>1</v>
      </c>
      <c r="F525" s="179" t="s">
        <v>697</v>
      </c>
      <c r="H525" s="180">
        <v>900</v>
      </c>
      <c r="I525" s="181"/>
      <c r="L525" s="177"/>
      <c r="M525" s="182"/>
      <c r="N525" s="183"/>
      <c r="O525" s="183"/>
      <c r="P525" s="183"/>
      <c r="Q525" s="183"/>
      <c r="R525" s="183"/>
      <c r="S525" s="183"/>
      <c r="T525" s="184"/>
      <c r="AT525" s="178" t="s">
        <v>156</v>
      </c>
      <c r="AU525" s="178" t="s">
        <v>82</v>
      </c>
      <c r="AV525" s="13" t="s">
        <v>82</v>
      </c>
      <c r="AW525" s="13" t="s">
        <v>29</v>
      </c>
      <c r="AX525" s="13" t="s">
        <v>72</v>
      </c>
      <c r="AY525" s="178" t="s">
        <v>142</v>
      </c>
    </row>
    <row r="526" spans="2:51" s="13" customFormat="1" ht="12">
      <c r="B526" s="177"/>
      <c r="D526" s="172" t="s">
        <v>156</v>
      </c>
      <c r="E526" s="178" t="s">
        <v>1</v>
      </c>
      <c r="F526" s="179" t="s">
        <v>706</v>
      </c>
      <c r="H526" s="180">
        <v>945</v>
      </c>
      <c r="I526" s="181"/>
      <c r="L526" s="177"/>
      <c r="M526" s="182"/>
      <c r="N526" s="183"/>
      <c r="O526" s="183"/>
      <c r="P526" s="183"/>
      <c r="Q526" s="183"/>
      <c r="R526" s="183"/>
      <c r="S526" s="183"/>
      <c r="T526" s="184"/>
      <c r="AT526" s="178" t="s">
        <v>156</v>
      </c>
      <c r="AU526" s="178" t="s">
        <v>82</v>
      </c>
      <c r="AV526" s="13" t="s">
        <v>82</v>
      </c>
      <c r="AW526" s="13" t="s">
        <v>29</v>
      </c>
      <c r="AX526" s="13" t="s">
        <v>80</v>
      </c>
      <c r="AY526" s="178" t="s">
        <v>142</v>
      </c>
    </row>
    <row r="527" spans="2:51" s="15" customFormat="1" ht="22.5">
      <c r="B527" s="193"/>
      <c r="D527" s="172" t="s">
        <v>156</v>
      </c>
      <c r="E527" s="194" t="s">
        <v>1</v>
      </c>
      <c r="F527" s="195" t="s">
        <v>458</v>
      </c>
      <c r="H527" s="194" t="s">
        <v>1</v>
      </c>
      <c r="I527" s="196"/>
      <c r="L527" s="193"/>
      <c r="M527" s="197"/>
      <c r="N527" s="198"/>
      <c r="O527" s="198"/>
      <c r="P527" s="198"/>
      <c r="Q527" s="198"/>
      <c r="R527" s="198"/>
      <c r="S527" s="198"/>
      <c r="T527" s="199"/>
      <c r="AT527" s="194" t="s">
        <v>156</v>
      </c>
      <c r="AU527" s="194" t="s">
        <v>82</v>
      </c>
      <c r="AV527" s="15" t="s">
        <v>80</v>
      </c>
      <c r="AW527" s="15" t="s">
        <v>29</v>
      </c>
      <c r="AX527" s="15" t="s">
        <v>72</v>
      </c>
      <c r="AY527" s="194" t="s">
        <v>142</v>
      </c>
    </row>
    <row r="528" spans="1:65" s="2" customFormat="1" ht="21.75" customHeight="1">
      <c r="A528" s="33"/>
      <c r="B528" s="158"/>
      <c r="C528" s="200" t="s">
        <v>707</v>
      </c>
      <c r="D528" s="200" t="s">
        <v>197</v>
      </c>
      <c r="E528" s="201" t="s">
        <v>708</v>
      </c>
      <c r="F528" s="202" t="s">
        <v>709</v>
      </c>
      <c r="G528" s="203" t="s">
        <v>208</v>
      </c>
      <c r="H528" s="204">
        <v>64</v>
      </c>
      <c r="I528" s="205"/>
      <c r="J528" s="206">
        <f>ROUND(I528*H528,2)</f>
        <v>0</v>
      </c>
      <c r="K528" s="202" t="s">
        <v>149</v>
      </c>
      <c r="L528" s="207"/>
      <c r="M528" s="208" t="s">
        <v>1</v>
      </c>
      <c r="N528" s="209" t="s">
        <v>37</v>
      </c>
      <c r="O528" s="59"/>
      <c r="P528" s="168">
        <f>O528*H528</f>
        <v>0</v>
      </c>
      <c r="Q528" s="168">
        <v>0.125</v>
      </c>
      <c r="R528" s="168">
        <f>Q528*H528</f>
        <v>8</v>
      </c>
      <c r="S528" s="168">
        <v>0</v>
      </c>
      <c r="T528" s="169">
        <f>S528*H528</f>
        <v>0</v>
      </c>
      <c r="U528" s="33"/>
      <c r="V528" s="33"/>
      <c r="W528" s="33"/>
      <c r="X528" s="33"/>
      <c r="Y528" s="33"/>
      <c r="Z528" s="33"/>
      <c r="AA528" s="33"/>
      <c r="AB528" s="33"/>
      <c r="AC528" s="33"/>
      <c r="AD528" s="33"/>
      <c r="AE528" s="33"/>
      <c r="AR528" s="170" t="s">
        <v>201</v>
      </c>
      <c r="AT528" s="170" t="s">
        <v>197</v>
      </c>
      <c r="AU528" s="170" t="s">
        <v>82</v>
      </c>
      <c r="AY528" s="18" t="s">
        <v>142</v>
      </c>
      <c r="BE528" s="171">
        <f>IF(N528="základní",J528,0)</f>
        <v>0</v>
      </c>
      <c r="BF528" s="171">
        <f>IF(N528="snížená",J528,0)</f>
        <v>0</v>
      </c>
      <c r="BG528" s="171">
        <f>IF(N528="zákl. přenesená",J528,0)</f>
        <v>0</v>
      </c>
      <c r="BH528" s="171">
        <f>IF(N528="sníž. přenesená",J528,0)</f>
        <v>0</v>
      </c>
      <c r="BI528" s="171">
        <f>IF(N528="nulová",J528,0)</f>
        <v>0</v>
      </c>
      <c r="BJ528" s="18" t="s">
        <v>80</v>
      </c>
      <c r="BK528" s="171">
        <f>ROUND(I528*H528,2)</f>
        <v>0</v>
      </c>
      <c r="BL528" s="18" t="s">
        <v>150</v>
      </c>
      <c r="BM528" s="170" t="s">
        <v>710</v>
      </c>
    </row>
    <row r="529" spans="1:47" s="2" customFormat="1" ht="12">
      <c r="A529" s="33"/>
      <c r="B529" s="34"/>
      <c r="C529" s="33"/>
      <c r="D529" s="172" t="s">
        <v>152</v>
      </c>
      <c r="E529" s="33"/>
      <c r="F529" s="173" t="s">
        <v>709</v>
      </c>
      <c r="G529" s="33"/>
      <c r="H529" s="33"/>
      <c r="I529" s="94"/>
      <c r="J529" s="33"/>
      <c r="K529" s="33"/>
      <c r="L529" s="34"/>
      <c r="M529" s="174"/>
      <c r="N529" s="175"/>
      <c r="O529" s="59"/>
      <c r="P529" s="59"/>
      <c r="Q529" s="59"/>
      <c r="R529" s="59"/>
      <c r="S529" s="59"/>
      <c r="T529" s="60"/>
      <c r="U529" s="33"/>
      <c r="V529" s="33"/>
      <c r="W529" s="33"/>
      <c r="X529" s="33"/>
      <c r="Y529" s="33"/>
      <c r="Z529" s="33"/>
      <c r="AA529" s="33"/>
      <c r="AB529" s="33"/>
      <c r="AC529" s="33"/>
      <c r="AD529" s="33"/>
      <c r="AE529" s="33"/>
      <c r="AT529" s="18" t="s">
        <v>152</v>
      </c>
      <c r="AU529" s="18" t="s">
        <v>82</v>
      </c>
    </row>
    <row r="530" spans="2:51" s="13" customFormat="1" ht="12">
      <c r="B530" s="177"/>
      <c r="D530" s="172" t="s">
        <v>156</v>
      </c>
      <c r="E530" s="178" t="s">
        <v>1</v>
      </c>
      <c r="F530" s="179" t="s">
        <v>711</v>
      </c>
      <c r="H530" s="180">
        <v>30</v>
      </c>
      <c r="I530" s="181"/>
      <c r="L530" s="177"/>
      <c r="M530" s="182"/>
      <c r="N530" s="183"/>
      <c r="O530" s="183"/>
      <c r="P530" s="183"/>
      <c r="Q530" s="183"/>
      <c r="R530" s="183"/>
      <c r="S530" s="183"/>
      <c r="T530" s="184"/>
      <c r="AT530" s="178" t="s">
        <v>156</v>
      </c>
      <c r="AU530" s="178" t="s">
        <v>82</v>
      </c>
      <c r="AV530" s="13" t="s">
        <v>82</v>
      </c>
      <c r="AW530" s="13" t="s">
        <v>29</v>
      </c>
      <c r="AX530" s="13" t="s">
        <v>72</v>
      </c>
      <c r="AY530" s="178" t="s">
        <v>142</v>
      </c>
    </row>
    <row r="531" spans="2:51" s="13" customFormat="1" ht="12">
      <c r="B531" s="177"/>
      <c r="D531" s="172" t="s">
        <v>156</v>
      </c>
      <c r="E531" s="178" t="s">
        <v>1</v>
      </c>
      <c r="F531" s="179" t="s">
        <v>712</v>
      </c>
      <c r="H531" s="180">
        <v>34</v>
      </c>
      <c r="I531" s="181"/>
      <c r="L531" s="177"/>
      <c r="M531" s="182"/>
      <c r="N531" s="183"/>
      <c r="O531" s="183"/>
      <c r="P531" s="183"/>
      <c r="Q531" s="183"/>
      <c r="R531" s="183"/>
      <c r="S531" s="183"/>
      <c r="T531" s="184"/>
      <c r="AT531" s="178" t="s">
        <v>156</v>
      </c>
      <c r="AU531" s="178" t="s">
        <v>82</v>
      </c>
      <c r="AV531" s="13" t="s">
        <v>82</v>
      </c>
      <c r="AW531" s="13" t="s">
        <v>29</v>
      </c>
      <c r="AX531" s="13" t="s">
        <v>72</v>
      </c>
      <c r="AY531" s="178" t="s">
        <v>142</v>
      </c>
    </row>
    <row r="532" spans="2:51" s="14" customFormat="1" ht="12">
      <c r="B532" s="185"/>
      <c r="D532" s="172" t="s">
        <v>156</v>
      </c>
      <c r="E532" s="186" t="s">
        <v>1</v>
      </c>
      <c r="F532" s="187" t="s">
        <v>158</v>
      </c>
      <c r="H532" s="188">
        <v>64</v>
      </c>
      <c r="I532" s="189"/>
      <c r="L532" s="185"/>
      <c r="M532" s="190"/>
      <c r="N532" s="191"/>
      <c r="O532" s="191"/>
      <c r="P532" s="191"/>
      <c r="Q532" s="191"/>
      <c r="R532" s="191"/>
      <c r="S532" s="191"/>
      <c r="T532" s="192"/>
      <c r="AT532" s="186" t="s">
        <v>156</v>
      </c>
      <c r="AU532" s="186" t="s">
        <v>82</v>
      </c>
      <c r="AV532" s="14" t="s">
        <v>150</v>
      </c>
      <c r="AW532" s="14" t="s">
        <v>29</v>
      </c>
      <c r="AX532" s="14" t="s">
        <v>80</v>
      </c>
      <c r="AY532" s="186" t="s">
        <v>142</v>
      </c>
    </row>
    <row r="533" spans="2:51" s="15" customFormat="1" ht="22.5">
      <c r="B533" s="193"/>
      <c r="D533" s="172" t="s">
        <v>156</v>
      </c>
      <c r="E533" s="194" t="s">
        <v>1</v>
      </c>
      <c r="F533" s="195" t="s">
        <v>458</v>
      </c>
      <c r="H533" s="194" t="s">
        <v>1</v>
      </c>
      <c r="I533" s="196"/>
      <c r="L533" s="193"/>
      <c r="M533" s="197"/>
      <c r="N533" s="198"/>
      <c r="O533" s="198"/>
      <c r="P533" s="198"/>
      <c r="Q533" s="198"/>
      <c r="R533" s="198"/>
      <c r="S533" s="198"/>
      <c r="T533" s="199"/>
      <c r="AT533" s="194" t="s">
        <v>156</v>
      </c>
      <c r="AU533" s="194" t="s">
        <v>82</v>
      </c>
      <c r="AV533" s="15" t="s">
        <v>80</v>
      </c>
      <c r="AW533" s="15" t="s">
        <v>29</v>
      </c>
      <c r="AX533" s="15" t="s">
        <v>72</v>
      </c>
      <c r="AY533" s="194" t="s">
        <v>142</v>
      </c>
    </row>
    <row r="534" spans="1:65" s="2" customFormat="1" ht="21.75" customHeight="1">
      <c r="A534" s="33"/>
      <c r="B534" s="158"/>
      <c r="C534" s="200" t="s">
        <v>713</v>
      </c>
      <c r="D534" s="200" t="s">
        <v>197</v>
      </c>
      <c r="E534" s="201" t="s">
        <v>714</v>
      </c>
      <c r="F534" s="202" t="s">
        <v>715</v>
      </c>
      <c r="G534" s="203" t="s">
        <v>208</v>
      </c>
      <c r="H534" s="204">
        <v>185</v>
      </c>
      <c r="I534" s="205"/>
      <c r="J534" s="206">
        <f>ROUND(I534*H534,2)</f>
        <v>0</v>
      </c>
      <c r="K534" s="202" t="s">
        <v>149</v>
      </c>
      <c r="L534" s="207"/>
      <c r="M534" s="208" t="s">
        <v>1</v>
      </c>
      <c r="N534" s="209" t="s">
        <v>37</v>
      </c>
      <c r="O534" s="59"/>
      <c r="P534" s="168">
        <f>O534*H534</f>
        <v>0</v>
      </c>
      <c r="Q534" s="168">
        <v>0.125</v>
      </c>
      <c r="R534" s="168">
        <f>Q534*H534</f>
        <v>23.125</v>
      </c>
      <c r="S534" s="168">
        <v>0</v>
      </c>
      <c r="T534" s="169">
        <f>S534*H534</f>
        <v>0</v>
      </c>
      <c r="U534" s="33"/>
      <c r="V534" s="33"/>
      <c r="W534" s="33"/>
      <c r="X534" s="33"/>
      <c r="Y534" s="33"/>
      <c r="Z534" s="33"/>
      <c r="AA534" s="33"/>
      <c r="AB534" s="33"/>
      <c r="AC534" s="33"/>
      <c r="AD534" s="33"/>
      <c r="AE534" s="33"/>
      <c r="AR534" s="170" t="s">
        <v>201</v>
      </c>
      <c r="AT534" s="170" t="s">
        <v>197</v>
      </c>
      <c r="AU534" s="170" t="s">
        <v>82</v>
      </c>
      <c r="AY534" s="18" t="s">
        <v>142</v>
      </c>
      <c r="BE534" s="171">
        <f>IF(N534="základní",J534,0)</f>
        <v>0</v>
      </c>
      <c r="BF534" s="171">
        <f>IF(N534="snížená",J534,0)</f>
        <v>0</v>
      </c>
      <c r="BG534" s="171">
        <f>IF(N534="zákl. přenesená",J534,0)</f>
        <v>0</v>
      </c>
      <c r="BH534" s="171">
        <f>IF(N534="sníž. přenesená",J534,0)</f>
        <v>0</v>
      </c>
      <c r="BI534" s="171">
        <f>IF(N534="nulová",J534,0)</f>
        <v>0</v>
      </c>
      <c r="BJ534" s="18" t="s">
        <v>80</v>
      </c>
      <c r="BK534" s="171">
        <f>ROUND(I534*H534,2)</f>
        <v>0</v>
      </c>
      <c r="BL534" s="18" t="s">
        <v>150</v>
      </c>
      <c r="BM534" s="170" t="s">
        <v>716</v>
      </c>
    </row>
    <row r="535" spans="1:47" s="2" customFormat="1" ht="12">
      <c r="A535" s="33"/>
      <c r="B535" s="34"/>
      <c r="C535" s="33"/>
      <c r="D535" s="172" t="s">
        <v>152</v>
      </c>
      <c r="E535" s="33"/>
      <c r="F535" s="173" t="s">
        <v>715</v>
      </c>
      <c r="G535" s="33"/>
      <c r="H535" s="33"/>
      <c r="I535" s="94"/>
      <c r="J535" s="33"/>
      <c r="K535" s="33"/>
      <c r="L535" s="34"/>
      <c r="M535" s="174"/>
      <c r="N535" s="175"/>
      <c r="O535" s="59"/>
      <c r="P535" s="59"/>
      <c r="Q535" s="59"/>
      <c r="R535" s="59"/>
      <c r="S535" s="59"/>
      <c r="T535" s="60"/>
      <c r="U535" s="33"/>
      <c r="V535" s="33"/>
      <c r="W535" s="33"/>
      <c r="X535" s="33"/>
      <c r="Y535" s="33"/>
      <c r="Z535" s="33"/>
      <c r="AA535" s="33"/>
      <c r="AB535" s="33"/>
      <c r="AC535" s="33"/>
      <c r="AD535" s="33"/>
      <c r="AE535" s="33"/>
      <c r="AT535" s="18" t="s">
        <v>152</v>
      </c>
      <c r="AU535" s="18" t="s">
        <v>82</v>
      </c>
    </row>
    <row r="536" spans="2:51" s="13" customFormat="1" ht="12">
      <c r="B536" s="177"/>
      <c r="D536" s="172" t="s">
        <v>156</v>
      </c>
      <c r="E536" s="178" t="s">
        <v>1</v>
      </c>
      <c r="F536" s="179" t="s">
        <v>717</v>
      </c>
      <c r="H536" s="180">
        <v>90</v>
      </c>
      <c r="I536" s="181"/>
      <c r="L536" s="177"/>
      <c r="M536" s="182"/>
      <c r="N536" s="183"/>
      <c r="O536" s="183"/>
      <c r="P536" s="183"/>
      <c r="Q536" s="183"/>
      <c r="R536" s="183"/>
      <c r="S536" s="183"/>
      <c r="T536" s="184"/>
      <c r="AT536" s="178" t="s">
        <v>156</v>
      </c>
      <c r="AU536" s="178" t="s">
        <v>82</v>
      </c>
      <c r="AV536" s="13" t="s">
        <v>82</v>
      </c>
      <c r="AW536" s="13" t="s">
        <v>29</v>
      </c>
      <c r="AX536" s="13" t="s">
        <v>72</v>
      </c>
      <c r="AY536" s="178" t="s">
        <v>142</v>
      </c>
    </row>
    <row r="537" spans="2:51" s="13" customFormat="1" ht="12">
      <c r="B537" s="177"/>
      <c r="D537" s="172" t="s">
        <v>156</v>
      </c>
      <c r="E537" s="178" t="s">
        <v>1</v>
      </c>
      <c r="F537" s="179" t="s">
        <v>718</v>
      </c>
      <c r="H537" s="180">
        <v>56</v>
      </c>
      <c r="I537" s="181"/>
      <c r="L537" s="177"/>
      <c r="M537" s="182"/>
      <c r="N537" s="183"/>
      <c r="O537" s="183"/>
      <c r="P537" s="183"/>
      <c r="Q537" s="183"/>
      <c r="R537" s="183"/>
      <c r="S537" s="183"/>
      <c r="T537" s="184"/>
      <c r="AT537" s="178" t="s">
        <v>156</v>
      </c>
      <c r="AU537" s="178" t="s">
        <v>82</v>
      </c>
      <c r="AV537" s="13" t="s">
        <v>82</v>
      </c>
      <c r="AW537" s="13" t="s">
        <v>29</v>
      </c>
      <c r="AX537" s="13" t="s">
        <v>72</v>
      </c>
      <c r="AY537" s="178" t="s">
        <v>142</v>
      </c>
    </row>
    <row r="538" spans="2:51" s="13" customFormat="1" ht="12">
      <c r="B538" s="177"/>
      <c r="D538" s="172" t="s">
        <v>156</v>
      </c>
      <c r="E538" s="178" t="s">
        <v>1</v>
      </c>
      <c r="F538" s="179" t="s">
        <v>719</v>
      </c>
      <c r="H538" s="180">
        <v>14</v>
      </c>
      <c r="I538" s="181"/>
      <c r="L538" s="177"/>
      <c r="M538" s="182"/>
      <c r="N538" s="183"/>
      <c r="O538" s="183"/>
      <c r="P538" s="183"/>
      <c r="Q538" s="183"/>
      <c r="R538" s="183"/>
      <c r="S538" s="183"/>
      <c r="T538" s="184"/>
      <c r="AT538" s="178" t="s">
        <v>156</v>
      </c>
      <c r="AU538" s="178" t="s">
        <v>82</v>
      </c>
      <c r="AV538" s="13" t="s">
        <v>82</v>
      </c>
      <c r="AW538" s="13" t="s">
        <v>29</v>
      </c>
      <c r="AX538" s="13" t="s">
        <v>72</v>
      </c>
      <c r="AY538" s="178" t="s">
        <v>142</v>
      </c>
    </row>
    <row r="539" spans="2:51" s="13" customFormat="1" ht="12">
      <c r="B539" s="177"/>
      <c r="D539" s="172" t="s">
        <v>156</v>
      </c>
      <c r="E539" s="178" t="s">
        <v>1</v>
      </c>
      <c r="F539" s="179" t="s">
        <v>720</v>
      </c>
      <c r="H539" s="180">
        <v>25</v>
      </c>
      <c r="I539" s="181"/>
      <c r="L539" s="177"/>
      <c r="M539" s="182"/>
      <c r="N539" s="183"/>
      <c r="O539" s="183"/>
      <c r="P539" s="183"/>
      <c r="Q539" s="183"/>
      <c r="R539" s="183"/>
      <c r="S539" s="183"/>
      <c r="T539" s="184"/>
      <c r="AT539" s="178" t="s">
        <v>156</v>
      </c>
      <c r="AU539" s="178" t="s">
        <v>82</v>
      </c>
      <c r="AV539" s="13" t="s">
        <v>82</v>
      </c>
      <c r="AW539" s="13" t="s">
        <v>29</v>
      </c>
      <c r="AX539" s="13" t="s">
        <v>72</v>
      </c>
      <c r="AY539" s="178" t="s">
        <v>142</v>
      </c>
    </row>
    <row r="540" spans="2:51" s="14" customFormat="1" ht="12">
      <c r="B540" s="185"/>
      <c r="D540" s="172" t="s">
        <v>156</v>
      </c>
      <c r="E540" s="186" t="s">
        <v>1</v>
      </c>
      <c r="F540" s="187" t="s">
        <v>158</v>
      </c>
      <c r="H540" s="188">
        <v>185</v>
      </c>
      <c r="I540" s="189"/>
      <c r="L540" s="185"/>
      <c r="M540" s="190"/>
      <c r="N540" s="191"/>
      <c r="O540" s="191"/>
      <c r="P540" s="191"/>
      <c r="Q540" s="191"/>
      <c r="R540" s="191"/>
      <c r="S540" s="191"/>
      <c r="T540" s="192"/>
      <c r="AT540" s="186" t="s">
        <v>156</v>
      </c>
      <c r="AU540" s="186" t="s">
        <v>82</v>
      </c>
      <c r="AV540" s="14" t="s">
        <v>150</v>
      </c>
      <c r="AW540" s="14" t="s">
        <v>29</v>
      </c>
      <c r="AX540" s="14" t="s">
        <v>80</v>
      </c>
      <c r="AY540" s="186" t="s">
        <v>142</v>
      </c>
    </row>
    <row r="541" spans="2:51" s="15" customFormat="1" ht="22.5">
      <c r="B541" s="193"/>
      <c r="D541" s="172" t="s">
        <v>156</v>
      </c>
      <c r="E541" s="194" t="s">
        <v>1</v>
      </c>
      <c r="F541" s="195" t="s">
        <v>458</v>
      </c>
      <c r="H541" s="194" t="s">
        <v>1</v>
      </c>
      <c r="I541" s="196"/>
      <c r="L541" s="193"/>
      <c r="M541" s="197"/>
      <c r="N541" s="198"/>
      <c r="O541" s="198"/>
      <c r="P541" s="198"/>
      <c r="Q541" s="198"/>
      <c r="R541" s="198"/>
      <c r="S541" s="198"/>
      <c r="T541" s="199"/>
      <c r="AT541" s="194" t="s">
        <v>156</v>
      </c>
      <c r="AU541" s="194" t="s">
        <v>82</v>
      </c>
      <c r="AV541" s="15" t="s">
        <v>80</v>
      </c>
      <c r="AW541" s="15" t="s">
        <v>29</v>
      </c>
      <c r="AX541" s="15" t="s">
        <v>72</v>
      </c>
      <c r="AY541" s="194" t="s">
        <v>142</v>
      </c>
    </row>
    <row r="542" spans="1:65" s="2" customFormat="1" ht="16.5" customHeight="1">
      <c r="A542" s="33"/>
      <c r="B542" s="158"/>
      <c r="C542" s="200" t="s">
        <v>721</v>
      </c>
      <c r="D542" s="200" t="s">
        <v>197</v>
      </c>
      <c r="E542" s="201" t="s">
        <v>722</v>
      </c>
      <c r="F542" s="202" t="s">
        <v>723</v>
      </c>
      <c r="G542" s="203" t="s">
        <v>208</v>
      </c>
      <c r="H542" s="204">
        <v>630</v>
      </c>
      <c r="I542" s="205"/>
      <c r="J542" s="206">
        <f>ROUND(I542*H542,2)</f>
        <v>0</v>
      </c>
      <c r="K542" s="202" t="s">
        <v>149</v>
      </c>
      <c r="L542" s="207"/>
      <c r="M542" s="208" t="s">
        <v>1</v>
      </c>
      <c r="N542" s="209" t="s">
        <v>37</v>
      </c>
      <c r="O542" s="59"/>
      <c r="P542" s="168">
        <f>O542*H542</f>
        <v>0</v>
      </c>
      <c r="Q542" s="168">
        <v>0.082</v>
      </c>
      <c r="R542" s="168">
        <f>Q542*H542</f>
        <v>51.660000000000004</v>
      </c>
      <c r="S542" s="168">
        <v>0</v>
      </c>
      <c r="T542" s="169">
        <f>S542*H542</f>
        <v>0</v>
      </c>
      <c r="U542" s="33"/>
      <c r="V542" s="33"/>
      <c r="W542" s="33"/>
      <c r="X542" s="33"/>
      <c r="Y542" s="33"/>
      <c r="Z542" s="33"/>
      <c r="AA542" s="33"/>
      <c r="AB542" s="33"/>
      <c r="AC542" s="33"/>
      <c r="AD542" s="33"/>
      <c r="AE542" s="33"/>
      <c r="AR542" s="170" t="s">
        <v>201</v>
      </c>
      <c r="AT542" s="170" t="s">
        <v>197</v>
      </c>
      <c r="AU542" s="170" t="s">
        <v>82</v>
      </c>
      <c r="AY542" s="18" t="s">
        <v>142</v>
      </c>
      <c r="BE542" s="171">
        <f>IF(N542="základní",J542,0)</f>
        <v>0</v>
      </c>
      <c r="BF542" s="171">
        <f>IF(N542="snížená",J542,0)</f>
        <v>0</v>
      </c>
      <c r="BG542" s="171">
        <f>IF(N542="zákl. přenesená",J542,0)</f>
        <v>0</v>
      </c>
      <c r="BH542" s="171">
        <f>IF(N542="sníž. přenesená",J542,0)</f>
        <v>0</v>
      </c>
      <c r="BI542" s="171">
        <f>IF(N542="nulová",J542,0)</f>
        <v>0</v>
      </c>
      <c r="BJ542" s="18" t="s">
        <v>80</v>
      </c>
      <c r="BK542" s="171">
        <f>ROUND(I542*H542,2)</f>
        <v>0</v>
      </c>
      <c r="BL542" s="18" t="s">
        <v>150</v>
      </c>
      <c r="BM542" s="170" t="s">
        <v>724</v>
      </c>
    </row>
    <row r="543" spans="1:47" s="2" customFormat="1" ht="12">
      <c r="A543" s="33"/>
      <c r="B543" s="34"/>
      <c r="C543" s="33"/>
      <c r="D543" s="172" t="s">
        <v>152</v>
      </c>
      <c r="E543" s="33"/>
      <c r="F543" s="173" t="s">
        <v>723</v>
      </c>
      <c r="G543" s="33"/>
      <c r="H543" s="33"/>
      <c r="I543" s="94"/>
      <c r="J543" s="33"/>
      <c r="K543" s="33"/>
      <c r="L543" s="34"/>
      <c r="M543" s="174"/>
      <c r="N543" s="175"/>
      <c r="O543" s="59"/>
      <c r="P543" s="59"/>
      <c r="Q543" s="59"/>
      <c r="R543" s="59"/>
      <c r="S543" s="59"/>
      <c r="T543" s="60"/>
      <c r="U543" s="33"/>
      <c r="V543" s="33"/>
      <c r="W543" s="33"/>
      <c r="X543" s="33"/>
      <c r="Y543" s="33"/>
      <c r="Z543" s="33"/>
      <c r="AA543" s="33"/>
      <c r="AB543" s="33"/>
      <c r="AC543" s="33"/>
      <c r="AD543" s="33"/>
      <c r="AE543" s="33"/>
      <c r="AT543" s="18" t="s">
        <v>152</v>
      </c>
      <c r="AU543" s="18" t="s">
        <v>82</v>
      </c>
    </row>
    <row r="544" spans="2:51" s="13" customFormat="1" ht="12">
      <c r="B544" s="177"/>
      <c r="D544" s="172" t="s">
        <v>156</v>
      </c>
      <c r="E544" s="178" t="s">
        <v>1</v>
      </c>
      <c r="F544" s="179" t="s">
        <v>700</v>
      </c>
      <c r="H544" s="180">
        <v>630</v>
      </c>
      <c r="I544" s="181"/>
      <c r="L544" s="177"/>
      <c r="M544" s="182"/>
      <c r="N544" s="183"/>
      <c r="O544" s="183"/>
      <c r="P544" s="183"/>
      <c r="Q544" s="183"/>
      <c r="R544" s="183"/>
      <c r="S544" s="183"/>
      <c r="T544" s="184"/>
      <c r="AT544" s="178" t="s">
        <v>156</v>
      </c>
      <c r="AU544" s="178" t="s">
        <v>82</v>
      </c>
      <c r="AV544" s="13" t="s">
        <v>82</v>
      </c>
      <c r="AW544" s="13" t="s">
        <v>29</v>
      </c>
      <c r="AX544" s="13" t="s">
        <v>80</v>
      </c>
      <c r="AY544" s="178" t="s">
        <v>142</v>
      </c>
    </row>
    <row r="545" spans="2:51" s="15" customFormat="1" ht="22.5">
      <c r="B545" s="193"/>
      <c r="D545" s="172" t="s">
        <v>156</v>
      </c>
      <c r="E545" s="194" t="s">
        <v>1</v>
      </c>
      <c r="F545" s="195" t="s">
        <v>458</v>
      </c>
      <c r="H545" s="194" t="s">
        <v>1</v>
      </c>
      <c r="I545" s="196"/>
      <c r="L545" s="193"/>
      <c r="M545" s="197"/>
      <c r="N545" s="198"/>
      <c r="O545" s="198"/>
      <c r="P545" s="198"/>
      <c r="Q545" s="198"/>
      <c r="R545" s="198"/>
      <c r="S545" s="198"/>
      <c r="T545" s="199"/>
      <c r="AT545" s="194" t="s">
        <v>156</v>
      </c>
      <c r="AU545" s="194" t="s">
        <v>82</v>
      </c>
      <c r="AV545" s="15" t="s">
        <v>80</v>
      </c>
      <c r="AW545" s="15" t="s">
        <v>29</v>
      </c>
      <c r="AX545" s="15" t="s">
        <v>72</v>
      </c>
      <c r="AY545" s="194" t="s">
        <v>142</v>
      </c>
    </row>
    <row r="546" spans="1:65" s="2" customFormat="1" ht="21.75" customHeight="1">
      <c r="A546" s="33"/>
      <c r="B546" s="158"/>
      <c r="C546" s="159" t="s">
        <v>725</v>
      </c>
      <c r="D546" s="159" t="s">
        <v>145</v>
      </c>
      <c r="E546" s="160" t="s">
        <v>726</v>
      </c>
      <c r="F546" s="161" t="s">
        <v>727</v>
      </c>
      <c r="G546" s="162" t="s">
        <v>208</v>
      </c>
      <c r="H546" s="163">
        <v>719</v>
      </c>
      <c r="I546" s="164"/>
      <c r="J546" s="165">
        <f>ROUND(I546*H546,2)</f>
        <v>0</v>
      </c>
      <c r="K546" s="161" t="s">
        <v>149</v>
      </c>
      <c r="L546" s="34"/>
      <c r="M546" s="166" t="s">
        <v>1</v>
      </c>
      <c r="N546" s="167" t="s">
        <v>37</v>
      </c>
      <c r="O546" s="59"/>
      <c r="P546" s="168">
        <f>O546*H546</f>
        <v>0</v>
      </c>
      <c r="Q546" s="168">
        <v>0.00061</v>
      </c>
      <c r="R546" s="168">
        <f>Q546*H546</f>
        <v>0.43859</v>
      </c>
      <c r="S546" s="168">
        <v>0</v>
      </c>
      <c r="T546" s="169">
        <f>S546*H546</f>
        <v>0</v>
      </c>
      <c r="U546" s="33"/>
      <c r="V546" s="33"/>
      <c r="W546" s="33"/>
      <c r="X546" s="33"/>
      <c r="Y546" s="33"/>
      <c r="Z546" s="33"/>
      <c r="AA546" s="33"/>
      <c r="AB546" s="33"/>
      <c r="AC546" s="33"/>
      <c r="AD546" s="33"/>
      <c r="AE546" s="33"/>
      <c r="AR546" s="170" t="s">
        <v>150</v>
      </c>
      <c r="AT546" s="170" t="s">
        <v>145</v>
      </c>
      <c r="AU546" s="170" t="s">
        <v>82</v>
      </c>
      <c r="AY546" s="18" t="s">
        <v>142</v>
      </c>
      <c r="BE546" s="171">
        <f>IF(N546="základní",J546,0)</f>
        <v>0</v>
      </c>
      <c r="BF546" s="171">
        <f>IF(N546="snížená",J546,0)</f>
        <v>0</v>
      </c>
      <c r="BG546" s="171">
        <f>IF(N546="zákl. přenesená",J546,0)</f>
        <v>0</v>
      </c>
      <c r="BH546" s="171">
        <f>IF(N546="sníž. přenesená",J546,0)</f>
        <v>0</v>
      </c>
      <c r="BI546" s="171">
        <f>IF(N546="nulová",J546,0)</f>
        <v>0</v>
      </c>
      <c r="BJ546" s="18" t="s">
        <v>80</v>
      </c>
      <c r="BK546" s="171">
        <f>ROUND(I546*H546,2)</f>
        <v>0</v>
      </c>
      <c r="BL546" s="18" t="s">
        <v>150</v>
      </c>
      <c r="BM546" s="170" t="s">
        <v>728</v>
      </c>
    </row>
    <row r="547" spans="1:47" s="2" customFormat="1" ht="39">
      <c r="A547" s="33"/>
      <c r="B547" s="34"/>
      <c r="C547" s="33"/>
      <c r="D547" s="172" t="s">
        <v>152</v>
      </c>
      <c r="E547" s="33"/>
      <c r="F547" s="173" t="s">
        <v>729</v>
      </c>
      <c r="G547" s="33"/>
      <c r="H547" s="33"/>
      <c r="I547" s="94"/>
      <c r="J547" s="33"/>
      <c r="K547" s="33"/>
      <c r="L547" s="34"/>
      <c r="M547" s="174"/>
      <c r="N547" s="175"/>
      <c r="O547" s="59"/>
      <c r="P547" s="59"/>
      <c r="Q547" s="59"/>
      <c r="R547" s="59"/>
      <c r="S547" s="59"/>
      <c r="T547" s="60"/>
      <c r="U547" s="33"/>
      <c r="V547" s="33"/>
      <c r="W547" s="33"/>
      <c r="X547" s="33"/>
      <c r="Y547" s="33"/>
      <c r="Z547" s="33"/>
      <c r="AA547" s="33"/>
      <c r="AB547" s="33"/>
      <c r="AC547" s="33"/>
      <c r="AD547" s="33"/>
      <c r="AE547" s="33"/>
      <c r="AT547" s="18" t="s">
        <v>152</v>
      </c>
      <c r="AU547" s="18" t="s">
        <v>82</v>
      </c>
    </row>
    <row r="548" spans="1:47" s="2" customFormat="1" ht="29.25">
      <c r="A548" s="33"/>
      <c r="B548" s="34"/>
      <c r="C548" s="33"/>
      <c r="D548" s="172" t="s">
        <v>154</v>
      </c>
      <c r="E548" s="33"/>
      <c r="F548" s="176" t="s">
        <v>730</v>
      </c>
      <c r="G548" s="33"/>
      <c r="H548" s="33"/>
      <c r="I548" s="94"/>
      <c r="J548" s="33"/>
      <c r="K548" s="33"/>
      <c r="L548" s="34"/>
      <c r="M548" s="174"/>
      <c r="N548" s="175"/>
      <c r="O548" s="59"/>
      <c r="P548" s="59"/>
      <c r="Q548" s="59"/>
      <c r="R548" s="59"/>
      <c r="S548" s="59"/>
      <c r="T548" s="60"/>
      <c r="U548" s="33"/>
      <c r="V548" s="33"/>
      <c r="W548" s="33"/>
      <c r="X548" s="33"/>
      <c r="Y548" s="33"/>
      <c r="Z548" s="33"/>
      <c r="AA548" s="33"/>
      <c r="AB548" s="33"/>
      <c r="AC548" s="33"/>
      <c r="AD548" s="33"/>
      <c r="AE548" s="33"/>
      <c r="AT548" s="18" t="s">
        <v>154</v>
      </c>
      <c r="AU548" s="18" t="s">
        <v>82</v>
      </c>
    </row>
    <row r="549" spans="2:51" s="13" customFormat="1" ht="22.5">
      <c r="B549" s="177"/>
      <c r="D549" s="172" t="s">
        <v>156</v>
      </c>
      <c r="E549" s="178" t="s">
        <v>1</v>
      </c>
      <c r="F549" s="179" t="s">
        <v>731</v>
      </c>
      <c r="H549" s="180">
        <v>109</v>
      </c>
      <c r="I549" s="181"/>
      <c r="L549" s="177"/>
      <c r="M549" s="182"/>
      <c r="N549" s="183"/>
      <c r="O549" s="183"/>
      <c r="P549" s="183"/>
      <c r="Q549" s="183"/>
      <c r="R549" s="183"/>
      <c r="S549" s="183"/>
      <c r="T549" s="184"/>
      <c r="AT549" s="178" t="s">
        <v>156</v>
      </c>
      <c r="AU549" s="178" t="s">
        <v>82</v>
      </c>
      <c r="AV549" s="13" t="s">
        <v>82</v>
      </c>
      <c r="AW549" s="13" t="s">
        <v>29</v>
      </c>
      <c r="AX549" s="13" t="s">
        <v>72</v>
      </c>
      <c r="AY549" s="178" t="s">
        <v>142</v>
      </c>
    </row>
    <row r="550" spans="2:51" s="13" customFormat="1" ht="22.5">
      <c r="B550" s="177"/>
      <c r="D550" s="172" t="s">
        <v>156</v>
      </c>
      <c r="E550" s="178" t="s">
        <v>1</v>
      </c>
      <c r="F550" s="179" t="s">
        <v>732</v>
      </c>
      <c r="H550" s="180">
        <v>610</v>
      </c>
      <c r="I550" s="181"/>
      <c r="L550" s="177"/>
      <c r="M550" s="182"/>
      <c r="N550" s="183"/>
      <c r="O550" s="183"/>
      <c r="P550" s="183"/>
      <c r="Q550" s="183"/>
      <c r="R550" s="183"/>
      <c r="S550" s="183"/>
      <c r="T550" s="184"/>
      <c r="AT550" s="178" t="s">
        <v>156</v>
      </c>
      <c r="AU550" s="178" t="s">
        <v>82</v>
      </c>
      <c r="AV550" s="13" t="s">
        <v>82</v>
      </c>
      <c r="AW550" s="13" t="s">
        <v>29</v>
      </c>
      <c r="AX550" s="13" t="s">
        <v>72</v>
      </c>
      <c r="AY550" s="178" t="s">
        <v>142</v>
      </c>
    </row>
    <row r="551" spans="2:51" s="14" customFormat="1" ht="12">
      <c r="B551" s="185"/>
      <c r="D551" s="172" t="s">
        <v>156</v>
      </c>
      <c r="E551" s="186" t="s">
        <v>1</v>
      </c>
      <c r="F551" s="187" t="s">
        <v>158</v>
      </c>
      <c r="H551" s="188">
        <v>719</v>
      </c>
      <c r="I551" s="189"/>
      <c r="L551" s="185"/>
      <c r="M551" s="190"/>
      <c r="N551" s="191"/>
      <c r="O551" s="191"/>
      <c r="P551" s="191"/>
      <c r="Q551" s="191"/>
      <c r="R551" s="191"/>
      <c r="S551" s="191"/>
      <c r="T551" s="192"/>
      <c r="AT551" s="186" t="s">
        <v>156</v>
      </c>
      <c r="AU551" s="186" t="s">
        <v>82</v>
      </c>
      <c r="AV551" s="14" t="s">
        <v>150</v>
      </c>
      <c r="AW551" s="14" t="s">
        <v>29</v>
      </c>
      <c r="AX551" s="14" t="s">
        <v>80</v>
      </c>
      <c r="AY551" s="186" t="s">
        <v>142</v>
      </c>
    </row>
    <row r="552" spans="1:65" s="2" customFormat="1" ht="16.5" customHeight="1">
      <c r="A552" s="33"/>
      <c r="B552" s="158"/>
      <c r="C552" s="159" t="s">
        <v>733</v>
      </c>
      <c r="D552" s="159" t="s">
        <v>145</v>
      </c>
      <c r="E552" s="160" t="s">
        <v>734</v>
      </c>
      <c r="F552" s="161" t="s">
        <v>735</v>
      </c>
      <c r="G552" s="162" t="s">
        <v>208</v>
      </c>
      <c r="H552" s="163">
        <v>109</v>
      </c>
      <c r="I552" s="164"/>
      <c r="J552" s="165">
        <f>ROUND(I552*H552,2)</f>
        <v>0</v>
      </c>
      <c r="K552" s="161" t="s">
        <v>149</v>
      </c>
      <c r="L552" s="34"/>
      <c r="M552" s="166" t="s">
        <v>1</v>
      </c>
      <c r="N552" s="167" t="s">
        <v>37</v>
      </c>
      <c r="O552" s="59"/>
      <c r="P552" s="168">
        <f>O552*H552</f>
        <v>0</v>
      </c>
      <c r="Q552" s="168">
        <v>0</v>
      </c>
      <c r="R552" s="168">
        <f>Q552*H552</f>
        <v>0</v>
      </c>
      <c r="S552" s="168">
        <v>0</v>
      </c>
      <c r="T552" s="169">
        <f>S552*H552</f>
        <v>0</v>
      </c>
      <c r="U552" s="33"/>
      <c r="V552" s="33"/>
      <c r="W552" s="33"/>
      <c r="X552" s="33"/>
      <c r="Y552" s="33"/>
      <c r="Z552" s="33"/>
      <c r="AA552" s="33"/>
      <c r="AB552" s="33"/>
      <c r="AC552" s="33"/>
      <c r="AD552" s="33"/>
      <c r="AE552" s="33"/>
      <c r="AR552" s="170" t="s">
        <v>150</v>
      </c>
      <c r="AT552" s="170" t="s">
        <v>145</v>
      </c>
      <c r="AU552" s="170" t="s">
        <v>82</v>
      </c>
      <c r="AY552" s="18" t="s">
        <v>142</v>
      </c>
      <c r="BE552" s="171">
        <f>IF(N552="základní",J552,0)</f>
        <v>0</v>
      </c>
      <c r="BF552" s="171">
        <f>IF(N552="snížená",J552,0)</f>
        <v>0</v>
      </c>
      <c r="BG552" s="171">
        <f>IF(N552="zákl. přenesená",J552,0)</f>
        <v>0</v>
      </c>
      <c r="BH552" s="171">
        <f>IF(N552="sníž. přenesená",J552,0)</f>
        <v>0</v>
      </c>
      <c r="BI552" s="171">
        <f>IF(N552="nulová",J552,0)</f>
        <v>0</v>
      </c>
      <c r="BJ552" s="18" t="s">
        <v>80</v>
      </c>
      <c r="BK552" s="171">
        <f>ROUND(I552*H552,2)</f>
        <v>0</v>
      </c>
      <c r="BL552" s="18" t="s">
        <v>150</v>
      </c>
      <c r="BM552" s="170" t="s">
        <v>736</v>
      </c>
    </row>
    <row r="553" spans="1:47" s="2" customFormat="1" ht="19.5">
      <c r="A553" s="33"/>
      <c r="B553" s="34"/>
      <c r="C553" s="33"/>
      <c r="D553" s="172" t="s">
        <v>152</v>
      </c>
      <c r="E553" s="33"/>
      <c r="F553" s="173" t="s">
        <v>737</v>
      </c>
      <c r="G553" s="33"/>
      <c r="H553" s="33"/>
      <c r="I553" s="94"/>
      <c r="J553" s="33"/>
      <c r="K553" s="33"/>
      <c r="L553" s="34"/>
      <c r="M553" s="174"/>
      <c r="N553" s="175"/>
      <c r="O553" s="59"/>
      <c r="P553" s="59"/>
      <c r="Q553" s="59"/>
      <c r="R553" s="59"/>
      <c r="S553" s="59"/>
      <c r="T553" s="60"/>
      <c r="U553" s="33"/>
      <c r="V553" s="33"/>
      <c r="W553" s="33"/>
      <c r="X553" s="33"/>
      <c r="Y553" s="33"/>
      <c r="Z553" s="33"/>
      <c r="AA553" s="33"/>
      <c r="AB553" s="33"/>
      <c r="AC553" s="33"/>
      <c r="AD553" s="33"/>
      <c r="AE553" s="33"/>
      <c r="AT553" s="18" t="s">
        <v>152</v>
      </c>
      <c r="AU553" s="18" t="s">
        <v>82</v>
      </c>
    </row>
    <row r="554" spans="1:47" s="2" customFormat="1" ht="19.5">
      <c r="A554" s="33"/>
      <c r="B554" s="34"/>
      <c r="C554" s="33"/>
      <c r="D554" s="172" t="s">
        <v>154</v>
      </c>
      <c r="E554" s="33"/>
      <c r="F554" s="176" t="s">
        <v>738</v>
      </c>
      <c r="G554" s="33"/>
      <c r="H554" s="33"/>
      <c r="I554" s="94"/>
      <c r="J554" s="33"/>
      <c r="K554" s="33"/>
      <c r="L554" s="34"/>
      <c r="M554" s="174"/>
      <c r="N554" s="175"/>
      <c r="O554" s="59"/>
      <c r="P554" s="59"/>
      <c r="Q554" s="59"/>
      <c r="R554" s="59"/>
      <c r="S554" s="59"/>
      <c r="T554" s="60"/>
      <c r="U554" s="33"/>
      <c r="V554" s="33"/>
      <c r="W554" s="33"/>
      <c r="X554" s="33"/>
      <c r="Y554" s="33"/>
      <c r="Z554" s="33"/>
      <c r="AA554" s="33"/>
      <c r="AB554" s="33"/>
      <c r="AC554" s="33"/>
      <c r="AD554" s="33"/>
      <c r="AE554" s="33"/>
      <c r="AT554" s="18" t="s">
        <v>154</v>
      </c>
      <c r="AU554" s="18" t="s">
        <v>82</v>
      </c>
    </row>
    <row r="555" spans="2:51" s="13" customFormat="1" ht="22.5">
      <c r="B555" s="177"/>
      <c r="D555" s="172" t="s">
        <v>156</v>
      </c>
      <c r="E555" s="178" t="s">
        <v>1</v>
      </c>
      <c r="F555" s="179" t="s">
        <v>739</v>
      </c>
      <c r="H555" s="180">
        <v>109</v>
      </c>
      <c r="I555" s="181"/>
      <c r="L555" s="177"/>
      <c r="M555" s="182"/>
      <c r="N555" s="183"/>
      <c r="O555" s="183"/>
      <c r="P555" s="183"/>
      <c r="Q555" s="183"/>
      <c r="R555" s="183"/>
      <c r="S555" s="183"/>
      <c r="T555" s="184"/>
      <c r="AT555" s="178" t="s">
        <v>156</v>
      </c>
      <c r="AU555" s="178" t="s">
        <v>82</v>
      </c>
      <c r="AV555" s="13" t="s">
        <v>82</v>
      </c>
      <c r="AW555" s="13" t="s">
        <v>29</v>
      </c>
      <c r="AX555" s="13" t="s">
        <v>80</v>
      </c>
      <c r="AY555" s="178" t="s">
        <v>142</v>
      </c>
    </row>
    <row r="556" spans="1:65" s="2" customFormat="1" ht="21.75" customHeight="1">
      <c r="A556" s="33"/>
      <c r="B556" s="158"/>
      <c r="C556" s="159" t="s">
        <v>740</v>
      </c>
      <c r="D556" s="159" t="s">
        <v>145</v>
      </c>
      <c r="E556" s="160" t="s">
        <v>741</v>
      </c>
      <c r="F556" s="161" t="s">
        <v>742</v>
      </c>
      <c r="G556" s="162" t="s">
        <v>148</v>
      </c>
      <c r="H556" s="163">
        <v>109</v>
      </c>
      <c r="I556" s="164"/>
      <c r="J556" s="165">
        <f>ROUND(I556*H556,2)</f>
        <v>0</v>
      </c>
      <c r="K556" s="161" t="s">
        <v>149</v>
      </c>
      <c r="L556" s="34"/>
      <c r="M556" s="166" t="s">
        <v>1</v>
      </c>
      <c r="N556" s="167" t="s">
        <v>37</v>
      </c>
      <c r="O556" s="59"/>
      <c r="P556" s="168">
        <f>O556*H556</f>
        <v>0</v>
      </c>
      <c r="Q556" s="168">
        <v>0</v>
      </c>
      <c r="R556" s="168">
        <f>Q556*H556</f>
        <v>0</v>
      </c>
      <c r="S556" s="168">
        <v>0</v>
      </c>
      <c r="T556" s="169">
        <f>S556*H556</f>
        <v>0</v>
      </c>
      <c r="U556" s="33"/>
      <c r="V556" s="33"/>
      <c r="W556" s="33"/>
      <c r="X556" s="33"/>
      <c r="Y556" s="33"/>
      <c r="Z556" s="33"/>
      <c r="AA556" s="33"/>
      <c r="AB556" s="33"/>
      <c r="AC556" s="33"/>
      <c r="AD556" s="33"/>
      <c r="AE556" s="33"/>
      <c r="AR556" s="170" t="s">
        <v>150</v>
      </c>
      <c r="AT556" s="170" t="s">
        <v>145</v>
      </c>
      <c r="AU556" s="170" t="s">
        <v>82</v>
      </c>
      <c r="AY556" s="18" t="s">
        <v>142</v>
      </c>
      <c r="BE556" s="171">
        <f>IF(N556="základní",J556,0)</f>
        <v>0</v>
      </c>
      <c r="BF556" s="171">
        <f>IF(N556="snížená",J556,0)</f>
        <v>0</v>
      </c>
      <c r="BG556" s="171">
        <f>IF(N556="zákl. přenesená",J556,0)</f>
        <v>0</v>
      </c>
      <c r="BH556" s="171">
        <f>IF(N556="sníž. přenesená",J556,0)</f>
        <v>0</v>
      </c>
      <c r="BI556" s="171">
        <f>IF(N556="nulová",J556,0)</f>
        <v>0</v>
      </c>
      <c r="BJ556" s="18" t="s">
        <v>80</v>
      </c>
      <c r="BK556" s="171">
        <f>ROUND(I556*H556,2)</f>
        <v>0</v>
      </c>
      <c r="BL556" s="18" t="s">
        <v>150</v>
      </c>
      <c r="BM556" s="170" t="s">
        <v>743</v>
      </c>
    </row>
    <row r="557" spans="1:47" s="2" customFormat="1" ht="12">
      <c r="A557" s="33"/>
      <c r="B557" s="34"/>
      <c r="C557" s="33"/>
      <c r="D557" s="172" t="s">
        <v>152</v>
      </c>
      <c r="E557" s="33"/>
      <c r="F557" s="173" t="s">
        <v>742</v>
      </c>
      <c r="G557" s="33"/>
      <c r="H557" s="33"/>
      <c r="I557" s="94"/>
      <c r="J557" s="33"/>
      <c r="K557" s="33"/>
      <c r="L557" s="34"/>
      <c r="M557" s="174"/>
      <c r="N557" s="175"/>
      <c r="O557" s="59"/>
      <c r="P557" s="59"/>
      <c r="Q557" s="59"/>
      <c r="R557" s="59"/>
      <c r="S557" s="59"/>
      <c r="T557" s="60"/>
      <c r="U557" s="33"/>
      <c r="V557" s="33"/>
      <c r="W557" s="33"/>
      <c r="X557" s="33"/>
      <c r="Y557" s="33"/>
      <c r="Z557" s="33"/>
      <c r="AA557" s="33"/>
      <c r="AB557" s="33"/>
      <c r="AC557" s="33"/>
      <c r="AD557" s="33"/>
      <c r="AE557" s="33"/>
      <c r="AT557" s="18" t="s">
        <v>152</v>
      </c>
      <c r="AU557" s="18" t="s">
        <v>82</v>
      </c>
    </row>
    <row r="558" spans="2:51" s="15" customFormat="1" ht="33.75">
      <c r="B558" s="193"/>
      <c r="D558" s="172" t="s">
        <v>156</v>
      </c>
      <c r="E558" s="194" t="s">
        <v>1</v>
      </c>
      <c r="F558" s="195" t="s">
        <v>744</v>
      </c>
      <c r="H558" s="194" t="s">
        <v>1</v>
      </c>
      <c r="I558" s="196"/>
      <c r="L558" s="193"/>
      <c r="M558" s="197"/>
      <c r="N558" s="198"/>
      <c r="O558" s="198"/>
      <c r="P558" s="198"/>
      <c r="Q558" s="198"/>
      <c r="R558" s="198"/>
      <c r="S558" s="198"/>
      <c r="T558" s="199"/>
      <c r="AT558" s="194" t="s">
        <v>156</v>
      </c>
      <c r="AU558" s="194" t="s">
        <v>82</v>
      </c>
      <c r="AV558" s="15" t="s">
        <v>80</v>
      </c>
      <c r="AW558" s="15" t="s">
        <v>29</v>
      </c>
      <c r="AX558" s="15" t="s">
        <v>72</v>
      </c>
      <c r="AY558" s="194" t="s">
        <v>142</v>
      </c>
    </row>
    <row r="559" spans="2:51" s="13" customFormat="1" ht="22.5">
      <c r="B559" s="177"/>
      <c r="D559" s="172" t="s">
        <v>156</v>
      </c>
      <c r="E559" s="178" t="s">
        <v>1</v>
      </c>
      <c r="F559" s="179" t="s">
        <v>745</v>
      </c>
      <c r="H559" s="180">
        <v>109</v>
      </c>
      <c r="I559" s="181"/>
      <c r="L559" s="177"/>
      <c r="M559" s="182"/>
      <c r="N559" s="183"/>
      <c r="O559" s="183"/>
      <c r="P559" s="183"/>
      <c r="Q559" s="183"/>
      <c r="R559" s="183"/>
      <c r="S559" s="183"/>
      <c r="T559" s="184"/>
      <c r="AT559" s="178" t="s">
        <v>156</v>
      </c>
      <c r="AU559" s="178" t="s">
        <v>82</v>
      </c>
      <c r="AV559" s="13" t="s">
        <v>82</v>
      </c>
      <c r="AW559" s="13" t="s">
        <v>29</v>
      </c>
      <c r="AX559" s="13" t="s">
        <v>80</v>
      </c>
      <c r="AY559" s="178" t="s">
        <v>142</v>
      </c>
    </row>
    <row r="560" spans="1:65" s="2" customFormat="1" ht="16.5" customHeight="1">
      <c r="A560" s="33"/>
      <c r="B560" s="158"/>
      <c r="C560" s="159" t="s">
        <v>746</v>
      </c>
      <c r="D560" s="159" t="s">
        <v>145</v>
      </c>
      <c r="E560" s="160" t="s">
        <v>747</v>
      </c>
      <c r="F560" s="161" t="s">
        <v>748</v>
      </c>
      <c r="G560" s="162" t="s">
        <v>148</v>
      </c>
      <c r="H560" s="163">
        <v>18400</v>
      </c>
      <c r="I560" s="164"/>
      <c r="J560" s="165">
        <f>ROUND(I560*H560,2)</f>
        <v>0</v>
      </c>
      <c r="K560" s="161" t="s">
        <v>149</v>
      </c>
      <c r="L560" s="34"/>
      <c r="M560" s="166" t="s">
        <v>1</v>
      </c>
      <c r="N560" s="167" t="s">
        <v>37</v>
      </c>
      <c r="O560" s="59"/>
      <c r="P560" s="168">
        <f>O560*H560</f>
        <v>0</v>
      </c>
      <c r="Q560" s="168">
        <v>0</v>
      </c>
      <c r="R560" s="168">
        <f>Q560*H560</f>
        <v>0</v>
      </c>
      <c r="S560" s="168">
        <v>0.02</v>
      </c>
      <c r="T560" s="169">
        <f>S560*H560</f>
        <v>368</v>
      </c>
      <c r="U560" s="33"/>
      <c r="V560" s="33"/>
      <c r="W560" s="33"/>
      <c r="X560" s="33"/>
      <c r="Y560" s="33"/>
      <c r="Z560" s="33"/>
      <c r="AA560" s="33"/>
      <c r="AB560" s="33"/>
      <c r="AC560" s="33"/>
      <c r="AD560" s="33"/>
      <c r="AE560" s="33"/>
      <c r="AR560" s="170" t="s">
        <v>150</v>
      </c>
      <c r="AT560" s="170" t="s">
        <v>145</v>
      </c>
      <c r="AU560" s="170" t="s">
        <v>82</v>
      </c>
      <c r="AY560" s="18" t="s">
        <v>142</v>
      </c>
      <c r="BE560" s="171">
        <f>IF(N560="základní",J560,0)</f>
        <v>0</v>
      </c>
      <c r="BF560" s="171">
        <f>IF(N560="snížená",J560,0)</f>
        <v>0</v>
      </c>
      <c r="BG560" s="171">
        <f>IF(N560="zákl. přenesená",J560,0)</f>
        <v>0</v>
      </c>
      <c r="BH560" s="171">
        <f>IF(N560="sníž. přenesená",J560,0)</f>
        <v>0</v>
      </c>
      <c r="BI560" s="171">
        <f>IF(N560="nulová",J560,0)</f>
        <v>0</v>
      </c>
      <c r="BJ560" s="18" t="s">
        <v>80</v>
      </c>
      <c r="BK560" s="171">
        <f>ROUND(I560*H560,2)</f>
        <v>0</v>
      </c>
      <c r="BL560" s="18" t="s">
        <v>150</v>
      </c>
      <c r="BM560" s="170" t="s">
        <v>749</v>
      </c>
    </row>
    <row r="561" spans="1:47" s="2" customFormat="1" ht="19.5">
      <c r="A561" s="33"/>
      <c r="B561" s="34"/>
      <c r="C561" s="33"/>
      <c r="D561" s="172" t="s">
        <v>152</v>
      </c>
      <c r="E561" s="33"/>
      <c r="F561" s="173" t="s">
        <v>750</v>
      </c>
      <c r="G561" s="33"/>
      <c r="H561" s="33"/>
      <c r="I561" s="94"/>
      <c r="J561" s="33"/>
      <c r="K561" s="33"/>
      <c r="L561" s="34"/>
      <c r="M561" s="174"/>
      <c r="N561" s="175"/>
      <c r="O561" s="59"/>
      <c r="P561" s="59"/>
      <c r="Q561" s="59"/>
      <c r="R561" s="59"/>
      <c r="S561" s="59"/>
      <c r="T561" s="60"/>
      <c r="U561" s="33"/>
      <c r="V561" s="33"/>
      <c r="W561" s="33"/>
      <c r="X561" s="33"/>
      <c r="Y561" s="33"/>
      <c r="Z561" s="33"/>
      <c r="AA561" s="33"/>
      <c r="AB561" s="33"/>
      <c r="AC561" s="33"/>
      <c r="AD561" s="33"/>
      <c r="AE561" s="33"/>
      <c r="AT561" s="18" t="s">
        <v>152</v>
      </c>
      <c r="AU561" s="18" t="s">
        <v>82</v>
      </c>
    </row>
    <row r="562" spans="1:47" s="2" customFormat="1" ht="68.25">
      <c r="A562" s="33"/>
      <c r="B562" s="34"/>
      <c r="C562" s="33"/>
      <c r="D562" s="172" t="s">
        <v>154</v>
      </c>
      <c r="E562" s="33"/>
      <c r="F562" s="176" t="s">
        <v>751</v>
      </c>
      <c r="G562" s="33"/>
      <c r="H562" s="33"/>
      <c r="I562" s="94"/>
      <c r="J562" s="33"/>
      <c r="K562" s="33"/>
      <c r="L562" s="34"/>
      <c r="M562" s="174"/>
      <c r="N562" s="175"/>
      <c r="O562" s="59"/>
      <c r="P562" s="59"/>
      <c r="Q562" s="59"/>
      <c r="R562" s="59"/>
      <c r="S562" s="59"/>
      <c r="T562" s="60"/>
      <c r="U562" s="33"/>
      <c r="V562" s="33"/>
      <c r="W562" s="33"/>
      <c r="X562" s="33"/>
      <c r="Y562" s="33"/>
      <c r="Z562" s="33"/>
      <c r="AA562" s="33"/>
      <c r="AB562" s="33"/>
      <c r="AC562" s="33"/>
      <c r="AD562" s="33"/>
      <c r="AE562" s="33"/>
      <c r="AT562" s="18" t="s">
        <v>154</v>
      </c>
      <c r="AU562" s="18" t="s">
        <v>82</v>
      </c>
    </row>
    <row r="563" spans="2:51" s="13" customFormat="1" ht="22.5">
      <c r="B563" s="177"/>
      <c r="D563" s="172" t="s">
        <v>156</v>
      </c>
      <c r="E563" s="178" t="s">
        <v>1</v>
      </c>
      <c r="F563" s="179" t="s">
        <v>752</v>
      </c>
      <c r="H563" s="180">
        <v>4700</v>
      </c>
      <c r="I563" s="181"/>
      <c r="L563" s="177"/>
      <c r="M563" s="182"/>
      <c r="N563" s="183"/>
      <c r="O563" s="183"/>
      <c r="P563" s="183"/>
      <c r="Q563" s="183"/>
      <c r="R563" s="183"/>
      <c r="S563" s="183"/>
      <c r="T563" s="184"/>
      <c r="AT563" s="178" t="s">
        <v>156</v>
      </c>
      <c r="AU563" s="178" t="s">
        <v>82</v>
      </c>
      <c r="AV563" s="13" t="s">
        <v>82</v>
      </c>
      <c r="AW563" s="13" t="s">
        <v>29</v>
      </c>
      <c r="AX563" s="13" t="s">
        <v>72</v>
      </c>
      <c r="AY563" s="178" t="s">
        <v>142</v>
      </c>
    </row>
    <row r="564" spans="2:51" s="13" customFormat="1" ht="22.5">
      <c r="B564" s="177"/>
      <c r="D564" s="172" t="s">
        <v>156</v>
      </c>
      <c r="E564" s="178" t="s">
        <v>1</v>
      </c>
      <c r="F564" s="179" t="s">
        <v>753</v>
      </c>
      <c r="H564" s="180">
        <v>4700</v>
      </c>
      <c r="I564" s="181"/>
      <c r="L564" s="177"/>
      <c r="M564" s="182"/>
      <c r="N564" s="183"/>
      <c r="O564" s="183"/>
      <c r="P564" s="183"/>
      <c r="Q564" s="183"/>
      <c r="R564" s="183"/>
      <c r="S564" s="183"/>
      <c r="T564" s="184"/>
      <c r="AT564" s="178" t="s">
        <v>156</v>
      </c>
      <c r="AU564" s="178" t="s">
        <v>82</v>
      </c>
      <c r="AV564" s="13" t="s">
        <v>82</v>
      </c>
      <c r="AW564" s="13" t="s">
        <v>29</v>
      </c>
      <c r="AX564" s="13" t="s">
        <v>72</v>
      </c>
      <c r="AY564" s="178" t="s">
        <v>142</v>
      </c>
    </row>
    <row r="565" spans="2:51" s="13" customFormat="1" ht="22.5">
      <c r="B565" s="177"/>
      <c r="D565" s="172" t="s">
        <v>156</v>
      </c>
      <c r="E565" s="178" t="s">
        <v>1</v>
      </c>
      <c r="F565" s="179" t="s">
        <v>754</v>
      </c>
      <c r="H565" s="180">
        <v>9000</v>
      </c>
      <c r="I565" s="181"/>
      <c r="L565" s="177"/>
      <c r="M565" s="182"/>
      <c r="N565" s="183"/>
      <c r="O565" s="183"/>
      <c r="P565" s="183"/>
      <c r="Q565" s="183"/>
      <c r="R565" s="183"/>
      <c r="S565" s="183"/>
      <c r="T565" s="184"/>
      <c r="AT565" s="178" t="s">
        <v>156</v>
      </c>
      <c r="AU565" s="178" t="s">
        <v>82</v>
      </c>
      <c r="AV565" s="13" t="s">
        <v>82</v>
      </c>
      <c r="AW565" s="13" t="s">
        <v>29</v>
      </c>
      <c r="AX565" s="13" t="s">
        <v>72</v>
      </c>
      <c r="AY565" s="178" t="s">
        <v>142</v>
      </c>
    </row>
    <row r="566" spans="2:51" s="14" customFormat="1" ht="12">
      <c r="B566" s="185"/>
      <c r="D566" s="172" t="s">
        <v>156</v>
      </c>
      <c r="E566" s="186" t="s">
        <v>1</v>
      </c>
      <c r="F566" s="187" t="s">
        <v>158</v>
      </c>
      <c r="H566" s="188">
        <v>18400</v>
      </c>
      <c r="I566" s="189"/>
      <c r="L566" s="185"/>
      <c r="M566" s="190"/>
      <c r="N566" s="191"/>
      <c r="O566" s="191"/>
      <c r="P566" s="191"/>
      <c r="Q566" s="191"/>
      <c r="R566" s="191"/>
      <c r="S566" s="191"/>
      <c r="T566" s="192"/>
      <c r="AT566" s="186" t="s">
        <v>156</v>
      </c>
      <c r="AU566" s="186" t="s">
        <v>82</v>
      </c>
      <c r="AV566" s="14" t="s">
        <v>150</v>
      </c>
      <c r="AW566" s="14" t="s">
        <v>29</v>
      </c>
      <c r="AX566" s="14" t="s">
        <v>80</v>
      </c>
      <c r="AY566" s="186" t="s">
        <v>142</v>
      </c>
    </row>
    <row r="567" spans="1:65" s="2" customFormat="1" ht="21.75" customHeight="1">
      <c r="A567" s="33"/>
      <c r="B567" s="158"/>
      <c r="C567" s="159" t="s">
        <v>755</v>
      </c>
      <c r="D567" s="159" t="s">
        <v>145</v>
      </c>
      <c r="E567" s="160" t="s">
        <v>756</v>
      </c>
      <c r="F567" s="161" t="s">
        <v>757</v>
      </c>
      <c r="G567" s="162" t="s">
        <v>163</v>
      </c>
      <c r="H567" s="163">
        <v>28</v>
      </c>
      <c r="I567" s="164"/>
      <c r="J567" s="165">
        <f>ROUND(I567*H567,2)</f>
        <v>0</v>
      </c>
      <c r="K567" s="161" t="s">
        <v>149</v>
      </c>
      <c r="L567" s="34"/>
      <c r="M567" s="166" t="s">
        <v>1</v>
      </c>
      <c r="N567" s="167" t="s">
        <v>37</v>
      </c>
      <c r="O567" s="59"/>
      <c r="P567" s="168">
        <f>O567*H567</f>
        <v>0</v>
      </c>
      <c r="Q567" s="168">
        <v>0</v>
      </c>
      <c r="R567" s="168">
        <f>Q567*H567</f>
        <v>0</v>
      </c>
      <c r="S567" s="168">
        <v>0.082</v>
      </c>
      <c r="T567" s="169">
        <f>S567*H567</f>
        <v>2.2960000000000003</v>
      </c>
      <c r="U567" s="33"/>
      <c r="V567" s="33"/>
      <c r="W567" s="33"/>
      <c r="X567" s="33"/>
      <c r="Y567" s="33"/>
      <c r="Z567" s="33"/>
      <c r="AA567" s="33"/>
      <c r="AB567" s="33"/>
      <c r="AC567" s="33"/>
      <c r="AD567" s="33"/>
      <c r="AE567" s="33"/>
      <c r="AR567" s="170" t="s">
        <v>150</v>
      </c>
      <c r="AT567" s="170" t="s">
        <v>145</v>
      </c>
      <c r="AU567" s="170" t="s">
        <v>82</v>
      </c>
      <c r="AY567" s="18" t="s">
        <v>142</v>
      </c>
      <c r="BE567" s="171">
        <f>IF(N567="základní",J567,0)</f>
        <v>0</v>
      </c>
      <c r="BF567" s="171">
        <f>IF(N567="snížená",J567,0)</f>
        <v>0</v>
      </c>
      <c r="BG567" s="171">
        <f>IF(N567="zákl. přenesená",J567,0)</f>
        <v>0</v>
      </c>
      <c r="BH567" s="171">
        <f>IF(N567="sníž. přenesená",J567,0)</f>
        <v>0</v>
      </c>
      <c r="BI567" s="171">
        <f>IF(N567="nulová",J567,0)</f>
        <v>0</v>
      </c>
      <c r="BJ567" s="18" t="s">
        <v>80</v>
      </c>
      <c r="BK567" s="171">
        <f>ROUND(I567*H567,2)</f>
        <v>0</v>
      </c>
      <c r="BL567" s="18" t="s">
        <v>150</v>
      </c>
      <c r="BM567" s="170" t="s">
        <v>758</v>
      </c>
    </row>
    <row r="568" spans="1:47" s="2" customFormat="1" ht="39">
      <c r="A568" s="33"/>
      <c r="B568" s="34"/>
      <c r="C568" s="33"/>
      <c r="D568" s="172" t="s">
        <v>152</v>
      </c>
      <c r="E568" s="33"/>
      <c r="F568" s="173" t="s">
        <v>759</v>
      </c>
      <c r="G568" s="33"/>
      <c r="H568" s="33"/>
      <c r="I568" s="94"/>
      <c r="J568" s="33"/>
      <c r="K568" s="33"/>
      <c r="L568" s="34"/>
      <c r="M568" s="174"/>
      <c r="N568" s="175"/>
      <c r="O568" s="59"/>
      <c r="P568" s="59"/>
      <c r="Q568" s="59"/>
      <c r="R568" s="59"/>
      <c r="S568" s="59"/>
      <c r="T568" s="60"/>
      <c r="U568" s="33"/>
      <c r="V568" s="33"/>
      <c r="W568" s="33"/>
      <c r="X568" s="33"/>
      <c r="Y568" s="33"/>
      <c r="Z568" s="33"/>
      <c r="AA568" s="33"/>
      <c r="AB568" s="33"/>
      <c r="AC568" s="33"/>
      <c r="AD568" s="33"/>
      <c r="AE568" s="33"/>
      <c r="AT568" s="18" t="s">
        <v>152</v>
      </c>
      <c r="AU568" s="18" t="s">
        <v>82</v>
      </c>
    </row>
    <row r="569" spans="1:47" s="2" customFormat="1" ht="68.25">
      <c r="A569" s="33"/>
      <c r="B569" s="34"/>
      <c r="C569" s="33"/>
      <c r="D569" s="172" t="s">
        <v>154</v>
      </c>
      <c r="E569" s="33"/>
      <c r="F569" s="176" t="s">
        <v>760</v>
      </c>
      <c r="G569" s="33"/>
      <c r="H569" s="33"/>
      <c r="I569" s="94"/>
      <c r="J569" s="33"/>
      <c r="K569" s="33"/>
      <c r="L569" s="34"/>
      <c r="M569" s="174"/>
      <c r="N569" s="175"/>
      <c r="O569" s="59"/>
      <c r="P569" s="59"/>
      <c r="Q569" s="59"/>
      <c r="R569" s="59"/>
      <c r="S569" s="59"/>
      <c r="T569" s="60"/>
      <c r="U569" s="33"/>
      <c r="V569" s="33"/>
      <c r="W569" s="33"/>
      <c r="X569" s="33"/>
      <c r="Y569" s="33"/>
      <c r="Z569" s="33"/>
      <c r="AA569" s="33"/>
      <c r="AB569" s="33"/>
      <c r="AC569" s="33"/>
      <c r="AD569" s="33"/>
      <c r="AE569" s="33"/>
      <c r="AT569" s="18" t="s">
        <v>154</v>
      </c>
      <c r="AU569" s="18" t="s">
        <v>82</v>
      </c>
    </row>
    <row r="570" spans="2:51" s="13" customFormat="1" ht="12">
      <c r="B570" s="177"/>
      <c r="D570" s="172" t="s">
        <v>156</v>
      </c>
      <c r="E570" s="178" t="s">
        <v>1</v>
      </c>
      <c r="F570" s="179" t="s">
        <v>761</v>
      </c>
      <c r="H570" s="180">
        <v>28</v>
      </c>
      <c r="I570" s="181"/>
      <c r="L570" s="177"/>
      <c r="M570" s="182"/>
      <c r="N570" s="183"/>
      <c r="O570" s="183"/>
      <c r="P570" s="183"/>
      <c r="Q570" s="183"/>
      <c r="R570" s="183"/>
      <c r="S570" s="183"/>
      <c r="T570" s="184"/>
      <c r="AT570" s="178" t="s">
        <v>156</v>
      </c>
      <c r="AU570" s="178" t="s">
        <v>82</v>
      </c>
      <c r="AV570" s="13" t="s">
        <v>82</v>
      </c>
      <c r="AW570" s="13" t="s">
        <v>29</v>
      </c>
      <c r="AX570" s="13" t="s">
        <v>80</v>
      </c>
      <c r="AY570" s="178" t="s">
        <v>142</v>
      </c>
    </row>
    <row r="571" spans="1:65" s="2" customFormat="1" ht="21.75" customHeight="1">
      <c r="A571" s="33"/>
      <c r="B571" s="158"/>
      <c r="C571" s="159" t="s">
        <v>762</v>
      </c>
      <c r="D571" s="159" t="s">
        <v>145</v>
      </c>
      <c r="E571" s="160" t="s">
        <v>763</v>
      </c>
      <c r="F571" s="161" t="s">
        <v>764</v>
      </c>
      <c r="G571" s="162" t="s">
        <v>163</v>
      </c>
      <c r="H571" s="163">
        <v>28</v>
      </c>
      <c r="I571" s="164"/>
      <c r="J571" s="165">
        <f>ROUND(I571*H571,2)</f>
        <v>0</v>
      </c>
      <c r="K571" s="161" t="s">
        <v>149</v>
      </c>
      <c r="L571" s="34"/>
      <c r="M571" s="166" t="s">
        <v>1</v>
      </c>
      <c r="N571" s="167" t="s">
        <v>37</v>
      </c>
      <c r="O571" s="59"/>
      <c r="P571" s="168">
        <f>O571*H571</f>
        <v>0</v>
      </c>
      <c r="Q571" s="168">
        <v>0</v>
      </c>
      <c r="R571" s="168">
        <f>Q571*H571</f>
        <v>0</v>
      </c>
      <c r="S571" s="168">
        <v>0.004</v>
      </c>
      <c r="T571" s="169">
        <f>S571*H571</f>
        <v>0.112</v>
      </c>
      <c r="U571" s="33"/>
      <c r="V571" s="33"/>
      <c r="W571" s="33"/>
      <c r="X571" s="33"/>
      <c r="Y571" s="33"/>
      <c r="Z571" s="33"/>
      <c r="AA571" s="33"/>
      <c r="AB571" s="33"/>
      <c r="AC571" s="33"/>
      <c r="AD571" s="33"/>
      <c r="AE571" s="33"/>
      <c r="AR571" s="170" t="s">
        <v>150</v>
      </c>
      <c r="AT571" s="170" t="s">
        <v>145</v>
      </c>
      <c r="AU571" s="170" t="s">
        <v>82</v>
      </c>
      <c r="AY571" s="18" t="s">
        <v>142</v>
      </c>
      <c r="BE571" s="171">
        <f>IF(N571="základní",J571,0)</f>
        <v>0</v>
      </c>
      <c r="BF571" s="171">
        <f>IF(N571="snížená",J571,0)</f>
        <v>0</v>
      </c>
      <c r="BG571" s="171">
        <f>IF(N571="zákl. přenesená",J571,0)</f>
        <v>0</v>
      </c>
      <c r="BH571" s="171">
        <f>IF(N571="sníž. přenesená",J571,0)</f>
        <v>0</v>
      </c>
      <c r="BI571" s="171">
        <f>IF(N571="nulová",J571,0)</f>
        <v>0</v>
      </c>
      <c r="BJ571" s="18" t="s">
        <v>80</v>
      </c>
      <c r="BK571" s="171">
        <f>ROUND(I571*H571,2)</f>
        <v>0</v>
      </c>
      <c r="BL571" s="18" t="s">
        <v>150</v>
      </c>
      <c r="BM571" s="170" t="s">
        <v>765</v>
      </c>
    </row>
    <row r="572" spans="1:47" s="2" customFormat="1" ht="29.25">
      <c r="A572" s="33"/>
      <c r="B572" s="34"/>
      <c r="C572" s="33"/>
      <c r="D572" s="172" t="s">
        <v>152</v>
      </c>
      <c r="E572" s="33"/>
      <c r="F572" s="173" t="s">
        <v>766</v>
      </c>
      <c r="G572" s="33"/>
      <c r="H572" s="33"/>
      <c r="I572" s="94"/>
      <c r="J572" s="33"/>
      <c r="K572" s="33"/>
      <c r="L572" s="34"/>
      <c r="M572" s="174"/>
      <c r="N572" s="175"/>
      <c r="O572" s="59"/>
      <c r="P572" s="59"/>
      <c r="Q572" s="59"/>
      <c r="R572" s="59"/>
      <c r="S572" s="59"/>
      <c r="T572" s="60"/>
      <c r="U572" s="33"/>
      <c r="V572" s="33"/>
      <c r="W572" s="33"/>
      <c r="X572" s="33"/>
      <c r="Y572" s="33"/>
      <c r="Z572" s="33"/>
      <c r="AA572" s="33"/>
      <c r="AB572" s="33"/>
      <c r="AC572" s="33"/>
      <c r="AD572" s="33"/>
      <c r="AE572" s="33"/>
      <c r="AT572" s="18" t="s">
        <v>152</v>
      </c>
      <c r="AU572" s="18" t="s">
        <v>82</v>
      </c>
    </row>
    <row r="573" spans="1:47" s="2" customFormat="1" ht="39">
      <c r="A573" s="33"/>
      <c r="B573" s="34"/>
      <c r="C573" s="33"/>
      <c r="D573" s="172" t="s">
        <v>154</v>
      </c>
      <c r="E573" s="33"/>
      <c r="F573" s="176" t="s">
        <v>767</v>
      </c>
      <c r="G573" s="33"/>
      <c r="H573" s="33"/>
      <c r="I573" s="94"/>
      <c r="J573" s="33"/>
      <c r="K573" s="33"/>
      <c r="L573" s="34"/>
      <c r="M573" s="174"/>
      <c r="N573" s="175"/>
      <c r="O573" s="59"/>
      <c r="P573" s="59"/>
      <c r="Q573" s="59"/>
      <c r="R573" s="59"/>
      <c r="S573" s="59"/>
      <c r="T573" s="60"/>
      <c r="U573" s="33"/>
      <c r="V573" s="33"/>
      <c r="W573" s="33"/>
      <c r="X573" s="33"/>
      <c r="Y573" s="33"/>
      <c r="Z573" s="33"/>
      <c r="AA573" s="33"/>
      <c r="AB573" s="33"/>
      <c r="AC573" s="33"/>
      <c r="AD573" s="33"/>
      <c r="AE573" s="33"/>
      <c r="AT573" s="18" t="s">
        <v>154</v>
      </c>
      <c r="AU573" s="18" t="s">
        <v>82</v>
      </c>
    </row>
    <row r="574" spans="2:51" s="13" customFormat="1" ht="12">
      <c r="B574" s="177"/>
      <c r="D574" s="172" t="s">
        <v>156</v>
      </c>
      <c r="E574" s="178" t="s">
        <v>1</v>
      </c>
      <c r="F574" s="179" t="s">
        <v>761</v>
      </c>
      <c r="H574" s="180">
        <v>28</v>
      </c>
      <c r="I574" s="181"/>
      <c r="L574" s="177"/>
      <c r="M574" s="182"/>
      <c r="N574" s="183"/>
      <c r="O574" s="183"/>
      <c r="P574" s="183"/>
      <c r="Q574" s="183"/>
      <c r="R574" s="183"/>
      <c r="S574" s="183"/>
      <c r="T574" s="184"/>
      <c r="AT574" s="178" t="s">
        <v>156</v>
      </c>
      <c r="AU574" s="178" t="s">
        <v>82</v>
      </c>
      <c r="AV574" s="13" t="s">
        <v>82</v>
      </c>
      <c r="AW574" s="13" t="s">
        <v>29</v>
      </c>
      <c r="AX574" s="13" t="s">
        <v>80</v>
      </c>
      <c r="AY574" s="178" t="s">
        <v>142</v>
      </c>
    </row>
    <row r="575" spans="1:65" s="2" customFormat="1" ht="21.75" customHeight="1">
      <c r="A575" s="33"/>
      <c r="B575" s="158"/>
      <c r="C575" s="159" t="s">
        <v>768</v>
      </c>
      <c r="D575" s="159" t="s">
        <v>145</v>
      </c>
      <c r="E575" s="160" t="s">
        <v>769</v>
      </c>
      <c r="F575" s="161" t="s">
        <v>770</v>
      </c>
      <c r="G575" s="162" t="s">
        <v>148</v>
      </c>
      <c r="H575" s="163">
        <v>810</v>
      </c>
      <c r="I575" s="164"/>
      <c r="J575" s="165">
        <f>ROUND(I575*H575,2)</f>
        <v>0</v>
      </c>
      <c r="K575" s="161" t="s">
        <v>149</v>
      </c>
      <c r="L575" s="34"/>
      <c r="M575" s="166" t="s">
        <v>1</v>
      </c>
      <c r="N575" s="167" t="s">
        <v>37</v>
      </c>
      <c r="O575" s="59"/>
      <c r="P575" s="168">
        <f>O575*H575</f>
        <v>0</v>
      </c>
      <c r="Q575" s="168">
        <v>0</v>
      </c>
      <c r="R575" s="168">
        <f>Q575*H575</f>
        <v>0</v>
      </c>
      <c r="S575" s="168">
        <v>0</v>
      </c>
      <c r="T575" s="169">
        <f>S575*H575</f>
        <v>0</v>
      </c>
      <c r="U575" s="33"/>
      <c r="V575" s="33"/>
      <c r="W575" s="33"/>
      <c r="X575" s="33"/>
      <c r="Y575" s="33"/>
      <c r="Z575" s="33"/>
      <c r="AA575" s="33"/>
      <c r="AB575" s="33"/>
      <c r="AC575" s="33"/>
      <c r="AD575" s="33"/>
      <c r="AE575" s="33"/>
      <c r="AR575" s="170" t="s">
        <v>150</v>
      </c>
      <c r="AT575" s="170" t="s">
        <v>145</v>
      </c>
      <c r="AU575" s="170" t="s">
        <v>82</v>
      </c>
      <c r="AY575" s="18" t="s">
        <v>142</v>
      </c>
      <c r="BE575" s="171">
        <f>IF(N575="základní",J575,0)</f>
        <v>0</v>
      </c>
      <c r="BF575" s="171">
        <f>IF(N575="snížená",J575,0)</f>
        <v>0</v>
      </c>
      <c r="BG575" s="171">
        <f>IF(N575="zákl. přenesená",J575,0)</f>
        <v>0</v>
      </c>
      <c r="BH575" s="171">
        <f>IF(N575="sníž. přenesená",J575,0)</f>
        <v>0</v>
      </c>
      <c r="BI575" s="171">
        <f>IF(N575="nulová",J575,0)</f>
        <v>0</v>
      </c>
      <c r="BJ575" s="18" t="s">
        <v>80</v>
      </c>
      <c r="BK575" s="171">
        <f>ROUND(I575*H575,2)</f>
        <v>0</v>
      </c>
      <c r="BL575" s="18" t="s">
        <v>150</v>
      </c>
      <c r="BM575" s="170" t="s">
        <v>771</v>
      </c>
    </row>
    <row r="576" spans="1:47" s="2" customFormat="1" ht="48.75">
      <c r="A576" s="33"/>
      <c r="B576" s="34"/>
      <c r="C576" s="33"/>
      <c r="D576" s="172" t="s">
        <v>152</v>
      </c>
      <c r="E576" s="33"/>
      <c r="F576" s="173" t="s">
        <v>772</v>
      </c>
      <c r="G576" s="33"/>
      <c r="H576" s="33"/>
      <c r="I576" s="94"/>
      <c r="J576" s="33"/>
      <c r="K576" s="33"/>
      <c r="L576" s="34"/>
      <c r="M576" s="174"/>
      <c r="N576" s="175"/>
      <c r="O576" s="59"/>
      <c r="P576" s="59"/>
      <c r="Q576" s="59"/>
      <c r="R576" s="59"/>
      <c r="S576" s="59"/>
      <c r="T576" s="60"/>
      <c r="U576" s="33"/>
      <c r="V576" s="33"/>
      <c r="W576" s="33"/>
      <c r="X576" s="33"/>
      <c r="Y576" s="33"/>
      <c r="Z576" s="33"/>
      <c r="AA576" s="33"/>
      <c r="AB576" s="33"/>
      <c r="AC576" s="33"/>
      <c r="AD576" s="33"/>
      <c r="AE576" s="33"/>
      <c r="AT576" s="18" t="s">
        <v>152</v>
      </c>
      <c r="AU576" s="18" t="s">
        <v>82</v>
      </c>
    </row>
    <row r="577" spans="1:47" s="2" customFormat="1" ht="48.75">
      <c r="A577" s="33"/>
      <c r="B577" s="34"/>
      <c r="C577" s="33"/>
      <c r="D577" s="172" t="s">
        <v>154</v>
      </c>
      <c r="E577" s="33"/>
      <c r="F577" s="176" t="s">
        <v>773</v>
      </c>
      <c r="G577" s="33"/>
      <c r="H577" s="33"/>
      <c r="I577" s="94"/>
      <c r="J577" s="33"/>
      <c r="K577" s="33"/>
      <c r="L577" s="34"/>
      <c r="M577" s="174"/>
      <c r="N577" s="175"/>
      <c r="O577" s="59"/>
      <c r="P577" s="59"/>
      <c r="Q577" s="59"/>
      <c r="R577" s="59"/>
      <c r="S577" s="59"/>
      <c r="T577" s="60"/>
      <c r="U577" s="33"/>
      <c r="V577" s="33"/>
      <c r="W577" s="33"/>
      <c r="X577" s="33"/>
      <c r="Y577" s="33"/>
      <c r="Z577" s="33"/>
      <c r="AA577" s="33"/>
      <c r="AB577" s="33"/>
      <c r="AC577" s="33"/>
      <c r="AD577" s="33"/>
      <c r="AE577" s="33"/>
      <c r="AT577" s="18" t="s">
        <v>154</v>
      </c>
      <c r="AU577" s="18" t="s">
        <v>82</v>
      </c>
    </row>
    <row r="578" spans="2:51" s="13" customFormat="1" ht="12">
      <c r="B578" s="177"/>
      <c r="D578" s="172" t="s">
        <v>156</v>
      </c>
      <c r="E578" s="178" t="s">
        <v>1</v>
      </c>
      <c r="F578" s="179" t="s">
        <v>774</v>
      </c>
      <c r="H578" s="180">
        <v>810</v>
      </c>
      <c r="I578" s="181"/>
      <c r="L578" s="177"/>
      <c r="M578" s="182"/>
      <c r="N578" s="183"/>
      <c r="O578" s="183"/>
      <c r="P578" s="183"/>
      <c r="Q578" s="183"/>
      <c r="R578" s="183"/>
      <c r="S578" s="183"/>
      <c r="T578" s="184"/>
      <c r="AT578" s="178" t="s">
        <v>156</v>
      </c>
      <c r="AU578" s="178" t="s">
        <v>82</v>
      </c>
      <c r="AV578" s="13" t="s">
        <v>82</v>
      </c>
      <c r="AW578" s="13" t="s">
        <v>29</v>
      </c>
      <c r="AX578" s="13" t="s">
        <v>80</v>
      </c>
      <c r="AY578" s="178" t="s">
        <v>142</v>
      </c>
    </row>
    <row r="579" spans="1:65" s="2" customFormat="1" ht="21.75" customHeight="1">
      <c r="A579" s="33"/>
      <c r="B579" s="158"/>
      <c r="C579" s="159" t="s">
        <v>775</v>
      </c>
      <c r="D579" s="159" t="s">
        <v>145</v>
      </c>
      <c r="E579" s="160" t="s">
        <v>776</v>
      </c>
      <c r="F579" s="161" t="s">
        <v>777</v>
      </c>
      <c r="G579" s="162" t="s">
        <v>148</v>
      </c>
      <c r="H579" s="163">
        <v>250</v>
      </c>
      <c r="I579" s="164"/>
      <c r="J579" s="165">
        <f>ROUND(I579*H579,2)</f>
        <v>0</v>
      </c>
      <c r="K579" s="161" t="s">
        <v>149</v>
      </c>
      <c r="L579" s="34"/>
      <c r="M579" s="166" t="s">
        <v>1</v>
      </c>
      <c r="N579" s="167" t="s">
        <v>37</v>
      </c>
      <c r="O579" s="59"/>
      <c r="P579" s="168">
        <f>O579*H579</f>
        <v>0</v>
      </c>
      <c r="Q579" s="168">
        <v>0</v>
      </c>
      <c r="R579" s="168">
        <f>Q579*H579</f>
        <v>0</v>
      </c>
      <c r="S579" s="168">
        <v>0</v>
      </c>
      <c r="T579" s="169">
        <f>S579*H579</f>
        <v>0</v>
      </c>
      <c r="U579" s="33"/>
      <c r="V579" s="33"/>
      <c r="W579" s="33"/>
      <c r="X579" s="33"/>
      <c r="Y579" s="33"/>
      <c r="Z579" s="33"/>
      <c r="AA579" s="33"/>
      <c r="AB579" s="33"/>
      <c r="AC579" s="33"/>
      <c r="AD579" s="33"/>
      <c r="AE579" s="33"/>
      <c r="AR579" s="170" t="s">
        <v>150</v>
      </c>
      <c r="AT579" s="170" t="s">
        <v>145</v>
      </c>
      <c r="AU579" s="170" t="s">
        <v>82</v>
      </c>
      <c r="AY579" s="18" t="s">
        <v>142</v>
      </c>
      <c r="BE579" s="171">
        <f>IF(N579="základní",J579,0)</f>
        <v>0</v>
      </c>
      <c r="BF579" s="171">
        <f>IF(N579="snížená",J579,0)</f>
        <v>0</v>
      </c>
      <c r="BG579" s="171">
        <f>IF(N579="zákl. přenesená",J579,0)</f>
        <v>0</v>
      </c>
      <c r="BH579" s="171">
        <f>IF(N579="sníž. přenesená",J579,0)</f>
        <v>0</v>
      </c>
      <c r="BI579" s="171">
        <f>IF(N579="nulová",J579,0)</f>
        <v>0</v>
      </c>
      <c r="BJ579" s="18" t="s">
        <v>80</v>
      </c>
      <c r="BK579" s="171">
        <f>ROUND(I579*H579,2)</f>
        <v>0</v>
      </c>
      <c r="BL579" s="18" t="s">
        <v>150</v>
      </c>
      <c r="BM579" s="170" t="s">
        <v>778</v>
      </c>
    </row>
    <row r="580" spans="1:47" s="2" customFormat="1" ht="48.75">
      <c r="A580" s="33"/>
      <c r="B580" s="34"/>
      <c r="C580" s="33"/>
      <c r="D580" s="172" t="s">
        <v>152</v>
      </c>
      <c r="E580" s="33"/>
      <c r="F580" s="173" t="s">
        <v>779</v>
      </c>
      <c r="G580" s="33"/>
      <c r="H580" s="33"/>
      <c r="I580" s="94"/>
      <c r="J580" s="33"/>
      <c r="K580" s="33"/>
      <c r="L580" s="34"/>
      <c r="M580" s="174"/>
      <c r="N580" s="175"/>
      <c r="O580" s="59"/>
      <c r="P580" s="59"/>
      <c r="Q580" s="59"/>
      <c r="R580" s="59"/>
      <c r="S580" s="59"/>
      <c r="T580" s="60"/>
      <c r="U580" s="33"/>
      <c r="V580" s="33"/>
      <c r="W580" s="33"/>
      <c r="X580" s="33"/>
      <c r="Y580" s="33"/>
      <c r="Z580" s="33"/>
      <c r="AA580" s="33"/>
      <c r="AB580" s="33"/>
      <c r="AC580" s="33"/>
      <c r="AD580" s="33"/>
      <c r="AE580" s="33"/>
      <c r="AT580" s="18" t="s">
        <v>152</v>
      </c>
      <c r="AU580" s="18" t="s">
        <v>82</v>
      </c>
    </row>
    <row r="581" spans="1:47" s="2" customFormat="1" ht="48.75">
      <c r="A581" s="33"/>
      <c r="B581" s="34"/>
      <c r="C581" s="33"/>
      <c r="D581" s="172" t="s">
        <v>154</v>
      </c>
      <c r="E581" s="33"/>
      <c r="F581" s="176" t="s">
        <v>773</v>
      </c>
      <c r="G581" s="33"/>
      <c r="H581" s="33"/>
      <c r="I581" s="94"/>
      <c r="J581" s="33"/>
      <c r="K581" s="33"/>
      <c r="L581" s="34"/>
      <c r="M581" s="174"/>
      <c r="N581" s="175"/>
      <c r="O581" s="59"/>
      <c r="P581" s="59"/>
      <c r="Q581" s="59"/>
      <c r="R581" s="59"/>
      <c r="S581" s="59"/>
      <c r="T581" s="60"/>
      <c r="U581" s="33"/>
      <c r="V581" s="33"/>
      <c r="W581" s="33"/>
      <c r="X581" s="33"/>
      <c r="Y581" s="33"/>
      <c r="Z581" s="33"/>
      <c r="AA581" s="33"/>
      <c r="AB581" s="33"/>
      <c r="AC581" s="33"/>
      <c r="AD581" s="33"/>
      <c r="AE581" s="33"/>
      <c r="AT581" s="18" t="s">
        <v>154</v>
      </c>
      <c r="AU581" s="18" t="s">
        <v>82</v>
      </c>
    </row>
    <row r="582" spans="2:51" s="13" customFormat="1" ht="22.5">
      <c r="B582" s="177"/>
      <c r="D582" s="172" t="s">
        <v>156</v>
      </c>
      <c r="E582" s="178" t="s">
        <v>1</v>
      </c>
      <c r="F582" s="179" t="s">
        <v>780</v>
      </c>
      <c r="H582" s="180">
        <v>250</v>
      </c>
      <c r="I582" s="181"/>
      <c r="L582" s="177"/>
      <c r="M582" s="182"/>
      <c r="N582" s="183"/>
      <c r="O582" s="183"/>
      <c r="P582" s="183"/>
      <c r="Q582" s="183"/>
      <c r="R582" s="183"/>
      <c r="S582" s="183"/>
      <c r="T582" s="184"/>
      <c r="AT582" s="178" t="s">
        <v>156</v>
      </c>
      <c r="AU582" s="178" t="s">
        <v>82</v>
      </c>
      <c r="AV582" s="13" t="s">
        <v>82</v>
      </c>
      <c r="AW582" s="13" t="s">
        <v>29</v>
      </c>
      <c r="AX582" s="13" t="s">
        <v>80</v>
      </c>
      <c r="AY582" s="178" t="s">
        <v>142</v>
      </c>
    </row>
    <row r="583" spans="2:63" s="12" customFormat="1" ht="20.85" customHeight="1">
      <c r="B583" s="145"/>
      <c r="D583" s="146" t="s">
        <v>71</v>
      </c>
      <c r="E583" s="156" t="s">
        <v>781</v>
      </c>
      <c r="F583" s="156" t="s">
        <v>782</v>
      </c>
      <c r="I583" s="148"/>
      <c r="J583" s="157">
        <f>BK583</f>
        <v>0</v>
      </c>
      <c r="L583" s="145"/>
      <c r="M583" s="150"/>
      <c r="N583" s="151"/>
      <c r="O583" s="151"/>
      <c r="P583" s="152">
        <f>SUM(P584:P634)</f>
        <v>0</v>
      </c>
      <c r="Q583" s="151"/>
      <c r="R583" s="152">
        <f>SUM(R584:R634)</f>
        <v>0</v>
      </c>
      <c r="S583" s="151"/>
      <c r="T583" s="153">
        <f>SUM(T584:T634)</f>
        <v>0</v>
      </c>
      <c r="AR583" s="146" t="s">
        <v>80</v>
      </c>
      <c r="AT583" s="154" t="s">
        <v>71</v>
      </c>
      <c r="AU583" s="154" t="s">
        <v>82</v>
      </c>
      <c r="AY583" s="146" t="s">
        <v>142</v>
      </c>
      <c r="BK583" s="155">
        <f>SUM(BK584:BK634)</f>
        <v>0</v>
      </c>
    </row>
    <row r="584" spans="1:65" s="2" customFormat="1" ht="16.5" customHeight="1">
      <c r="A584" s="33"/>
      <c r="B584" s="158"/>
      <c r="C584" s="159" t="s">
        <v>783</v>
      </c>
      <c r="D584" s="159" t="s">
        <v>145</v>
      </c>
      <c r="E584" s="160" t="s">
        <v>784</v>
      </c>
      <c r="F584" s="161" t="s">
        <v>785</v>
      </c>
      <c r="G584" s="162" t="s">
        <v>163</v>
      </c>
      <c r="H584" s="163">
        <v>8</v>
      </c>
      <c r="I584" s="164"/>
      <c r="J584" s="165">
        <f>ROUND(I584*H584,2)</f>
        <v>0</v>
      </c>
      <c r="K584" s="161" t="s">
        <v>149</v>
      </c>
      <c r="L584" s="34"/>
      <c r="M584" s="166" t="s">
        <v>1</v>
      </c>
      <c r="N584" s="167" t="s">
        <v>37</v>
      </c>
      <c r="O584" s="59"/>
      <c r="P584" s="168">
        <f>O584*H584</f>
        <v>0</v>
      </c>
      <c r="Q584" s="168">
        <v>0</v>
      </c>
      <c r="R584" s="168">
        <f>Q584*H584</f>
        <v>0</v>
      </c>
      <c r="S584" s="168">
        <v>0</v>
      </c>
      <c r="T584" s="169">
        <f>S584*H584</f>
        <v>0</v>
      </c>
      <c r="U584" s="33"/>
      <c r="V584" s="33"/>
      <c r="W584" s="33"/>
      <c r="X584" s="33"/>
      <c r="Y584" s="33"/>
      <c r="Z584" s="33"/>
      <c r="AA584" s="33"/>
      <c r="AB584" s="33"/>
      <c r="AC584" s="33"/>
      <c r="AD584" s="33"/>
      <c r="AE584" s="33"/>
      <c r="AR584" s="170" t="s">
        <v>150</v>
      </c>
      <c r="AT584" s="170" t="s">
        <v>145</v>
      </c>
      <c r="AU584" s="170" t="s">
        <v>99</v>
      </c>
      <c r="AY584" s="18" t="s">
        <v>142</v>
      </c>
      <c r="BE584" s="171">
        <f>IF(N584="základní",J584,0)</f>
        <v>0</v>
      </c>
      <c r="BF584" s="171">
        <f>IF(N584="snížená",J584,0)</f>
        <v>0</v>
      </c>
      <c r="BG584" s="171">
        <f>IF(N584="zákl. přenesená",J584,0)</f>
        <v>0</v>
      </c>
      <c r="BH584" s="171">
        <f>IF(N584="sníž. přenesená",J584,0)</f>
        <v>0</v>
      </c>
      <c r="BI584" s="171">
        <f>IF(N584="nulová",J584,0)</f>
        <v>0</v>
      </c>
      <c r="BJ584" s="18" t="s">
        <v>80</v>
      </c>
      <c r="BK584" s="171">
        <f>ROUND(I584*H584,2)</f>
        <v>0</v>
      </c>
      <c r="BL584" s="18" t="s">
        <v>150</v>
      </c>
      <c r="BM584" s="170" t="s">
        <v>786</v>
      </c>
    </row>
    <row r="585" spans="1:47" s="2" customFormat="1" ht="12">
      <c r="A585" s="33"/>
      <c r="B585" s="34"/>
      <c r="C585" s="33"/>
      <c r="D585" s="172" t="s">
        <v>152</v>
      </c>
      <c r="E585" s="33"/>
      <c r="F585" s="173" t="s">
        <v>785</v>
      </c>
      <c r="G585" s="33"/>
      <c r="H585" s="33"/>
      <c r="I585" s="94"/>
      <c r="J585" s="33"/>
      <c r="K585" s="33"/>
      <c r="L585" s="34"/>
      <c r="M585" s="174"/>
      <c r="N585" s="175"/>
      <c r="O585" s="59"/>
      <c r="P585" s="59"/>
      <c r="Q585" s="59"/>
      <c r="R585" s="59"/>
      <c r="S585" s="59"/>
      <c r="T585" s="60"/>
      <c r="U585" s="33"/>
      <c r="V585" s="33"/>
      <c r="W585" s="33"/>
      <c r="X585" s="33"/>
      <c r="Y585" s="33"/>
      <c r="Z585" s="33"/>
      <c r="AA585" s="33"/>
      <c r="AB585" s="33"/>
      <c r="AC585" s="33"/>
      <c r="AD585" s="33"/>
      <c r="AE585" s="33"/>
      <c r="AT585" s="18" t="s">
        <v>152</v>
      </c>
      <c r="AU585" s="18" t="s">
        <v>99</v>
      </c>
    </row>
    <row r="586" spans="2:51" s="15" customFormat="1" ht="33.75">
      <c r="B586" s="193"/>
      <c r="D586" s="172" t="s">
        <v>156</v>
      </c>
      <c r="E586" s="194" t="s">
        <v>1</v>
      </c>
      <c r="F586" s="195" t="s">
        <v>787</v>
      </c>
      <c r="H586" s="194" t="s">
        <v>1</v>
      </c>
      <c r="I586" s="196"/>
      <c r="L586" s="193"/>
      <c r="M586" s="197"/>
      <c r="N586" s="198"/>
      <c r="O586" s="198"/>
      <c r="P586" s="198"/>
      <c r="Q586" s="198"/>
      <c r="R586" s="198"/>
      <c r="S586" s="198"/>
      <c r="T586" s="199"/>
      <c r="AT586" s="194" t="s">
        <v>156</v>
      </c>
      <c r="AU586" s="194" t="s">
        <v>99</v>
      </c>
      <c r="AV586" s="15" t="s">
        <v>80</v>
      </c>
      <c r="AW586" s="15" t="s">
        <v>29</v>
      </c>
      <c r="AX586" s="15" t="s">
        <v>72</v>
      </c>
      <c r="AY586" s="194" t="s">
        <v>142</v>
      </c>
    </row>
    <row r="587" spans="2:51" s="15" customFormat="1" ht="22.5">
      <c r="B587" s="193"/>
      <c r="D587" s="172" t="s">
        <v>156</v>
      </c>
      <c r="E587" s="194" t="s">
        <v>1</v>
      </c>
      <c r="F587" s="195" t="s">
        <v>788</v>
      </c>
      <c r="H587" s="194" t="s">
        <v>1</v>
      </c>
      <c r="I587" s="196"/>
      <c r="L587" s="193"/>
      <c r="M587" s="197"/>
      <c r="N587" s="198"/>
      <c r="O587" s="198"/>
      <c r="P587" s="198"/>
      <c r="Q587" s="198"/>
      <c r="R587" s="198"/>
      <c r="S587" s="198"/>
      <c r="T587" s="199"/>
      <c r="AT587" s="194" t="s">
        <v>156</v>
      </c>
      <c r="AU587" s="194" t="s">
        <v>99</v>
      </c>
      <c r="AV587" s="15" t="s">
        <v>80</v>
      </c>
      <c r="AW587" s="15" t="s">
        <v>29</v>
      </c>
      <c r="AX587" s="15" t="s">
        <v>72</v>
      </c>
      <c r="AY587" s="194" t="s">
        <v>142</v>
      </c>
    </row>
    <row r="588" spans="2:51" s="15" customFormat="1" ht="22.5">
      <c r="B588" s="193"/>
      <c r="D588" s="172" t="s">
        <v>156</v>
      </c>
      <c r="E588" s="194" t="s">
        <v>1</v>
      </c>
      <c r="F588" s="195" t="s">
        <v>458</v>
      </c>
      <c r="H588" s="194" t="s">
        <v>1</v>
      </c>
      <c r="I588" s="196"/>
      <c r="L588" s="193"/>
      <c r="M588" s="197"/>
      <c r="N588" s="198"/>
      <c r="O588" s="198"/>
      <c r="P588" s="198"/>
      <c r="Q588" s="198"/>
      <c r="R588" s="198"/>
      <c r="S588" s="198"/>
      <c r="T588" s="199"/>
      <c r="AT588" s="194" t="s">
        <v>156</v>
      </c>
      <c r="AU588" s="194" t="s">
        <v>99</v>
      </c>
      <c r="AV588" s="15" t="s">
        <v>80</v>
      </c>
      <c r="AW588" s="15" t="s">
        <v>29</v>
      </c>
      <c r="AX588" s="15" t="s">
        <v>72</v>
      </c>
      <c r="AY588" s="194" t="s">
        <v>142</v>
      </c>
    </row>
    <row r="589" spans="2:51" s="13" customFormat="1" ht="12">
      <c r="B589" s="177"/>
      <c r="D589" s="172" t="s">
        <v>156</v>
      </c>
      <c r="E589" s="178" t="s">
        <v>1</v>
      </c>
      <c r="F589" s="179" t="s">
        <v>201</v>
      </c>
      <c r="H589" s="180">
        <v>8</v>
      </c>
      <c r="I589" s="181"/>
      <c r="L589" s="177"/>
      <c r="M589" s="182"/>
      <c r="N589" s="183"/>
      <c r="O589" s="183"/>
      <c r="P589" s="183"/>
      <c r="Q589" s="183"/>
      <c r="R589" s="183"/>
      <c r="S589" s="183"/>
      <c r="T589" s="184"/>
      <c r="AT589" s="178" t="s">
        <v>156</v>
      </c>
      <c r="AU589" s="178" t="s">
        <v>99</v>
      </c>
      <c r="AV589" s="13" t="s">
        <v>82</v>
      </c>
      <c r="AW589" s="13" t="s">
        <v>29</v>
      </c>
      <c r="AX589" s="13" t="s">
        <v>80</v>
      </c>
      <c r="AY589" s="178" t="s">
        <v>142</v>
      </c>
    </row>
    <row r="590" spans="1:65" s="2" customFormat="1" ht="16.5" customHeight="1">
      <c r="A590" s="33"/>
      <c r="B590" s="158"/>
      <c r="C590" s="159" t="s">
        <v>789</v>
      </c>
      <c r="D590" s="159" t="s">
        <v>145</v>
      </c>
      <c r="E590" s="160" t="s">
        <v>790</v>
      </c>
      <c r="F590" s="161" t="s">
        <v>791</v>
      </c>
      <c r="G590" s="162" t="s">
        <v>163</v>
      </c>
      <c r="H590" s="163">
        <v>21</v>
      </c>
      <c r="I590" s="164"/>
      <c r="J590" s="165">
        <f>ROUND(I590*H590,2)</f>
        <v>0</v>
      </c>
      <c r="K590" s="161" t="s">
        <v>149</v>
      </c>
      <c r="L590" s="34"/>
      <c r="M590" s="166" t="s">
        <v>1</v>
      </c>
      <c r="N590" s="167" t="s">
        <v>37</v>
      </c>
      <c r="O590" s="59"/>
      <c r="P590" s="168">
        <f>O590*H590</f>
        <v>0</v>
      </c>
      <c r="Q590" s="168">
        <v>0</v>
      </c>
      <c r="R590" s="168">
        <f>Q590*H590</f>
        <v>0</v>
      </c>
      <c r="S590" s="168">
        <v>0</v>
      </c>
      <c r="T590" s="169">
        <f>S590*H590</f>
        <v>0</v>
      </c>
      <c r="U590" s="33"/>
      <c r="V590" s="33"/>
      <c r="W590" s="33"/>
      <c r="X590" s="33"/>
      <c r="Y590" s="33"/>
      <c r="Z590" s="33"/>
      <c r="AA590" s="33"/>
      <c r="AB590" s="33"/>
      <c r="AC590" s="33"/>
      <c r="AD590" s="33"/>
      <c r="AE590" s="33"/>
      <c r="AR590" s="170" t="s">
        <v>150</v>
      </c>
      <c r="AT590" s="170" t="s">
        <v>145</v>
      </c>
      <c r="AU590" s="170" t="s">
        <v>99</v>
      </c>
      <c r="AY590" s="18" t="s">
        <v>142</v>
      </c>
      <c r="BE590" s="171">
        <f>IF(N590="základní",J590,0)</f>
        <v>0</v>
      </c>
      <c r="BF590" s="171">
        <f>IF(N590="snížená",J590,0)</f>
        <v>0</v>
      </c>
      <c r="BG590" s="171">
        <f>IF(N590="zákl. přenesená",J590,0)</f>
        <v>0</v>
      </c>
      <c r="BH590" s="171">
        <f>IF(N590="sníž. přenesená",J590,0)</f>
        <v>0</v>
      </c>
      <c r="BI590" s="171">
        <f>IF(N590="nulová",J590,0)</f>
        <v>0</v>
      </c>
      <c r="BJ590" s="18" t="s">
        <v>80</v>
      </c>
      <c r="BK590" s="171">
        <f>ROUND(I590*H590,2)</f>
        <v>0</v>
      </c>
      <c r="BL590" s="18" t="s">
        <v>150</v>
      </c>
      <c r="BM590" s="170" t="s">
        <v>792</v>
      </c>
    </row>
    <row r="591" spans="1:47" s="2" customFormat="1" ht="12">
      <c r="A591" s="33"/>
      <c r="B591" s="34"/>
      <c r="C591" s="33"/>
      <c r="D591" s="172" t="s">
        <v>152</v>
      </c>
      <c r="E591" s="33"/>
      <c r="F591" s="173" t="s">
        <v>791</v>
      </c>
      <c r="G591" s="33"/>
      <c r="H591" s="33"/>
      <c r="I591" s="94"/>
      <c r="J591" s="33"/>
      <c r="K591" s="33"/>
      <c r="L591" s="34"/>
      <c r="M591" s="174"/>
      <c r="N591" s="175"/>
      <c r="O591" s="59"/>
      <c r="P591" s="59"/>
      <c r="Q591" s="59"/>
      <c r="R591" s="59"/>
      <c r="S591" s="59"/>
      <c r="T591" s="60"/>
      <c r="U591" s="33"/>
      <c r="V591" s="33"/>
      <c r="W591" s="33"/>
      <c r="X591" s="33"/>
      <c r="Y591" s="33"/>
      <c r="Z591" s="33"/>
      <c r="AA591" s="33"/>
      <c r="AB591" s="33"/>
      <c r="AC591" s="33"/>
      <c r="AD591" s="33"/>
      <c r="AE591" s="33"/>
      <c r="AT591" s="18" t="s">
        <v>152</v>
      </c>
      <c r="AU591" s="18" t="s">
        <v>99</v>
      </c>
    </row>
    <row r="592" spans="2:51" s="15" customFormat="1" ht="22.5">
      <c r="B592" s="193"/>
      <c r="D592" s="172" t="s">
        <v>156</v>
      </c>
      <c r="E592" s="194" t="s">
        <v>1</v>
      </c>
      <c r="F592" s="195" t="s">
        <v>793</v>
      </c>
      <c r="H592" s="194" t="s">
        <v>1</v>
      </c>
      <c r="I592" s="196"/>
      <c r="L592" s="193"/>
      <c r="M592" s="197"/>
      <c r="N592" s="198"/>
      <c r="O592" s="198"/>
      <c r="P592" s="198"/>
      <c r="Q592" s="198"/>
      <c r="R592" s="198"/>
      <c r="S592" s="198"/>
      <c r="T592" s="199"/>
      <c r="AT592" s="194" t="s">
        <v>156</v>
      </c>
      <c r="AU592" s="194" t="s">
        <v>99</v>
      </c>
      <c r="AV592" s="15" t="s">
        <v>80</v>
      </c>
      <c r="AW592" s="15" t="s">
        <v>29</v>
      </c>
      <c r="AX592" s="15" t="s">
        <v>72</v>
      </c>
      <c r="AY592" s="194" t="s">
        <v>142</v>
      </c>
    </row>
    <row r="593" spans="2:51" s="15" customFormat="1" ht="33.75">
      <c r="B593" s="193"/>
      <c r="D593" s="172" t="s">
        <v>156</v>
      </c>
      <c r="E593" s="194" t="s">
        <v>1</v>
      </c>
      <c r="F593" s="195" t="s">
        <v>794</v>
      </c>
      <c r="H593" s="194" t="s">
        <v>1</v>
      </c>
      <c r="I593" s="196"/>
      <c r="L593" s="193"/>
      <c r="M593" s="197"/>
      <c r="N593" s="198"/>
      <c r="O593" s="198"/>
      <c r="P593" s="198"/>
      <c r="Q593" s="198"/>
      <c r="R593" s="198"/>
      <c r="S593" s="198"/>
      <c r="T593" s="199"/>
      <c r="AT593" s="194" t="s">
        <v>156</v>
      </c>
      <c r="AU593" s="194" t="s">
        <v>99</v>
      </c>
      <c r="AV593" s="15" t="s">
        <v>80</v>
      </c>
      <c r="AW593" s="15" t="s">
        <v>29</v>
      </c>
      <c r="AX593" s="15" t="s">
        <v>72</v>
      </c>
      <c r="AY593" s="194" t="s">
        <v>142</v>
      </c>
    </row>
    <row r="594" spans="2:51" s="15" customFormat="1" ht="22.5">
      <c r="B594" s="193"/>
      <c r="D594" s="172" t="s">
        <v>156</v>
      </c>
      <c r="E594" s="194" t="s">
        <v>1</v>
      </c>
      <c r="F594" s="195" t="s">
        <v>788</v>
      </c>
      <c r="H594" s="194" t="s">
        <v>1</v>
      </c>
      <c r="I594" s="196"/>
      <c r="L594" s="193"/>
      <c r="M594" s="197"/>
      <c r="N594" s="198"/>
      <c r="O594" s="198"/>
      <c r="P594" s="198"/>
      <c r="Q594" s="198"/>
      <c r="R594" s="198"/>
      <c r="S594" s="198"/>
      <c r="T594" s="199"/>
      <c r="AT594" s="194" t="s">
        <v>156</v>
      </c>
      <c r="AU594" s="194" t="s">
        <v>99</v>
      </c>
      <c r="AV594" s="15" t="s">
        <v>80</v>
      </c>
      <c r="AW594" s="15" t="s">
        <v>29</v>
      </c>
      <c r="AX594" s="15" t="s">
        <v>72</v>
      </c>
      <c r="AY594" s="194" t="s">
        <v>142</v>
      </c>
    </row>
    <row r="595" spans="2:51" s="15" customFormat="1" ht="22.5">
      <c r="B595" s="193"/>
      <c r="D595" s="172" t="s">
        <v>156</v>
      </c>
      <c r="E595" s="194" t="s">
        <v>1</v>
      </c>
      <c r="F595" s="195" t="s">
        <v>458</v>
      </c>
      <c r="H595" s="194" t="s">
        <v>1</v>
      </c>
      <c r="I595" s="196"/>
      <c r="L595" s="193"/>
      <c r="M595" s="197"/>
      <c r="N595" s="198"/>
      <c r="O595" s="198"/>
      <c r="P595" s="198"/>
      <c r="Q595" s="198"/>
      <c r="R595" s="198"/>
      <c r="S595" s="198"/>
      <c r="T595" s="199"/>
      <c r="AT595" s="194" t="s">
        <v>156</v>
      </c>
      <c r="AU595" s="194" t="s">
        <v>99</v>
      </c>
      <c r="AV595" s="15" t="s">
        <v>80</v>
      </c>
      <c r="AW595" s="15" t="s">
        <v>29</v>
      </c>
      <c r="AX595" s="15" t="s">
        <v>72</v>
      </c>
      <c r="AY595" s="194" t="s">
        <v>142</v>
      </c>
    </row>
    <row r="596" spans="2:51" s="13" customFormat="1" ht="12">
      <c r="B596" s="177"/>
      <c r="D596" s="172" t="s">
        <v>156</v>
      </c>
      <c r="E596" s="178" t="s">
        <v>1</v>
      </c>
      <c r="F596" s="179" t="s">
        <v>7</v>
      </c>
      <c r="H596" s="180">
        <v>21</v>
      </c>
      <c r="I596" s="181"/>
      <c r="L596" s="177"/>
      <c r="M596" s="182"/>
      <c r="N596" s="183"/>
      <c r="O596" s="183"/>
      <c r="P596" s="183"/>
      <c r="Q596" s="183"/>
      <c r="R596" s="183"/>
      <c r="S596" s="183"/>
      <c r="T596" s="184"/>
      <c r="AT596" s="178" t="s">
        <v>156</v>
      </c>
      <c r="AU596" s="178" t="s">
        <v>99</v>
      </c>
      <c r="AV596" s="13" t="s">
        <v>82</v>
      </c>
      <c r="AW596" s="13" t="s">
        <v>29</v>
      </c>
      <c r="AX596" s="13" t="s">
        <v>80</v>
      </c>
      <c r="AY596" s="178" t="s">
        <v>142</v>
      </c>
    </row>
    <row r="597" spans="1:65" s="2" customFormat="1" ht="16.5" customHeight="1">
      <c r="A597" s="33"/>
      <c r="B597" s="158"/>
      <c r="C597" s="159" t="s">
        <v>795</v>
      </c>
      <c r="D597" s="159" t="s">
        <v>145</v>
      </c>
      <c r="E597" s="160" t="s">
        <v>796</v>
      </c>
      <c r="F597" s="161" t="s">
        <v>797</v>
      </c>
      <c r="G597" s="162" t="s">
        <v>163</v>
      </c>
      <c r="H597" s="163">
        <v>8</v>
      </c>
      <c r="I597" s="164"/>
      <c r="J597" s="165">
        <f>ROUND(I597*H597,2)</f>
        <v>0</v>
      </c>
      <c r="K597" s="161" t="s">
        <v>149</v>
      </c>
      <c r="L597" s="34"/>
      <c r="M597" s="166" t="s">
        <v>1</v>
      </c>
      <c r="N597" s="167" t="s">
        <v>37</v>
      </c>
      <c r="O597" s="59"/>
      <c r="P597" s="168">
        <f>O597*H597</f>
        <v>0</v>
      </c>
      <c r="Q597" s="168">
        <v>0</v>
      </c>
      <c r="R597" s="168">
        <f>Q597*H597</f>
        <v>0</v>
      </c>
      <c r="S597" s="168">
        <v>0</v>
      </c>
      <c r="T597" s="169">
        <f>S597*H597</f>
        <v>0</v>
      </c>
      <c r="U597" s="33"/>
      <c r="V597" s="33"/>
      <c r="W597" s="33"/>
      <c r="X597" s="33"/>
      <c r="Y597" s="33"/>
      <c r="Z597" s="33"/>
      <c r="AA597" s="33"/>
      <c r="AB597" s="33"/>
      <c r="AC597" s="33"/>
      <c r="AD597" s="33"/>
      <c r="AE597" s="33"/>
      <c r="AR597" s="170" t="s">
        <v>150</v>
      </c>
      <c r="AT597" s="170" t="s">
        <v>145</v>
      </c>
      <c r="AU597" s="170" t="s">
        <v>99</v>
      </c>
      <c r="AY597" s="18" t="s">
        <v>142</v>
      </c>
      <c r="BE597" s="171">
        <f>IF(N597="základní",J597,0)</f>
        <v>0</v>
      </c>
      <c r="BF597" s="171">
        <f>IF(N597="snížená",J597,0)</f>
        <v>0</v>
      </c>
      <c r="BG597" s="171">
        <f>IF(N597="zákl. přenesená",J597,0)</f>
        <v>0</v>
      </c>
      <c r="BH597" s="171">
        <f>IF(N597="sníž. přenesená",J597,0)</f>
        <v>0</v>
      </c>
      <c r="BI597" s="171">
        <f>IF(N597="nulová",J597,0)</f>
        <v>0</v>
      </c>
      <c r="BJ597" s="18" t="s">
        <v>80</v>
      </c>
      <c r="BK597" s="171">
        <f>ROUND(I597*H597,2)</f>
        <v>0</v>
      </c>
      <c r="BL597" s="18" t="s">
        <v>150</v>
      </c>
      <c r="BM597" s="170" t="s">
        <v>798</v>
      </c>
    </row>
    <row r="598" spans="1:47" s="2" customFormat="1" ht="12">
      <c r="A598" s="33"/>
      <c r="B598" s="34"/>
      <c r="C598" s="33"/>
      <c r="D598" s="172" t="s">
        <v>152</v>
      </c>
      <c r="E598" s="33"/>
      <c r="F598" s="173" t="s">
        <v>797</v>
      </c>
      <c r="G598" s="33"/>
      <c r="H598" s="33"/>
      <c r="I598" s="94"/>
      <c r="J598" s="33"/>
      <c r="K598" s="33"/>
      <c r="L598" s="34"/>
      <c r="M598" s="174"/>
      <c r="N598" s="175"/>
      <c r="O598" s="59"/>
      <c r="P598" s="59"/>
      <c r="Q598" s="59"/>
      <c r="R598" s="59"/>
      <c r="S598" s="59"/>
      <c r="T598" s="60"/>
      <c r="U598" s="33"/>
      <c r="V598" s="33"/>
      <c r="W598" s="33"/>
      <c r="X598" s="33"/>
      <c r="Y598" s="33"/>
      <c r="Z598" s="33"/>
      <c r="AA598" s="33"/>
      <c r="AB598" s="33"/>
      <c r="AC598" s="33"/>
      <c r="AD598" s="33"/>
      <c r="AE598" s="33"/>
      <c r="AT598" s="18" t="s">
        <v>152</v>
      </c>
      <c r="AU598" s="18" t="s">
        <v>99</v>
      </c>
    </row>
    <row r="599" spans="2:51" s="15" customFormat="1" ht="22.5">
      <c r="B599" s="193"/>
      <c r="D599" s="172" t="s">
        <v>156</v>
      </c>
      <c r="E599" s="194" t="s">
        <v>1</v>
      </c>
      <c r="F599" s="195" t="s">
        <v>799</v>
      </c>
      <c r="H599" s="194" t="s">
        <v>1</v>
      </c>
      <c r="I599" s="196"/>
      <c r="L599" s="193"/>
      <c r="M599" s="197"/>
      <c r="N599" s="198"/>
      <c r="O599" s="198"/>
      <c r="P599" s="198"/>
      <c r="Q599" s="198"/>
      <c r="R599" s="198"/>
      <c r="S599" s="198"/>
      <c r="T599" s="199"/>
      <c r="AT599" s="194" t="s">
        <v>156</v>
      </c>
      <c r="AU599" s="194" t="s">
        <v>99</v>
      </c>
      <c r="AV599" s="15" t="s">
        <v>80</v>
      </c>
      <c r="AW599" s="15" t="s">
        <v>29</v>
      </c>
      <c r="AX599" s="15" t="s">
        <v>72</v>
      </c>
      <c r="AY599" s="194" t="s">
        <v>142</v>
      </c>
    </row>
    <row r="600" spans="2:51" s="15" customFormat="1" ht="33.75">
      <c r="B600" s="193"/>
      <c r="D600" s="172" t="s">
        <v>156</v>
      </c>
      <c r="E600" s="194" t="s">
        <v>1</v>
      </c>
      <c r="F600" s="195" t="s">
        <v>794</v>
      </c>
      <c r="H600" s="194" t="s">
        <v>1</v>
      </c>
      <c r="I600" s="196"/>
      <c r="L600" s="193"/>
      <c r="M600" s="197"/>
      <c r="N600" s="198"/>
      <c r="O600" s="198"/>
      <c r="P600" s="198"/>
      <c r="Q600" s="198"/>
      <c r="R600" s="198"/>
      <c r="S600" s="198"/>
      <c r="T600" s="199"/>
      <c r="AT600" s="194" t="s">
        <v>156</v>
      </c>
      <c r="AU600" s="194" t="s">
        <v>99</v>
      </c>
      <c r="AV600" s="15" t="s">
        <v>80</v>
      </c>
      <c r="AW600" s="15" t="s">
        <v>29</v>
      </c>
      <c r="AX600" s="15" t="s">
        <v>72</v>
      </c>
      <c r="AY600" s="194" t="s">
        <v>142</v>
      </c>
    </row>
    <row r="601" spans="2:51" s="15" customFormat="1" ht="22.5">
      <c r="B601" s="193"/>
      <c r="D601" s="172" t="s">
        <v>156</v>
      </c>
      <c r="E601" s="194" t="s">
        <v>1</v>
      </c>
      <c r="F601" s="195" t="s">
        <v>788</v>
      </c>
      <c r="H601" s="194" t="s">
        <v>1</v>
      </c>
      <c r="I601" s="196"/>
      <c r="L601" s="193"/>
      <c r="M601" s="197"/>
      <c r="N601" s="198"/>
      <c r="O601" s="198"/>
      <c r="P601" s="198"/>
      <c r="Q601" s="198"/>
      <c r="R601" s="198"/>
      <c r="S601" s="198"/>
      <c r="T601" s="199"/>
      <c r="AT601" s="194" t="s">
        <v>156</v>
      </c>
      <c r="AU601" s="194" t="s">
        <v>99</v>
      </c>
      <c r="AV601" s="15" t="s">
        <v>80</v>
      </c>
      <c r="AW601" s="15" t="s">
        <v>29</v>
      </c>
      <c r="AX601" s="15" t="s">
        <v>72</v>
      </c>
      <c r="AY601" s="194" t="s">
        <v>142</v>
      </c>
    </row>
    <row r="602" spans="2:51" s="15" customFormat="1" ht="22.5">
      <c r="B602" s="193"/>
      <c r="D602" s="172" t="s">
        <v>156</v>
      </c>
      <c r="E602" s="194" t="s">
        <v>1</v>
      </c>
      <c r="F602" s="195" t="s">
        <v>458</v>
      </c>
      <c r="H602" s="194" t="s">
        <v>1</v>
      </c>
      <c r="I602" s="196"/>
      <c r="L602" s="193"/>
      <c r="M602" s="197"/>
      <c r="N602" s="198"/>
      <c r="O602" s="198"/>
      <c r="P602" s="198"/>
      <c r="Q602" s="198"/>
      <c r="R602" s="198"/>
      <c r="S602" s="198"/>
      <c r="T602" s="199"/>
      <c r="AT602" s="194" t="s">
        <v>156</v>
      </c>
      <c r="AU602" s="194" t="s">
        <v>99</v>
      </c>
      <c r="AV602" s="15" t="s">
        <v>80</v>
      </c>
      <c r="AW602" s="15" t="s">
        <v>29</v>
      </c>
      <c r="AX602" s="15" t="s">
        <v>72</v>
      </c>
      <c r="AY602" s="194" t="s">
        <v>142</v>
      </c>
    </row>
    <row r="603" spans="2:51" s="13" customFormat="1" ht="12">
      <c r="B603" s="177"/>
      <c r="D603" s="172" t="s">
        <v>156</v>
      </c>
      <c r="E603" s="178" t="s">
        <v>1</v>
      </c>
      <c r="F603" s="179" t="s">
        <v>201</v>
      </c>
      <c r="H603" s="180">
        <v>8</v>
      </c>
      <c r="I603" s="181"/>
      <c r="L603" s="177"/>
      <c r="M603" s="182"/>
      <c r="N603" s="183"/>
      <c r="O603" s="183"/>
      <c r="P603" s="183"/>
      <c r="Q603" s="183"/>
      <c r="R603" s="183"/>
      <c r="S603" s="183"/>
      <c r="T603" s="184"/>
      <c r="AT603" s="178" t="s">
        <v>156</v>
      </c>
      <c r="AU603" s="178" t="s">
        <v>99</v>
      </c>
      <c r="AV603" s="13" t="s">
        <v>82</v>
      </c>
      <c r="AW603" s="13" t="s">
        <v>29</v>
      </c>
      <c r="AX603" s="13" t="s">
        <v>80</v>
      </c>
      <c r="AY603" s="178" t="s">
        <v>142</v>
      </c>
    </row>
    <row r="604" spans="1:65" s="2" customFormat="1" ht="16.5" customHeight="1">
      <c r="A604" s="33"/>
      <c r="B604" s="158"/>
      <c r="C604" s="159" t="s">
        <v>800</v>
      </c>
      <c r="D604" s="159" t="s">
        <v>145</v>
      </c>
      <c r="E604" s="160" t="s">
        <v>801</v>
      </c>
      <c r="F604" s="161" t="s">
        <v>802</v>
      </c>
      <c r="G604" s="162" t="s">
        <v>163</v>
      </c>
      <c r="H604" s="163">
        <v>1</v>
      </c>
      <c r="I604" s="164"/>
      <c r="J604" s="165">
        <f>ROUND(I604*H604,2)</f>
        <v>0</v>
      </c>
      <c r="K604" s="161" t="s">
        <v>149</v>
      </c>
      <c r="L604" s="34"/>
      <c r="M604" s="166" t="s">
        <v>1</v>
      </c>
      <c r="N604" s="167" t="s">
        <v>37</v>
      </c>
      <c r="O604" s="59"/>
      <c r="P604" s="168">
        <f>O604*H604</f>
        <v>0</v>
      </c>
      <c r="Q604" s="168">
        <v>0</v>
      </c>
      <c r="R604" s="168">
        <f>Q604*H604</f>
        <v>0</v>
      </c>
      <c r="S604" s="168">
        <v>0</v>
      </c>
      <c r="T604" s="169">
        <f>S604*H604</f>
        <v>0</v>
      </c>
      <c r="U604" s="33"/>
      <c r="V604" s="33"/>
      <c r="W604" s="33"/>
      <c r="X604" s="33"/>
      <c r="Y604" s="33"/>
      <c r="Z604" s="33"/>
      <c r="AA604" s="33"/>
      <c r="AB604" s="33"/>
      <c r="AC604" s="33"/>
      <c r="AD604" s="33"/>
      <c r="AE604" s="33"/>
      <c r="AR604" s="170" t="s">
        <v>150</v>
      </c>
      <c r="AT604" s="170" t="s">
        <v>145</v>
      </c>
      <c r="AU604" s="170" t="s">
        <v>99</v>
      </c>
      <c r="AY604" s="18" t="s">
        <v>142</v>
      </c>
      <c r="BE604" s="171">
        <f>IF(N604="základní",J604,0)</f>
        <v>0</v>
      </c>
      <c r="BF604" s="171">
        <f>IF(N604="snížená",J604,0)</f>
        <v>0</v>
      </c>
      <c r="BG604" s="171">
        <f>IF(N604="zákl. přenesená",J604,0)</f>
        <v>0</v>
      </c>
      <c r="BH604" s="171">
        <f>IF(N604="sníž. přenesená",J604,0)</f>
        <v>0</v>
      </c>
      <c r="BI604" s="171">
        <f>IF(N604="nulová",J604,0)</f>
        <v>0</v>
      </c>
      <c r="BJ604" s="18" t="s">
        <v>80</v>
      </c>
      <c r="BK604" s="171">
        <f>ROUND(I604*H604,2)</f>
        <v>0</v>
      </c>
      <c r="BL604" s="18" t="s">
        <v>150</v>
      </c>
      <c r="BM604" s="170" t="s">
        <v>803</v>
      </c>
    </row>
    <row r="605" spans="1:47" s="2" customFormat="1" ht="12">
      <c r="A605" s="33"/>
      <c r="B605" s="34"/>
      <c r="C605" s="33"/>
      <c r="D605" s="172" t="s">
        <v>152</v>
      </c>
      <c r="E605" s="33"/>
      <c r="F605" s="173" t="s">
        <v>802</v>
      </c>
      <c r="G605" s="33"/>
      <c r="H605" s="33"/>
      <c r="I605" s="94"/>
      <c r="J605" s="33"/>
      <c r="K605" s="33"/>
      <c r="L605" s="34"/>
      <c r="M605" s="174"/>
      <c r="N605" s="175"/>
      <c r="O605" s="59"/>
      <c r="P605" s="59"/>
      <c r="Q605" s="59"/>
      <c r="R605" s="59"/>
      <c r="S605" s="59"/>
      <c r="T605" s="60"/>
      <c r="U605" s="33"/>
      <c r="V605" s="33"/>
      <c r="W605" s="33"/>
      <c r="X605" s="33"/>
      <c r="Y605" s="33"/>
      <c r="Z605" s="33"/>
      <c r="AA605" s="33"/>
      <c r="AB605" s="33"/>
      <c r="AC605" s="33"/>
      <c r="AD605" s="33"/>
      <c r="AE605" s="33"/>
      <c r="AT605" s="18" t="s">
        <v>152</v>
      </c>
      <c r="AU605" s="18" t="s">
        <v>99</v>
      </c>
    </row>
    <row r="606" spans="2:51" s="15" customFormat="1" ht="22.5">
      <c r="B606" s="193"/>
      <c r="D606" s="172" t="s">
        <v>156</v>
      </c>
      <c r="E606" s="194" t="s">
        <v>1</v>
      </c>
      <c r="F606" s="195" t="s">
        <v>799</v>
      </c>
      <c r="H606" s="194" t="s">
        <v>1</v>
      </c>
      <c r="I606" s="196"/>
      <c r="L606" s="193"/>
      <c r="M606" s="197"/>
      <c r="N606" s="198"/>
      <c r="O606" s="198"/>
      <c r="P606" s="198"/>
      <c r="Q606" s="198"/>
      <c r="R606" s="198"/>
      <c r="S606" s="198"/>
      <c r="T606" s="199"/>
      <c r="AT606" s="194" t="s">
        <v>156</v>
      </c>
      <c r="AU606" s="194" t="s">
        <v>99</v>
      </c>
      <c r="AV606" s="15" t="s">
        <v>80</v>
      </c>
      <c r="AW606" s="15" t="s">
        <v>29</v>
      </c>
      <c r="AX606" s="15" t="s">
        <v>72</v>
      </c>
      <c r="AY606" s="194" t="s">
        <v>142</v>
      </c>
    </row>
    <row r="607" spans="2:51" s="15" customFormat="1" ht="22.5">
      <c r="B607" s="193"/>
      <c r="D607" s="172" t="s">
        <v>156</v>
      </c>
      <c r="E607" s="194" t="s">
        <v>1</v>
      </c>
      <c r="F607" s="195" t="s">
        <v>788</v>
      </c>
      <c r="H607" s="194" t="s">
        <v>1</v>
      </c>
      <c r="I607" s="196"/>
      <c r="L607" s="193"/>
      <c r="M607" s="197"/>
      <c r="N607" s="198"/>
      <c r="O607" s="198"/>
      <c r="P607" s="198"/>
      <c r="Q607" s="198"/>
      <c r="R607" s="198"/>
      <c r="S607" s="198"/>
      <c r="T607" s="199"/>
      <c r="AT607" s="194" t="s">
        <v>156</v>
      </c>
      <c r="AU607" s="194" t="s">
        <v>99</v>
      </c>
      <c r="AV607" s="15" t="s">
        <v>80</v>
      </c>
      <c r="AW607" s="15" t="s">
        <v>29</v>
      </c>
      <c r="AX607" s="15" t="s">
        <v>72</v>
      </c>
      <c r="AY607" s="194" t="s">
        <v>142</v>
      </c>
    </row>
    <row r="608" spans="2:51" s="15" customFormat="1" ht="22.5">
      <c r="B608" s="193"/>
      <c r="D608" s="172" t="s">
        <v>156</v>
      </c>
      <c r="E608" s="194" t="s">
        <v>1</v>
      </c>
      <c r="F608" s="195" t="s">
        <v>458</v>
      </c>
      <c r="H608" s="194" t="s">
        <v>1</v>
      </c>
      <c r="I608" s="196"/>
      <c r="L608" s="193"/>
      <c r="M608" s="197"/>
      <c r="N608" s="198"/>
      <c r="O608" s="198"/>
      <c r="P608" s="198"/>
      <c r="Q608" s="198"/>
      <c r="R608" s="198"/>
      <c r="S608" s="198"/>
      <c r="T608" s="199"/>
      <c r="AT608" s="194" t="s">
        <v>156</v>
      </c>
      <c r="AU608" s="194" t="s">
        <v>99</v>
      </c>
      <c r="AV608" s="15" t="s">
        <v>80</v>
      </c>
      <c r="AW608" s="15" t="s">
        <v>29</v>
      </c>
      <c r="AX608" s="15" t="s">
        <v>72</v>
      </c>
      <c r="AY608" s="194" t="s">
        <v>142</v>
      </c>
    </row>
    <row r="609" spans="2:51" s="13" customFormat="1" ht="12">
      <c r="B609" s="177"/>
      <c r="D609" s="172" t="s">
        <v>156</v>
      </c>
      <c r="E609" s="178" t="s">
        <v>1</v>
      </c>
      <c r="F609" s="179" t="s">
        <v>80</v>
      </c>
      <c r="H609" s="180">
        <v>1</v>
      </c>
      <c r="I609" s="181"/>
      <c r="L609" s="177"/>
      <c r="M609" s="182"/>
      <c r="N609" s="183"/>
      <c r="O609" s="183"/>
      <c r="P609" s="183"/>
      <c r="Q609" s="183"/>
      <c r="R609" s="183"/>
      <c r="S609" s="183"/>
      <c r="T609" s="184"/>
      <c r="AT609" s="178" t="s">
        <v>156</v>
      </c>
      <c r="AU609" s="178" t="s">
        <v>99</v>
      </c>
      <c r="AV609" s="13" t="s">
        <v>82</v>
      </c>
      <c r="AW609" s="13" t="s">
        <v>29</v>
      </c>
      <c r="AX609" s="13" t="s">
        <v>80</v>
      </c>
      <c r="AY609" s="178" t="s">
        <v>142</v>
      </c>
    </row>
    <row r="610" spans="1:65" s="2" customFormat="1" ht="16.5" customHeight="1">
      <c r="A610" s="33"/>
      <c r="B610" s="158"/>
      <c r="C610" s="159" t="s">
        <v>804</v>
      </c>
      <c r="D610" s="159" t="s">
        <v>145</v>
      </c>
      <c r="E610" s="160" t="s">
        <v>805</v>
      </c>
      <c r="F610" s="161" t="s">
        <v>806</v>
      </c>
      <c r="G610" s="162" t="s">
        <v>163</v>
      </c>
      <c r="H610" s="163">
        <v>64</v>
      </c>
      <c r="I610" s="164"/>
      <c r="J610" s="165">
        <f>ROUND(I610*H610,2)</f>
        <v>0</v>
      </c>
      <c r="K610" s="161" t="s">
        <v>149</v>
      </c>
      <c r="L610" s="34"/>
      <c r="M610" s="166" t="s">
        <v>1</v>
      </c>
      <c r="N610" s="167" t="s">
        <v>37</v>
      </c>
      <c r="O610" s="59"/>
      <c r="P610" s="168">
        <f>O610*H610</f>
        <v>0</v>
      </c>
      <c r="Q610" s="168">
        <v>0</v>
      </c>
      <c r="R610" s="168">
        <f>Q610*H610</f>
        <v>0</v>
      </c>
      <c r="S610" s="168">
        <v>0</v>
      </c>
      <c r="T610" s="169">
        <f>S610*H610</f>
        <v>0</v>
      </c>
      <c r="U610" s="33"/>
      <c r="V610" s="33"/>
      <c r="W610" s="33"/>
      <c r="X610" s="33"/>
      <c r="Y610" s="33"/>
      <c r="Z610" s="33"/>
      <c r="AA610" s="33"/>
      <c r="AB610" s="33"/>
      <c r="AC610" s="33"/>
      <c r="AD610" s="33"/>
      <c r="AE610" s="33"/>
      <c r="AR610" s="170" t="s">
        <v>150</v>
      </c>
      <c r="AT610" s="170" t="s">
        <v>145</v>
      </c>
      <c r="AU610" s="170" t="s">
        <v>99</v>
      </c>
      <c r="AY610" s="18" t="s">
        <v>142</v>
      </c>
      <c r="BE610" s="171">
        <f>IF(N610="základní",J610,0)</f>
        <v>0</v>
      </c>
      <c r="BF610" s="171">
        <f>IF(N610="snížená",J610,0)</f>
        <v>0</v>
      </c>
      <c r="BG610" s="171">
        <f>IF(N610="zákl. přenesená",J610,0)</f>
        <v>0</v>
      </c>
      <c r="BH610" s="171">
        <f>IF(N610="sníž. přenesená",J610,0)</f>
        <v>0</v>
      </c>
      <c r="BI610" s="171">
        <f>IF(N610="nulová",J610,0)</f>
        <v>0</v>
      </c>
      <c r="BJ610" s="18" t="s">
        <v>80</v>
      </c>
      <c r="BK610" s="171">
        <f>ROUND(I610*H610,2)</f>
        <v>0</v>
      </c>
      <c r="BL610" s="18" t="s">
        <v>150</v>
      </c>
      <c r="BM610" s="170" t="s">
        <v>807</v>
      </c>
    </row>
    <row r="611" spans="1:47" s="2" customFormat="1" ht="12">
      <c r="A611" s="33"/>
      <c r="B611" s="34"/>
      <c r="C611" s="33"/>
      <c r="D611" s="172" t="s">
        <v>152</v>
      </c>
      <c r="E611" s="33"/>
      <c r="F611" s="173" t="s">
        <v>808</v>
      </c>
      <c r="G611" s="33"/>
      <c r="H611" s="33"/>
      <c r="I611" s="94"/>
      <c r="J611" s="33"/>
      <c r="K611" s="33"/>
      <c r="L611" s="34"/>
      <c r="M611" s="174"/>
      <c r="N611" s="175"/>
      <c r="O611" s="59"/>
      <c r="P611" s="59"/>
      <c r="Q611" s="59"/>
      <c r="R611" s="59"/>
      <c r="S611" s="59"/>
      <c r="T611" s="60"/>
      <c r="U611" s="33"/>
      <c r="V611" s="33"/>
      <c r="W611" s="33"/>
      <c r="X611" s="33"/>
      <c r="Y611" s="33"/>
      <c r="Z611" s="33"/>
      <c r="AA611" s="33"/>
      <c r="AB611" s="33"/>
      <c r="AC611" s="33"/>
      <c r="AD611" s="33"/>
      <c r="AE611" s="33"/>
      <c r="AT611" s="18" t="s">
        <v>152</v>
      </c>
      <c r="AU611" s="18" t="s">
        <v>99</v>
      </c>
    </row>
    <row r="612" spans="2:51" s="15" customFormat="1" ht="12">
      <c r="B612" s="193"/>
      <c r="D612" s="172" t="s">
        <v>156</v>
      </c>
      <c r="E612" s="194" t="s">
        <v>1</v>
      </c>
      <c r="F612" s="195" t="s">
        <v>809</v>
      </c>
      <c r="H612" s="194" t="s">
        <v>1</v>
      </c>
      <c r="I612" s="196"/>
      <c r="L612" s="193"/>
      <c r="M612" s="197"/>
      <c r="N612" s="198"/>
      <c r="O612" s="198"/>
      <c r="P612" s="198"/>
      <c r="Q612" s="198"/>
      <c r="R612" s="198"/>
      <c r="S612" s="198"/>
      <c r="T612" s="199"/>
      <c r="AT612" s="194" t="s">
        <v>156</v>
      </c>
      <c r="AU612" s="194" t="s">
        <v>99</v>
      </c>
      <c r="AV612" s="15" t="s">
        <v>80</v>
      </c>
      <c r="AW612" s="15" t="s">
        <v>29</v>
      </c>
      <c r="AX612" s="15" t="s">
        <v>72</v>
      </c>
      <c r="AY612" s="194" t="s">
        <v>142</v>
      </c>
    </row>
    <row r="613" spans="2:51" s="15" customFormat="1" ht="33.75">
      <c r="B613" s="193"/>
      <c r="D613" s="172" t="s">
        <v>156</v>
      </c>
      <c r="E613" s="194" t="s">
        <v>1</v>
      </c>
      <c r="F613" s="195" t="s">
        <v>810</v>
      </c>
      <c r="H613" s="194" t="s">
        <v>1</v>
      </c>
      <c r="I613" s="196"/>
      <c r="L613" s="193"/>
      <c r="M613" s="197"/>
      <c r="N613" s="198"/>
      <c r="O613" s="198"/>
      <c r="P613" s="198"/>
      <c r="Q613" s="198"/>
      <c r="R613" s="198"/>
      <c r="S613" s="198"/>
      <c r="T613" s="199"/>
      <c r="AT613" s="194" t="s">
        <v>156</v>
      </c>
      <c r="AU613" s="194" t="s">
        <v>99</v>
      </c>
      <c r="AV613" s="15" t="s">
        <v>80</v>
      </c>
      <c r="AW613" s="15" t="s">
        <v>29</v>
      </c>
      <c r="AX613" s="15" t="s">
        <v>72</v>
      </c>
      <c r="AY613" s="194" t="s">
        <v>142</v>
      </c>
    </row>
    <row r="614" spans="2:51" s="15" customFormat="1" ht="12">
      <c r="B614" s="193"/>
      <c r="D614" s="172" t="s">
        <v>156</v>
      </c>
      <c r="E614" s="194" t="s">
        <v>1</v>
      </c>
      <c r="F614" s="195" t="s">
        <v>811</v>
      </c>
      <c r="H614" s="194" t="s">
        <v>1</v>
      </c>
      <c r="I614" s="196"/>
      <c r="L614" s="193"/>
      <c r="M614" s="197"/>
      <c r="N614" s="198"/>
      <c r="O614" s="198"/>
      <c r="P614" s="198"/>
      <c r="Q614" s="198"/>
      <c r="R614" s="198"/>
      <c r="S614" s="198"/>
      <c r="T614" s="199"/>
      <c r="AT614" s="194" t="s">
        <v>156</v>
      </c>
      <c r="AU614" s="194" t="s">
        <v>99</v>
      </c>
      <c r="AV614" s="15" t="s">
        <v>80</v>
      </c>
      <c r="AW614" s="15" t="s">
        <v>29</v>
      </c>
      <c r="AX614" s="15" t="s">
        <v>72</v>
      </c>
      <c r="AY614" s="194" t="s">
        <v>142</v>
      </c>
    </row>
    <row r="615" spans="2:51" s="15" customFormat="1" ht="22.5">
      <c r="B615" s="193"/>
      <c r="D615" s="172" t="s">
        <v>156</v>
      </c>
      <c r="E615" s="194" t="s">
        <v>1</v>
      </c>
      <c r="F615" s="195" t="s">
        <v>458</v>
      </c>
      <c r="H615" s="194" t="s">
        <v>1</v>
      </c>
      <c r="I615" s="196"/>
      <c r="L615" s="193"/>
      <c r="M615" s="197"/>
      <c r="N615" s="198"/>
      <c r="O615" s="198"/>
      <c r="P615" s="198"/>
      <c r="Q615" s="198"/>
      <c r="R615" s="198"/>
      <c r="S615" s="198"/>
      <c r="T615" s="199"/>
      <c r="AT615" s="194" t="s">
        <v>156</v>
      </c>
      <c r="AU615" s="194" t="s">
        <v>99</v>
      </c>
      <c r="AV615" s="15" t="s">
        <v>80</v>
      </c>
      <c r="AW615" s="15" t="s">
        <v>29</v>
      </c>
      <c r="AX615" s="15" t="s">
        <v>72</v>
      </c>
      <c r="AY615" s="194" t="s">
        <v>142</v>
      </c>
    </row>
    <row r="616" spans="2:51" s="13" customFormat="1" ht="12">
      <c r="B616" s="177"/>
      <c r="D616" s="172" t="s">
        <v>156</v>
      </c>
      <c r="E616" s="178" t="s">
        <v>1</v>
      </c>
      <c r="F616" s="179" t="s">
        <v>529</v>
      </c>
      <c r="H616" s="180">
        <v>64</v>
      </c>
      <c r="I616" s="181"/>
      <c r="L616" s="177"/>
      <c r="M616" s="182"/>
      <c r="N616" s="183"/>
      <c r="O616" s="183"/>
      <c r="P616" s="183"/>
      <c r="Q616" s="183"/>
      <c r="R616" s="183"/>
      <c r="S616" s="183"/>
      <c r="T616" s="184"/>
      <c r="AT616" s="178" t="s">
        <v>156</v>
      </c>
      <c r="AU616" s="178" t="s">
        <v>99</v>
      </c>
      <c r="AV616" s="13" t="s">
        <v>82</v>
      </c>
      <c r="AW616" s="13" t="s">
        <v>29</v>
      </c>
      <c r="AX616" s="13" t="s">
        <v>80</v>
      </c>
      <c r="AY616" s="178" t="s">
        <v>142</v>
      </c>
    </row>
    <row r="617" spans="1:65" s="2" customFormat="1" ht="16.5" customHeight="1">
      <c r="A617" s="33"/>
      <c r="B617" s="158"/>
      <c r="C617" s="159" t="s">
        <v>812</v>
      </c>
      <c r="D617" s="159" t="s">
        <v>145</v>
      </c>
      <c r="E617" s="160" t="s">
        <v>813</v>
      </c>
      <c r="F617" s="161" t="s">
        <v>814</v>
      </c>
      <c r="G617" s="162" t="s">
        <v>163</v>
      </c>
      <c r="H617" s="163">
        <v>7</v>
      </c>
      <c r="I617" s="164"/>
      <c r="J617" s="165">
        <f>ROUND(I617*H617,2)</f>
        <v>0</v>
      </c>
      <c r="K617" s="161" t="s">
        <v>149</v>
      </c>
      <c r="L617" s="34"/>
      <c r="M617" s="166" t="s">
        <v>1</v>
      </c>
      <c r="N617" s="167" t="s">
        <v>37</v>
      </c>
      <c r="O617" s="59"/>
      <c r="P617" s="168">
        <f>O617*H617</f>
        <v>0</v>
      </c>
      <c r="Q617" s="168">
        <v>0</v>
      </c>
      <c r="R617" s="168">
        <f>Q617*H617</f>
        <v>0</v>
      </c>
      <c r="S617" s="168">
        <v>0</v>
      </c>
      <c r="T617" s="169">
        <f>S617*H617</f>
        <v>0</v>
      </c>
      <c r="U617" s="33"/>
      <c r="V617" s="33"/>
      <c r="W617" s="33"/>
      <c r="X617" s="33"/>
      <c r="Y617" s="33"/>
      <c r="Z617" s="33"/>
      <c r="AA617" s="33"/>
      <c r="AB617" s="33"/>
      <c r="AC617" s="33"/>
      <c r="AD617" s="33"/>
      <c r="AE617" s="33"/>
      <c r="AR617" s="170" t="s">
        <v>150</v>
      </c>
      <c r="AT617" s="170" t="s">
        <v>145</v>
      </c>
      <c r="AU617" s="170" t="s">
        <v>99</v>
      </c>
      <c r="AY617" s="18" t="s">
        <v>142</v>
      </c>
      <c r="BE617" s="171">
        <f>IF(N617="základní",J617,0)</f>
        <v>0</v>
      </c>
      <c r="BF617" s="171">
        <f>IF(N617="snížená",J617,0)</f>
        <v>0</v>
      </c>
      <c r="BG617" s="171">
        <f>IF(N617="zákl. přenesená",J617,0)</f>
        <v>0</v>
      </c>
      <c r="BH617" s="171">
        <f>IF(N617="sníž. přenesená",J617,0)</f>
        <v>0</v>
      </c>
      <c r="BI617" s="171">
        <f>IF(N617="nulová",J617,0)</f>
        <v>0</v>
      </c>
      <c r="BJ617" s="18" t="s">
        <v>80</v>
      </c>
      <c r="BK617" s="171">
        <f>ROUND(I617*H617,2)</f>
        <v>0</v>
      </c>
      <c r="BL617" s="18" t="s">
        <v>150</v>
      </c>
      <c r="BM617" s="170" t="s">
        <v>815</v>
      </c>
    </row>
    <row r="618" spans="1:47" s="2" customFormat="1" ht="12">
      <c r="A618" s="33"/>
      <c r="B618" s="34"/>
      <c r="C618" s="33"/>
      <c r="D618" s="172" t="s">
        <v>152</v>
      </c>
      <c r="E618" s="33"/>
      <c r="F618" s="173" t="s">
        <v>814</v>
      </c>
      <c r="G618" s="33"/>
      <c r="H618" s="33"/>
      <c r="I618" s="94"/>
      <c r="J618" s="33"/>
      <c r="K618" s="33"/>
      <c r="L618" s="34"/>
      <c r="M618" s="174"/>
      <c r="N618" s="175"/>
      <c r="O618" s="59"/>
      <c r="P618" s="59"/>
      <c r="Q618" s="59"/>
      <c r="R618" s="59"/>
      <c r="S618" s="59"/>
      <c r="T618" s="60"/>
      <c r="U618" s="33"/>
      <c r="V618" s="33"/>
      <c r="W618" s="33"/>
      <c r="X618" s="33"/>
      <c r="Y618" s="33"/>
      <c r="Z618" s="33"/>
      <c r="AA618" s="33"/>
      <c r="AB618" s="33"/>
      <c r="AC618" s="33"/>
      <c r="AD618" s="33"/>
      <c r="AE618" s="33"/>
      <c r="AT618" s="18" t="s">
        <v>152</v>
      </c>
      <c r="AU618" s="18" t="s">
        <v>99</v>
      </c>
    </row>
    <row r="619" spans="2:51" s="15" customFormat="1" ht="33.75">
      <c r="B619" s="193"/>
      <c r="D619" s="172" t="s">
        <v>156</v>
      </c>
      <c r="E619" s="194" t="s">
        <v>1</v>
      </c>
      <c r="F619" s="195" t="s">
        <v>816</v>
      </c>
      <c r="H619" s="194" t="s">
        <v>1</v>
      </c>
      <c r="I619" s="196"/>
      <c r="L619" s="193"/>
      <c r="M619" s="197"/>
      <c r="N619" s="198"/>
      <c r="O619" s="198"/>
      <c r="P619" s="198"/>
      <c r="Q619" s="198"/>
      <c r="R619" s="198"/>
      <c r="S619" s="198"/>
      <c r="T619" s="199"/>
      <c r="AT619" s="194" t="s">
        <v>156</v>
      </c>
      <c r="AU619" s="194" t="s">
        <v>99</v>
      </c>
      <c r="AV619" s="15" t="s">
        <v>80</v>
      </c>
      <c r="AW619" s="15" t="s">
        <v>29</v>
      </c>
      <c r="AX619" s="15" t="s">
        <v>72</v>
      </c>
      <c r="AY619" s="194" t="s">
        <v>142</v>
      </c>
    </row>
    <row r="620" spans="2:51" s="15" customFormat="1" ht="12">
      <c r="B620" s="193"/>
      <c r="D620" s="172" t="s">
        <v>156</v>
      </c>
      <c r="E620" s="194" t="s">
        <v>1</v>
      </c>
      <c r="F620" s="195" t="s">
        <v>817</v>
      </c>
      <c r="H620" s="194" t="s">
        <v>1</v>
      </c>
      <c r="I620" s="196"/>
      <c r="L620" s="193"/>
      <c r="M620" s="197"/>
      <c r="N620" s="198"/>
      <c r="O620" s="198"/>
      <c r="P620" s="198"/>
      <c r="Q620" s="198"/>
      <c r="R620" s="198"/>
      <c r="S620" s="198"/>
      <c r="T620" s="199"/>
      <c r="AT620" s="194" t="s">
        <v>156</v>
      </c>
      <c r="AU620" s="194" t="s">
        <v>99</v>
      </c>
      <c r="AV620" s="15" t="s">
        <v>80</v>
      </c>
      <c r="AW620" s="15" t="s">
        <v>29</v>
      </c>
      <c r="AX620" s="15" t="s">
        <v>72</v>
      </c>
      <c r="AY620" s="194" t="s">
        <v>142</v>
      </c>
    </row>
    <row r="621" spans="2:51" s="15" customFormat="1" ht="22.5">
      <c r="B621" s="193"/>
      <c r="D621" s="172" t="s">
        <v>156</v>
      </c>
      <c r="E621" s="194" t="s">
        <v>1</v>
      </c>
      <c r="F621" s="195" t="s">
        <v>458</v>
      </c>
      <c r="H621" s="194" t="s">
        <v>1</v>
      </c>
      <c r="I621" s="196"/>
      <c r="L621" s="193"/>
      <c r="M621" s="197"/>
      <c r="N621" s="198"/>
      <c r="O621" s="198"/>
      <c r="P621" s="198"/>
      <c r="Q621" s="198"/>
      <c r="R621" s="198"/>
      <c r="S621" s="198"/>
      <c r="T621" s="199"/>
      <c r="AT621" s="194" t="s">
        <v>156</v>
      </c>
      <c r="AU621" s="194" t="s">
        <v>99</v>
      </c>
      <c r="AV621" s="15" t="s">
        <v>80</v>
      </c>
      <c r="AW621" s="15" t="s">
        <v>29</v>
      </c>
      <c r="AX621" s="15" t="s">
        <v>72</v>
      </c>
      <c r="AY621" s="194" t="s">
        <v>142</v>
      </c>
    </row>
    <row r="622" spans="2:51" s="13" customFormat="1" ht="12">
      <c r="B622" s="177"/>
      <c r="D622" s="172" t="s">
        <v>156</v>
      </c>
      <c r="E622" s="178" t="s">
        <v>1</v>
      </c>
      <c r="F622" s="179" t="s">
        <v>818</v>
      </c>
      <c r="H622" s="180">
        <v>7</v>
      </c>
      <c r="I622" s="181"/>
      <c r="L622" s="177"/>
      <c r="M622" s="182"/>
      <c r="N622" s="183"/>
      <c r="O622" s="183"/>
      <c r="P622" s="183"/>
      <c r="Q622" s="183"/>
      <c r="R622" s="183"/>
      <c r="S622" s="183"/>
      <c r="T622" s="184"/>
      <c r="AT622" s="178" t="s">
        <v>156</v>
      </c>
      <c r="AU622" s="178" t="s">
        <v>99</v>
      </c>
      <c r="AV622" s="13" t="s">
        <v>82</v>
      </c>
      <c r="AW622" s="13" t="s">
        <v>29</v>
      </c>
      <c r="AX622" s="13" t="s">
        <v>80</v>
      </c>
      <c r="AY622" s="178" t="s">
        <v>142</v>
      </c>
    </row>
    <row r="623" spans="1:65" s="2" customFormat="1" ht="16.5" customHeight="1">
      <c r="A623" s="33"/>
      <c r="B623" s="158"/>
      <c r="C623" s="159" t="s">
        <v>819</v>
      </c>
      <c r="D623" s="159" t="s">
        <v>145</v>
      </c>
      <c r="E623" s="160" t="s">
        <v>820</v>
      </c>
      <c r="F623" s="161" t="s">
        <v>821</v>
      </c>
      <c r="G623" s="162" t="s">
        <v>163</v>
      </c>
      <c r="H623" s="163">
        <v>5</v>
      </c>
      <c r="I623" s="164"/>
      <c r="J623" s="165">
        <f>ROUND(I623*H623,2)</f>
        <v>0</v>
      </c>
      <c r="K623" s="161" t="s">
        <v>149</v>
      </c>
      <c r="L623" s="34"/>
      <c r="M623" s="166" t="s">
        <v>1</v>
      </c>
      <c r="N623" s="167" t="s">
        <v>37</v>
      </c>
      <c r="O623" s="59"/>
      <c r="P623" s="168">
        <f>O623*H623</f>
        <v>0</v>
      </c>
      <c r="Q623" s="168">
        <v>0</v>
      </c>
      <c r="R623" s="168">
        <f>Q623*H623</f>
        <v>0</v>
      </c>
      <c r="S623" s="168">
        <v>0</v>
      </c>
      <c r="T623" s="169">
        <f>S623*H623</f>
        <v>0</v>
      </c>
      <c r="U623" s="33"/>
      <c r="V623" s="33"/>
      <c r="W623" s="33"/>
      <c r="X623" s="33"/>
      <c r="Y623" s="33"/>
      <c r="Z623" s="33"/>
      <c r="AA623" s="33"/>
      <c r="AB623" s="33"/>
      <c r="AC623" s="33"/>
      <c r="AD623" s="33"/>
      <c r="AE623" s="33"/>
      <c r="AR623" s="170" t="s">
        <v>150</v>
      </c>
      <c r="AT623" s="170" t="s">
        <v>145</v>
      </c>
      <c r="AU623" s="170" t="s">
        <v>99</v>
      </c>
      <c r="AY623" s="18" t="s">
        <v>142</v>
      </c>
      <c r="BE623" s="171">
        <f>IF(N623="základní",J623,0)</f>
        <v>0</v>
      </c>
      <c r="BF623" s="171">
        <f>IF(N623="snížená",J623,0)</f>
        <v>0</v>
      </c>
      <c r="BG623" s="171">
        <f>IF(N623="zákl. přenesená",J623,0)</f>
        <v>0</v>
      </c>
      <c r="BH623" s="171">
        <f>IF(N623="sníž. přenesená",J623,0)</f>
        <v>0</v>
      </c>
      <c r="BI623" s="171">
        <f>IF(N623="nulová",J623,0)</f>
        <v>0</v>
      </c>
      <c r="BJ623" s="18" t="s">
        <v>80</v>
      </c>
      <c r="BK623" s="171">
        <f>ROUND(I623*H623,2)</f>
        <v>0</v>
      </c>
      <c r="BL623" s="18" t="s">
        <v>150</v>
      </c>
      <c r="BM623" s="170" t="s">
        <v>822</v>
      </c>
    </row>
    <row r="624" spans="1:47" s="2" customFormat="1" ht="12">
      <c r="A624" s="33"/>
      <c r="B624" s="34"/>
      <c r="C624" s="33"/>
      <c r="D624" s="172" t="s">
        <v>152</v>
      </c>
      <c r="E624" s="33"/>
      <c r="F624" s="173" t="s">
        <v>821</v>
      </c>
      <c r="G624" s="33"/>
      <c r="H624" s="33"/>
      <c r="I624" s="94"/>
      <c r="J624" s="33"/>
      <c r="K624" s="33"/>
      <c r="L624" s="34"/>
      <c r="M624" s="174"/>
      <c r="N624" s="175"/>
      <c r="O624" s="59"/>
      <c r="P624" s="59"/>
      <c r="Q624" s="59"/>
      <c r="R624" s="59"/>
      <c r="S624" s="59"/>
      <c r="T624" s="60"/>
      <c r="U624" s="33"/>
      <c r="V624" s="33"/>
      <c r="W624" s="33"/>
      <c r="X624" s="33"/>
      <c r="Y624" s="33"/>
      <c r="Z624" s="33"/>
      <c r="AA624" s="33"/>
      <c r="AB624" s="33"/>
      <c r="AC624" s="33"/>
      <c r="AD624" s="33"/>
      <c r="AE624" s="33"/>
      <c r="AT624" s="18" t="s">
        <v>152</v>
      </c>
      <c r="AU624" s="18" t="s">
        <v>99</v>
      </c>
    </row>
    <row r="625" spans="2:51" s="15" customFormat="1" ht="22.5">
      <c r="B625" s="193"/>
      <c r="D625" s="172" t="s">
        <v>156</v>
      </c>
      <c r="E625" s="194" t="s">
        <v>1</v>
      </c>
      <c r="F625" s="195" t="s">
        <v>823</v>
      </c>
      <c r="H625" s="194" t="s">
        <v>1</v>
      </c>
      <c r="I625" s="196"/>
      <c r="L625" s="193"/>
      <c r="M625" s="197"/>
      <c r="N625" s="198"/>
      <c r="O625" s="198"/>
      <c r="P625" s="198"/>
      <c r="Q625" s="198"/>
      <c r="R625" s="198"/>
      <c r="S625" s="198"/>
      <c r="T625" s="199"/>
      <c r="AT625" s="194" t="s">
        <v>156</v>
      </c>
      <c r="AU625" s="194" t="s">
        <v>99</v>
      </c>
      <c r="AV625" s="15" t="s">
        <v>80</v>
      </c>
      <c r="AW625" s="15" t="s">
        <v>29</v>
      </c>
      <c r="AX625" s="15" t="s">
        <v>72</v>
      </c>
      <c r="AY625" s="194" t="s">
        <v>142</v>
      </c>
    </row>
    <row r="626" spans="2:51" s="15" customFormat="1" ht="22.5">
      <c r="B626" s="193"/>
      <c r="D626" s="172" t="s">
        <v>156</v>
      </c>
      <c r="E626" s="194" t="s">
        <v>1</v>
      </c>
      <c r="F626" s="195" t="s">
        <v>788</v>
      </c>
      <c r="H626" s="194" t="s">
        <v>1</v>
      </c>
      <c r="I626" s="196"/>
      <c r="L626" s="193"/>
      <c r="M626" s="197"/>
      <c r="N626" s="198"/>
      <c r="O626" s="198"/>
      <c r="P626" s="198"/>
      <c r="Q626" s="198"/>
      <c r="R626" s="198"/>
      <c r="S626" s="198"/>
      <c r="T626" s="199"/>
      <c r="AT626" s="194" t="s">
        <v>156</v>
      </c>
      <c r="AU626" s="194" t="s">
        <v>99</v>
      </c>
      <c r="AV626" s="15" t="s">
        <v>80</v>
      </c>
      <c r="AW626" s="15" t="s">
        <v>29</v>
      </c>
      <c r="AX626" s="15" t="s">
        <v>72</v>
      </c>
      <c r="AY626" s="194" t="s">
        <v>142</v>
      </c>
    </row>
    <row r="627" spans="2:51" s="15" customFormat="1" ht="22.5">
      <c r="B627" s="193"/>
      <c r="D627" s="172" t="s">
        <v>156</v>
      </c>
      <c r="E627" s="194" t="s">
        <v>1</v>
      </c>
      <c r="F627" s="195" t="s">
        <v>458</v>
      </c>
      <c r="H627" s="194" t="s">
        <v>1</v>
      </c>
      <c r="I627" s="196"/>
      <c r="L627" s="193"/>
      <c r="M627" s="197"/>
      <c r="N627" s="198"/>
      <c r="O627" s="198"/>
      <c r="P627" s="198"/>
      <c r="Q627" s="198"/>
      <c r="R627" s="198"/>
      <c r="S627" s="198"/>
      <c r="T627" s="199"/>
      <c r="AT627" s="194" t="s">
        <v>156</v>
      </c>
      <c r="AU627" s="194" t="s">
        <v>99</v>
      </c>
      <c r="AV627" s="15" t="s">
        <v>80</v>
      </c>
      <c r="AW627" s="15" t="s">
        <v>29</v>
      </c>
      <c r="AX627" s="15" t="s">
        <v>72</v>
      </c>
      <c r="AY627" s="194" t="s">
        <v>142</v>
      </c>
    </row>
    <row r="628" spans="2:51" s="13" customFormat="1" ht="12">
      <c r="B628" s="177"/>
      <c r="D628" s="172" t="s">
        <v>156</v>
      </c>
      <c r="E628" s="178" t="s">
        <v>1</v>
      </c>
      <c r="F628" s="179" t="s">
        <v>359</v>
      </c>
      <c r="H628" s="180">
        <v>5</v>
      </c>
      <c r="I628" s="181"/>
      <c r="L628" s="177"/>
      <c r="M628" s="182"/>
      <c r="N628" s="183"/>
      <c r="O628" s="183"/>
      <c r="P628" s="183"/>
      <c r="Q628" s="183"/>
      <c r="R628" s="183"/>
      <c r="S628" s="183"/>
      <c r="T628" s="184"/>
      <c r="AT628" s="178" t="s">
        <v>156</v>
      </c>
      <c r="AU628" s="178" t="s">
        <v>99</v>
      </c>
      <c r="AV628" s="13" t="s">
        <v>82</v>
      </c>
      <c r="AW628" s="13" t="s">
        <v>29</v>
      </c>
      <c r="AX628" s="13" t="s">
        <v>80</v>
      </c>
      <c r="AY628" s="178" t="s">
        <v>142</v>
      </c>
    </row>
    <row r="629" spans="1:65" s="2" customFormat="1" ht="16.5" customHeight="1">
      <c r="A629" s="33"/>
      <c r="B629" s="158"/>
      <c r="C629" s="159" t="s">
        <v>824</v>
      </c>
      <c r="D629" s="159" t="s">
        <v>145</v>
      </c>
      <c r="E629" s="160" t="s">
        <v>825</v>
      </c>
      <c r="F629" s="161" t="s">
        <v>826</v>
      </c>
      <c r="G629" s="162" t="s">
        <v>163</v>
      </c>
      <c r="H629" s="163">
        <v>1</v>
      </c>
      <c r="I629" s="164"/>
      <c r="J629" s="165">
        <f>ROUND(I629*H629,2)</f>
        <v>0</v>
      </c>
      <c r="K629" s="161" t="s">
        <v>149</v>
      </c>
      <c r="L629" s="34"/>
      <c r="M629" s="166" t="s">
        <v>1</v>
      </c>
      <c r="N629" s="167" t="s">
        <v>37</v>
      </c>
      <c r="O629" s="59"/>
      <c r="P629" s="168">
        <f>O629*H629</f>
        <v>0</v>
      </c>
      <c r="Q629" s="168">
        <v>0</v>
      </c>
      <c r="R629" s="168">
        <f>Q629*H629</f>
        <v>0</v>
      </c>
      <c r="S629" s="168">
        <v>0</v>
      </c>
      <c r="T629" s="169">
        <f>S629*H629</f>
        <v>0</v>
      </c>
      <c r="U629" s="33"/>
      <c r="V629" s="33"/>
      <c r="W629" s="33"/>
      <c r="X629" s="33"/>
      <c r="Y629" s="33"/>
      <c r="Z629" s="33"/>
      <c r="AA629" s="33"/>
      <c r="AB629" s="33"/>
      <c r="AC629" s="33"/>
      <c r="AD629" s="33"/>
      <c r="AE629" s="33"/>
      <c r="AR629" s="170" t="s">
        <v>150</v>
      </c>
      <c r="AT629" s="170" t="s">
        <v>145</v>
      </c>
      <c r="AU629" s="170" t="s">
        <v>99</v>
      </c>
      <c r="AY629" s="18" t="s">
        <v>142</v>
      </c>
      <c r="BE629" s="171">
        <f>IF(N629="základní",J629,0)</f>
        <v>0</v>
      </c>
      <c r="BF629" s="171">
        <f>IF(N629="snížená",J629,0)</f>
        <v>0</v>
      </c>
      <c r="BG629" s="171">
        <f>IF(N629="zákl. přenesená",J629,0)</f>
        <v>0</v>
      </c>
      <c r="BH629" s="171">
        <f>IF(N629="sníž. přenesená",J629,0)</f>
        <v>0</v>
      </c>
      <c r="BI629" s="171">
        <f>IF(N629="nulová",J629,0)</f>
        <v>0</v>
      </c>
      <c r="BJ629" s="18" t="s">
        <v>80</v>
      </c>
      <c r="BK629" s="171">
        <f>ROUND(I629*H629,2)</f>
        <v>0</v>
      </c>
      <c r="BL629" s="18" t="s">
        <v>150</v>
      </c>
      <c r="BM629" s="170" t="s">
        <v>827</v>
      </c>
    </row>
    <row r="630" spans="1:47" s="2" customFormat="1" ht="12">
      <c r="A630" s="33"/>
      <c r="B630" s="34"/>
      <c r="C630" s="33"/>
      <c r="D630" s="172" t="s">
        <v>152</v>
      </c>
      <c r="E630" s="33"/>
      <c r="F630" s="173" t="s">
        <v>826</v>
      </c>
      <c r="G630" s="33"/>
      <c r="H630" s="33"/>
      <c r="I630" s="94"/>
      <c r="J630" s="33"/>
      <c r="K630" s="33"/>
      <c r="L630" s="34"/>
      <c r="M630" s="174"/>
      <c r="N630" s="175"/>
      <c r="O630" s="59"/>
      <c r="P630" s="59"/>
      <c r="Q630" s="59"/>
      <c r="R630" s="59"/>
      <c r="S630" s="59"/>
      <c r="T630" s="60"/>
      <c r="U630" s="33"/>
      <c r="V630" s="33"/>
      <c r="W630" s="33"/>
      <c r="X630" s="33"/>
      <c r="Y630" s="33"/>
      <c r="Z630" s="33"/>
      <c r="AA630" s="33"/>
      <c r="AB630" s="33"/>
      <c r="AC630" s="33"/>
      <c r="AD630" s="33"/>
      <c r="AE630" s="33"/>
      <c r="AT630" s="18" t="s">
        <v>152</v>
      </c>
      <c r="AU630" s="18" t="s">
        <v>99</v>
      </c>
    </row>
    <row r="631" spans="2:51" s="15" customFormat="1" ht="22.5">
      <c r="B631" s="193"/>
      <c r="D631" s="172" t="s">
        <v>156</v>
      </c>
      <c r="E631" s="194" t="s">
        <v>1</v>
      </c>
      <c r="F631" s="195" t="s">
        <v>828</v>
      </c>
      <c r="H631" s="194" t="s">
        <v>1</v>
      </c>
      <c r="I631" s="196"/>
      <c r="L631" s="193"/>
      <c r="M631" s="197"/>
      <c r="N631" s="198"/>
      <c r="O631" s="198"/>
      <c r="P631" s="198"/>
      <c r="Q631" s="198"/>
      <c r="R631" s="198"/>
      <c r="S631" s="198"/>
      <c r="T631" s="199"/>
      <c r="AT631" s="194" t="s">
        <v>156</v>
      </c>
      <c r="AU631" s="194" t="s">
        <v>99</v>
      </c>
      <c r="AV631" s="15" t="s">
        <v>80</v>
      </c>
      <c r="AW631" s="15" t="s">
        <v>29</v>
      </c>
      <c r="AX631" s="15" t="s">
        <v>72</v>
      </c>
      <c r="AY631" s="194" t="s">
        <v>142</v>
      </c>
    </row>
    <row r="632" spans="2:51" s="15" customFormat="1" ht="22.5">
      <c r="B632" s="193"/>
      <c r="D632" s="172" t="s">
        <v>156</v>
      </c>
      <c r="E632" s="194" t="s">
        <v>1</v>
      </c>
      <c r="F632" s="195" t="s">
        <v>788</v>
      </c>
      <c r="H632" s="194" t="s">
        <v>1</v>
      </c>
      <c r="I632" s="196"/>
      <c r="L632" s="193"/>
      <c r="M632" s="197"/>
      <c r="N632" s="198"/>
      <c r="O632" s="198"/>
      <c r="P632" s="198"/>
      <c r="Q632" s="198"/>
      <c r="R632" s="198"/>
      <c r="S632" s="198"/>
      <c r="T632" s="199"/>
      <c r="AT632" s="194" t="s">
        <v>156</v>
      </c>
      <c r="AU632" s="194" t="s">
        <v>99</v>
      </c>
      <c r="AV632" s="15" t="s">
        <v>80</v>
      </c>
      <c r="AW632" s="15" t="s">
        <v>29</v>
      </c>
      <c r="AX632" s="15" t="s">
        <v>72</v>
      </c>
      <c r="AY632" s="194" t="s">
        <v>142</v>
      </c>
    </row>
    <row r="633" spans="2:51" s="15" customFormat="1" ht="22.5">
      <c r="B633" s="193"/>
      <c r="D633" s="172" t="s">
        <v>156</v>
      </c>
      <c r="E633" s="194" t="s">
        <v>1</v>
      </c>
      <c r="F633" s="195" t="s">
        <v>458</v>
      </c>
      <c r="H633" s="194" t="s">
        <v>1</v>
      </c>
      <c r="I633" s="196"/>
      <c r="L633" s="193"/>
      <c r="M633" s="197"/>
      <c r="N633" s="198"/>
      <c r="O633" s="198"/>
      <c r="P633" s="198"/>
      <c r="Q633" s="198"/>
      <c r="R633" s="198"/>
      <c r="S633" s="198"/>
      <c r="T633" s="199"/>
      <c r="AT633" s="194" t="s">
        <v>156</v>
      </c>
      <c r="AU633" s="194" t="s">
        <v>99</v>
      </c>
      <c r="AV633" s="15" t="s">
        <v>80</v>
      </c>
      <c r="AW633" s="15" t="s">
        <v>29</v>
      </c>
      <c r="AX633" s="15" t="s">
        <v>72</v>
      </c>
      <c r="AY633" s="194" t="s">
        <v>142</v>
      </c>
    </row>
    <row r="634" spans="2:51" s="13" customFormat="1" ht="12">
      <c r="B634" s="177"/>
      <c r="D634" s="172" t="s">
        <v>156</v>
      </c>
      <c r="E634" s="178" t="s">
        <v>1</v>
      </c>
      <c r="F634" s="179" t="s">
        <v>80</v>
      </c>
      <c r="H634" s="180">
        <v>1</v>
      </c>
      <c r="I634" s="181"/>
      <c r="L634" s="177"/>
      <c r="M634" s="182"/>
      <c r="N634" s="183"/>
      <c r="O634" s="183"/>
      <c r="P634" s="183"/>
      <c r="Q634" s="183"/>
      <c r="R634" s="183"/>
      <c r="S634" s="183"/>
      <c r="T634" s="184"/>
      <c r="AT634" s="178" t="s">
        <v>156</v>
      </c>
      <c r="AU634" s="178" t="s">
        <v>99</v>
      </c>
      <c r="AV634" s="13" t="s">
        <v>82</v>
      </c>
      <c r="AW634" s="13" t="s">
        <v>29</v>
      </c>
      <c r="AX634" s="13" t="s">
        <v>80</v>
      </c>
      <c r="AY634" s="178" t="s">
        <v>142</v>
      </c>
    </row>
    <row r="635" spans="2:63" s="12" customFormat="1" ht="22.9" customHeight="1">
      <c r="B635" s="145"/>
      <c r="D635" s="146" t="s">
        <v>71</v>
      </c>
      <c r="E635" s="156" t="s">
        <v>829</v>
      </c>
      <c r="F635" s="156" t="s">
        <v>830</v>
      </c>
      <c r="I635" s="148"/>
      <c r="J635" s="157">
        <f>BK635</f>
        <v>0</v>
      </c>
      <c r="L635" s="145"/>
      <c r="M635" s="150"/>
      <c r="N635" s="151"/>
      <c r="O635" s="151"/>
      <c r="P635" s="152">
        <f>SUM(P636:P673)</f>
        <v>0</v>
      </c>
      <c r="Q635" s="151"/>
      <c r="R635" s="152">
        <f>SUM(R636:R673)</f>
        <v>0</v>
      </c>
      <c r="S635" s="151"/>
      <c r="T635" s="153">
        <f>SUM(T636:T673)</f>
        <v>0</v>
      </c>
      <c r="AR635" s="146" t="s">
        <v>80</v>
      </c>
      <c r="AT635" s="154" t="s">
        <v>71</v>
      </c>
      <c r="AU635" s="154" t="s">
        <v>80</v>
      </c>
      <c r="AY635" s="146" t="s">
        <v>142</v>
      </c>
      <c r="BK635" s="155">
        <f>SUM(BK636:BK673)</f>
        <v>0</v>
      </c>
    </row>
    <row r="636" spans="1:65" s="2" customFormat="1" ht="21.75" customHeight="1">
      <c r="A636" s="33"/>
      <c r="B636" s="158"/>
      <c r="C636" s="159" t="s">
        <v>831</v>
      </c>
      <c r="D636" s="159" t="s">
        <v>145</v>
      </c>
      <c r="E636" s="160" t="s">
        <v>832</v>
      </c>
      <c r="F636" s="161" t="s">
        <v>833</v>
      </c>
      <c r="G636" s="162" t="s">
        <v>200</v>
      </c>
      <c r="H636" s="163">
        <v>6454.812</v>
      </c>
      <c r="I636" s="164"/>
      <c r="J636" s="165">
        <f>ROUND(I636*H636,2)</f>
        <v>0</v>
      </c>
      <c r="K636" s="161" t="s">
        <v>149</v>
      </c>
      <c r="L636" s="34"/>
      <c r="M636" s="166" t="s">
        <v>1</v>
      </c>
      <c r="N636" s="167" t="s">
        <v>37</v>
      </c>
      <c r="O636" s="59"/>
      <c r="P636" s="168">
        <f>O636*H636</f>
        <v>0</v>
      </c>
      <c r="Q636" s="168">
        <v>0</v>
      </c>
      <c r="R636" s="168">
        <f>Q636*H636</f>
        <v>0</v>
      </c>
      <c r="S636" s="168">
        <v>0</v>
      </c>
      <c r="T636" s="169">
        <f>S636*H636</f>
        <v>0</v>
      </c>
      <c r="U636" s="33"/>
      <c r="V636" s="33"/>
      <c r="W636" s="33"/>
      <c r="X636" s="33"/>
      <c r="Y636" s="33"/>
      <c r="Z636" s="33"/>
      <c r="AA636" s="33"/>
      <c r="AB636" s="33"/>
      <c r="AC636" s="33"/>
      <c r="AD636" s="33"/>
      <c r="AE636" s="33"/>
      <c r="AR636" s="170" t="s">
        <v>150</v>
      </c>
      <c r="AT636" s="170" t="s">
        <v>145</v>
      </c>
      <c r="AU636" s="170" t="s">
        <v>82</v>
      </c>
      <c r="AY636" s="18" t="s">
        <v>142</v>
      </c>
      <c r="BE636" s="171">
        <f>IF(N636="základní",J636,0)</f>
        <v>0</v>
      </c>
      <c r="BF636" s="171">
        <f>IF(N636="snížená",J636,0)</f>
        <v>0</v>
      </c>
      <c r="BG636" s="171">
        <f>IF(N636="zákl. přenesená",J636,0)</f>
        <v>0</v>
      </c>
      <c r="BH636" s="171">
        <f>IF(N636="sníž. přenesená",J636,0)</f>
        <v>0</v>
      </c>
      <c r="BI636" s="171">
        <f>IF(N636="nulová",J636,0)</f>
        <v>0</v>
      </c>
      <c r="BJ636" s="18" t="s">
        <v>80</v>
      </c>
      <c r="BK636" s="171">
        <f>ROUND(I636*H636,2)</f>
        <v>0</v>
      </c>
      <c r="BL636" s="18" t="s">
        <v>150</v>
      </c>
      <c r="BM636" s="170" t="s">
        <v>834</v>
      </c>
    </row>
    <row r="637" spans="1:47" s="2" customFormat="1" ht="12">
      <c r="A637" s="33"/>
      <c r="B637" s="34"/>
      <c r="C637" s="33"/>
      <c r="D637" s="172" t="s">
        <v>152</v>
      </c>
      <c r="E637" s="33"/>
      <c r="F637" s="173" t="s">
        <v>835</v>
      </c>
      <c r="G637" s="33"/>
      <c r="H637" s="33"/>
      <c r="I637" s="94"/>
      <c r="J637" s="33"/>
      <c r="K637" s="33"/>
      <c r="L637" s="34"/>
      <c r="M637" s="174"/>
      <c r="N637" s="175"/>
      <c r="O637" s="59"/>
      <c r="P637" s="59"/>
      <c r="Q637" s="59"/>
      <c r="R637" s="59"/>
      <c r="S637" s="59"/>
      <c r="T637" s="60"/>
      <c r="U637" s="33"/>
      <c r="V637" s="33"/>
      <c r="W637" s="33"/>
      <c r="X637" s="33"/>
      <c r="Y637" s="33"/>
      <c r="Z637" s="33"/>
      <c r="AA637" s="33"/>
      <c r="AB637" s="33"/>
      <c r="AC637" s="33"/>
      <c r="AD637" s="33"/>
      <c r="AE637" s="33"/>
      <c r="AT637" s="18" t="s">
        <v>152</v>
      </c>
      <c r="AU637" s="18" t="s">
        <v>82</v>
      </c>
    </row>
    <row r="638" spans="2:51" s="15" customFormat="1" ht="22.5">
      <c r="B638" s="193"/>
      <c r="D638" s="172" t="s">
        <v>156</v>
      </c>
      <c r="E638" s="194" t="s">
        <v>1</v>
      </c>
      <c r="F638" s="195" t="s">
        <v>836</v>
      </c>
      <c r="H638" s="194" t="s">
        <v>1</v>
      </c>
      <c r="I638" s="196"/>
      <c r="L638" s="193"/>
      <c r="M638" s="197"/>
      <c r="N638" s="198"/>
      <c r="O638" s="198"/>
      <c r="P638" s="198"/>
      <c r="Q638" s="198"/>
      <c r="R638" s="198"/>
      <c r="S638" s="198"/>
      <c r="T638" s="199"/>
      <c r="AT638" s="194" t="s">
        <v>156</v>
      </c>
      <c r="AU638" s="194" t="s">
        <v>82</v>
      </c>
      <c r="AV638" s="15" t="s">
        <v>80</v>
      </c>
      <c r="AW638" s="15" t="s">
        <v>29</v>
      </c>
      <c r="AX638" s="15" t="s">
        <v>72</v>
      </c>
      <c r="AY638" s="194" t="s">
        <v>142</v>
      </c>
    </row>
    <row r="639" spans="2:51" s="13" customFormat="1" ht="12">
      <c r="B639" s="177"/>
      <c r="D639" s="172" t="s">
        <v>156</v>
      </c>
      <c r="E639" s="178" t="s">
        <v>1</v>
      </c>
      <c r="F639" s="179" t="s">
        <v>837</v>
      </c>
      <c r="H639" s="180">
        <v>2124.8</v>
      </c>
      <c r="I639" s="181"/>
      <c r="L639" s="177"/>
      <c r="M639" s="182"/>
      <c r="N639" s="183"/>
      <c r="O639" s="183"/>
      <c r="P639" s="183"/>
      <c r="Q639" s="183"/>
      <c r="R639" s="183"/>
      <c r="S639" s="183"/>
      <c r="T639" s="184"/>
      <c r="AT639" s="178" t="s">
        <v>156</v>
      </c>
      <c r="AU639" s="178" t="s">
        <v>82</v>
      </c>
      <c r="AV639" s="13" t="s">
        <v>82</v>
      </c>
      <c r="AW639" s="13" t="s">
        <v>29</v>
      </c>
      <c r="AX639" s="13" t="s">
        <v>72</v>
      </c>
      <c r="AY639" s="178" t="s">
        <v>142</v>
      </c>
    </row>
    <row r="640" spans="2:51" s="13" customFormat="1" ht="12">
      <c r="B640" s="177"/>
      <c r="D640" s="172" t="s">
        <v>156</v>
      </c>
      <c r="E640" s="178" t="s">
        <v>1</v>
      </c>
      <c r="F640" s="179" t="s">
        <v>838</v>
      </c>
      <c r="H640" s="180">
        <v>1808.4</v>
      </c>
      <c r="I640" s="181"/>
      <c r="L640" s="177"/>
      <c r="M640" s="182"/>
      <c r="N640" s="183"/>
      <c r="O640" s="183"/>
      <c r="P640" s="183"/>
      <c r="Q640" s="183"/>
      <c r="R640" s="183"/>
      <c r="S640" s="183"/>
      <c r="T640" s="184"/>
      <c r="AT640" s="178" t="s">
        <v>156</v>
      </c>
      <c r="AU640" s="178" t="s">
        <v>82</v>
      </c>
      <c r="AV640" s="13" t="s">
        <v>82</v>
      </c>
      <c r="AW640" s="13" t="s">
        <v>29</v>
      </c>
      <c r="AX640" s="13" t="s">
        <v>72</v>
      </c>
      <c r="AY640" s="178" t="s">
        <v>142</v>
      </c>
    </row>
    <row r="641" spans="2:51" s="13" customFormat="1" ht="12">
      <c r="B641" s="177"/>
      <c r="D641" s="172" t="s">
        <v>156</v>
      </c>
      <c r="E641" s="178" t="s">
        <v>1</v>
      </c>
      <c r="F641" s="179" t="s">
        <v>839</v>
      </c>
      <c r="H641" s="180">
        <v>812</v>
      </c>
      <c r="I641" s="181"/>
      <c r="L641" s="177"/>
      <c r="M641" s="182"/>
      <c r="N641" s="183"/>
      <c r="O641" s="183"/>
      <c r="P641" s="183"/>
      <c r="Q641" s="183"/>
      <c r="R641" s="183"/>
      <c r="S641" s="183"/>
      <c r="T641" s="184"/>
      <c r="AT641" s="178" t="s">
        <v>156</v>
      </c>
      <c r="AU641" s="178" t="s">
        <v>82</v>
      </c>
      <c r="AV641" s="13" t="s">
        <v>82</v>
      </c>
      <c r="AW641" s="13" t="s">
        <v>29</v>
      </c>
      <c r="AX641" s="13" t="s">
        <v>72</v>
      </c>
      <c r="AY641" s="178" t="s">
        <v>142</v>
      </c>
    </row>
    <row r="642" spans="2:51" s="13" customFormat="1" ht="12">
      <c r="B642" s="177"/>
      <c r="D642" s="172" t="s">
        <v>156</v>
      </c>
      <c r="E642" s="178" t="s">
        <v>1</v>
      </c>
      <c r="F642" s="179" t="s">
        <v>840</v>
      </c>
      <c r="H642" s="180">
        <v>265</v>
      </c>
      <c r="I642" s="181"/>
      <c r="L642" s="177"/>
      <c r="M642" s="182"/>
      <c r="N642" s="183"/>
      <c r="O642" s="183"/>
      <c r="P642" s="183"/>
      <c r="Q642" s="183"/>
      <c r="R642" s="183"/>
      <c r="S642" s="183"/>
      <c r="T642" s="184"/>
      <c r="AT642" s="178" t="s">
        <v>156</v>
      </c>
      <c r="AU642" s="178" t="s">
        <v>82</v>
      </c>
      <c r="AV642" s="13" t="s">
        <v>82</v>
      </c>
      <c r="AW642" s="13" t="s">
        <v>29</v>
      </c>
      <c r="AX642" s="13" t="s">
        <v>72</v>
      </c>
      <c r="AY642" s="178" t="s">
        <v>142</v>
      </c>
    </row>
    <row r="643" spans="2:51" s="13" customFormat="1" ht="12">
      <c r="B643" s="177"/>
      <c r="D643" s="172" t="s">
        <v>156</v>
      </c>
      <c r="E643" s="178" t="s">
        <v>1</v>
      </c>
      <c r="F643" s="179" t="s">
        <v>841</v>
      </c>
      <c r="H643" s="180">
        <v>663</v>
      </c>
      <c r="I643" s="181"/>
      <c r="L643" s="177"/>
      <c r="M643" s="182"/>
      <c r="N643" s="183"/>
      <c r="O643" s="183"/>
      <c r="P643" s="183"/>
      <c r="Q643" s="183"/>
      <c r="R643" s="183"/>
      <c r="S643" s="183"/>
      <c r="T643" s="184"/>
      <c r="AT643" s="178" t="s">
        <v>156</v>
      </c>
      <c r="AU643" s="178" t="s">
        <v>82</v>
      </c>
      <c r="AV643" s="13" t="s">
        <v>82</v>
      </c>
      <c r="AW643" s="13" t="s">
        <v>29</v>
      </c>
      <c r="AX643" s="13" t="s">
        <v>72</v>
      </c>
      <c r="AY643" s="178" t="s">
        <v>142</v>
      </c>
    </row>
    <row r="644" spans="2:51" s="13" customFormat="1" ht="12">
      <c r="B644" s="177"/>
      <c r="D644" s="172" t="s">
        <v>156</v>
      </c>
      <c r="E644" s="178" t="s">
        <v>1</v>
      </c>
      <c r="F644" s="179" t="s">
        <v>842</v>
      </c>
      <c r="H644" s="180">
        <v>368</v>
      </c>
      <c r="I644" s="181"/>
      <c r="L644" s="177"/>
      <c r="M644" s="182"/>
      <c r="N644" s="183"/>
      <c r="O644" s="183"/>
      <c r="P644" s="183"/>
      <c r="Q644" s="183"/>
      <c r="R644" s="183"/>
      <c r="S644" s="183"/>
      <c r="T644" s="184"/>
      <c r="AT644" s="178" t="s">
        <v>156</v>
      </c>
      <c r="AU644" s="178" t="s">
        <v>82</v>
      </c>
      <c r="AV644" s="13" t="s">
        <v>82</v>
      </c>
      <c r="AW644" s="13" t="s">
        <v>29</v>
      </c>
      <c r="AX644" s="13" t="s">
        <v>72</v>
      </c>
      <c r="AY644" s="178" t="s">
        <v>142</v>
      </c>
    </row>
    <row r="645" spans="2:51" s="13" customFormat="1" ht="12">
      <c r="B645" s="177"/>
      <c r="D645" s="172" t="s">
        <v>156</v>
      </c>
      <c r="E645" s="178" t="s">
        <v>1</v>
      </c>
      <c r="F645" s="179" t="s">
        <v>843</v>
      </c>
      <c r="H645" s="180">
        <v>391.5</v>
      </c>
      <c r="I645" s="181"/>
      <c r="L645" s="177"/>
      <c r="M645" s="182"/>
      <c r="N645" s="183"/>
      <c r="O645" s="183"/>
      <c r="P645" s="183"/>
      <c r="Q645" s="183"/>
      <c r="R645" s="183"/>
      <c r="S645" s="183"/>
      <c r="T645" s="184"/>
      <c r="AT645" s="178" t="s">
        <v>156</v>
      </c>
      <c r="AU645" s="178" t="s">
        <v>82</v>
      </c>
      <c r="AV645" s="13" t="s">
        <v>82</v>
      </c>
      <c r="AW645" s="13" t="s">
        <v>29</v>
      </c>
      <c r="AX645" s="13" t="s">
        <v>72</v>
      </c>
      <c r="AY645" s="178" t="s">
        <v>142</v>
      </c>
    </row>
    <row r="646" spans="2:51" s="13" customFormat="1" ht="12">
      <c r="B646" s="177"/>
      <c r="D646" s="172" t="s">
        <v>156</v>
      </c>
      <c r="E646" s="178" t="s">
        <v>1</v>
      </c>
      <c r="F646" s="179" t="s">
        <v>844</v>
      </c>
      <c r="H646" s="180">
        <v>21.6</v>
      </c>
      <c r="I646" s="181"/>
      <c r="L646" s="177"/>
      <c r="M646" s="182"/>
      <c r="N646" s="183"/>
      <c r="O646" s="183"/>
      <c r="P646" s="183"/>
      <c r="Q646" s="183"/>
      <c r="R646" s="183"/>
      <c r="S646" s="183"/>
      <c r="T646" s="184"/>
      <c r="AT646" s="178" t="s">
        <v>156</v>
      </c>
      <c r="AU646" s="178" t="s">
        <v>82</v>
      </c>
      <c r="AV646" s="13" t="s">
        <v>82</v>
      </c>
      <c r="AW646" s="13" t="s">
        <v>29</v>
      </c>
      <c r="AX646" s="13" t="s">
        <v>72</v>
      </c>
      <c r="AY646" s="178" t="s">
        <v>142</v>
      </c>
    </row>
    <row r="647" spans="2:51" s="13" customFormat="1" ht="12">
      <c r="B647" s="177"/>
      <c r="D647" s="172" t="s">
        <v>156</v>
      </c>
      <c r="E647" s="178" t="s">
        <v>1</v>
      </c>
      <c r="F647" s="179" t="s">
        <v>845</v>
      </c>
      <c r="H647" s="180">
        <v>0.48</v>
      </c>
      <c r="I647" s="181"/>
      <c r="L647" s="177"/>
      <c r="M647" s="182"/>
      <c r="N647" s="183"/>
      <c r="O647" s="183"/>
      <c r="P647" s="183"/>
      <c r="Q647" s="183"/>
      <c r="R647" s="183"/>
      <c r="S647" s="183"/>
      <c r="T647" s="184"/>
      <c r="AT647" s="178" t="s">
        <v>156</v>
      </c>
      <c r="AU647" s="178" t="s">
        <v>82</v>
      </c>
      <c r="AV647" s="13" t="s">
        <v>82</v>
      </c>
      <c r="AW647" s="13" t="s">
        <v>29</v>
      </c>
      <c r="AX647" s="13" t="s">
        <v>72</v>
      </c>
      <c r="AY647" s="178" t="s">
        <v>142</v>
      </c>
    </row>
    <row r="648" spans="2:51" s="13" customFormat="1" ht="12">
      <c r="B648" s="177"/>
      <c r="D648" s="172" t="s">
        <v>156</v>
      </c>
      <c r="E648" s="178" t="s">
        <v>1</v>
      </c>
      <c r="F648" s="179" t="s">
        <v>846</v>
      </c>
      <c r="H648" s="180">
        <v>0.032</v>
      </c>
      <c r="I648" s="181"/>
      <c r="L648" s="177"/>
      <c r="M648" s="182"/>
      <c r="N648" s="183"/>
      <c r="O648" s="183"/>
      <c r="P648" s="183"/>
      <c r="Q648" s="183"/>
      <c r="R648" s="183"/>
      <c r="S648" s="183"/>
      <c r="T648" s="184"/>
      <c r="AT648" s="178" t="s">
        <v>156</v>
      </c>
      <c r="AU648" s="178" t="s">
        <v>82</v>
      </c>
      <c r="AV648" s="13" t="s">
        <v>82</v>
      </c>
      <c r="AW648" s="13" t="s">
        <v>29</v>
      </c>
      <c r="AX648" s="13" t="s">
        <v>72</v>
      </c>
      <c r="AY648" s="178" t="s">
        <v>142</v>
      </c>
    </row>
    <row r="649" spans="2:51" s="14" customFormat="1" ht="12">
      <c r="B649" s="185"/>
      <c r="D649" s="172" t="s">
        <v>156</v>
      </c>
      <c r="E649" s="186" t="s">
        <v>1</v>
      </c>
      <c r="F649" s="187" t="s">
        <v>158</v>
      </c>
      <c r="H649" s="188">
        <v>6454.812</v>
      </c>
      <c r="I649" s="189"/>
      <c r="L649" s="185"/>
      <c r="M649" s="190"/>
      <c r="N649" s="191"/>
      <c r="O649" s="191"/>
      <c r="P649" s="191"/>
      <c r="Q649" s="191"/>
      <c r="R649" s="191"/>
      <c r="S649" s="191"/>
      <c r="T649" s="192"/>
      <c r="AT649" s="186" t="s">
        <v>156</v>
      </c>
      <c r="AU649" s="186" t="s">
        <v>82</v>
      </c>
      <c r="AV649" s="14" t="s">
        <v>150</v>
      </c>
      <c r="AW649" s="14" t="s">
        <v>29</v>
      </c>
      <c r="AX649" s="14" t="s">
        <v>80</v>
      </c>
      <c r="AY649" s="186" t="s">
        <v>142</v>
      </c>
    </row>
    <row r="650" spans="1:65" s="2" customFormat="1" ht="21.75" customHeight="1">
      <c r="A650" s="33"/>
      <c r="B650" s="158"/>
      <c r="C650" s="159" t="s">
        <v>847</v>
      </c>
      <c r="D650" s="159" t="s">
        <v>145</v>
      </c>
      <c r="E650" s="160" t="s">
        <v>848</v>
      </c>
      <c r="F650" s="161" t="s">
        <v>849</v>
      </c>
      <c r="G650" s="162" t="s">
        <v>200</v>
      </c>
      <c r="H650" s="163">
        <v>5010.2</v>
      </c>
      <c r="I650" s="164"/>
      <c r="J650" s="165">
        <f>ROUND(I650*H650,2)</f>
        <v>0</v>
      </c>
      <c r="K650" s="161" t="s">
        <v>149</v>
      </c>
      <c r="L650" s="34"/>
      <c r="M650" s="166" t="s">
        <v>1</v>
      </c>
      <c r="N650" s="167" t="s">
        <v>37</v>
      </c>
      <c r="O650" s="59"/>
      <c r="P650" s="168">
        <f>O650*H650</f>
        <v>0</v>
      </c>
      <c r="Q650" s="168">
        <v>0</v>
      </c>
      <c r="R650" s="168">
        <f>Q650*H650</f>
        <v>0</v>
      </c>
      <c r="S650" s="168">
        <v>0</v>
      </c>
      <c r="T650" s="169">
        <f>S650*H650</f>
        <v>0</v>
      </c>
      <c r="U650" s="33"/>
      <c r="V650" s="33"/>
      <c r="W650" s="33"/>
      <c r="X650" s="33"/>
      <c r="Y650" s="33"/>
      <c r="Z650" s="33"/>
      <c r="AA650" s="33"/>
      <c r="AB650" s="33"/>
      <c r="AC650" s="33"/>
      <c r="AD650" s="33"/>
      <c r="AE650" s="33"/>
      <c r="AR650" s="170" t="s">
        <v>150</v>
      </c>
      <c r="AT650" s="170" t="s">
        <v>145</v>
      </c>
      <c r="AU650" s="170" t="s">
        <v>82</v>
      </c>
      <c r="AY650" s="18" t="s">
        <v>142</v>
      </c>
      <c r="BE650" s="171">
        <f>IF(N650="základní",J650,0)</f>
        <v>0</v>
      </c>
      <c r="BF650" s="171">
        <f>IF(N650="snížená",J650,0)</f>
        <v>0</v>
      </c>
      <c r="BG650" s="171">
        <f>IF(N650="zákl. přenesená",J650,0)</f>
        <v>0</v>
      </c>
      <c r="BH650" s="171">
        <f>IF(N650="sníž. přenesená",J650,0)</f>
        <v>0</v>
      </c>
      <c r="BI650" s="171">
        <f>IF(N650="nulová",J650,0)</f>
        <v>0</v>
      </c>
      <c r="BJ650" s="18" t="s">
        <v>80</v>
      </c>
      <c r="BK650" s="171">
        <f>ROUND(I650*H650,2)</f>
        <v>0</v>
      </c>
      <c r="BL650" s="18" t="s">
        <v>150</v>
      </c>
      <c r="BM650" s="170" t="s">
        <v>850</v>
      </c>
    </row>
    <row r="651" spans="1:47" s="2" customFormat="1" ht="12">
      <c r="A651" s="33"/>
      <c r="B651" s="34"/>
      <c r="C651" s="33"/>
      <c r="D651" s="172" t="s">
        <v>152</v>
      </c>
      <c r="E651" s="33"/>
      <c r="F651" s="173" t="s">
        <v>851</v>
      </c>
      <c r="G651" s="33"/>
      <c r="H651" s="33"/>
      <c r="I651" s="94"/>
      <c r="J651" s="33"/>
      <c r="K651" s="33"/>
      <c r="L651" s="34"/>
      <c r="M651" s="174"/>
      <c r="N651" s="175"/>
      <c r="O651" s="59"/>
      <c r="P651" s="59"/>
      <c r="Q651" s="59"/>
      <c r="R651" s="59"/>
      <c r="S651" s="59"/>
      <c r="T651" s="60"/>
      <c r="U651" s="33"/>
      <c r="V651" s="33"/>
      <c r="W651" s="33"/>
      <c r="X651" s="33"/>
      <c r="Y651" s="33"/>
      <c r="Z651" s="33"/>
      <c r="AA651" s="33"/>
      <c r="AB651" s="33"/>
      <c r="AC651" s="33"/>
      <c r="AD651" s="33"/>
      <c r="AE651" s="33"/>
      <c r="AT651" s="18" t="s">
        <v>152</v>
      </c>
      <c r="AU651" s="18" t="s">
        <v>82</v>
      </c>
    </row>
    <row r="652" spans="1:47" s="2" customFormat="1" ht="39">
      <c r="A652" s="33"/>
      <c r="B652" s="34"/>
      <c r="C652" s="33"/>
      <c r="D652" s="172" t="s">
        <v>154</v>
      </c>
      <c r="E652" s="33"/>
      <c r="F652" s="176" t="s">
        <v>852</v>
      </c>
      <c r="G652" s="33"/>
      <c r="H652" s="33"/>
      <c r="I652" s="94"/>
      <c r="J652" s="33"/>
      <c r="K652" s="33"/>
      <c r="L652" s="34"/>
      <c r="M652" s="174"/>
      <c r="N652" s="175"/>
      <c r="O652" s="59"/>
      <c r="P652" s="59"/>
      <c r="Q652" s="59"/>
      <c r="R652" s="59"/>
      <c r="S652" s="59"/>
      <c r="T652" s="60"/>
      <c r="U652" s="33"/>
      <c r="V652" s="33"/>
      <c r="W652" s="33"/>
      <c r="X652" s="33"/>
      <c r="Y652" s="33"/>
      <c r="Z652" s="33"/>
      <c r="AA652" s="33"/>
      <c r="AB652" s="33"/>
      <c r="AC652" s="33"/>
      <c r="AD652" s="33"/>
      <c r="AE652" s="33"/>
      <c r="AT652" s="18" t="s">
        <v>154</v>
      </c>
      <c r="AU652" s="18" t="s">
        <v>82</v>
      </c>
    </row>
    <row r="653" spans="2:51" s="13" customFormat="1" ht="12">
      <c r="B653" s="177"/>
      <c r="D653" s="172" t="s">
        <v>156</v>
      </c>
      <c r="E653" s="178" t="s">
        <v>1</v>
      </c>
      <c r="F653" s="179" t="s">
        <v>853</v>
      </c>
      <c r="H653" s="180">
        <v>5010.2</v>
      </c>
      <c r="I653" s="181"/>
      <c r="L653" s="177"/>
      <c r="M653" s="182"/>
      <c r="N653" s="183"/>
      <c r="O653" s="183"/>
      <c r="P653" s="183"/>
      <c r="Q653" s="183"/>
      <c r="R653" s="183"/>
      <c r="S653" s="183"/>
      <c r="T653" s="184"/>
      <c r="AT653" s="178" t="s">
        <v>156</v>
      </c>
      <c r="AU653" s="178" t="s">
        <v>82</v>
      </c>
      <c r="AV653" s="13" t="s">
        <v>82</v>
      </c>
      <c r="AW653" s="13" t="s">
        <v>29</v>
      </c>
      <c r="AX653" s="13" t="s">
        <v>80</v>
      </c>
      <c r="AY653" s="178" t="s">
        <v>142</v>
      </c>
    </row>
    <row r="654" spans="1:65" s="2" customFormat="1" ht="21.75" customHeight="1">
      <c r="A654" s="33"/>
      <c r="B654" s="158"/>
      <c r="C654" s="159" t="s">
        <v>854</v>
      </c>
      <c r="D654" s="159" t="s">
        <v>145</v>
      </c>
      <c r="E654" s="160" t="s">
        <v>855</v>
      </c>
      <c r="F654" s="161" t="s">
        <v>856</v>
      </c>
      <c r="G654" s="162" t="s">
        <v>200</v>
      </c>
      <c r="H654" s="163">
        <v>1444.612</v>
      </c>
      <c r="I654" s="164"/>
      <c r="J654" s="165">
        <f>ROUND(I654*H654,2)</f>
        <v>0</v>
      </c>
      <c r="K654" s="161" t="s">
        <v>149</v>
      </c>
      <c r="L654" s="34"/>
      <c r="M654" s="166" t="s">
        <v>1</v>
      </c>
      <c r="N654" s="167" t="s">
        <v>37</v>
      </c>
      <c r="O654" s="59"/>
      <c r="P654" s="168">
        <f>O654*H654</f>
        <v>0</v>
      </c>
      <c r="Q654" s="168">
        <v>0</v>
      </c>
      <c r="R654" s="168">
        <f>Q654*H654</f>
        <v>0</v>
      </c>
      <c r="S654" s="168">
        <v>0</v>
      </c>
      <c r="T654" s="169">
        <f>S654*H654</f>
        <v>0</v>
      </c>
      <c r="U654" s="33"/>
      <c r="V654" s="33"/>
      <c r="W654" s="33"/>
      <c r="X654" s="33"/>
      <c r="Y654" s="33"/>
      <c r="Z654" s="33"/>
      <c r="AA654" s="33"/>
      <c r="AB654" s="33"/>
      <c r="AC654" s="33"/>
      <c r="AD654" s="33"/>
      <c r="AE654" s="33"/>
      <c r="AR654" s="170" t="s">
        <v>150</v>
      </c>
      <c r="AT654" s="170" t="s">
        <v>145</v>
      </c>
      <c r="AU654" s="170" t="s">
        <v>82</v>
      </c>
      <c r="AY654" s="18" t="s">
        <v>142</v>
      </c>
      <c r="BE654" s="171">
        <f>IF(N654="základní",J654,0)</f>
        <v>0</v>
      </c>
      <c r="BF654" s="171">
        <f>IF(N654="snížená",J654,0)</f>
        <v>0</v>
      </c>
      <c r="BG654" s="171">
        <f>IF(N654="zákl. přenesená",J654,0)</f>
        <v>0</v>
      </c>
      <c r="BH654" s="171">
        <f>IF(N654="sníž. přenesená",J654,0)</f>
        <v>0</v>
      </c>
      <c r="BI654" s="171">
        <f>IF(N654="nulová",J654,0)</f>
        <v>0</v>
      </c>
      <c r="BJ654" s="18" t="s">
        <v>80</v>
      </c>
      <c r="BK654" s="171">
        <f>ROUND(I654*H654,2)</f>
        <v>0</v>
      </c>
      <c r="BL654" s="18" t="s">
        <v>150</v>
      </c>
      <c r="BM654" s="170" t="s">
        <v>857</v>
      </c>
    </row>
    <row r="655" spans="1:47" s="2" customFormat="1" ht="19.5">
      <c r="A655" s="33"/>
      <c r="B655" s="34"/>
      <c r="C655" s="33"/>
      <c r="D655" s="172" t="s">
        <v>152</v>
      </c>
      <c r="E655" s="33"/>
      <c r="F655" s="173" t="s">
        <v>858</v>
      </c>
      <c r="G655" s="33"/>
      <c r="H655" s="33"/>
      <c r="I655" s="94"/>
      <c r="J655" s="33"/>
      <c r="K655" s="33"/>
      <c r="L655" s="34"/>
      <c r="M655" s="174"/>
      <c r="N655" s="175"/>
      <c r="O655" s="59"/>
      <c r="P655" s="59"/>
      <c r="Q655" s="59"/>
      <c r="R655" s="59"/>
      <c r="S655" s="59"/>
      <c r="T655" s="60"/>
      <c r="U655" s="33"/>
      <c r="V655" s="33"/>
      <c r="W655" s="33"/>
      <c r="X655" s="33"/>
      <c r="Y655" s="33"/>
      <c r="Z655" s="33"/>
      <c r="AA655" s="33"/>
      <c r="AB655" s="33"/>
      <c r="AC655" s="33"/>
      <c r="AD655" s="33"/>
      <c r="AE655" s="33"/>
      <c r="AT655" s="18" t="s">
        <v>152</v>
      </c>
      <c r="AU655" s="18" t="s">
        <v>82</v>
      </c>
    </row>
    <row r="656" spans="1:47" s="2" customFormat="1" ht="39">
      <c r="A656" s="33"/>
      <c r="B656" s="34"/>
      <c r="C656" s="33"/>
      <c r="D656" s="172" t="s">
        <v>154</v>
      </c>
      <c r="E656" s="33"/>
      <c r="F656" s="176" t="s">
        <v>852</v>
      </c>
      <c r="G656" s="33"/>
      <c r="H656" s="33"/>
      <c r="I656" s="94"/>
      <c r="J656" s="33"/>
      <c r="K656" s="33"/>
      <c r="L656" s="34"/>
      <c r="M656" s="174"/>
      <c r="N656" s="175"/>
      <c r="O656" s="59"/>
      <c r="P656" s="59"/>
      <c r="Q656" s="59"/>
      <c r="R656" s="59"/>
      <c r="S656" s="59"/>
      <c r="T656" s="60"/>
      <c r="U656" s="33"/>
      <c r="V656" s="33"/>
      <c r="W656" s="33"/>
      <c r="X656" s="33"/>
      <c r="Y656" s="33"/>
      <c r="Z656" s="33"/>
      <c r="AA656" s="33"/>
      <c r="AB656" s="33"/>
      <c r="AC656" s="33"/>
      <c r="AD656" s="33"/>
      <c r="AE656" s="33"/>
      <c r="AT656" s="18" t="s">
        <v>154</v>
      </c>
      <c r="AU656" s="18" t="s">
        <v>82</v>
      </c>
    </row>
    <row r="657" spans="2:51" s="13" customFormat="1" ht="12">
      <c r="B657" s="177"/>
      <c r="D657" s="172" t="s">
        <v>156</v>
      </c>
      <c r="E657" s="178" t="s">
        <v>1</v>
      </c>
      <c r="F657" s="179" t="s">
        <v>859</v>
      </c>
      <c r="H657" s="180">
        <v>1444.612</v>
      </c>
      <c r="I657" s="181"/>
      <c r="L657" s="177"/>
      <c r="M657" s="182"/>
      <c r="N657" s="183"/>
      <c r="O657" s="183"/>
      <c r="P657" s="183"/>
      <c r="Q657" s="183"/>
      <c r="R657" s="183"/>
      <c r="S657" s="183"/>
      <c r="T657" s="184"/>
      <c r="AT657" s="178" t="s">
        <v>156</v>
      </c>
      <c r="AU657" s="178" t="s">
        <v>82</v>
      </c>
      <c r="AV657" s="13" t="s">
        <v>82</v>
      </c>
      <c r="AW657" s="13" t="s">
        <v>29</v>
      </c>
      <c r="AX657" s="13" t="s">
        <v>80</v>
      </c>
      <c r="AY657" s="178" t="s">
        <v>142</v>
      </c>
    </row>
    <row r="658" spans="1:65" s="2" customFormat="1" ht="21.75" customHeight="1">
      <c r="A658" s="33"/>
      <c r="B658" s="158"/>
      <c r="C658" s="159" t="s">
        <v>860</v>
      </c>
      <c r="D658" s="159" t="s">
        <v>145</v>
      </c>
      <c r="E658" s="160" t="s">
        <v>861</v>
      </c>
      <c r="F658" s="161" t="s">
        <v>862</v>
      </c>
      <c r="G658" s="162" t="s">
        <v>200</v>
      </c>
      <c r="H658" s="163">
        <v>914.18</v>
      </c>
      <c r="I658" s="164"/>
      <c r="J658" s="165">
        <f>ROUND(I658*H658,2)</f>
        <v>0</v>
      </c>
      <c r="K658" s="161" t="s">
        <v>149</v>
      </c>
      <c r="L658" s="34"/>
      <c r="M658" s="166" t="s">
        <v>1</v>
      </c>
      <c r="N658" s="167" t="s">
        <v>37</v>
      </c>
      <c r="O658" s="59"/>
      <c r="P658" s="168">
        <f>O658*H658</f>
        <v>0</v>
      </c>
      <c r="Q658" s="168">
        <v>0</v>
      </c>
      <c r="R658" s="168">
        <f>Q658*H658</f>
        <v>0</v>
      </c>
      <c r="S658" s="168">
        <v>0</v>
      </c>
      <c r="T658" s="169">
        <f>S658*H658</f>
        <v>0</v>
      </c>
      <c r="U658" s="33"/>
      <c r="V658" s="33"/>
      <c r="W658" s="33"/>
      <c r="X658" s="33"/>
      <c r="Y658" s="33"/>
      <c r="Z658" s="33"/>
      <c r="AA658" s="33"/>
      <c r="AB658" s="33"/>
      <c r="AC658" s="33"/>
      <c r="AD658" s="33"/>
      <c r="AE658" s="33"/>
      <c r="AR658" s="170" t="s">
        <v>150</v>
      </c>
      <c r="AT658" s="170" t="s">
        <v>145</v>
      </c>
      <c r="AU658" s="170" t="s">
        <v>82</v>
      </c>
      <c r="AY658" s="18" t="s">
        <v>142</v>
      </c>
      <c r="BE658" s="171">
        <f>IF(N658="základní",J658,0)</f>
        <v>0</v>
      </c>
      <c r="BF658" s="171">
        <f>IF(N658="snížená",J658,0)</f>
        <v>0</v>
      </c>
      <c r="BG658" s="171">
        <f>IF(N658="zákl. přenesená",J658,0)</f>
        <v>0</v>
      </c>
      <c r="BH658" s="171">
        <f>IF(N658="sníž. přenesená",J658,0)</f>
        <v>0</v>
      </c>
      <c r="BI658" s="171">
        <f>IF(N658="nulová",J658,0)</f>
        <v>0</v>
      </c>
      <c r="BJ658" s="18" t="s">
        <v>80</v>
      </c>
      <c r="BK658" s="171">
        <f>ROUND(I658*H658,2)</f>
        <v>0</v>
      </c>
      <c r="BL658" s="18" t="s">
        <v>150</v>
      </c>
      <c r="BM658" s="170" t="s">
        <v>863</v>
      </c>
    </row>
    <row r="659" spans="1:47" s="2" customFormat="1" ht="29.25">
      <c r="A659" s="33"/>
      <c r="B659" s="34"/>
      <c r="C659" s="33"/>
      <c r="D659" s="172" t="s">
        <v>152</v>
      </c>
      <c r="E659" s="33"/>
      <c r="F659" s="173" t="s">
        <v>864</v>
      </c>
      <c r="G659" s="33"/>
      <c r="H659" s="33"/>
      <c r="I659" s="94"/>
      <c r="J659" s="33"/>
      <c r="K659" s="33"/>
      <c r="L659" s="34"/>
      <c r="M659" s="174"/>
      <c r="N659" s="175"/>
      <c r="O659" s="59"/>
      <c r="P659" s="59"/>
      <c r="Q659" s="59"/>
      <c r="R659" s="59"/>
      <c r="S659" s="59"/>
      <c r="T659" s="60"/>
      <c r="U659" s="33"/>
      <c r="V659" s="33"/>
      <c r="W659" s="33"/>
      <c r="X659" s="33"/>
      <c r="Y659" s="33"/>
      <c r="Z659" s="33"/>
      <c r="AA659" s="33"/>
      <c r="AB659" s="33"/>
      <c r="AC659" s="33"/>
      <c r="AD659" s="33"/>
      <c r="AE659" s="33"/>
      <c r="AT659" s="18" t="s">
        <v>152</v>
      </c>
      <c r="AU659" s="18" t="s">
        <v>82</v>
      </c>
    </row>
    <row r="660" spans="1:47" s="2" customFormat="1" ht="78">
      <c r="A660" s="33"/>
      <c r="B660" s="34"/>
      <c r="C660" s="33"/>
      <c r="D660" s="172" t="s">
        <v>154</v>
      </c>
      <c r="E660" s="33"/>
      <c r="F660" s="176" t="s">
        <v>865</v>
      </c>
      <c r="G660" s="33"/>
      <c r="H660" s="33"/>
      <c r="I660" s="94"/>
      <c r="J660" s="33"/>
      <c r="K660" s="33"/>
      <c r="L660" s="34"/>
      <c r="M660" s="174"/>
      <c r="N660" s="175"/>
      <c r="O660" s="59"/>
      <c r="P660" s="59"/>
      <c r="Q660" s="59"/>
      <c r="R660" s="59"/>
      <c r="S660" s="59"/>
      <c r="T660" s="60"/>
      <c r="U660" s="33"/>
      <c r="V660" s="33"/>
      <c r="W660" s="33"/>
      <c r="X660" s="33"/>
      <c r="Y660" s="33"/>
      <c r="Z660" s="33"/>
      <c r="AA660" s="33"/>
      <c r="AB660" s="33"/>
      <c r="AC660" s="33"/>
      <c r="AD660" s="33"/>
      <c r="AE660" s="33"/>
      <c r="AT660" s="18" t="s">
        <v>154</v>
      </c>
      <c r="AU660" s="18" t="s">
        <v>82</v>
      </c>
    </row>
    <row r="661" spans="2:51" s="13" customFormat="1" ht="12">
      <c r="B661" s="177"/>
      <c r="D661" s="172" t="s">
        <v>156</v>
      </c>
      <c r="E661" s="178" t="s">
        <v>1</v>
      </c>
      <c r="F661" s="179" t="s">
        <v>866</v>
      </c>
      <c r="H661" s="180">
        <v>132.6</v>
      </c>
      <c r="I661" s="181"/>
      <c r="L661" s="177"/>
      <c r="M661" s="182"/>
      <c r="N661" s="183"/>
      <c r="O661" s="183"/>
      <c r="P661" s="183"/>
      <c r="Q661" s="183"/>
      <c r="R661" s="183"/>
      <c r="S661" s="183"/>
      <c r="T661" s="184"/>
      <c r="AT661" s="178" t="s">
        <v>156</v>
      </c>
      <c r="AU661" s="178" t="s">
        <v>82</v>
      </c>
      <c r="AV661" s="13" t="s">
        <v>82</v>
      </c>
      <c r="AW661" s="13" t="s">
        <v>29</v>
      </c>
      <c r="AX661" s="13" t="s">
        <v>72</v>
      </c>
      <c r="AY661" s="178" t="s">
        <v>142</v>
      </c>
    </row>
    <row r="662" spans="2:51" s="13" customFormat="1" ht="12">
      <c r="B662" s="177"/>
      <c r="D662" s="172" t="s">
        <v>156</v>
      </c>
      <c r="E662" s="178" t="s">
        <v>1</v>
      </c>
      <c r="F662" s="179" t="s">
        <v>842</v>
      </c>
      <c r="H662" s="180">
        <v>368</v>
      </c>
      <c r="I662" s="181"/>
      <c r="L662" s="177"/>
      <c r="M662" s="182"/>
      <c r="N662" s="183"/>
      <c r="O662" s="183"/>
      <c r="P662" s="183"/>
      <c r="Q662" s="183"/>
      <c r="R662" s="183"/>
      <c r="S662" s="183"/>
      <c r="T662" s="184"/>
      <c r="AT662" s="178" t="s">
        <v>156</v>
      </c>
      <c r="AU662" s="178" t="s">
        <v>82</v>
      </c>
      <c r="AV662" s="13" t="s">
        <v>82</v>
      </c>
      <c r="AW662" s="13" t="s">
        <v>29</v>
      </c>
      <c r="AX662" s="13" t="s">
        <v>72</v>
      </c>
      <c r="AY662" s="178" t="s">
        <v>142</v>
      </c>
    </row>
    <row r="663" spans="2:51" s="13" customFormat="1" ht="12">
      <c r="B663" s="177"/>
      <c r="D663" s="172" t="s">
        <v>156</v>
      </c>
      <c r="E663" s="178" t="s">
        <v>1</v>
      </c>
      <c r="F663" s="179" t="s">
        <v>843</v>
      </c>
      <c r="H663" s="180">
        <v>391.5</v>
      </c>
      <c r="I663" s="181"/>
      <c r="L663" s="177"/>
      <c r="M663" s="182"/>
      <c r="N663" s="183"/>
      <c r="O663" s="183"/>
      <c r="P663" s="183"/>
      <c r="Q663" s="183"/>
      <c r="R663" s="183"/>
      <c r="S663" s="183"/>
      <c r="T663" s="184"/>
      <c r="AT663" s="178" t="s">
        <v>156</v>
      </c>
      <c r="AU663" s="178" t="s">
        <v>82</v>
      </c>
      <c r="AV663" s="13" t="s">
        <v>82</v>
      </c>
      <c r="AW663" s="13" t="s">
        <v>29</v>
      </c>
      <c r="AX663" s="13" t="s">
        <v>72</v>
      </c>
      <c r="AY663" s="178" t="s">
        <v>142</v>
      </c>
    </row>
    <row r="664" spans="2:51" s="13" customFormat="1" ht="12">
      <c r="B664" s="177"/>
      <c r="D664" s="172" t="s">
        <v>156</v>
      </c>
      <c r="E664" s="178" t="s">
        <v>1</v>
      </c>
      <c r="F664" s="179" t="s">
        <v>844</v>
      </c>
      <c r="H664" s="180">
        <v>21.6</v>
      </c>
      <c r="I664" s="181"/>
      <c r="L664" s="177"/>
      <c r="M664" s="182"/>
      <c r="N664" s="183"/>
      <c r="O664" s="183"/>
      <c r="P664" s="183"/>
      <c r="Q664" s="183"/>
      <c r="R664" s="183"/>
      <c r="S664" s="183"/>
      <c r="T664" s="184"/>
      <c r="AT664" s="178" t="s">
        <v>156</v>
      </c>
      <c r="AU664" s="178" t="s">
        <v>82</v>
      </c>
      <c r="AV664" s="13" t="s">
        <v>82</v>
      </c>
      <c r="AW664" s="13" t="s">
        <v>29</v>
      </c>
      <c r="AX664" s="13" t="s">
        <v>72</v>
      </c>
      <c r="AY664" s="178" t="s">
        <v>142</v>
      </c>
    </row>
    <row r="665" spans="2:51" s="13" customFormat="1" ht="12">
      <c r="B665" s="177"/>
      <c r="D665" s="172" t="s">
        <v>156</v>
      </c>
      <c r="E665" s="178" t="s">
        <v>1</v>
      </c>
      <c r="F665" s="179" t="s">
        <v>845</v>
      </c>
      <c r="H665" s="180">
        <v>0.48</v>
      </c>
      <c r="I665" s="181"/>
      <c r="L665" s="177"/>
      <c r="M665" s="182"/>
      <c r="N665" s="183"/>
      <c r="O665" s="183"/>
      <c r="P665" s="183"/>
      <c r="Q665" s="183"/>
      <c r="R665" s="183"/>
      <c r="S665" s="183"/>
      <c r="T665" s="184"/>
      <c r="AT665" s="178" t="s">
        <v>156</v>
      </c>
      <c r="AU665" s="178" t="s">
        <v>82</v>
      </c>
      <c r="AV665" s="13" t="s">
        <v>82</v>
      </c>
      <c r="AW665" s="13" t="s">
        <v>29</v>
      </c>
      <c r="AX665" s="13" t="s">
        <v>72</v>
      </c>
      <c r="AY665" s="178" t="s">
        <v>142</v>
      </c>
    </row>
    <row r="666" spans="2:51" s="14" customFormat="1" ht="12">
      <c r="B666" s="185"/>
      <c r="D666" s="172" t="s">
        <v>156</v>
      </c>
      <c r="E666" s="186" t="s">
        <v>1</v>
      </c>
      <c r="F666" s="187" t="s">
        <v>158</v>
      </c>
      <c r="H666" s="188">
        <v>914.18</v>
      </c>
      <c r="I666" s="189"/>
      <c r="L666" s="185"/>
      <c r="M666" s="190"/>
      <c r="N666" s="191"/>
      <c r="O666" s="191"/>
      <c r="P666" s="191"/>
      <c r="Q666" s="191"/>
      <c r="R666" s="191"/>
      <c r="S666" s="191"/>
      <c r="T666" s="192"/>
      <c r="AT666" s="186" t="s">
        <v>156</v>
      </c>
      <c r="AU666" s="186" t="s">
        <v>82</v>
      </c>
      <c r="AV666" s="14" t="s">
        <v>150</v>
      </c>
      <c r="AW666" s="14" t="s">
        <v>29</v>
      </c>
      <c r="AX666" s="14" t="s">
        <v>80</v>
      </c>
      <c r="AY666" s="186" t="s">
        <v>142</v>
      </c>
    </row>
    <row r="667" spans="1:65" s="2" customFormat="1" ht="21.75" customHeight="1">
      <c r="A667" s="33"/>
      <c r="B667" s="158"/>
      <c r="C667" s="159" t="s">
        <v>867</v>
      </c>
      <c r="D667" s="159" t="s">
        <v>145</v>
      </c>
      <c r="E667" s="160" t="s">
        <v>868</v>
      </c>
      <c r="F667" s="161" t="s">
        <v>869</v>
      </c>
      <c r="G667" s="162" t="s">
        <v>200</v>
      </c>
      <c r="H667" s="163">
        <v>2885.4</v>
      </c>
      <c r="I667" s="164"/>
      <c r="J667" s="165">
        <f>ROUND(I667*H667,2)</f>
        <v>0</v>
      </c>
      <c r="K667" s="161" t="s">
        <v>149</v>
      </c>
      <c r="L667" s="34"/>
      <c r="M667" s="166" t="s">
        <v>1</v>
      </c>
      <c r="N667" s="167" t="s">
        <v>37</v>
      </c>
      <c r="O667" s="59"/>
      <c r="P667" s="168">
        <f>O667*H667</f>
        <v>0</v>
      </c>
      <c r="Q667" s="168">
        <v>0</v>
      </c>
      <c r="R667" s="168">
        <f>Q667*H667</f>
        <v>0</v>
      </c>
      <c r="S667" s="168">
        <v>0</v>
      </c>
      <c r="T667" s="169">
        <f>S667*H667</f>
        <v>0</v>
      </c>
      <c r="U667" s="33"/>
      <c r="V667" s="33"/>
      <c r="W667" s="33"/>
      <c r="X667" s="33"/>
      <c r="Y667" s="33"/>
      <c r="Z667" s="33"/>
      <c r="AA667" s="33"/>
      <c r="AB667" s="33"/>
      <c r="AC667" s="33"/>
      <c r="AD667" s="33"/>
      <c r="AE667" s="33"/>
      <c r="AR667" s="170" t="s">
        <v>150</v>
      </c>
      <c r="AT667" s="170" t="s">
        <v>145</v>
      </c>
      <c r="AU667" s="170" t="s">
        <v>82</v>
      </c>
      <c r="AY667" s="18" t="s">
        <v>142</v>
      </c>
      <c r="BE667" s="171">
        <f>IF(N667="základní",J667,0)</f>
        <v>0</v>
      </c>
      <c r="BF667" s="171">
        <f>IF(N667="snížená",J667,0)</f>
        <v>0</v>
      </c>
      <c r="BG667" s="171">
        <f>IF(N667="zákl. přenesená",J667,0)</f>
        <v>0</v>
      </c>
      <c r="BH667" s="171">
        <f>IF(N667="sníž. přenesená",J667,0)</f>
        <v>0</v>
      </c>
      <c r="BI667" s="171">
        <f>IF(N667="nulová",J667,0)</f>
        <v>0</v>
      </c>
      <c r="BJ667" s="18" t="s">
        <v>80</v>
      </c>
      <c r="BK667" s="171">
        <f>ROUND(I667*H667,2)</f>
        <v>0</v>
      </c>
      <c r="BL667" s="18" t="s">
        <v>150</v>
      </c>
      <c r="BM667" s="170" t="s">
        <v>870</v>
      </c>
    </row>
    <row r="668" spans="1:47" s="2" customFormat="1" ht="29.25">
      <c r="A668" s="33"/>
      <c r="B668" s="34"/>
      <c r="C668" s="33"/>
      <c r="D668" s="172" t="s">
        <v>152</v>
      </c>
      <c r="E668" s="33"/>
      <c r="F668" s="173" t="s">
        <v>871</v>
      </c>
      <c r="G668" s="33"/>
      <c r="H668" s="33"/>
      <c r="I668" s="94"/>
      <c r="J668" s="33"/>
      <c r="K668" s="33"/>
      <c r="L668" s="34"/>
      <c r="M668" s="174"/>
      <c r="N668" s="175"/>
      <c r="O668" s="59"/>
      <c r="P668" s="59"/>
      <c r="Q668" s="59"/>
      <c r="R668" s="59"/>
      <c r="S668" s="59"/>
      <c r="T668" s="60"/>
      <c r="U668" s="33"/>
      <c r="V668" s="33"/>
      <c r="W668" s="33"/>
      <c r="X668" s="33"/>
      <c r="Y668" s="33"/>
      <c r="Z668" s="33"/>
      <c r="AA668" s="33"/>
      <c r="AB668" s="33"/>
      <c r="AC668" s="33"/>
      <c r="AD668" s="33"/>
      <c r="AE668" s="33"/>
      <c r="AT668" s="18" t="s">
        <v>152</v>
      </c>
      <c r="AU668" s="18" t="s">
        <v>82</v>
      </c>
    </row>
    <row r="669" spans="1:47" s="2" customFormat="1" ht="78">
      <c r="A669" s="33"/>
      <c r="B669" s="34"/>
      <c r="C669" s="33"/>
      <c r="D669" s="172" t="s">
        <v>154</v>
      </c>
      <c r="E669" s="33"/>
      <c r="F669" s="176" t="s">
        <v>865</v>
      </c>
      <c r="G669" s="33"/>
      <c r="H669" s="33"/>
      <c r="I669" s="94"/>
      <c r="J669" s="33"/>
      <c r="K669" s="33"/>
      <c r="L669" s="34"/>
      <c r="M669" s="174"/>
      <c r="N669" s="175"/>
      <c r="O669" s="59"/>
      <c r="P669" s="59"/>
      <c r="Q669" s="59"/>
      <c r="R669" s="59"/>
      <c r="S669" s="59"/>
      <c r="T669" s="60"/>
      <c r="U669" s="33"/>
      <c r="V669" s="33"/>
      <c r="W669" s="33"/>
      <c r="X669" s="33"/>
      <c r="Y669" s="33"/>
      <c r="Z669" s="33"/>
      <c r="AA669" s="33"/>
      <c r="AB669" s="33"/>
      <c r="AC669" s="33"/>
      <c r="AD669" s="33"/>
      <c r="AE669" s="33"/>
      <c r="AT669" s="18" t="s">
        <v>154</v>
      </c>
      <c r="AU669" s="18" t="s">
        <v>82</v>
      </c>
    </row>
    <row r="670" spans="2:51" s="13" customFormat="1" ht="12">
      <c r="B670" s="177"/>
      <c r="D670" s="172" t="s">
        <v>156</v>
      </c>
      <c r="E670" s="178" t="s">
        <v>1</v>
      </c>
      <c r="F670" s="179" t="s">
        <v>838</v>
      </c>
      <c r="H670" s="180">
        <v>1808.4</v>
      </c>
      <c r="I670" s="181"/>
      <c r="L670" s="177"/>
      <c r="M670" s="182"/>
      <c r="N670" s="183"/>
      <c r="O670" s="183"/>
      <c r="P670" s="183"/>
      <c r="Q670" s="183"/>
      <c r="R670" s="183"/>
      <c r="S670" s="183"/>
      <c r="T670" s="184"/>
      <c r="AT670" s="178" t="s">
        <v>156</v>
      </c>
      <c r="AU670" s="178" t="s">
        <v>82</v>
      </c>
      <c r="AV670" s="13" t="s">
        <v>82</v>
      </c>
      <c r="AW670" s="13" t="s">
        <v>29</v>
      </c>
      <c r="AX670" s="13" t="s">
        <v>72</v>
      </c>
      <c r="AY670" s="178" t="s">
        <v>142</v>
      </c>
    </row>
    <row r="671" spans="2:51" s="13" customFormat="1" ht="12">
      <c r="B671" s="177"/>
      <c r="D671" s="172" t="s">
        <v>156</v>
      </c>
      <c r="E671" s="178" t="s">
        <v>1</v>
      </c>
      <c r="F671" s="179" t="s">
        <v>839</v>
      </c>
      <c r="H671" s="180">
        <v>812</v>
      </c>
      <c r="I671" s="181"/>
      <c r="L671" s="177"/>
      <c r="M671" s="182"/>
      <c r="N671" s="183"/>
      <c r="O671" s="183"/>
      <c r="P671" s="183"/>
      <c r="Q671" s="183"/>
      <c r="R671" s="183"/>
      <c r="S671" s="183"/>
      <c r="T671" s="184"/>
      <c r="AT671" s="178" t="s">
        <v>156</v>
      </c>
      <c r="AU671" s="178" t="s">
        <v>82</v>
      </c>
      <c r="AV671" s="13" t="s">
        <v>82</v>
      </c>
      <c r="AW671" s="13" t="s">
        <v>29</v>
      </c>
      <c r="AX671" s="13" t="s">
        <v>72</v>
      </c>
      <c r="AY671" s="178" t="s">
        <v>142</v>
      </c>
    </row>
    <row r="672" spans="2:51" s="13" customFormat="1" ht="12">
      <c r="B672" s="177"/>
      <c r="D672" s="172" t="s">
        <v>156</v>
      </c>
      <c r="E672" s="178" t="s">
        <v>1</v>
      </c>
      <c r="F672" s="179" t="s">
        <v>840</v>
      </c>
      <c r="H672" s="180">
        <v>265</v>
      </c>
      <c r="I672" s="181"/>
      <c r="L672" s="177"/>
      <c r="M672" s="182"/>
      <c r="N672" s="183"/>
      <c r="O672" s="183"/>
      <c r="P672" s="183"/>
      <c r="Q672" s="183"/>
      <c r="R672" s="183"/>
      <c r="S672" s="183"/>
      <c r="T672" s="184"/>
      <c r="AT672" s="178" t="s">
        <v>156</v>
      </c>
      <c r="AU672" s="178" t="s">
        <v>82</v>
      </c>
      <c r="AV672" s="13" t="s">
        <v>82</v>
      </c>
      <c r="AW672" s="13" t="s">
        <v>29</v>
      </c>
      <c r="AX672" s="13" t="s">
        <v>72</v>
      </c>
      <c r="AY672" s="178" t="s">
        <v>142</v>
      </c>
    </row>
    <row r="673" spans="2:51" s="14" customFormat="1" ht="12">
      <c r="B673" s="185"/>
      <c r="D673" s="172" t="s">
        <v>156</v>
      </c>
      <c r="E673" s="186" t="s">
        <v>1</v>
      </c>
      <c r="F673" s="187" t="s">
        <v>158</v>
      </c>
      <c r="H673" s="188">
        <v>2885.4</v>
      </c>
      <c r="I673" s="189"/>
      <c r="L673" s="185"/>
      <c r="M673" s="190"/>
      <c r="N673" s="191"/>
      <c r="O673" s="191"/>
      <c r="P673" s="191"/>
      <c r="Q673" s="191"/>
      <c r="R673" s="191"/>
      <c r="S673" s="191"/>
      <c r="T673" s="192"/>
      <c r="AT673" s="186" t="s">
        <v>156</v>
      </c>
      <c r="AU673" s="186" t="s">
        <v>82</v>
      </c>
      <c r="AV673" s="14" t="s">
        <v>150</v>
      </c>
      <c r="AW673" s="14" t="s">
        <v>29</v>
      </c>
      <c r="AX673" s="14" t="s">
        <v>80</v>
      </c>
      <c r="AY673" s="186" t="s">
        <v>142</v>
      </c>
    </row>
    <row r="674" spans="2:63" s="12" customFormat="1" ht="22.9" customHeight="1">
      <c r="B674" s="145"/>
      <c r="D674" s="146" t="s">
        <v>71</v>
      </c>
      <c r="E674" s="156" t="s">
        <v>872</v>
      </c>
      <c r="F674" s="156" t="s">
        <v>873</v>
      </c>
      <c r="I674" s="148"/>
      <c r="J674" s="157">
        <f>BK674</f>
        <v>0</v>
      </c>
      <c r="L674" s="145"/>
      <c r="M674" s="150"/>
      <c r="N674" s="151"/>
      <c r="O674" s="151"/>
      <c r="P674" s="152">
        <f>SUM(P675:P680)</f>
        <v>0</v>
      </c>
      <c r="Q674" s="151"/>
      <c r="R674" s="152">
        <f>SUM(R675:R680)</f>
        <v>0</v>
      </c>
      <c r="S674" s="151"/>
      <c r="T674" s="153">
        <f>SUM(T675:T680)</f>
        <v>0</v>
      </c>
      <c r="AR674" s="146" t="s">
        <v>80</v>
      </c>
      <c r="AT674" s="154" t="s">
        <v>71</v>
      </c>
      <c r="AU674" s="154" t="s">
        <v>80</v>
      </c>
      <c r="AY674" s="146" t="s">
        <v>142</v>
      </c>
      <c r="BK674" s="155">
        <f>SUM(BK675:BK680)</f>
        <v>0</v>
      </c>
    </row>
    <row r="675" spans="1:65" s="2" customFormat="1" ht="21.75" customHeight="1">
      <c r="A675" s="33"/>
      <c r="B675" s="158"/>
      <c r="C675" s="159" t="s">
        <v>874</v>
      </c>
      <c r="D675" s="159" t="s">
        <v>145</v>
      </c>
      <c r="E675" s="160" t="s">
        <v>875</v>
      </c>
      <c r="F675" s="161" t="s">
        <v>876</v>
      </c>
      <c r="G675" s="162" t="s">
        <v>200</v>
      </c>
      <c r="H675" s="163">
        <v>5456.237</v>
      </c>
      <c r="I675" s="164"/>
      <c r="J675" s="165">
        <f>ROUND(I675*H675,2)</f>
        <v>0</v>
      </c>
      <c r="K675" s="161" t="s">
        <v>149</v>
      </c>
      <c r="L675" s="34"/>
      <c r="M675" s="166" t="s">
        <v>1</v>
      </c>
      <c r="N675" s="167" t="s">
        <v>37</v>
      </c>
      <c r="O675" s="59"/>
      <c r="P675" s="168">
        <f>O675*H675</f>
        <v>0</v>
      </c>
      <c r="Q675" s="168">
        <v>0</v>
      </c>
      <c r="R675" s="168">
        <f>Q675*H675</f>
        <v>0</v>
      </c>
      <c r="S675" s="168">
        <v>0</v>
      </c>
      <c r="T675" s="169">
        <f>S675*H675</f>
        <v>0</v>
      </c>
      <c r="U675" s="33"/>
      <c r="V675" s="33"/>
      <c r="W675" s="33"/>
      <c r="X675" s="33"/>
      <c r="Y675" s="33"/>
      <c r="Z675" s="33"/>
      <c r="AA675" s="33"/>
      <c r="AB675" s="33"/>
      <c r="AC675" s="33"/>
      <c r="AD675" s="33"/>
      <c r="AE675" s="33"/>
      <c r="AR675" s="170" t="s">
        <v>205</v>
      </c>
      <c r="AT675" s="170" t="s">
        <v>145</v>
      </c>
      <c r="AU675" s="170" t="s">
        <v>82</v>
      </c>
      <c r="AY675" s="18" t="s">
        <v>142</v>
      </c>
      <c r="BE675" s="171">
        <f>IF(N675="základní",J675,0)</f>
        <v>0</v>
      </c>
      <c r="BF675" s="171">
        <f>IF(N675="snížená",J675,0)</f>
        <v>0</v>
      </c>
      <c r="BG675" s="171">
        <f>IF(N675="zákl. přenesená",J675,0)</f>
        <v>0</v>
      </c>
      <c r="BH675" s="171">
        <f>IF(N675="sníž. přenesená",J675,0)</f>
        <v>0</v>
      </c>
      <c r="BI675" s="171">
        <f>IF(N675="nulová",J675,0)</f>
        <v>0</v>
      </c>
      <c r="BJ675" s="18" t="s">
        <v>80</v>
      </c>
      <c r="BK675" s="171">
        <f>ROUND(I675*H675,2)</f>
        <v>0</v>
      </c>
      <c r="BL675" s="18" t="s">
        <v>205</v>
      </c>
      <c r="BM675" s="170" t="s">
        <v>877</v>
      </c>
    </row>
    <row r="676" spans="1:47" s="2" customFormat="1" ht="29.25">
      <c r="A676" s="33"/>
      <c r="B676" s="34"/>
      <c r="C676" s="33"/>
      <c r="D676" s="172" t="s">
        <v>152</v>
      </c>
      <c r="E676" s="33"/>
      <c r="F676" s="173" t="s">
        <v>878</v>
      </c>
      <c r="G676" s="33"/>
      <c r="H676" s="33"/>
      <c r="I676" s="94"/>
      <c r="J676" s="33"/>
      <c r="K676" s="33"/>
      <c r="L676" s="34"/>
      <c r="M676" s="174"/>
      <c r="N676" s="175"/>
      <c r="O676" s="59"/>
      <c r="P676" s="59"/>
      <c r="Q676" s="59"/>
      <c r="R676" s="59"/>
      <c r="S676" s="59"/>
      <c r="T676" s="60"/>
      <c r="U676" s="33"/>
      <c r="V676" s="33"/>
      <c r="W676" s="33"/>
      <c r="X676" s="33"/>
      <c r="Y676" s="33"/>
      <c r="Z676" s="33"/>
      <c r="AA676" s="33"/>
      <c r="AB676" s="33"/>
      <c r="AC676" s="33"/>
      <c r="AD676" s="33"/>
      <c r="AE676" s="33"/>
      <c r="AT676" s="18" t="s">
        <v>152</v>
      </c>
      <c r="AU676" s="18" t="s">
        <v>82</v>
      </c>
    </row>
    <row r="677" spans="1:47" s="2" customFormat="1" ht="29.25">
      <c r="A677" s="33"/>
      <c r="B677" s="34"/>
      <c r="C677" s="33"/>
      <c r="D677" s="172" t="s">
        <v>154</v>
      </c>
      <c r="E677" s="33"/>
      <c r="F677" s="176" t="s">
        <v>879</v>
      </c>
      <c r="G677" s="33"/>
      <c r="H677" s="33"/>
      <c r="I677" s="94"/>
      <c r="J677" s="33"/>
      <c r="K677" s="33"/>
      <c r="L677" s="34"/>
      <c r="M677" s="174"/>
      <c r="N677" s="175"/>
      <c r="O677" s="59"/>
      <c r="P677" s="59"/>
      <c r="Q677" s="59"/>
      <c r="R677" s="59"/>
      <c r="S677" s="59"/>
      <c r="T677" s="60"/>
      <c r="U677" s="33"/>
      <c r="V677" s="33"/>
      <c r="W677" s="33"/>
      <c r="X677" s="33"/>
      <c r="Y677" s="33"/>
      <c r="Z677" s="33"/>
      <c r="AA677" s="33"/>
      <c r="AB677" s="33"/>
      <c r="AC677" s="33"/>
      <c r="AD677" s="33"/>
      <c r="AE677" s="33"/>
      <c r="AT677" s="18" t="s">
        <v>154</v>
      </c>
      <c r="AU677" s="18" t="s">
        <v>82</v>
      </c>
    </row>
    <row r="678" spans="1:65" s="2" customFormat="1" ht="21.75" customHeight="1">
      <c r="A678" s="33"/>
      <c r="B678" s="158"/>
      <c r="C678" s="159" t="s">
        <v>880</v>
      </c>
      <c r="D678" s="159" t="s">
        <v>145</v>
      </c>
      <c r="E678" s="160" t="s">
        <v>881</v>
      </c>
      <c r="F678" s="161" t="s">
        <v>882</v>
      </c>
      <c r="G678" s="162" t="s">
        <v>200</v>
      </c>
      <c r="H678" s="163">
        <v>5456.237</v>
      </c>
      <c r="I678" s="164"/>
      <c r="J678" s="165">
        <f>ROUND(I678*H678,2)</f>
        <v>0</v>
      </c>
      <c r="K678" s="161" t="s">
        <v>149</v>
      </c>
      <c r="L678" s="34"/>
      <c r="M678" s="166" t="s">
        <v>1</v>
      </c>
      <c r="N678" s="167" t="s">
        <v>37</v>
      </c>
      <c r="O678" s="59"/>
      <c r="P678" s="168">
        <f>O678*H678</f>
        <v>0</v>
      </c>
      <c r="Q678" s="168">
        <v>0</v>
      </c>
      <c r="R678" s="168">
        <f>Q678*H678</f>
        <v>0</v>
      </c>
      <c r="S678" s="168">
        <v>0</v>
      </c>
      <c r="T678" s="169">
        <f>S678*H678</f>
        <v>0</v>
      </c>
      <c r="U678" s="33"/>
      <c r="V678" s="33"/>
      <c r="W678" s="33"/>
      <c r="X678" s="33"/>
      <c r="Y678" s="33"/>
      <c r="Z678" s="33"/>
      <c r="AA678" s="33"/>
      <c r="AB678" s="33"/>
      <c r="AC678" s="33"/>
      <c r="AD678" s="33"/>
      <c r="AE678" s="33"/>
      <c r="AR678" s="170" t="s">
        <v>150</v>
      </c>
      <c r="AT678" s="170" t="s">
        <v>145</v>
      </c>
      <c r="AU678" s="170" t="s">
        <v>82</v>
      </c>
      <c r="AY678" s="18" t="s">
        <v>142</v>
      </c>
      <c r="BE678" s="171">
        <f>IF(N678="základní",J678,0)</f>
        <v>0</v>
      </c>
      <c r="BF678" s="171">
        <f>IF(N678="snížená",J678,0)</f>
        <v>0</v>
      </c>
      <c r="BG678" s="171">
        <f>IF(N678="zákl. přenesená",J678,0)</f>
        <v>0</v>
      </c>
      <c r="BH678" s="171">
        <f>IF(N678="sníž. přenesená",J678,0)</f>
        <v>0</v>
      </c>
      <c r="BI678" s="171">
        <f>IF(N678="nulová",J678,0)</f>
        <v>0</v>
      </c>
      <c r="BJ678" s="18" t="s">
        <v>80</v>
      </c>
      <c r="BK678" s="171">
        <f>ROUND(I678*H678,2)</f>
        <v>0</v>
      </c>
      <c r="BL678" s="18" t="s">
        <v>150</v>
      </c>
      <c r="BM678" s="170" t="s">
        <v>883</v>
      </c>
    </row>
    <row r="679" spans="1:47" s="2" customFormat="1" ht="29.25">
      <c r="A679" s="33"/>
      <c r="B679" s="34"/>
      <c r="C679" s="33"/>
      <c r="D679" s="172" t="s">
        <v>152</v>
      </c>
      <c r="E679" s="33"/>
      <c r="F679" s="173" t="s">
        <v>884</v>
      </c>
      <c r="G679" s="33"/>
      <c r="H679" s="33"/>
      <c r="I679" s="94"/>
      <c r="J679" s="33"/>
      <c r="K679" s="33"/>
      <c r="L679" s="34"/>
      <c r="M679" s="174"/>
      <c r="N679" s="175"/>
      <c r="O679" s="59"/>
      <c r="P679" s="59"/>
      <c r="Q679" s="59"/>
      <c r="R679" s="59"/>
      <c r="S679" s="59"/>
      <c r="T679" s="60"/>
      <c r="U679" s="33"/>
      <c r="V679" s="33"/>
      <c r="W679" s="33"/>
      <c r="X679" s="33"/>
      <c r="Y679" s="33"/>
      <c r="Z679" s="33"/>
      <c r="AA679" s="33"/>
      <c r="AB679" s="33"/>
      <c r="AC679" s="33"/>
      <c r="AD679" s="33"/>
      <c r="AE679" s="33"/>
      <c r="AT679" s="18" t="s">
        <v>152</v>
      </c>
      <c r="AU679" s="18" t="s">
        <v>82</v>
      </c>
    </row>
    <row r="680" spans="1:47" s="2" customFormat="1" ht="29.25">
      <c r="A680" s="33"/>
      <c r="B680" s="34"/>
      <c r="C680" s="33"/>
      <c r="D680" s="172" t="s">
        <v>154</v>
      </c>
      <c r="E680" s="33"/>
      <c r="F680" s="176" t="s">
        <v>879</v>
      </c>
      <c r="G680" s="33"/>
      <c r="H680" s="33"/>
      <c r="I680" s="94"/>
      <c r="J680" s="33"/>
      <c r="K680" s="33"/>
      <c r="L680" s="34"/>
      <c r="M680" s="174"/>
      <c r="N680" s="175"/>
      <c r="O680" s="59"/>
      <c r="P680" s="59"/>
      <c r="Q680" s="59"/>
      <c r="R680" s="59"/>
      <c r="S680" s="59"/>
      <c r="T680" s="60"/>
      <c r="U680" s="33"/>
      <c r="V680" s="33"/>
      <c r="W680" s="33"/>
      <c r="X680" s="33"/>
      <c r="Y680" s="33"/>
      <c r="Z680" s="33"/>
      <c r="AA680" s="33"/>
      <c r="AB680" s="33"/>
      <c r="AC680" s="33"/>
      <c r="AD680" s="33"/>
      <c r="AE680" s="33"/>
      <c r="AT680" s="18" t="s">
        <v>154</v>
      </c>
      <c r="AU680" s="18" t="s">
        <v>82</v>
      </c>
    </row>
    <row r="681" spans="2:63" s="12" customFormat="1" ht="25.9" customHeight="1">
      <c r="B681" s="145"/>
      <c r="D681" s="146" t="s">
        <v>71</v>
      </c>
      <c r="E681" s="147" t="s">
        <v>885</v>
      </c>
      <c r="F681" s="147" t="s">
        <v>886</v>
      </c>
      <c r="I681" s="148"/>
      <c r="J681" s="149">
        <f>BK681</f>
        <v>0</v>
      </c>
      <c r="L681" s="145"/>
      <c r="M681" s="150"/>
      <c r="N681" s="151"/>
      <c r="O681" s="151"/>
      <c r="P681" s="152">
        <f>P682</f>
        <v>0</v>
      </c>
      <c r="Q681" s="151"/>
      <c r="R681" s="152">
        <f>R682</f>
        <v>0.1863</v>
      </c>
      <c r="S681" s="151"/>
      <c r="T681" s="153">
        <f>T682</f>
        <v>0</v>
      </c>
      <c r="AR681" s="146" t="s">
        <v>82</v>
      </c>
      <c r="AT681" s="154" t="s">
        <v>71</v>
      </c>
      <c r="AU681" s="154" t="s">
        <v>72</v>
      </c>
      <c r="AY681" s="146" t="s">
        <v>142</v>
      </c>
      <c r="BK681" s="155">
        <f>BK682</f>
        <v>0</v>
      </c>
    </row>
    <row r="682" spans="2:63" s="12" customFormat="1" ht="22.9" customHeight="1">
      <c r="B682" s="145"/>
      <c r="D682" s="146" t="s">
        <v>71</v>
      </c>
      <c r="E682" s="156" t="s">
        <v>887</v>
      </c>
      <c r="F682" s="156" t="s">
        <v>888</v>
      </c>
      <c r="I682" s="148"/>
      <c r="J682" s="157">
        <f>BK682</f>
        <v>0</v>
      </c>
      <c r="L682" s="145"/>
      <c r="M682" s="150"/>
      <c r="N682" s="151"/>
      <c r="O682" s="151"/>
      <c r="P682" s="152">
        <f>SUM(P683:P686)</f>
        <v>0</v>
      </c>
      <c r="Q682" s="151"/>
      <c r="R682" s="152">
        <f>SUM(R683:R686)</f>
        <v>0.1863</v>
      </c>
      <c r="S682" s="151"/>
      <c r="T682" s="153">
        <f>SUM(T683:T686)</f>
        <v>0</v>
      </c>
      <c r="AR682" s="146" t="s">
        <v>82</v>
      </c>
      <c r="AT682" s="154" t="s">
        <v>71</v>
      </c>
      <c r="AU682" s="154" t="s">
        <v>80</v>
      </c>
      <c r="AY682" s="146" t="s">
        <v>142</v>
      </c>
      <c r="BK682" s="155">
        <f>SUM(BK683:BK686)</f>
        <v>0</v>
      </c>
    </row>
    <row r="683" spans="1:65" s="2" customFormat="1" ht="21.75" customHeight="1">
      <c r="A683" s="33"/>
      <c r="B683" s="158"/>
      <c r="C683" s="159" t="s">
        <v>889</v>
      </c>
      <c r="D683" s="159" t="s">
        <v>145</v>
      </c>
      <c r="E683" s="160" t="s">
        <v>890</v>
      </c>
      <c r="F683" s="161" t="s">
        <v>891</v>
      </c>
      <c r="G683" s="162" t="s">
        <v>148</v>
      </c>
      <c r="H683" s="163">
        <v>270</v>
      </c>
      <c r="I683" s="164"/>
      <c r="J683" s="165">
        <f>ROUND(I683*H683,2)</f>
        <v>0</v>
      </c>
      <c r="K683" s="161" t="s">
        <v>149</v>
      </c>
      <c r="L683" s="34"/>
      <c r="M683" s="166" t="s">
        <v>1</v>
      </c>
      <c r="N683" s="167" t="s">
        <v>37</v>
      </c>
      <c r="O683" s="59"/>
      <c r="P683" s="168">
        <f>O683*H683</f>
        <v>0</v>
      </c>
      <c r="Q683" s="168">
        <v>0.00069</v>
      </c>
      <c r="R683" s="168">
        <f>Q683*H683</f>
        <v>0.1863</v>
      </c>
      <c r="S683" s="168">
        <v>0</v>
      </c>
      <c r="T683" s="169">
        <f>S683*H683</f>
        <v>0</v>
      </c>
      <c r="U683" s="33"/>
      <c r="V683" s="33"/>
      <c r="W683" s="33"/>
      <c r="X683" s="33"/>
      <c r="Y683" s="33"/>
      <c r="Z683" s="33"/>
      <c r="AA683" s="33"/>
      <c r="AB683" s="33"/>
      <c r="AC683" s="33"/>
      <c r="AD683" s="33"/>
      <c r="AE683" s="33"/>
      <c r="AR683" s="170" t="s">
        <v>205</v>
      </c>
      <c r="AT683" s="170" t="s">
        <v>145</v>
      </c>
      <c r="AU683" s="170" t="s">
        <v>82</v>
      </c>
      <c r="AY683" s="18" t="s">
        <v>142</v>
      </c>
      <c r="BE683" s="171">
        <f>IF(N683="základní",J683,0)</f>
        <v>0</v>
      </c>
      <c r="BF683" s="171">
        <f>IF(N683="snížená",J683,0)</f>
        <v>0</v>
      </c>
      <c r="BG683" s="171">
        <f>IF(N683="zákl. přenesená",J683,0)</f>
        <v>0</v>
      </c>
      <c r="BH683" s="171">
        <f>IF(N683="sníž. přenesená",J683,0)</f>
        <v>0</v>
      </c>
      <c r="BI683" s="171">
        <f>IF(N683="nulová",J683,0)</f>
        <v>0</v>
      </c>
      <c r="BJ683" s="18" t="s">
        <v>80</v>
      </c>
      <c r="BK683" s="171">
        <f>ROUND(I683*H683,2)</f>
        <v>0</v>
      </c>
      <c r="BL683" s="18" t="s">
        <v>205</v>
      </c>
      <c r="BM683" s="170" t="s">
        <v>892</v>
      </c>
    </row>
    <row r="684" spans="1:47" s="2" customFormat="1" ht="29.25">
      <c r="A684" s="33"/>
      <c r="B684" s="34"/>
      <c r="C684" s="33"/>
      <c r="D684" s="172" t="s">
        <v>152</v>
      </c>
      <c r="E684" s="33"/>
      <c r="F684" s="173" t="s">
        <v>893</v>
      </c>
      <c r="G684" s="33"/>
      <c r="H684" s="33"/>
      <c r="I684" s="94"/>
      <c r="J684" s="33"/>
      <c r="K684" s="33"/>
      <c r="L684" s="34"/>
      <c r="M684" s="174"/>
      <c r="N684" s="175"/>
      <c r="O684" s="59"/>
      <c r="P684" s="59"/>
      <c r="Q684" s="59"/>
      <c r="R684" s="59"/>
      <c r="S684" s="59"/>
      <c r="T684" s="60"/>
      <c r="U684" s="33"/>
      <c r="V684" s="33"/>
      <c r="W684" s="33"/>
      <c r="X684" s="33"/>
      <c r="Y684" s="33"/>
      <c r="Z684" s="33"/>
      <c r="AA684" s="33"/>
      <c r="AB684" s="33"/>
      <c r="AC684" s="33"/>
      <c r="AD684" s="33"/>
      <c r="AE684" s="33"/>
      <c r="AT684" s="18" t="s">
        <v>152</v>
      </c>
      <c r="AU684" s="18" t="s">
        <v>82</v>
      </c>
    </row>
    <row r="685" spans="2:51" s="15" customFormat="1" ht="22.5">
      <c r="B685" s="193"/>
      <c r="D685" s="172" t="s">
        <v>156</v>
      </c>
      <c r="E685" s="194" t="s">
        <v>1</v>
      </c>
      <c r="F685" s="195" t="s">
        <v>894</v>
      </c>
      <c r="H685" s="194" t="s">
        <v>1</v>
      </c>
      <c r="I685" s="196"/>
      <c r="L685" s="193"/>
      <c r="M685" s="197"/>
      <c r="N685" s="198"/>
      <c r="O685" s="198"/>
      <c r="P685" s="198"/>
      <c r="Q685" s="198"/>
      <c r="R685" s="198"/>
      <c r="S685" s="198"/>
      <c r="T685" s="199"/>
      <c r="AT685" s="194" t="s">
        <v>156</v>
      </c>
      <c r="AU685" s="194" t="s">
        <v>82</v>
      </c>
      <c r="AV685" s="15" t="s">
        <v>80</v>
      </c>
      <c r="AW685" s="15" t="s">
        <v>29</v>
      </c>
      <c r="AX685" s="15" t="s">
        <v>72</v>
      </c>
      <c r="AY685" s="194" t="s">
        <v>142</v>
      </c>
    </row>
    <row r="686" spans="2:51" s="13" customFormat="1" ht="12">
      <c r="B686" s="177"/>
      <c r="D686" s="172" t="s">
        <v>156</v>
      </c>
      <c r="E686" s="178" t="s">
        <v>1</v>
      </c>
      <c r="F686" s="179" t="s">
        <v>895</v>
      </c>
      <c r="H686" s="180">
        <v>270</v>
      </c>
      <c r="I686" s="181"/>
      <c r="L686" s="177"/>
      <c r="M686" s="182"/>
      <c r="N686" s="183"/>
      <c r="O686" s="183"/>
      <c r="P686" s="183"/>
      <c r="Q686" s="183"/>
      <c r="R686" s="183"/>
      <c r="S686" s="183"/>
      <c r="T686" s="184"/>
      <c r="AT686" s="178" t="s">
        <v>156</v>
      </c>
      <c r="AU686" s="178" t="s">
        <v>82</v>
      </c>
      <c r="AV686" s="13" t="s">
        <v>82</v>
      </c>
      <c r="AW686" s="13" t="s">
        <v>29</v>
      </c>
      <c r="AX686" s="13" t="s">
        <v>80</v>
      </c>
      <c r="AY686" s="178" t="s">
        <v>142</v>
      </c>
    </row>
    <row r="687" spans="2:63" s="12" customFormat="1" ht="25.9" customHeight="1">
      <c r="B687" s="145"/>
      <c r="D687" s="146" t="s">
        <v>71</v>
      </c>
      <c r="E687" s="147" t="s">
        <v>896</v>
      </c>
      <c r="F687" s="147" t="s">
        <v>897</v>
      </c>
      <c r="I687" s="148"/>
      <c r="J687" s="149">
        <f>BK687</f>
        <v>0</v>
      </c>
      <c r="L687" s="145"/>
      <c r="M687" s="150"/>
      <c r="N687" s="151"/>
      <c r="O687" s="151"/>
      <c r="P687" s="152">
        <f>P688+P696+P706+P716+P724</f>
        <v>0</v>
      </c>
      <c r="Q687" s="151"/>
      <c r="R687" s="152">
        <f>R688+R696+R706+R716+R724</f>
        <v>0</v>
      </c>
      <c r="S687" s="151"/>
      <c r="T687" s="153">
        <f>T688+T696+T706+T716+T724</f>
        <v>0</v>
      </c>
      <c r="AR687" s="146" t="s">
        <v>359</v>
      </c>
      <c r="AT687" s="154" t="s">
        <v>71</v>
      </c>
      <c r="AU687" s="154" t="s">
        <v>72</v>
      </c>
      <c r="AY687" s="146" t="s">
        <v>142</v>
      </c>
      <c r="BK687" s="155">
        <f>BK688+BK696+BK706+BK716+BK724</f>
        <v>0</v>
      </c>
    </row>
    <row r="688" spans="2:63" s="12" customFormat="1" ht="22.9" customHeight="1">
      <c r="B688" s="145"/>
      <c r="D688" s="146" t="s">
        <v>71</v>
      </c>
      <c r="E688" s="156" t="s">
        <v>898</v>
      </c>
      <c r="F688" s="156" t="s">
        <v>899</v>
      </c>
      <c r="I688" s="148"/>
      <c r="J688" s="157">
        <f>BK688</f>
        <v>0</v>
      </c>
      <c r="L688" s="145"/>
      <c r="M688" s="150"/>
      <c r="N688" s="151"/>
      <c r="O688" s="151"/>
      <c r="P688" s="152">
        <f>SUM(P689:P695)</f>
        <v>0</v>
      </c>
      <c r="Q688" s="151"/>
      <c r="R688" s="152">
        <f>SUM(R689:R695)</f>
        <v>0</v>
      </c>
      <c r="S688" s="151"/>
      <c r="T688" s="153">
        <f>SUM(T689:T695)</f>
        <v>0</v>
      </c>
      <c r="AR688" s="146" t="s">
        <v>359</v>
      </c>
      <c r="AT688" s="154" t="s">
        <v>71</v>
      </c>
      <c r="AU688" s="154" t="s">
        <v>80</v>
      </c>
      <c r="AY688" s="146" t="s">
        <v>142</v>
      </c>
      <c r="BK688" s="155">
        <f>SUM(BK689:BK695)</f>
        <v>0</v>
      </c>
    </row>
    <row r="689" spans="1:65" s="2" customFormat="1" ht="16.5" customHeight="1">
      <c r="A689" s="33"/>
      <c r="B689" s="158"/>
      <c r="C689" s="159" t="s">
        <v>900</v>
      </c>
      <c r="D689" s="159" t="s">
        <v>145</v>
      </c>
      <c r="E689" s="160" t="s">
        <v>901</v>
      </c>
      <c r="F689" s="161" t="s">
        <v>902</v>
      </c>
      <c r="G689" s="162" t="s">
        <v>163</v>
      </c>
      <c r="H689" s="163">
        <v>1</v>
      </c>
      <c r="I689" s="164"/>
      <c r="J689" s="165">
        <f>ROUND(I689*H689,2)</f>
        <v>0</v>
      </c>
      <c r="K689" s="161" t="s">
        <v>149</v>
      </c>
      <c r="L689" s="34"/>
      <c r="M689" s="166" t="s">
        <v>1</v>
      </c>
      <c r="N689" s="167" t="s">
        <v>37</v>
      </c>
      <c r="O689" s="59"/>
      <c r="P689" s="168">
        <f>O689*H689</f>
        <v>0</v>
      </c>
      <c r="Q689" s="168">
        <v>0</v>
      </c>
      <c r="R689" s="168">
        <f>Q689*H689</f>
        <v>0</v>
      </c>
      <c r="S689" s="168">
        <v>0</v>
      </c>
      <c r="T689" s="169">
        <f>S689*H689</f>
        <v>0</v>
      </c>
      <c r="U689" s="33"/>
      <c r="V689" s="33"/>
      <c r="W689" s="33"/>
      <c r="X689" s="33"/>
      <c r="Y689" s="33"/>
      <c r="Z689" s="33"/>
      <c r="AA689" s="33"/>
      <c r="AB689" s="33"/>
      <c r="AC689" s="33"/>
      <c r="AD689" s="33"/>
      <c r="AE689" s="33"/>
      <c r="AR689" s="170" t="s">
        <v>903</v>
      </c>
      <c r="AT689" s="170" t="s">
        <v>145</v>
      </c>
      <c r="AU689" s="170" t="s">
        <v>82</v>
      </c>
      <c r="AY689" s="18" t="s">
        <v>142</v>
      </c>
      <c r="BE689" s="171">
        <f>IF(N689="základní",J689,0)</f>
        <v>0</v>
      </c>
      <c r="BF689" s="171">
        <f>IF(N689="snížená",J689,0)</f>
        <v>0</v>
      </c>
      <c r="BG689" s="171">
        <f>IF(N689="zákl. přenesená",J689,0)</f>
        <v>0</v>
      </c>
      <c r="BH689" s="171">
        <f>IF(N689="sníž. přenesená",J689,0)</f>
        <v>0</v>
      </c>
      <c r="BI689" s="171">
        <f>IF(N689="nulová",J689,0)</f>
        <v>0</v>
      </c>
      <c r="BJ689" s="18" t="s">
        <v>80</v>
      </c>
      <c r="BK689" s="171">
        <f>ROUND(I689*H689,2)</f>
        <v>0</v>
      </c>
      <c r="BL689" s="18" t="s">
        <v>903</v>
      </c>
      <c r="BM689" s="170" t="s">
        <v>904</v>
      </c>
    </row>
    <row r="690" spans="1:47" s="2" customFormat="1" ht="12">
      <c r="A690" s="33"/>
      <c r="B690" s="34"/>
      <c r="C690" s="33"/>
      <c r="D690" s="172" t="s">
        <v>152</v>
      </c>
      <c r="E690" s="33"/>
      <c r="F690" s="173" t="s">
        <v>902</v>
      </c>
      <c r="G690" s="33"/>
      <c r="H690" s="33"/>
      <c r="I690" s="94"/>
      <c r="J690" s="33"/>
      <c r="K690" s="33"/>
      <c r="L690" s="34"/>
      <c r="M690" s="174"/>
      <c r="N690" s="175"/>
      <c r="O690" s="59"/>
      <c r="P690" s="59"/>
      <c r="Q690" s="59"/>
      <c r="R690" s="59"/>
      <c r="S690" s="59"/>
      <c r="T690" s="60"/>
      <c r="U690" s="33"/>
      <c r="V690" s="33"/>
      <c r="W690" s="33"/>
      <c r="X690" s="33"/>
      <c r="Y690" s="33"/>
      <c r="Z690" s="33"/>
      <c r="AA690" s="33"/>
      <c r="AB690" s="33"/>
      <c r="AC690" s="33"/>
      <c r="AD690" s="33"/>
      <c r="AE690" s="33"/>
      <c r="AT690" s="18" t="s">
        <v>152</v>
      </c>
      <c r="AU690" s="18" t="s">
        <v>82</v>
      </c>
    </row>
    <row r="691" spans="2:51" s="13" customFormat="1" ht="33.75">
      <c r="B691" s="177"/>
      <c r="D691" s="172" t="s">
        <v>156</v>
      </c>
      <c r="E691" s="178" t="s">
        <v>1</v>
      </c>
      <c r="F691" s="179" t="s">
        <v>905</v>
      </c>
      <c r="H691" s="180">
        <v>1</v>
      </c>
      <c r="I691" s="181"/>
      <c r="L691" s="177"/>
      <c r="M691" s="182"/>
      <c r="N691" s="183"/>
      <c r="O691" s="183"/>
      <c r="P691" s="183"/>
      <c r="Q691" s="183"/>
      <c r="R691" s="183"/>
      <c r="S691" s="183"/>
      <c r="T691" s="184"/>
      <c r="AT691" s="178" t="s">
        <v>156</v>
      </c>
      <c r="AU691" s="178" t="s">
        <v>82</v>
      </c>
      <c r="AV691" s="13" t="s">
        <v>82</v>
      </c>
      <c r="AW691" s="13" t="s">
        <v>29</v>
      </c>
      <c r="AX691" s="13" t="s">
        <v>80</v>
      </c>
      <c r="AY691" s="178" t="s">
        <v>142</v>
      </c>
    </row>
    <row r="692" spans="2:51" s="15" customFormat="1" ht="12">
      <c r="B692" s="193"/>
      <c r="D692" s="172" t="s">
        <v>156</v>
      </c>
      <c r="E692" s="194" t="s">
        <v>1</v>
      </c>
      <c r="F692" s="195" t="s">
        <v>906</v>
      </c>
      <c r="H692" s="194" t="s">
        <v>1</v>
      </c>
      <c r="I692" s="196"/>
      <c r="L692" s="193"/>
      <c r="M692" s="197"/>
      <c r="N692" s="198"/>
      <c r="O692" s="198"/>
      <c r="P692" s="198"/>
      <c r="Q692" s="198"/>
      <c r="R692" s="198"/>
      <c r="S692" s="198"/>
      <c r="T692" s="199"/>
      <c r="AT692" s="194" t="s">
        <v>156</v>
      </c>
      <c r="AU692" s="194" t="s">
        <v>82</v>
      </c>
      <c r="AV692" s="15" t="s">
        <v>80</v>
      </c>
      <c r="AW692" s="15" t="s">
        <v>29</v>
      </c>
      <c r="AX692" s="15" t="s">
        <v>72</v>
      </c>
      <c r="AY692" s="194" t="s">
        <v>142</v>
      </c>
    </row>
    <row r="693" spans="1:65" s="2" customFormat="1" ht="16.5" customHeight="1">
      <c r="A693" s="33"/>
      <c r="B693" s="158"/>
      <c r="C693" s="159" t="s">
        <v>907</v>
      </c>
      <c r="D693" s="159" t="s">
        <v>145</v>
      </c>
      <c r="E693" s="160" t="s">
        <v>908</v>
      </c>
      <c r="F693" s="161" t="s">
        <v>909</v>
      </c>
      <c r="G693" s="162" t="s">
        <v>163</v>
      </c>
      <c r="H693" s="163">
        <v>1</v>
      </c>
      <c r="I693" s="164"/>
      <c r="J693" s="165">
        <f>ROUND(I693*H693,2)</f>
        <v>0</v>
      </c>
      <c r="K693" s="161" t="s">
        <v>149</v>
      </c>
      <c r="L693" s="34"/>
      <c r="M693" s="166" t="s">
        <v>1</v>
      </c>
      <c r="N693" s="167" t="s">
        <v>37</v>
      </c>
      <c r="O693" s="59"/>
      <c r="P693" s="168">
        <f>O693*H693</f>
        <v>0</v>
      </c>
      <c r="Q693" s="168">
        <v>0</v>
      </c>
      <c r="R693" s="168">
        <f>Q693*H693</f>
        <v>0</v>
      </c>
      <c r="S693" s="168">
        <v>0</v>
      </c>
      <c r="T693" s="169">
        <f>S693*H693</f>
        <v>0</v>
      </c>
      <c r="U693" s="33"/>
      <c r="V693" s="33"/>
      <c r="W693" s="33"/>
      <c r="X693" s="33"/>
      <c r="Y693" s="33"/>
      <c r="Z693" s="33"/>
      <c r="AA693" s="33"/>
      <c r="AB693" s="33"/>
      <c r="AC693" s="33"/>
      <c r="AD693" s="33"/>
      <c r="AE693" s="33"/>
      <c r="AR693" s="170" t="s">
        <v>903</v>
      </c>
      <c r="AT693" s="170" t="s">
        <v>145</v>
      </c>
      <c r="AU693" s="170" t="s">
        <v>82</v>
      </c>
      <c r="AY693" s="18" t="s">
        <v>142</v>
      </c>
      <c r="BE693" s="171">
        <f>IF(N693="základní",J693,0)</f>
        <v>0</v>
      </c>
      <c r="BF693" s="171">
        <f>IF(N693="snížená",J693,0)</f>
        <v>0</v>
      </c>
      <c r="BG693" s="171">
        <f>IF(N693="zákl. přenesená",J693,0)</f>
        <v>0</v>
      </c>
      <c r="BH693" s="171">
        <f>IF(N693="sníž. přenesená",J693,0)</f>
        <v>0</v>
      </c>
      <c r="BI693" s="171">
        <f>IF(N693="nulová",J693,0)</f>
        <v>0</v>
      </c>
      <c r="BJ693" s="18" t="s">
        <v>80</v>
      </c>
      <c r="BK693" s="171">
        <f>ROUND(I693*H693,2)</f>
        <v>0</v>
      </c>
      <c r="BL693" s="18" t="s">
        <v>903</v>
      </c>
      <c r="BM693" s="170" t="s">
        <v>910</v>
      </c>
    </row>
    <row r="694" spans="1:47" s="2" customFormat="1" ht="12">
      <c r="A694" s="33"/>
      <c r="B694" s="34"/>
      <c r="C694" s="33"/>
      <c r="D694" s="172" t="s">
        <v>152</v>
      </c>
      <c r="E694" s="33"/>
      <c r="F694" s="173" t="s">
        <v>909</v>
      </c>
      <c r="G694" s="33"/>
      <c r="H694" s="33"/>
      <c r="I694" s="94"/>
      <c r="J694" s="33"/>
      <c r="K694" s="33"/>
      <c r="L694" s="34"/>
      <c r="M694" s="174"/>
      <c r="N694" s="175"/>
      <c r="O694" s="59"/>
      <c r="P694" s="59"/>
      <c r="Q694" s="59"/>
      <c r="R694" s="59"/>
      <c r="S694" s="59"/>
      <c r="T694" s="60"/>
      <c r="U694" s="33"/>
      <c r="V694" s="33"/>
      <c r="W694" s="33"/>
      <c r="X694" s="33"/>
      <c r="Y694" s="33"/>
      <c r="Z694" s="33"/>
      <c r="AA694" s="33"/>
      <c r="AB694" s="33"/>
      <c r="AC694" s="33"/>
      <c r="AD694" s="33"/>
      <c r="AE694" s="33"/>
      <c r="AT694" s="18" t="s">
        <v>152</v>
      </c>
      <c r="AU694" s="18" t="s">
        <v>82</v>
      </c>
    </row>
    <row r="695" spans="2:51" s="13" customFormat="1" ht="22.5">
      <c r="B695" s="177"/>
      <c r="D695" s="172" t="s">
        <v>156</v>
      </c>
      <c r="E695" s="178" t="s">
        <v>1</v>
      </c>
      <c r="F695" s="179" t="s">
        <v>911</v>
      </c>
      <c r="H695" s="180">
        <v>1</v>
      </c>
      <c r="I695" s="181"/>
      <c r="L695" s="177"/>
      <c r="M695" s="182"/>
      <c r="N695" s="183"/>
      <c r="O695" s="183"/>
      <c r="P695" s="183"/>
      <c r="Q695" s="183"/>
      <c r="R695" s="183"/>
      <c r="S695" s="183"/>
      <c r="T695" s="184"/>
      <c r="AT695" s="178" t="s">
        <v>156</v>
      </c>
      <c r="AU695" s="178" t="s">
        <v>82</v>
      </c>
      <c r="AV695" s="13" t="s">
        <v>82</v>
      </c>
      <c r="AW695" s="13" t="s">
        <v>29</v>
      </c>
      <c r="AX695" s="13" t="s">
        <v>80</v>
      </c>
      <c r="AY695" s="178" t="s">
        <v>142</v>
      </c>
    </row>
    <row r="696" spans="2:63" s="12" customFormat="1" ht="22.9" customHeight="1">
      <c r="B696" s="145"/>
      <c r="D696" s="146" t="s">
        <v>71</v>
      </c>
      <c r="E696" s="156" t="s">
        <v>912</v>
      </c>
      <c r="F696" s="156" t="s">
        <v>913</v>
      </c>
      <c r="I696" s="148"/>
      <c r="J696" s="157">
        <f>BK696</f>
        <v>0</v>
      </c>
      <c r="L696" s="145"/>
      <c r="M696" s="150"/>
      <c r="N696" s="151"/>
      <c r="O696" s="151"/>
      <c r="P696" s="152">
        <f>SUM(P697:P705)</f>
        <v>0</v>
      </c>
      <c r="Q696" s="151"/>
      <c r="R696" s="152">
        <f>SUM(R697:R705)</f>
        <v>0</v>
      </c>
      <c r="S696" s="151"/>
      <c r="T696" s="153">
        <f>SUM(T697:T705)</f>
        <v>0</v>
      </c>
      <c r="AR696" s="146" t="s">
        <v>359</v>
      </c>
      <c r="AT696" s="154" t="s">
        <v>71</v>
      </c>
      <c r="AU696" s="154" t="s">
        <v>80</v>
      </c>
      <c r="AY696" s="146" t="s">
        <v>142</v>
      </c>
      <c r="BK696" s="155">
        <f>SUM(BK697:BK705)</f>
        <v>0</v>
      </c>
    </row>
    <row r="697" spans="1:65" s="2" customFormat="1" ht="16.5" customHeight="1">
      <c r="A697" s="33"/>
      <c r="B697" s="158"/>
      <c r="C697" s="159" t="s">
        <v>914</v>
      </c>
      <c r="D697" s="159" t="s">
        <v>145</v>
      </c>
      <c r="E697" s="160" t="s">
        <v>915</v>
      </c>
      <c r="F697" s="161" t="s">
        <v>916</v>
      </c>
      <c r="G697" s="162" t="s">
        <v>163</v>
      </c>
      <c r="H697" s="163">
        <v>1</v>
      </c>
      <c r="I697" s="164"/>
      <c r="J697" s="165">
        <f>ROUND(I697*H697,2)</f>
        <v>0</v>
      </c>
      <c r="K697" s="161" t="s">
        <v>149</v>
      </c>
      <c r="L697" s="34"/>
      <c r="M697" s="166" t="s">
        <v>1</v>
      </c>
      <c r="N697" s="167" t="s">
        <v>37</v>
      </c>
      <c r="O697" s="59"/>
      <c r="P697" s="168">
        <f>O697*H697</f>
        <v>0</v>
      </c>
      <c r="Q697" s="168">
        <v>0</v>
      </c>
      <c r="R697" s="168">
        <f>Q697*H697</f>
        <v>0</v>
      </c>
      <c r="S697" s="168">
        <v>0</v>
      </c>
      <c r="T697" s="169">
        <f>S697*H697</f>
        <v>0</v>
      </c>
      <c r="U697" s="33"/>
      <c r="V697" s="33"/>
      <c r="W697" s="33"/>
      <c r="X697" s="33"/>
      <c r="Y697" s="33"/>
      <c r="Z697" s="33"/>
      <c r="AA697" s="33"/>
      <c r="AB697" s="33"/>
      <c r="AC697" s="33"/>
      <c r="AD697" s="33"/>
      <c r="AE697" s="33"/>
      <c r="AR697" s="170" t="s">
        <v>903</v>
      </c>
      <c r="AT697" s="170" t="s">
        <v>145</v>
      </c>
      <c r="AU697" s="170" t="s">
        <v>82</v>
      </c>
      <c r="AY697" s="18" t="s">
        <v>142</v>
      </c>
      <c r="BE697" s="171">
        <f>IF(N697="základní",J697,0)</f>
        <v>0</v>
      </c>
      <c r="BF697" s="171">
        <f>IF(N697="snížená",J697,0)</f>
        <v>0</v>
      </c>
      <c r="BG697" s="171">
        <f>IF(N697="zákl. přenesená",J697,0)</f>
        <v>0</v>
      </c>
      <c r="BH697" s="171">
        <f>IF(N697="sníž. přenesená",J697,0)</f>
        <v>0</v>
      </c>
      <c r="BI697" s="171">
        <f>IF(N697="nulová",J697,0)</f>
        <v>0</v>
      </c>
      <c r="BJ697" s="18" t="s">
        <v>80</v>
      </c>
      <c r="BK697" s="171">
        <f>ROUND(I697*H697,2)</f>
        <v>0</v>
      </c>
      <c r="BL697" s="18" t="s">
        <v>903</v>
      </c>
      <c r="BM697" s="170" t="s">
        <v>917</v>
      </c>
    </row>
    <row r="698" spans="1:47" s="2" customFormat="1" ht="12">
      <c r="A698" s="33"/>
      <c r="B698" s="34"/>
      <c r="C698" s="33"/>
      <c r="D698" s="172" t="s">
        <v>152</v>
      </c>
      <c r="E698" s="33"/>
      <c r="F698" s="173" t="s">
        <v>918</v>
      </c>
      <c r="G698" s="33"/>
      <c r="H698" s="33"/>
      <c r="I698" s="94"/>
      <c r="J698" s="33"/>
      <c r="K698" s="33"/>
      <c r="L698" s="34"/>
      <c r="M698" s="174"/>
      <c r="N698" s="175"/>
      <c r="O698" s="59"/>
      <c r="P698" s="59"/>
      <c r="Q698" s="59"/>
      <c r="R698" s="59"/>
      <c r="S698" s="59"/>
      <c r="T698" s="60"/>
      <c r="U698" s="33"/>
      <c r="V698" s="33"/>
      <c r="W698" s="33"/>
      <c r="X698" s="33"/>
      <c r="Y698" s="33"/>
      <c r="Z698" s="33"/>
      <c r="AA698" s="33"/>
      <c r="AB698" s="33"/>
      <c r="AC698" s="33"/>
      <c r="AD698" s="33"/>
      <c r="AE698" s="33"/>
      <c r="AT698" s="18" t="s">
        <v>152</v>
      </c>
      <c r="AU698" s="18" t="s">
        <v>82</v>
      </c>
    </row>
    <row r="699" spans="2:51" s="15" customFormat="1" ht="33.75">
      <c r="B699" s="193"/>
      <c r="D699" s="172" t="s">
        <v>156</v>
      </c>
      <c r="E699" s="194" t="s">
        <v>1</v>
      </c>
      <c r="F699" s="195" t="s">
        <v>919</v>
      </c>
      <c r="H699" s="194" t="s">
        <v>1</v>
      </c>
      <c r="I699" s="196"/>
      <c r="L699" s="193"/>
      <c r="M699" s="197"/>
      <c r="N699" s="198"/>
      <c r="O699" s="198"/>
      <c r="P699" s="198"/>
      <c r="Q699" s="198"/>
      <c r="R699" s="198"/>
      <c r="S699" s="198"/>
      <c r="T699" s="199"/>
      <c r="AT699" s="194" t="s">
        <v>156</v>
      </c>
      <c r="AU699" s="194" t="s">
        <v>82</v>
      </c>
      <c r="AV699" s="15" t="s">
        <v>80</v>
      </c>
      <c r="AW699" s="15" t="s">
        <v>29</v>
      </c>
      <c r="AX699" s="15" t="s">
        <v>72</v>
      </c>
      <c r="AY699" s="194" t="s">
        <v>142</v>
      </c>
    </row>
    <row r="700" spans="2:51" s="15" customFormat="1" ht="22.5">
      <c r="B700" s="193"/>
      <c r="D700" s="172" t="s">
        <v>156</v>
      </c>
      <c r="E700" s="194" t="s">
        <v>1</v>
      </c>
      <c r="F700" s="195" t="s">
        <v>920</v>
      </c>
      <c r="H700" s="194" t="s">
        <v>1</v>
      </c>
      <c r="I700" s="196"/>
      <c r="L700" s="193"/>
      <c r="M700" s="197"/>
      <c r="N700" s="198"/>
      <c r="O700" s="198"/>
      <c r="P700" s="198"/>
      <c r="Q700" s="198"/>
      <c r="R700" s="198"/>
      <c r="S700" s="198"/>
      <c r="T700" s="199"/>
      <c r="AT700" s="194" t="s">
        <v>156</v>
      </c>
      <c r="AU700" s="194" t="s">
        <v>82</v>
      </c>
      <c r="AV700" s="15" t="s">
        <v>80</v>
      </c>
      <c r="AW700" s="15" t="s">
        <v>29</v>
      </c>
      <c r="AX700" s="15" t="s">
        <v>72</v>
      </c>
      <c r="AY700" s="194" t="s">
        <v>142</v>
      </c>
    </row>
    <row r="701" spans="2:51" s="15" customFormat="1" ht="22.5">
      <c r="B701" s="193"/>
      <c r="D701" s="172" t="s">
        <v>156</v>
      </c>
      <c r="E701" s="194" t="s">
        <v>1</v>
      </c>
      <c r="F701" s="195" t="s">
        <v>921</v>
      </c>
      <c r="H701" s="194" t="s">
        <v>1</v>
      </c>
      <c r="I701" s="196"/>
      <c r="L701" s="193"/>
      <c r="M701" s="197"/>
      <c r="N701" s="198"/>
      <c r="O701" s="198"/>
      <c r="P701" s="198"/>
      <c r="Q701" s="198"/>
      <c r="R701" s="198"/>
      <c r="S701" s="198"/>
      <c r="T701" s="199"/>
      <c r="AT701" s="194" t="s">
        <v>156</v>
      </c>
      <c r="AU701" s="194" t="s">
        <v>82</v>
      </c>
      <c r="AV701" s="15" t="s">
        <v>80</v>
      </c>
      <c r="AW701" s="15" t="s">
        <v>29</v>
      </c>
      <c r="AX701" s="15" t="s">
        <v>72</v>
      </c>
      <c r="AY701" s="194" t="s">
        <v>142</v>
      </c>
    </row>
    <row r="702" spans="2:51" s="15" customFormat="1" ht="22.5">
      <c r="B702" s="193"/>
      <c r="D702" s="172" t="s">
        <v>156</v>
      </c>
      <c r="E702" s="194" t="s">
        <v>1</v>
      </c>
      <c r="F702" s="195" t="s">
        <v>922</v>
      </c>
      <c r="H702" s="194" t="s">
        <v>1</v>
      </c>
      <c r="I702" s="196"/>
      <c r="L702" s="193"/>
      <c r="M702" s="197"/>
      <c r="N702" s="198"/>
      <c r="O702" s="198"/>
      <c r="P702" s="198"/>
      <c r="Q702" s="198"/>
      <c r="R702" s="198"/>
      <c r="S702" s="198"/>
      <c r="T702" s="199"/>
      <c r="AT702" s="194" t="s">
        <v>156</v>
      </c>
      <c r="AU702" s="194" t="s">
        <v>82</v>
      </c>
      <c r="AV702" s="15" t="s">
        <v>80</v>
      </c>
      <c r="AW702" s="15" t="s">
        <v>29</v>
      </c>
      <c r="AX702" s="15" t="s">
        <v>72</v>
      </c>
      <c r="AY702" s="194" t="s">
        <v>142</v>
      </c>
    </row>
    <row r="703" spans="2:51" s="15" customFormat="1" ht="22.5">
      <c r="B703" s="193"/>
      <c r="D703" s="172" t="s">
        <v>156</v>
      </c>
      <c r="E703" s="194" t="s">
        <v>1</v>
      </c>
      <c r="F703" s="195" t="s">
        <v>923</v>
      </c>
      <c r="H703" s="194" t="s">
        <v>1</v>
      </c>
      <c r="I703" s="196"/>
      <c r="L703" s="193"/>
      <c r="M703" s="197"/>
      <c r="N703" s="198"/>
      <c r="O703" s="198"/>
      <c r="P703" s="198"/>
      <c r="Q703" s="198"/>
      <c r="R703" s="198"/>
      <c r="S703" s="198"/>
      <c r="T703" s="199"/>
      <c r="AT703" s="194" t="s">
        <v>156</v>
      </c>
      <c r="AU703" s="194" t="s">
        <v>82</v>
      </c>
      <c r="AV703" s="15" t="s">
        <v>80</v>
      </c>
      <c r="AW703" s="15" t="s">
        <v>29</v>
      </c>
      <c r="AX703" s="15" t="s">
        <v>72</v>
      </c>
      <c r="AY703" s="194" t="s">
        <v>142</v>
      </c>
    </row>
    <row r="704" spans="2:51" s="15" customFormat="1" ht="12">
      <c r="B704" s="193"/>
      <c r="D704" s="172" t="s">
        <v>156</v>
      </c>
      <c r="E704" s="194" t="s">
        <v>1</v>
      </c>
      <c r="F704" s="195" t="s">
        <v>924</v>
      </c>
      <c r="H704" s="194" t="s">
        <v>1</v>
      </c>
      <c r="I704" s="196"/>
      <c r="L704" s="193"/>
      <c r="M704" s="197"/>
      <c r="N704" s="198"/>
      <c r="O704" s="198"/>
      <c r="P704" s="198"/>
      <c r="Q704" s="198"/>
      <c r="R704" s="198"/>
      <c r="S704" s="198"/>
      <c r="T704" s="199"/>
      <c r="AT704" s="194" t="s">
        <v>156</v>
      </c>
      <c r="AU704" s="194" t="s">
        <v>82</v>
      </c>
      <c r="AV704" s="15" t="s">
        <v>80</v>
      </c>
      <c r="AW704" s="15" t="s">
        <v>29</v>
      </c>
      <c r="AX704" s="15" t="s">
        <v>72</v>
      </c>
      <c r="AY704" s="194" t="s">
        <v>142</v>
      </c>
    </row>
    <row r="705" spans="2:51" s="13" customFormat="1" ht="12">
      <c r="B705" s="177"/>
      <c r="D705" s="172" t="s">
        <v>156</v>
      </c>
      <c r="E705" s="178" t="s">
        <v>1</v>
      </c>
      <c r="F705" s="179" t="s">
        <v>80</v>
      </c>
      <c r="H705" s="180">
        <v>1</v>
      </c>
      <c r="I705" s="181"/>
      <c r="L705" s="177"/>
      <c r="M705" s="182"/>
      <c r="N705" s="183"/>
      <c r="O705" s="183"/>
      <c r="P705" s="183"/>
      <c r="Q705" s="183"/>
      <c r="R705" s="183"/>
      <c r="S705" s="183"/>
      <c r="T705" s="184"/>
      <c r="AT705" s="178" t="s">
        <v>156</v>
      </c>
      <c r="AU705" s="178" t="s">
        <v>82</v>
      </c>
      <c r="AV705" s="13" t="s">
        <v>82</v>
      </c>
      <c r="AW705" s="13" t="s">
        <v>29</v>
      </c>
      <c r="AX705" s="13" t="s">
        <v>80</v>
      </c>
      <c r="AY705" s="178" t="s">
        <v>142</v>
      </c>
    </row>
    <row r="706" spans="2:63" s="12" customFormat="1" ht="22.9" customHeight="1">
      <c r="B706" s="145"/>
      <c r="D706" s="146" t="s">
        <v>71</v>
      </c>
      <c r="E706" s="156" t="s">
        <v>925</v>
      </c>
      <c r="F706" s="156" t="s">
        <v>926</v>
      </c>
      <c r="I706" s="148"/>
      <c r="J706" s="157">
        <f>BK706</f>
        <v>0</v>
      </c>
      <c r="L706" s="145"/>
      <c r="M706" s="150"/>
      <c r="N706" s="151"/>
      <c r="O706" s="151"/>
      <c r="P706" s="152">
        <f>SUM(P707:P715)</f>
        <v>0</v>
      </c>
      <c r="Q706" s="151"/>
      <c r="R706" s="152">
        <f>SUM(R707:R715)</f>
        <v>0</v>
      </c>
      <c r="S706" s="151"/>
      <c r="T706" s="153">
        <f>SUM(T707:T715)</f>
        <v>0</v>
      </c>
      <c r="AR706" s="146" t="s">
        <v>359</v>
      </c>
      <c r="AT706" s="154" t="s">
        <v>71</v>
      </c>
      <c r="AU706" s="154" t="s">
        <v>80</v>
      </c>
      <c r="AY706" s="146" t="s">
        <v>142</v>
      </c>
      <c r="BK706" s="155">
        <f>SUM(BK707:BK715)</f>
        <v>0</v>
      </c>
    </row>
    <row r="707" spans="1:65" s="2" customFormat="1" ht="16.5" customHeight="1">
      <c r="A707" s="33"/>
      <c r="B707" s="158"/>
      <c r="C707" s="159" t="s">
        <v>927</v>
      </c>
      <c r="D707" s="159" t="s">
        <v>145</v>
      </c>
      <c r="E707" s="160" t="s">
        <v>928</v>
      </c>
      <c r="F707" s="161" t="s">
        <v>929</v>
      </c>
      <c r="G707" s="162" t="s">
        <v>930</v>
      </c>
      <c r="H707" s="163">
        <v>1</v>
      </c>
      <c r="I707" s="164"/>
      <c r="J707" s="165">
        <f>ROUND(I707*H707,2)</f>
        <v>0</v>
      </c>
      <c r="K707" s="161" t="s">
        <v>149</v>
      </c>
      <c r="L707" s="34"/>
      <c r="M707" s="166" t="s">
        <v>1</v>
      </c>
      <c r="N707" s="167" t="s">
        <v>37</v>
      </c>
      <c r="O707" s="59"/>
      <c r="P707" s="168">
        <f>O707*H707</f>
        <v>0</v>
      </c>
      <c r="Q707" s="168">
        <v>0</v>
      </c>
      <c r="R707" s="168">
        <f>Q707*H707</f>
        <v>0</v>
      </c>
      <c r="S707" s="168">
        <v>0</v>
      </c>
      <c r="T707" s="169">
        <f>S707*H707</f>
        <v>0</v>
      </c>
      <c r="U707" s="33"/>
      <c r="V707" s="33"/>
      <c r="W707" s="33"/>
      <c r="X707" s="33"/>
      <c r="Y707" s="33"/>
      <c r="Z707" s="33"/>
      <c r="AA707" s="33"/>
      <c r="AB707" s="33"/>
      <c r="AC707" s="33"/>
      <c r="AD707" s="33"/>
      <c r="AE707" s="33"/>
      <c r="AR707" s="170" t="s">
        <v>903</v>
      </c>
      <c r="AT707" s="170" t="s">
        <v>145</v>
      </c>
      <c r="AU707" s="170" t="s">
        <v>82</v>
      </c>
      <c r="AY707" s="18" t="s">
        <v>142</v>
      </c>
      <c r="BE707" s="171">
        <f>IF(N707="základní",J707,0)</f>
        <v>0</v>
      </c>
      <c r="BF707" s="171">
        <f>IF(N707="snížená",J707,0)</f>
        <v>0</v>
      </c>
      <c r="BG707" s="171">
        <f>IF(N707="zákl. přenesená",J707,0)</f>
        <v>0</v>
      </c>
      <c r="BH707" s="171">
        <f>IF(N707="sníž. přenesená",J707,0)</f>
        <v>0</v>
      </c>
      <c r="BI707" s="171">
        <f>IF(N707="nulová",J707,0)</f>
        <v>0</v>
      </c>
      <c r="BJ707" s="18" t="s">
        <v>80</v>
      </c>
      <c r="BK707" s="171">
        <f>ROUND(I707*H707,2)</f>
        <v>0</v>
      </c>
      <c r="BL707" s="18" t="s">
        <v>903</v>
      </c>
      <c r="BM707" s="170" t="s">
        <v>931</v>
      </c>
    </row>
    <row r="708" spans="1:47" s="2" customFormat="1" ht="12">
      <c r="A708" s="33"/>
      <c r="B708" s="34"/>
      <c r="C708" s="33"/>
      <c r="D708" s="172" t="s">
        <v>152</v>
      </c>
      <c r="E708" s="33"/>
      <c r="F708" s="173" t="s">
        <v>929</v>
      </c>
      <c r="G708" s="33"/>
      <c r="H708" s="33"/>
      <c r="I708" s="94"/>
      <c r="J708" s="33"/>
      <c r="K708" s="33"/>
      <c r="L708" s="34"/>
      <c r="M708" s="174"/>
      <c r="N708" s="175"/>
      <c r="O708" s="59"/>
      <c r="P708" s="59"/>
      <c r="Q708" s="59"/>
      <c r="R708" s="59"/>
      <c r="S708" s="59"/>
      <c r="T708" s="60"/>
      <c r="U708" s="33"/>
      <c r="V708" s="33"/>
      <c r="W708" s="33"/>
      <c r="X708" s="33"/>
      <c r="Y708" s="33"/>
      <c r="Z708" s="33"/>
      <c r="AA708" s="33"/>
      <c r="AB708" s="33"/>
      <c r="AC708" s="33"/>
      <c r="AD708" s="33"/>
      <c r="AE708" s="33"/>
      <c r="AT708" s="18" t="s">
        <v>152</v>
      </c>
      <c r="AU708" s="18" t="s">
        <v>82</v>
      </c>
    </row>
    <row r="709" spans="2:51" s="15" customFormat="1" ht="22.5">
      <c r="B709" s="193"/>
      <c r="D709" s="172" t="s">
        <v>156</v>
      </c>
      <c r="E709" s="194" t="s">
        <v>1</v>
      </c>
      <c r="F709" s="195" t="s">
        <v>932</v>
      </c>
      <c r="H709" s="194" t="s">
        <v>1</v>
      </c>
      <c r="I709" s="196"/>
      <c r="L709" s="193"/>
      <c r="M709" s="197"/>
      <c r="N709" s="198"/>
      <c r="O709" s="198"/>
      <c r="P709" s="198"/>
      <c r="Q709" s="198"/>
      <c r="R709" s="198"/>
      <c r="S709" s="198"/>
      <c r="T709" s="199"/>
      <c r="AT709" s="194" t="s">
        <v>156</v>
      </c>
      <c r="AU709" s="194" t="s">
        <v>82</v>
      </c>
      <c r="AV709" s="15" t="s">
        <v>80</v>
      </c>
      <c r="AW709" s="15" t="s">
        <v>29</v>
      </c>
      <c r="AX709" s="15" t="s">
        <v>72</v>
      </c>
      <c r="AY709" s="194" t="s">
        <v>142</v>
      </c>
    </row>
    <row r="710" spans="2:51" s="14" customFormat="1" ht="22.5">
      <c r="B710" s="185"/>
      <c r="D710" s="172" t="s">
        <v>156</v>
      </c>
      <c r="E710" s="186" t="s">
        <v>1</v>
      </c>
      <c r="F710" s="187" t="s">
        <v>933</v>
      </c>
      <c r="H710" s="188">
        <v>0</v>
      </c>
      <c r="I710" s="189"/>
      <c r="L710" s="185"/>
      <c r="M710" s="190"/>
      <c r="N710" s="191"/>
      <c r="O710" s="191"/>
      <c r="P710" s="191"/>
      <c r="Q710" s="191"/>
      <c r="R710" s="191"/>
      <c r="S710" s="191"/>
      <c r="T710" s="192"/>
      <c r="AT710" s="186" t="s">
        <v>156</v>
      </c>
      <c r="AU710" s="186" t="s">
        <v>82</v>
      </c>
      <c r="AV710" s="14" t="s">
        <v>150</v>
      </c>
      <c r="AW710" s="14" t="s">
        <v>29</v>
      </c>
      <c r="AX710" s="14" t="s">
        <v>72</v>
      </c>
      <c r="AY710" s="186" t="s">
        <v>142</v>
      </c>
    </row>
    <row r="711" spans="2:51" s="13" customFormat="1" ht="22.5">
      <c r="B711" s="177"/>
      <c r="D711" s="172" t="s">
        <v>156</v>
      </c>
      <c r="E711" s="178" t="s">
        <v>1</v>
      </c>
      <c r="F711" s="179" t="s">
        <v>934</v>
      </c>
      <c r="H711" s="180">
        <v>1</v>
      </c>
      <c r="I711" s="181"/>
      <c r="L711" s="177"/>
      <c r="M711" s="182"/>
      <c r="N711" s="183"/>
      <c r="O711" s="183"/>
      <c r="P711" s="183"/>
      <c r="Q711" s="183"/>
      <c r="R711" s="183"/>
      <c r="S711" s="183"/>
      <c r="T711" s="184"/>
      <c r="AT711" s="178" t="s">
        <v>156</v>
      </c>
      <c r="AU711" s="178" t="s">
        <v>82</v>
      </c>
      <c r="AV711" s="13" t="s">
        <v>82</v>
      </c>
      <c r="AW711" s="13" t="s">
        <v>29</v>
      </c>
      <c r="AX711" s="13" t="s">
        <v>80</v>
      </c>
      <c r="AY711" s="178" t="s">
        <v>142</v>
      </c>
    </row>
    <row r="712" spans="1:65" s="2" customFormat="1" ht="16.5" customHeight="1">
      <c r="A712" s="33"/>
      <c r="B712" s="158"/>
      <c r="C712" s="159" t="s">
        <v>935</v>
      </c>
      <c r="D712" s="159" t="s">
        <v>145</v>
      </c>
      <c r="E712" s="160" t="s">
        <v>936</v>
      </c>
      <c r="F712" s="161" t="s">
        <v>937</v>
      </c>
      <c r="G712" s="162" t="s">
        <v>163</v>
      </c>
      <c r="H712" s="163">
        <v>1</v>
      </c>
      <c r="I712" s="164"/>
      <c r="J712" s="165">
        <f>ROUND(I712*H712,2)</f>
        <v>0</v>
      </c>
      <c r="K712" s="161" t="s">
        <v>149</v>
      </c>
      <c r="L712" s="34"/>
      <c r="M712" s="166" t="s">
        <v>1</v>
      </c>
      <c r="N712" s="167" t="s">
        <v>37</v>
      </c>
      <c r="O712" s="59"/>
      <c r="P712" s="168">
        <f>O712*H712</f>
        <v>0</v>
      </c>
      <c r="Q712" s="168">
        <v>0</v>
      </c>
      <c r="R712" s="168">
        <f>Q712*H712</f>
        <v>0</v>
      </c>
      <c r="S712" s="168">
        <v>0</v>
      </c>
      <c r="T712" s="169">
        <f>S712*H712</f>
        <v>0</v>
      </c>
      <c r="U712" s="33"/>
      <c r="V712" s="33"/>
      <c r="W712" s="33"/>
      <c r="X712" s="33"/>
      <c r="Y712" s="33"/>
      <c r="Z712" s="33"/>
      <c r="AA712" s="33"/>
      <c r="AB712" s="33"/>
      <c r="AC712" s="33"/>
      <c r="AD712" s="33"/>
      <c r="AE712" s="33"/>
      <c r="AR712" s="170" t="s">
        <v>903</v>
      </c>
      <c r="AT712" s="170" t="s">
        <v>145</v>
      </c>
      <c r="AU712" s="170" t="s">
        <v>82</v>
      </c>
      <c r="AY712" s="18" t="s">
        <v>142</v>
      </c>
      <c r="BE712" s="171">
        <f>IF(N712="základní",J712,0)</f>
        <v>0</v>
      </c>
      <c r="BF712" s="171">
        <f>IF(N712="snížená",J712,0)</f>
        <v>0</v>
      </c>
      <c r="BG712" s="171">
        <f>IF(N712="zákl. přenesená",J712,0)</f>
        <v>0</v>
      </c>
      <c r="BH712" s="171">
        <f>IF(N712="sníž. přenesená",J712,0)</f>
        <v>0</v>
      </c>
      <c r="BI712" s="171">
        <f>IF(N712="nulová",J712,0)</f>
        <v>0</v>
      </c>
      <c r="BJ712" s="18" t="s">
        <v>80</v>
      </c>
      <c r="BK712" s="171">
        <f>ROUND(I712*H712,2)</f>
        <v>0</v>
      </c>
      <c r="BL712" s="18" t="s">
        <v>903</v>
      </c>
      <c r="BM712" s="170" t="s">
        <v>938</v>
      </c>
    </row>
    <row r="713" spans="1:47" s="2" customFormat="1" ht="12">
      <c r="A713" s="33"/>
      <c r="B713" s="34"/>
      <c r="C713" s="33"/>
      <c r="D713" s="172" t="s">
        <v>152</v>
      </c>
      <c r="E713" s="33"/>
      <c r="F713" s="173" t="s">
        <v>937</v>
      </c>
      <c r="G713" s="33"/>
      <c r="H713" s="33"/>
      <c r="I713" s="94"/>
      <c r="J713" s="33"/>
      <c r="K713" s="33"/>
      <c r="L713" s="34"/>
      <c r="M713" s="174"/>
      <c r="N713" s="175"/>
      <c r="O713" s="59"/>
      <c r="P713" s="59"/>
      <c r="Q713" s="59"/>
      <c r="R713" s="59"/>
      <c r="S713" s="59"/>
      <c r="T713" s="60"/>
      <c r="U713" s="33"/>
      <c r="V713" s="33"/>
      <c r="W713" s="33"/>
      <c r="X713" s="33"/>
      <c r="Y713" s="33"/>
      <c r="Z713" s="33"/>
      <c r="AA713" s="33"/>
      <c r="AB713" s="33"/>
      <c r="AC713" s="33"/>
      <c r="AD713" s="33"/>
      <c r="AE713" s="33"/>
      <c r="AT713" s="18" t="s">
        <v>152</v>
      </c>
      <c r="AU713" s="18" t="s">
        <v>82</v>
      </c>
    </row>
    <row r="714" spans="2:51" s="13" customFormat="1" ht="12">
      <c r="B714" s="177"/>
      <c r="D714" s="172" t="s">
        <v>156</v>
      </c>
      <c r="E714" s="178" t="s">
        <v>1</v>
      </c>
      <c r="F714" s="179" t="s">
        <v>939</v>
      </c>
      <c r="H714" s="180">
        <v>1</v>
      </c>
      <c r="I714" s="181"/>
      <c r="L714" s="177"/>
      <c r="M714" s="182"/>
      <c r="N714" s="183"/>
      <c r="O714" s="183"/>
      <c r="P714" s="183"/>
      <c r="Q714" s="183"/>
      <c r="R714" s="183"/>
      <c r="S714" s="183"/>
      <c r="T714" s="184"/>
      <c r="AT714" s="178" t="s">
        <v>156</v>
      </c>
      <c r="AU714" s="178" t="s">
        <v>82</v>
      </c>
      <c r="AV714" s="13" t="s">
        <v>82</v>
      </c>
      <c r="AW714" s="13" t="s">
        <v>29</v>
      </c>
      <c r="AX714" s="13" t="s">
        <v>72</v>
      </c>
      <c r="AY714" s="178" t="s">
        <v>142</v>
      </c>
    </row>
    <row r="715" spans="2:51" s="14" customFormat="1" ht="12">
      <c r="B715" s="185"/>
      <c r="D715" s="172" t="s">
        <v>156</v>
      </c>
      <c r="E715" s="186" t="s">
        <v>1</v>
      </c>
      <c r="F715" s="187" t="s">
        <v>158</v>
      </c>
      <c r="H715" s="188">
        <v>1</v>
      </c>
      <c r="I715" s="189"/>
      <c r="L715" s="185"/>
      <c r="M715" s="190"/>
      <c r="N715" s="191"/>
      <c r="O715" s="191"/>
      <c r="P715" s="191"/>
      <c r="Q715" s="191"/>
      <c r="R715" s="191"/>
      <c r="S715" s="191"/>
      <c r="T715" s="192"/>
      <c r="AT715" s="186" t="s">
        <v>156</v>
      </c>
      <c r="AU715" s="186" t="s">
        <v>82</v>
      </c>
      <c r="AV715" s="14" t="s">
        <v>150</v>
      </c>
      <c r="AW715" s="14" t="s">
        <v>29</v>
      </c>
      <c r="AX715" s="14" t="s">
        <v>80</v>
      </c>
      <c r="AY715" s="186" t="s">
        <v>142</v>
      </c>
    </row>
    <row r="716" spans="2:63" s="12" customFormat="1" ht="22.9" customHeight="1">
      <c r="B716" s="145"/>
      <c r="D716" s="146" t="s">
        <v>71</v>
      </c>
      <c r="E716" s="156" t="s">
        <v>940</v>
      </c>
      <c r="F716" s="156" t="s">
        <v>941</v>
      </c>
      <c r="I716" s="148"/>
      <c r="J716" s="157">
        <f>BK716</f>
        <v>0</v>
      </c>
      <c r="L716" s="145"/>
      <c r="M716" s="150"/>
      <c r="N716" s="151"/>
      <c r="O716" s="151"/>
      <c r="P716" s="152">
        <f>SUM(P717:P723)</f>
        <v>0</v>
      </c>
      <c r="Q716" s="151"/>
      <c r="R716" s="152">
        <f>SUM(R717:R723)</f>
        <v>0</v>
      </c>
      <c r="S716" s="151"/>
      <c r="T716" s="153">
        <f>SUM(T717:T723)</f>
        <v>0</v>
      </c>
      <c r="AR716" s="146" t="s">
        <v>359</v>
      </c>
      <c r="AT716" s="154" t="s">
        <v>71</v>
      </c>
      <c r="AU716" s="154" t="s">
        <v>80</v>
      </c>
      <c r="AY716" s="146" t="s">
        <v>142</v>
      </c>
      <c r="BK716" s="155">
        <f>SUM(BK717:BK723)</f>
        <v>0</v>
      </c>
    </row>
    <row r="717" spans="1:65" s="2" customFormat="1" ht="16.5" customHeight="1">
      <c r="A717" s="33"/>
      <c r="B717" s="158"/>
      <c r="C717" s="159" t="s">
        <v>942</v>
      </c>
      <c r="D717" s="159" t="s">
        <v>145</v>
      </c>
      <c r="E717" s="160" t="s">
        <v>943</v>
      </c>
      <c r="F717" s="161" t="s">
        <v>944</v>
      </c>
      <c r="G717" s="162" t="s">
        <v>163</v>
      </c>
      <c r="H717" s="163">
        <v>1</v>
      </c>
      <c r="I717" s="164"/>
      <c r="J717" s="165">
        <f>ROUND(I717*H717,2)</f>
        <v>0</v>
      </c>
      <c r="K717" s="161" t="s">
        <v>149</v>
      </c>
      <c r="L717" s="34"/>
      <c r="M717" s="166" t="s">
        <v>1</v>
      </c>
      <c r="N717" s="167" t="s">
        <v>37</v>
      </c>
      <c r="O717" s="59"/>
      <c r="P717" s="168">
        <f>O717*H717</f>
        <v>0</v>
      </c>
      <c r="Q717" s="168">
        <v>0</v>
      </c>
      <c r="R717" s="168">
        <f>Q717*H717</f>
        <v>0</v>
      </c>
      <c r="S717" s="168">
        <v>0</v>
      </c>
      <c r="T717" s="169">
        <f>S717*H717</f>
        <v>0</v>
      </c>
      <c r="U717" s="33"/>
      <c r="V717" s="33"/>
      <c r="W717" s="33"/>
      <c r="X717" s="33"/>
      <c r="Y717" s="33"/>
      <c r="Z717" s="33"/>
      <c r="AA717" s="33"/>
      <c r="AB717" s="33"/>
      <c r="AC717" s="33"/>
      <c r="AD717" s="33"/>
      <c r="AE717" s="33"/>
      <c r="AR717" s="170" t="s">
        <v>903</v>
      </c>
      <c r="AT717" s="170" t="s">
        <v>145</v>
      </c>
      <c r="AU717" s="170" t="s">
        <v>82</v>
      </c>
      <c r="AY717" s="18" t="s">
        <v>142</v>
      </c>
      <c r="BE717" s="171">
        <f>IF(N717="základní",J717,0)</f>
        <v>0</v>
      </c>
      <c r="BF717" s="171">
        <f>IF(N717="snížená",J717,0)</f>
        <v>0</v>
      </c>
      <c r="BG717" s="171">
        <f>IF(N717="zákl. přenesená",J717,0)</f>
        <v>0</v>
      </c>
      <c r="BH717" s="171">
        <f>IF(N717="sníž. přenesená",J717,0)</f>
        <v>0</v>
      </c>
      <c r="BI717" s="171">
        <f>IF(N717="nulová",J717,0)</f>
        <v>0</v>
      </c>
      <c r="BJ717" s="18" t="s">
        <v>80</v>
      </c>
      <c r="BK717" s="171">
        <f>ROUND(I717*H717,2)</f>
        <v>0</v>
      </c>
      <c r="BL717" s="18" t="s">
        <v>903</v>
      </c>
      <c r="BM717" s="170" t="s">
        <v>945</v>
      </c>
    </row>
    <row r="718" spans="1:47" s="2" customFormat="1" ht="12">
      <c r="A718" s="33"/>
      <c r="B718" s="34"/>
      <c r="C718" s="33"/>
      <c r="D718" s="172" t="s">
        <v>152</v>
      </c>
      <c r="E718" s="33"/>
      <c r="F718" s="173" t="s">
        <v>944</v>
      </c>
      <c r="G718" s="33"/>
      <c r="H718" s="33"/>
      <c r="I718" s="94"/>
      <c r="J718" s="33"/>
      <c r="K718" s="33"/>
      <c r="L718" s="34"/>
      <c r="M718" s="174"/>
      <c r="N718" s="175"/>
      <c r="O718" s="59"/>
      <c r="P718" s="59"/>
      <c r="Q718" s="59"/>
      <c r="R718" s="59"/>
      <c r="S718" s="59"/>
      <c r="T718" s="60"/>
      <c r="U718" s="33"/>
      <c r="V718" s="33"/>
      <c r="W718" s="33"/>
      <c r="X718" s="33"/>
      <c r="Y718" s="33"/>
      <c r="Z718" s="33"/>
      <c r="AA718" s="33"/>
      <c r="AB718" s="33"/>
      <c r="AC718" s="33"/>
      <c r="AD718" s="33"/>
      <c r="AE718" s="33"/>
      <c r="AT718" s="18" t="s">
        <v>152</v>
      </c>
      <c r="AU718" s="18" t="s">
        <v>82</v>
      </c>
    </row>
    <row r="719" spans="2:51" s="15" customFormat="1" ht="22.5">
      <c r="B719" s="193"/>
      <c r="D719" s="172" t="s">
        <v>156</v>
      </c>
      <c r="E719" s="194" t="s">
        <v>1</v>
      </c>
      <c r="F719" s="195" t="s">
        <v>946</v>
      </c>
      <c r="H719" s="194" t="s">
        <v>1</v>
      </c>
      <c r="I719" s="196"/>
      <c r="L719" s="193"/>
      <c r="M719" s="197"/>
      <c r="N719" s="198"/>
      <c r="O719" s="198"/>
      <c r="P719" s="198"/>
      <c r="Q719" s="198"/>
      <c r="R719" s="198"/>
      <c r="S719" s="198"/>
      <c r="T719" s="199"/>
      <c r="AT719" s="194" t="s">
        <v>156</v>
      </c>
      <c r="AU719" s="194" t="s">
        <v>82</v>
      </c>
      <c r="AV719" s="15" t="s">
        <v>80</v>
      </c>
      <c r="AW719" s="15" t="s">
        <v>29</v>
      </c>
      <c r="AX719" s="15" t="s">
        <v>72</v>
      </c>
      <c r="AY719" s="194" t="s">
        <v>142</v>
      </c>
    </row>
    <row r="720" spans="2:51" s="15" customFormat="1" ht="22.5">
      <c r="B720" s="193"/>
      <c r="D720" s="172" t="s">
        <v>156</v>
      </c>
      <c r="E720" s="194" t="s">
        <v>1</v>
      </c>
      <c r="F720" s="195" t="s">
        <v>947</v>
      </c>
      <c r="H720" s="194" t="s">
        <v>1</v>
      </c>
      <c r="I720" s="196"/>
      <c r="L720" s="193"/>
      <c r="M720" s="197"/>
      <c r="N720" s="198"/>
      <c r="O720" s="198"/>
      <c r="P720" s="198"/>
      <c r="Q720" s="198"/>
      <c r="R720" s="198"/>
      <c r="S720" s="198"/>
      <c r="T720" s="199"/>
      <c r="AT720" s="194" t="s">
        <v>156</v>
      </c>
      <c r="AU720" s="194" t="s">
        <v>82</v>
      </c>
      <c r="AV720" s="15" t="s">
        <v>80</v>
      </c>
      <c r="AW720" s="15" t="s">
        <v>29</v>
      </c>
      <c r="AX720" s="15" t="s">
        <v>72</v>
      </c>
      <c r="AY720" s="194" t="s">
        <v>142</v>
      </c>
    </row>
    <row r="721" spans="2:51" s="15" customFormat="1" ht="22.5">
      <c r="B721" s="193"/>
      <c r="D721" s="172" t="s">
        <v>156</v>
      </c>
      <c r="E721" s="194" t="s">
        <v>1</v>
      </c>
      <c r="F721" s="195" t="s">
        <v>948</v>
      </c>
      <c r="H721" s="194" t="s">
        <v>1</v>
      </c>
      <c r="I721" s="196"/>
      <c r="L721" s="193"/>
      <c r="M721" s="197"/>
      <c r="N721" s="198"/>
      <c r="O721" s="198"/>
      <c r="P721" s="198"/>
      <c r="Q721" s="198"/>
      <c r="R721" s="198"/>
      <c r="S721" s="198"/>
      <c r="T721" s="199"/>
      <c r="AT721" s="194" t="s">
        <v>156</v>
      </c>
      <c r="AU721" s="194" t="s">
        <v>82</v>
      </c>
      <c r="AV721" s="15" t="s">
        <v>80</v>
      </c>
      <c r="AW721" s="15" t="s">
        <v>29</v>
      </c>
      <c r="AX721" s="15" t="s">
        <v>72</v>
      </c>
      <c r="AY721" s="194" t="s">
        <v>142</v>
      </c>
    </row>
    <row r="722" spans="2:51" s="15" customFormat="1" ht="33.75">
      <c r="B722" s="193"/>
      <c r="D722" s="172" t="s">
        <v>156</v>
      </c>
      <c r="E722" s="194" t="s">
        <v>1</v>
      </c>
      <c r="F722" s="195" t="s">
        <v>949</v>
      </c>
      <c r="H722" s="194" t="s">
        <v>1</v>
      </c>
      <c r="I722" s="196"/>
      <c r="L722" s="193"/>
      <c r="M722" s="197"/>
      <c r="N722" s="198"/>
      <c r="O722" s="198"/>
      <c r="P722" s="198"/>
      <c r="Q722" s="198"/>
      <c r="R722" s="198"/>
      <c r="S722" s="198"/>
      <c r="T722" s="199"/>
      <c r="AT722" s="194" t="s">
        <v>156</v>
      </c>
      <c r="AU722" s="194" t="s">
        <v>82</v>
      </c>
      <c r="AV722" s="15" t="s">
        <v>80</v>
      </c>
      <c r="AW722" s="15" t="s">
        <v>29</v>
      </c>
      <c r="AX722" s="15" t="s">
        <v>72</v>
      </c>
      <c r="AY722" s="194" t="s">
        <v>142</v>
      </c>
    </row>
    <row r="723" spans="2:51" s="13" customFormat="1" ht="12">
      <c r="B723" s="177"/>
      <c r="D723" s="172" t="s">
        <v>156</v>
      </c>
      <c r="E723" s="178" t="s">
        <v>1</v>
      </c>
      <c r="F723" s="179" t="s">
        <v>80</v>
      </c>
      <c r="H723" s="180">
        <v>1</v>
      </c>
      <c r="I723" s="181"/>
      <c r="L723" s="177"/>
      <c r="M723" s="182"/>
      <c r="N723" s="183"/>
      <c r="O723" s="183"/>
      <c r="P723" s="183"/>
      <c r="Q723" s="183"/>
      <c r="R723" s="183"/>
      <c r="S723" s="183"/>
      <c r="T723" s="184"/>
      <c r="AT723" s="178" t="s">
        <v>156</v>
      </c>
      <c r="AU723" s="178" t="s">
        <v>82</v>
      </c>
      <c r="AV723" s="13" t="s">
        <v>82</v>
      </c>
      <c r="AW723" s="13" t="s">
        <v>29</v>
      </c>
      <c r="AX723" s="13" t="s">
        <v>80</v>
      </c>
      <c r="AY723" s="178" t="s">
        <v>142</v>
      </c>
    </row>
    <row r="724" spans="2:63" s="12" customFormat="1" ht="22.9" customHeight="1">
      <c r="B724" s="145"/>
      <c r="D724" s="146" t="s">
        <v>71</v>
      </c>
      <c r="E724" s="156" t="s">
        <v>950</v>
      </c>
      <c r="F724" s="156" t="s">
        <v>951</v>
      </c>
      <c r="I724" s="148"/>
      <c r="J724" s="157">
        <f>BK724</f>
        <v>0</v>
      </c>
      <c r="L724" s="145"/>
      <c r="M724" s="150"/>
      <c r="N724" s="151"/>
      <c r="O724" s="151"/>
      <c r="P724" s="152">
        <f>SUM(P725:P736)</f>
        <v>0</v>
      </c>
      <c r="Q724" s="151"/>
      <c r="R724" s="152">
        <f>SUM(R725:R736)</f>
        <v>0</v>
      </c>
      <c r="S724" s="151"/>
      <c r="T724" s="153">
        <f>SUM(T725:T736)</f>
        <v>0</v>
      </c>
      <c r="AR724" s="146" t="s">
        <v>359</v>
      </c>
      <c r="AT724" s="154" t="s">
        <v>71</v>
      </c>
      <c r="AU724" s="154" t="s">
        <v>80</v>
      </c>
      <c r="AY724" s="146" t="s">
        <v>142</v>
      </c>
      <c r="BK724" s="155">
        <f>SUM(BK725:BK736)</f>
        <v>0</v>
      </c>
    </row>
    <row r="725" spans="1:65" s="2" customFormat="1" ht="16.5" customHeight="1">
      <c r="A725" s="33"/>
      <c r="B725" s="158"/>
      <c r="C725" s="159" t="s">
        <v>952</v>
      </c>
      <c r="D725" s="159" t="s">
        <v>145</v>
      </c>
      <c r="E725" s="160" t="s">
        <v>953</v>
      </c>
      <c r="F725" s="161" t="s">
        <v>954</v>
      </c>
      <c r="G725" s="162" t="s">
        <v>163</v>
      </c>
      <c r="H725" s="163">
        <v>1</v>
      </c>
      <c r="I725" s="164"/>
      <c r="J725" s="165">
        <f>ROUND(I725*H725,2)</f>
        <v>0</v>
      </c>
      <c r="K725" s="161" t="s">
        <v>149</v>
      </c>
      <c r="L725" s="34"/>
      <c r="M725" s="166" t="s">
        <v>1</v>
      </c>
      <c r="N725" s="167" t="s">
        <v>37</v>
      </c>
      <c r="O725" s="59"/>
      <c r="P725" s="168">
        <f>O725*H725</f>
        <v>0</v>
      </c>
      <c r="Q725" s="168">
        <v>0</v>
      </c>
      <c r="R725" s="168">
        <f>Q725*H725</f>
        <v>0</v>
      </c>
      <c r="S725" s="168">
        <v>0</v>
      </c>
      <c r="T725" s="169">
        <f>S725*H725</f>
        <v>0</v>
      </c>
      <c r="U725" s="33"/>
      <c r="V725" s="33"/>
      <c r="W725" s="33"/>
      <c r="X725" s="33"/>
      <c r="Y725" s="33"/>
      <c r="Z725" s="33"/>
      <c r="AA725" s="33"/>
      <c r="AB725" s="33"/>
      <c r="AC725" s="33"/>
      <c r="AD725" s="33"/>
      <c r="AE725" s="33"/>
      <c r="AR725" s="170" t="s">
        <v>903</v>
      </c>
      <c r="AT725" s="170" t="s">
        <v>145</v>
      </c>
      <c r="AU725" s="170" t="s">
        <v>82</v>
      </c>
      <c r="AY725" s="18" t="s">
        <v>142</v>
      </c>
      <c r="BE725" s="171">
        <f>IF(N725="základní",J725,0)</f>
        <v>0</v>
      </c>
      <c r="BF725" s="171">
        <f>IF(N725="snížená",J725,0)</f>
        <v>0</v>
      </c>
      <c r="BG725" s="171">
        <f>IF(N725="zákl. přenesená",J725,0)</f>
        <v>0</v>
      </c>
      <c r="BH725" s="171">
        <f>IF(N725="sníž. přenesená",J725,0)</f>
        <v>0</v>
      </c>
      <c r="BI725" s="171">
        <f>IF(N725="nulová",J725,0)</f>
        <v>0</v>
      </c>
      <c r="BJ725" s="18" t="s">
        <v>80</v>
      </c>
      <c r="BK725" s="171">
        <f>ROUND(I725*H725,2)</f>
        <v>0</v>
      </c>
      <c r="BL725" s="18" t="s">
        <v>903</v>
      </c>
      <c r="BM725" s="170" t="s">
        <v>955</v>
      </c>
    </row>
    <row r="726" spans="1:47" s="2" customFormat="1" ht="12">
      <c r="A726" s="33"/>
      <c r="B726" s="34"/>
      <c r="C726" s="33"/>
      <c r="D726" s="172" t="s">
        <v>152</v>
      </c>
      <c r="E726" s="33"/>
      <c r="F726" s="173" t="s">
        <v>954</v>
      </c>
      <c r="G726" s="33"/>
      <c r="H726" s="33"/>
      <c r="I726" s="94"/>
      <c r="J726" s="33"/>
      <c r="K726" s="33"/>
      <c r="L726" s="34"/>
      <c r="M726" s="174"/>
      <c r="N726" s="175"/>
      <c r="O726" s="59"/>
      <c r="P726" s="59"/>
      <c r="Q726" s="59"/>
      <c r="R726" s="59"/>
      <c r="S726" s="59"/>
      <c r="T726" s="60"/>
      <c r="U726" s="33"/>
      <c r="V726" s="33"/>
      <c r="W726" s="33"/>
      <c r="X726" s="33"/>
      <c r="Y726" s="33"/>
      <c r="Z726" s="33"/>
      <c r="AA726" s="33"/>
      <c r="AB726" s="33"/>
      <c r="AC726" s="33"/>
      <c r="AD726" s="33"/>
      <c r="AE726" s="33"/>
      <c r="AT726" s="18" t="s">
        <v>152</v>
      </c>
      <c r="AU726" s="18" t="s">
        <v>82</v>
      </c>
    </row>
    <row r="727" spans="2:51" s="13" customFormat="1" ht="33.75">
      <c r="B727" s="177"/>
      <c r="D727" s="172" t="s">
        <v>156</v>
      </c>
      <c r="E727" s="178" t="s">
        <v>1</v>
      </c>
      <c r="F727" s="179" t="s">
        <v>956</v>
      </c>
      <c r="H727" s="180">
        <v>1</v>
      </c>
      <c r="I727" s="181"/>
      <c r="L727" s="177"/>
      <c r="M727" s="182"/>
      <c r="N727" s="183"/>
      <c r="O727" s="183"/>
      <c r="P727" s="183"/>
      <c r="Q727" s="183"/>
      <c r="R727" s="183"/>
      <c r="S727" s="183"/>
      <c r="T727" s="184"/>
      <c r="AT727" s="178" t="s">
        <v>156</v>
      </c>
      <c r="AU727" s="178" t="s">
        <v>82</v>
      </c>
      <c r="AV727" s="13" t="s">
        <v>82</v>
      </c>
      <c r="AW727" s="13" t="s">
        <v>29</v>
      </c>
      <c r="AX727" s="13" t="s">
        <v>80</v>
      </c>
      <c r="AY727" s="178" t="s">
        <v>142</v>
      </c>
    </row>
    <row r="728" spans="2:51" s="15" customFormat="1" ht="12">
      <c r="B728" s="193"/>
      <c r="D728" s="172" t="s">
        <v>156</v>
      </c>
      <c r="E728" s="194" t="s">
        <v>1</v>
      </c>
      <c r="F728" s="195" t="s">
        <v>957</v>
      </c>
      <c r="H728" s="194" t="s">
        <v>1</v>
      </c>
      <c r="I728" s="196"/>
      <c r="L728" s="193"/>
      <c r="M728" s="197"/>
      <c r="N728" s="198"/>
      <c r="O728" s="198"/>
      <c r="P728" s="198"/>
      <c r="Q728" s="198"/>
      <c r="R728" s="198"/>
      <c r="S728" s="198"/>
      <c r="T728" s="199"/>
      <c r="AT728" s="194" t="s">
        <v>156</v>
      </c>
      <c r="AU728" s="194" t="s">
        <v>82</v>
      </c>
      <c r="AV728" s="15" t="s">
        <v>80</v>
      </c>
      <c r="AW728" s="15" t="s">
        <v>29</v>
      </c>
      <c r="AX728" s="15" t="s">
        <v>72</v>
      </c>
      <c r="AY728" s="194" t="s">
        <v>142</v>
      </c>
    </row>
    <row r="729" spans="2:51" s="15" customFormat="1" ht="12">
      <c r="B729" s="193"/>
      <c r="D729" s="172" t="s">
        <v>156</v>
      </c>
      <c r="E729" s="194" t="s">
        <v>1</v>
      </c>
      <c r="F729" s="195" t="s">
        <v>958</v>
      </c>
      <c r="H729" s="194" t="s">
        <v>1</v>
      </c>
      <c r="I729" s="196"/>
      <c r="L729" s="193"/>
      <c r="M729" s="197"/>
      <c r="N729" s="198"/>
      <c r="O729" s="198"/>
      <c r="P729" s="198"/>
      <c r="Q729" s="198"/>
      <c r="R729" s="198"/>
      <c r="S729" s="198"/>
      <c r="T729" s="199"/>
      <c r="AT729" s="194" t="s">
        <v>156</v>
      </c>
      <c r="AU729" s="194" t="s">
        <v>82</v>
      </c>
      <c r="AV729" s="15" t="s">
        <v>80</v>
      </c>
      <c r="AW729" s="15" t="s">
        <v>29</v>
      </c>
      <c r="AX729" s="15" t="s">
        <v>72</v>
      </c>
      <c r="AY729" s="194" t="s">
        <v>142</v>
      </c>
    </row>
    <row r="730" spans="1:65" s="2" customFormat="1" ht="21.75" customHeight="1">
      <c r="A730" s="33"/>
      <c r="B730" s="158"/>
      <c r="C730" s="159" t="s">
        <v>959</v>
      </c>
      <c r="D730" s="159" t="s">
        <v>145</v>
      </c>
      <c r="E730" s="160" t="s">
        <v>960</v>
      </c>
      <c r="F730" s="161" t="s">
        <v>961</v>
      </c>
      <c r="G730" s="162" t="s">
        <v>163</v>
      </c>
      <c r="H730" s="163">
        <v>1</v>
      </c>
      <c r="I730" s="164"/>
      <c r="J730" s="165">
        <f>ROUND(I730*H730,2)</f>
        <v>0</v>
      </c>
      <c r="K730" s="161" t="s">
        <v>149</v>
      </c>
      <c r="L730" s="34"/>
      <c r="M730" s="166" t="s">
        <v>1</v>
      </c>
      <c r="N730" s="167" t="s">
        <v>37</v>
      </c>
      <c r="O730" s="59"/>
      <c r="P730" s="168">
        <f>O730*H730</f>
        <v>0</v>
      </c>
      <c r="Q730" s="168">
        <v>0</v>
      </c>
      <c r="R730" s="168">
        <f>Q730*H730</f>
        <v>0</v>
      </c>
      <c r="S730" s="168">
        <v>0</v>
      </c>
      <c r="T730" s="169">
        <f>S730*H730</f>
        <v>0</v>
      </c>
      <c r="U730" s="33"/>
      <c r="V730" s="33"/>
      <c r="W730" s="33"/>
      <c r="X730" s="33"/>
      <c r="Y730" s="33"/>
      <c r="Z730" s="33"/>
      <c r="AA730" s="33"/>
      <c r="AB730" s="33"/>
      <c r="AC730" s="33"/>
      <c r="AD730" s="33"/>
      <c r="AE730" s="33"/>
      <c r="AR730" s="170" t="s">
        <v>903</v>
      </c>
      <c r="AT730" s="170" t="s">
        <v>145</v>
      </c>
      <c r="AU730" s="170" t="s">
        <v>82</v>
      </c>
      <c r="AY730" s="18" t="s">
        <v>142</v>
      </c>
      <c r="BE730" s="171">
        <f>IF(N730="základní",J730,0)</f>
        <v>0</v>
      </c>
      <c r="BF730" s="171">
        <f>IF(N730="snížená",J730,0)</f>
        <v>0</v>
      </c>
      <c r="BG730" s="171">
        <f>IF(N730="zákl. přenesená",J730,0)</f>
        <v>0</v>
      </c>
      <c r="BH730" s="171">
        <f>IF(N730="sníž. přenesená",J730,0)</f>
        <v>0</v>
      </c>
      <c r="BI730" s="171">
        <f>IF(N730="nulová",J730,0)</f>
        <v>0</v>
      </c>
      <c r="BJ730" s="18" t="s">
        <v>80</v>
      </c>
      <c r="BK730" s="171">
        <f>ROUND(I730*H730,2)</f>
        <v>0</v>
      </c>
      <c r="BL730" s="18" t="s">
        <v>903</v>
      </c>
      <c r="BM730" s="170" t="s">
        <v>962</v>
      </c>
    </row>
    <row r="731" spans="1:47" s="2" customFormat="1" ht="12">
      <c r="A731" s="33"/>
      <c r="B731" s="34"/>
      <c r="C731" s="33"/>
      <c r="D731" s="172" t="s">
        <v>152</v>
      </c>
      <c r="E731" s="33"/>
      <c r="F731" s="173" t="s">
        <v>961</v>
      </c>
      <c r="G731" s="33"/>
      <c r="H731" s="33"/>
      <c r="I731" s="94"/>
      <c r="J731" s="33"/>
      <c r="K731" s="33"/>
      <c r="L731" s="34"/>
      <c r="M731" s="174"/>
      <c r="N731" s="175"/>
      <c r="O731" s="59"/>
      <c r="P731" s="59"/>
      <c r="Q731" s="59"/>
      <c r="R731" s="59"/>
      <c r="S731" s="59"/>
      <c r="T731" s="60"/>
      <c r="U731" s="33"/>
      <c r="V731" s="33"/>
      <c r="W731" s="33"/>
      <c r="X731" s="33"/>
      <c r="Y731" s="33"/>
      <c r="Z731" s="33"/>
      <c r="AA731" s="33"/>
      <c r="AB731" s="33"/>
      <c r="AC731" s="33"/>
      <c r="AD731" s="33"/>
      <c r="AE731" s="33"/>
      <c r="AT731" s="18" t="s">
        <v>152</v>
      </c>
      <c r="AU731" s="18" t="s">
        <v>82</v>
      </c>
    </row>
    <row r="732" spans="2:51" s="13" customFormat="1" ht="22.5">
      <c r="B732" s="177"/>
      <c r="D732" s="172" t="s">
        <v>156</v>
      </c>
      <c r="E732" s="178" t="s">
        <v>1</v>
      </c>
      <c r="F732" s="179" t="s">
        <v>963</v>
      </c>
      <c r="H732" s="180">
        <v>1</v>
      </c>
      <c r="I732" s="181"/>
      <c r="L732" s="177"/>
      <c r="M732" s="182"/>
      <c r="N732" s="183"/>
      <c r="O732" s="183"/>
      <c r="P732" s="183"/>
      <c r="Q732" s="183"/>
      <c r="R732" s="183"/>
      <c r="S732" s="183"/>
      <c r="T732" s="184"/>
      <c r="AT732" s="178" t="s">
        <v>156</v>
      </c>
      <c r="AU732" s="178" t="s">
        <v>82</v>
      </c>
      <c r="AV732" s="13" t="s">
        <v>82</v>
      </c>
      <c r="AW732" s="13" t="s">
        <v>29</v>
      </c>
      <c r="AX732" s="13" t="s">
        <v>80</v>
      </c>
      <c r="AY732" s="178" t="s">
        <v>142</v>
      </c>
    </row>
    <row r="733" spans="1:65" s="2" customFormat="1" ht="16.5" customHeight="1">
      <c r="A733" s="33"/>
      <c r="B733" s="158"/>
      <c r="C733" s="159" t="s">
        <v>964</v>
      </c>
      <c r="D733" s="159" t="s">
        <v>145</v>
      </c>
      <c r="E733" s="160" t="s">
        <v>965</v>
      </c>
      <c r="F733" s="161" t="s">
        <v>966</v>
      </c>
      <c r="G733" s="162" t="s">
        <v>930</v>
      </c>
      <c r="H733" s="163">
        <v>1</v>
      </c>
      <c r="I733" s="164"/>
      <c r="J733" s="165">
        <f>ROUND(I733*H733,2)</f>
        <v>0</v>
      </c>
      <c r="K733" s="161" t="s">
        <v>149</v>
      </c>
      <c r="L733" s="34"/>
      <c r="M733" s="166" t="s">
        <v>1</v>
      </c>
      <c r="N733" s="167" t="s">
        <v>37</v>
      </c>
      <c r="O733" s="59"/>
      <c r="P733" s="168">
        <f>O733*H733</f>
        <v>0</v>
      </c>
      <c r="Q733" s="168">
        <v>0</v>
      </c>
      <c r="R733" s="168">
        <f>Q733*H733</f>
        <v>0</v>
      </c>
      <c r="S733" s="168">
        <v>0</v>
      </c>
      <c r="T733" s="169">
        <f>S733*H733</f>
        <v>0</v>
      </c>
      <c r="U733" s="33"/>
      <c r="V733" s="33"/>
      <c r="W733" s="33"/>
      <c r="X733" s="33"/>
      <c r="Y733" s="33"/>
      <c r="Z733" s="33"/>
      <c r="AA733" s="33"/>
      <c r="AB733" s="33"/>
      <c r="AC733" s="33"/>
      <c r="AD733" s="33"/>
      <c r="AE733" s="33"/>
      <c r="AR733" s="170" t="s">
        <v>903</v>
      </c>
      <c r="AT733" s="170" t="s">
        <v>145</v>
      </c>
      <c r="AU733" s="170" t="s">
        <v>82</v>
      </c>
      <c r="AY733" s="18" t="s">
        <v>142</v>
      </c>
      <c r="BE733" s="171">
        <f>IF(N733="základní",J733,0)</f>
        <v>0</v>
      </c>
      <c r="BF733" s="171">
        <f>IF(N733="snížená",J733,0)</f>
        <v>0</v>
      </c>
      <c r="BG733" s="171">
        <f>IF(N733="zákl. přenesená",J733,0)</f>
        <v>0</v>
      </c>
      <c r="BH733" s="171">
        <f>IF(N733="sníž. přenesená",J733,0)</f>
        <v>0</v>
      </c>
      <c r="BI733" s="171">
        <f>IF(N733="nulová",J733,0)</f>
        <v>0</v>
      </c>
      <c r="BJ733" s="18" t="s">
        <v>80</v>
      </c>
      <c r="BK733" s="171">
        <f>ROUND(I733*H733,2)</f>
        <v>0</v>
      </c>
      <c r="BL733" s="18" t="s">
        <v>903</v>
      </c>
      <c r="BM733" s="170" t="s">
        <v>967</v>
      </c>
    </row>
    <row r="734" spans="1:47" s="2" customFormat="1" ht="12">
      <c r="A734" s="33"/>
      <c r="B734" s="34"/>
      <c r="C734" s="33"/>
      <c r="D734" s="172" t="s">
        <v>152</v>
      </c>
      <c r="E734" s="33"/>
      <c r="F734" s="173" t="s">
        <v>966</v>
      </c>
      <c r="G734" s="33"/>
      <c r="H734" s="33"/>
      <c r="I734" s="94"/>
      <c r="J734" s="33"/>
      <c r="K734" s="33"/>
      <c r="L734" s="34"/>
      <c r="M734" s="174"/>
      <c r="N734" s="175"/>
      <c r="O734" s="59"/>
      <c r="P734" s="59"/>
      <c r="Q734" s="59"/>
      <c r="R734" s="59"/>
      <c r="S734" s="59"/>
      <c r="T734" s="60"/>
      <c r="U734" s="33"/>
      <c r="V734" s="33"/>
      <c r="W734" s="33"/>
      <c r="X734" s="33"/>
      <c r="Y734" s="33"/>
      <c r="Z734" s="33"/>
      <c r="AA734" s="33"/>
      <c r="AB734" s="33"/>
      <c r="AC734" s="33"/>
      <c r="AD734" s="33"/>
      <c r="AE734" s="33"/>
      <c r="AT734" s="18" t="s">
        <v>152</v>
      </c>
      <c r="AU734" s="18" t="s">
        <v>82</v>
      </c>
    </row>
    <row r="735" spans="2:51" s="13" customFormat="1" ht="33.75">
      <c r="B735" s="177"/>
      <c r="D735" s="172" t="s">
        <v>156</v>
      </c>
      <c r="E735" s="178" t="s">
        <v>1</v>
      </c>
      <c r="F735" s="179" t="s">
        <v>968</v>
      </c>
      <c r="H735" s="180">
        <v>1</v>
      </c>
      <c r="I735" s="181"/>
      <c r="L735" s="177"/>
      <c r="M735" s="182"/>
      <c r="N735" s="183"/>
      <c r="O735" s="183"/>
      <c r="P735" s="183"/>
      <c r="Q735" s="183"/>
      <c r="R735" s="183"/>
      <c r="S735" s="183"/>
      <c r="T735" s="184"/>
      <c r="AT735" s="178" t="s">
        <v>156</v>
      </c>
      <c r="AU735" s="178" t="s">
        <v>82</v>
      </c>
      <c r="AV735" s="13" t="s">
        <v>82</v>
      </c>
      <c r="AW735" s="13" t="s">
        <v>29</v>
      </c>
      <c r="AX735" s="13" t="s">
        <v>80</v>
      </c>
      <c r="AY735" s="178" t="s">
        <v>142</v>
      </c>
    </row>
    <row r="736" spans="2:51" s="15" customFormat="1" ht="22.5">
      <c r="B736" s="193"/>
      <c r="D736" s="172" t="s">
        <v>156</v>
      </c>
      <c r="E736" s="194" t="s">
        <v>1</v>
      </c>
      <c r="F736" s="195" t="s">
        <v>969</v>
      </c>
      <c r="H736" s="194" t="s">
        <v>1</v>
      </c>
      <c r="I736" s="196"/>
      <c r="L736" s="193"/>
      <c r="M736" s="218"/>
      <c r="N736" s="219"/>
      <c r="O736" s="219"/>
      <c r="P736" s="219"/>
      <c r="Q736" s="219"/>
      <c r="R736" s="219"/>
      <c r="S736" s="219"/>
      <c r="T736" s="220"/>
      <c r="AT736" s="194" t="s">
        <v>156</v>
      </c>
      <c r="AU736" s="194" t="s">
        <v>82</v>
      </c>
      <c r="AV736" s="15" t="s">
        <v>80</v>
      </c>
      <c r="AW736" s="15" t="s">
        <v>29</v>
      </c>
      <c r="AX736" s="15" t="s">
        <v>72</v>
      </c>
      <c r="AY736" s="194" t="s">
        <v>142</v>
      </c>
    </row>
    <row r="737" spans="1:31" s="2" customFormat="1" ht="6.95" customHeight="1">
      <c r="A737" s="33"/>
      <c r="B737" s="48"/>
      <c r="C737" s="49"/>
      <c r="D737" s="49"/>
      <c r="E737" s="49"/>
      <c r="F737" s="49"/>
      <c r="G737" s="49"/>
      <c r="H737" s="49"/>
      <c r="I737" s="118"/>
      <c r="J737" s="49"/>
      <c r="K737" s="49"/>
      <c r="L737" s="34"/>
      <c r="M737" s="33"/>
      <c r="O737" s="33"/>
      <c r="P737" s="33"/>
      <c r="Q737" s="33"/>
      <c r="R737" s="33"/>
      <c r="S737" s="33"/>
      <c r="T737" s="33"/>
      <c r="U737" s="33"/>
      <c r="V737" s="33"/>
      <c r="W737" s="33"/>
      <c r="X737" s="33"/>
      <c r="Y737" s="33"/>
      <c r="Z737" s="33"/>
      <c r="AA737" s="33"/>
      <c r="AB737" s="33"/>
      <c r="AC737" s="33"/>
      <c r="AD737" s="33"/>
      <c r="AE737" s="33"/>
    </row>
  </sheetData>
  <autoFilter ref="C132:K736"/>
  <mergeCells count="9">
    <mergeCell ref="E87:H87"/>
    <mergeCell ref="E123:H123"/>
    <mergeCell ref="E125:H12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ROZPOCET\Rozpocet</dc:creator>
  <cp:keywords/>
  <dc:description/>
  <cp:lastModifiedBy>Zbyněk Moravec</cp:lastModifiedBy>
  <dcterms:created xsi:type="dcterms:W3CDTF">2021-02-09T13:25:40Z</dcterms:created>
  <dcterms:modified xsi:type="dcterms:W3CDTF">2021-02-16T06:49:25Z</dcterms:modified>
  <cp:category/>
  <cp:version/>
  <cp:contentType/>
  <cp:contentStatus/>
</cp:coreProperties>
</file>