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270" windowWidth="14955" windowHeight="793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'Rekapitulace'!$G$9</definedName>
    <definedName name="Dodavka0">'Položky'!#REF!</definedName>
    <definedName name="HSV">'Rekapitulace'!$E$9</definedName>
    <definedName name="HSV0">'Položky'!#REF!</definedName>
    <definedName name="HZS">'Rekapitulace'!$I$9</definedName>
    <definedName name="HZS0">'Položky'!#REF!</definedName>
    <definedName name="JKSO">'Krycí list'!$G$2</definedName>
    <definedName name="MJ">'Krycí list'!$G$5</definedName>
    <definedName name="Mont">'Rekapitulace'!$H$9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'Položky'!$A$1:$G$126</definedName>
    <definedName name="_xlnm.Print_Area" localSheetId="1">'Rekapitulace'!$A$1:$I$23</definedName>
    <definedName name="PocetMJ">'Krycí list'!$G$6</definedName>
    <definedName name="Poznamka">'Krycí list'!$B$37</definedName>
    <definedName name="Projektant">'Krycí list'!$C$8</definedName>
    <definedName name="PSV">'Rekapitulace'!$F$9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'Rekapitulace'!$H$22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fullCalcOnLoad="1"/>
</workbook>
</file>

<file path=xl/sharedStrings.xml><?xml version="1.0" encoding="utf-8"?>
<sst xmlns="http://schemas.openxmlformats.org/spreadsheetml/2006/main" count="389" uniqueCount="238">
  <si>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</si>
  <si>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</si>
  <si>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</si>
  <si>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</si>
  <si>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</si>
  <si>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</si>
  <si>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</si>
  <si>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</si>
  <si>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</si>
  <si>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</si>
  <si>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</si>
  <si>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</si>
  <si>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</si>
  <si>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</si>
  <si>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</si>
  <si>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</si>
  <si>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</si>
  <si>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</si>
  <si>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</si>
  <si>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</si>
  <si>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</si>
  <si>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</si>
  <si>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</si>
  <si>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</si>
  <si>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</si>
  <si>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</si>
  <si>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</si>
  <si>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</si>
  <si>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</si>
  <si>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</si>
  <si>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</si>
  <si>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</si>
  <si>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</si>
  <si>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</si>
  <si>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</si>
  <si>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</si>
  <si>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</si>
  <si>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</si>
  <si>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</si>
  <si>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</si>
  <si>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</si>
  <si>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</si>
  <si>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</si>
  <si>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</si>
  <si>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</si>
  <si>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</si>
  <si>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</si>
  <si>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</si>
  <si>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</si>
  <si>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</si>
  <si>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</si>
  <si>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</si>
  <si>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</si>
  <si>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</si>
  <si>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</si>
  <si>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</si>
  <si>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</si>
  <si>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</si>
  <si>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</si>
  <si>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</si>
  <si>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</si>
  <si>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</si>
  <si>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</si>
  <si>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</si>
  <si>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</si>
  <si>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</si>
  <si>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</si>
  <si>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</si>
  <si>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</si>
  <si>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</si>
  <si>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</si>
  <si>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</si>
  <si>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</si>
  <si>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</si>
  <si>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</si>
  <si>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</si>
  <si>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2020</t>
  </si>
  <si>
    <t>Frýdl</t>
  </si>
  <si>
    <t>14</t>
  </si>
  <si>
    <t>VO Mikulášská 1.etapa</t>
  </si>
  <si>
    <t>010420</t>
  </si>
  <si>
    <t>VO Mikulášská, E.F.Buriana, 1.Etapa</t>
  </si>
  <si>
    <t>M21</t>
  </si>
  <si>
    <t>Elektromontáže</t>
  </si>
  <si>
    <t>210010046RZ4</t>
  </si>
  <si>
    <t>Trubka ohebná kopodur, uložená volně, 63 mm včetně dodávky trubky</t>
  </si>
  <si>
    <t>m</t>
  </si>
  <si>
    <t>ochranná trubka pro napájecí kabel, včetně protažení kabelu a uložení</t>
  </si>
  <si>
    <t>mezi sloupy:1184</t>
  </si>
  <si>
    <t>propoje:62</t>
  </si>
  <si>
    <t>vývody:636</t>
  </si>
  <si>
    <t>prořez:100</t>
  </si>
  <si>
    <t>210040011RZ4</t>
  </si>
  <si>
    <t>Stožár ocelový trubkový 5-12 m DEMONTÁŽ</t>
  </si>
  <si>
    <t>kus</t>
  </si>
  <si>
    <t>kompletní demontáž včetně odvozu do sběrny, likvidace všech komponentů, včetně světel, likvidace základu</t>
  </si>
  <si>
    <t>210040011RZ5</t>
  </si>
  <si>
    <t xml:space="preserve">Stožár ocelový trubkový 5-12 m </t>
  </si>
  <si>
    <t>osazení sloupu do lože, jeho vycentrování a fixace, montáž světla ve sloupu,výložníku,nulování sloupu, včetně nákladů na autojeřáb</t>
  </si>
  <si>
    <t>8m:17</t>
  </si>
  <si>
    <t>6m:7</t>
  </si>
  <si>
    <t>4,5m:11</t>
  </si>
  <si>
    <t>210100001R00</t>
  </si>
  <si>
    <t xml:space="preserve">Ukončení vodičů v rozvaděči + zapojení do 2,5 mm2 </t>
  </si>
  <si>
    <t xml:space="preserve">veškeré ukončení vodičů a jejich demontáž 3x1,5 CYKY ve sloupech  </t>
  </si>
  <si>
    <t>nové:42</t>
  </si>
  <si>
    <t>demont:14</t>
  </si>
  <si>
    <t>210100003R00</t>
  </si>
  <si>
    <t xml:space="preserve">Ukončení vodičů v rozvaděči + zapojení do 16 mm2 </t>
  </si>
  <si>
    <t>kompletní spoje včetně veškerých úkonů tímto spojených</t>
  </si>
  <si>
    <t>0</t>
  </si>
  <si>
    <t>ve sv. sloup 4,5m:88</t>
  </si>
  <si>
    <t>v R:32</t>
  </si>
  <si>
    <t>210100004R00</t>
  </si>
  <si>
    <t xml:space="preserve">Ukončení vodičů v rozvaděči + zapojení do 25 mm2 </t>
  </si>
  <si>
    <t>veškeré propoje a spoje pro vodič 4x25</t>
  </si>
  <si>
    <t>v R:8</t>
  </si>
  <si>
    <t>pro sloup 8:136</t>
  </si>
  <si>
    <t>pro sloup 6:56</t>
  </si>
  <si>
    <t>210120001R00</t>
  </si>
  <si>
    <t>Pojistka závitová do 500V E 27 do 25A včetně pojistky</t>
  </si>
  <si>
    <t>ve stožárové svorkovnici</t>
  </si>
  <si>
    <t>210120313RZ1</t>
  </si>
  <si>
    <t>Svodič přepětí T2+T3 včetně dodávky svodiče</t>
  </si>
  <si>
    <t>ke světlům VO</t>
  </si>
  <si>
    <t>210190001RZ1</t>
  </si>
  <si>
    <t>Montáž celoplechových rozvodnic do váhy 20 kg včetně dodávky svorkovnice</t>
  </si>
  <si>
    <t xml:space="preserve"> stožárové svorkovnice</t>
  </si>
  <si>
    <t>210190003RZ3</t>
  </si>
  <si>
    <t xml:space="preserve">Montáž celoplechových rozvodnic do váhy 100 kg </t>
  </si>
  <si>
    <t>RVO H5 kompletní úprava a napojení všech větví</t>
  </si>
  <si>
    <t>210190004RZ4</t>
  </si>
  <si>
    <t>Montáž celoplechových rozvodnic do váhy 150 kg REPAS</t>
  </si>
  <si>
    <t>RVO O stávající, kompletní repas a rekonstrukce ovládacího RVO</t>
  </si>
  <si>
    <t>210200017RZ4</t>
  </si>
  <si>
    <t>Svítidlo stávající DEMONTÁŽ</t>
  </si>
  <si>
    <t>demontáž stávajících světel včetně jejich likvidace, odvoz atd.</t>
  </si>
  <si>
    <t>210200042RZ4</t>
  </si>
  <si>
    <t>Svítidlo LA včetně dodávky dle specifikace</t>
  </si>
  <si>
    <t>cena včetně recyklačních poplatků</t>
  </si>
  <si>
    <t>Svítidlo ... Urba S 24L70 NR ANT BP CL2 MLE 730</t>
  </si>
  <si>
    <t>včetně SW nastavení</t>
  </si>
  <si>
    <t>210200044RZ4</t>
  </si>
  <si>
    <t>Svítidlo LD včetně dodávky dle specifikace</t>
  </si>
  <si>
    <t>Svítidlo ... Urba S 36L70 IVS ANT BP CL2 MLE 757</t>
  </si>
  <si>
    <t>210200054RZ4</t>
  </si>
  <si>
    <t>Svítidlo LB včetně dodávky dle specifikace</t>
  </si>
  <si>
    <t>Svítidlo ... Urba S 24L70 EWR ANT BP CL2 MLE 730</t>
  </si>
  <si>
    <t>210200055RZ4</t>
  </si>
  <si>
    <t>Svítidlo LC včetně dodávky dle specifikace</t>
  </si>
  <si>
    <t>Svítidlo ... Urba S 36L70 EWR ANT BP CL2 MLE 730</t>
  </si>
  <si>
    <t>210200060RZ4</t>
  </si>
  <si>
    <t>Svítidlo LE včetně dodávky dle specifikace</t>
  </si>
  <si>
    <t>Svítidlo ... UD 24L25 730 WSC S PR CL2 6M MTP60-L</t>
  </si>
  <si>
    <t>210220002RT2</t>
  </si>
  <si>
    <t>Vedení uzemňovací na povrchu FeZn D 10 mm včetně drátu FeZn 10 mm</t>
  </si>
  <si>
    <t>uložení do výkopu a vyvedení na sloup</t>
  </si>
  <si>
    <t>větev 1:305</t>
  </si>
  <si>
    <t>větev 2:323</t>
  </si>
  <si>
    <t>větev 3:376</t>
  </si>
  <si>
    <t>větev 4:180</t>
  </si>
  <si>
    <t>prořez:80</t>
  </si>
  <si>
    <t>210220301RT2</t>
  </si>
  <si>
    <t>Svorka hromosvodová do 2 šroubů /SS, SZ, SO/ včetně dodávky svorky SS</t>
  </si>
  <si>
    <t>veškeré napojení hromosvodné, včetně izolace zemních spojů s dodávkou izolace, včetně napojení sloupů, včetně dokumentace provedení</t>
  </si>
  <si>
    <t>210800125RT3</t>
  </si>
  <si>
    <t>Kabel CYKY 750 V 3x1,5 mm2 ve sloupu včetně dodávky kabelu 3Cx1,5</t>
  </si>
  <si>
    <t>rozvod ve sloupech</t>
  </si>
  <si>
    <t>včetně prořezu 10%</t>
  </si>
  <si>
    <t>210810014RT1</t>
  </si>
  <si>
    <t>Kabel CYKY-m 750 V 4 žíly,16-25 mm2, volně uložený včetně dodávky kabelu 4x16 mm2</t>
  </si>
  <si>
    <t>větev 3,4:556</t>
  </si>
  <si>
    <t>vývody:120</t>
  </si>
  <si>
    <t>prořez:70</t>
  </si>
  <si>
    <t>210810014RT3</t>
  </si>
  <si>
    <t>Kabel CYKY-m 750 V 4 žíly,16-25 mm2, volně uložený včetně dodávky kabelu 4x25 mm2</t>
  </si>
  <si>
    <t>1-CYKY 4x25 RM</t>
  </si>
  <si>
    <t>mezi sloupy:628</t>
  </si>
  <si>
    <t>vývody:530</t>
  </si>
  <si>
    <t>prořez:50</t>
  </si>
  <si>
    <t>211290001RZ4</t>
  </si>
  <si>
    <t xml:space="preserve">výchozí revize elektro </t>
  </si>
  <si>
    <t>kompletní výchozí revize elektro, předání el.</t>
  </si>
  <si>
    <t>31673300.RZ1</t>
  </si>
  <si>
    <t>Stožár ocelový kuželový 8m</t>
  </si>
  <si>
    <t>Stožár 8m nad terénem pro napojení na 2m výložník s ukončením d-76mm</t>
  </si>
  <si>
    <t>31673310.RZ1</t>
  </si>
  <si>
    <t>Stožár ocelový kuželový 6m(4,5)</t>
  </si>
  <si>
    <t>Stožár 6m(4,5) nad terénem pro napojení na 2m výložník s ukončením d-76mm</t>
  </si>
  <si>
    <t>31677718RZ1</t>
  </si>
  <si>
    <t>Výložník 2000mm</t>
  </si>
  <si>
    <t xml:space="preserve"> výložník s ukončením d-76mm</t>
  </si>
  <si>
    <t>34561404RZ5</t>
  </si>
  <si>
    <t>Zemní gelová spojka</t>
  </si>
  <si>
    <t>napojení na propoje stávajícího VO vedlejších ulic</t>
  </si>
  <si>
    <t>34563101RZ1</t>
  </si>
  <si>
    <t>Svorkovnice stožárová SR</t>
  </si>
  <si>
    <t>stožárová sv. pro napojení kabelu do 35mm2</t>
  </si>
  <si>
    <t>34571158</t>
  </si>
  <si>
    <t>Trubka elektroinst. ohebná kopodur 3363</t>
  </si>
  <si>
    <t>ochranná trubka pro napájecí kabel</t>
  </si>
  <si>
    <t>M46</t>
  </si>
  <si>
    <t>Zemní práce při montážích</t>
  </si>
  <si>
    <t>460010022R00</t>
  </si>
  <si>
    <t xml:space="preserve">Vytýčení kabelové trasy podél silnice </t>
  </si>
  <si>
    <t>km</t>
  </si>
  <si>
    <t>vytyčení kabelových tras</t>
  </si>
  <si>
    <t>460100001R00</t>
  </si>
  <si>
    <t xml:space="preserve">Pouzdrový základ 250x800-1500 mm </t>
  </si>
  <si>
    <t>veškeré provedení osazení stožárů, výkop, osazení stožáru, pouzdrový základ, vycentrování, jeřáb,odvoz suti na skládku aj.</t>
  </si>
  <si>
    <t>460120002RT1</t>
  </si>
  <si>
    <t>Zához jámy, hornina třídy 3 - 4 upěchování a úprava povrchu</t>
  </si>
  <si>
    <t>zához jam pro sloupy včetně úpravy po demontovaných sloupech</t>
  </si>
  <si>
    <t>460200164RT2</t>
  </si>
  <si>
    <t>Výkop kabelové rýhy 35/80 cm  hor.4 ruční výkop rýhy</t>
  </si>
  <si>
    <t>veškeré výkopy pro napájecí kabel</t>
  </si>
  <si>
    <t>460420371RT1</t>
  </si>
  <si>
    <t>Zřízení lože,kryt cihly 35 cm /podél/,zásyp 10 cm lože a zásyp ze štěrkopísku</t>
  </si>
  <si>
    <t>veškeré práce okolo uložení kabelů a jejich zásypu lože</t>
  </si>
  <si>
    <t>460490012RT1</t>
  </si>
  <si>
    <t>Fólie výstražná z PVC, šířka 33 cm fólie PVC šířka 33 cm</t>
  </si>
  <si>
    <t>výstražná rudá folie včetně uložení</t>
  </si>
  <si>
    <t>460570164R00</t>
  </si>
  <si>
    <t xml:space="preserve">Zához rýhy 35/80 cm, hornina třídy 4, se zhutněním </t>
  </si>
  <si>
    <t>kompletní zához a zhutnění</t>
  </si>
  <si>
    <t>460921102RZ8</t>
  </si>
  <si>
    <t xml:space="preserve">Zaměření a zobrazení kabel. trasy na pevný bod </t>
  </si>
  <si>
    <t>Zaměření skutečného stavu</t>
  </si>
  <si>
    <t>460961602RZ4</t>
  </si>
  <si>
    <t xml:space="preserve">Zpracování výsledku měření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</si>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</sst>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0.0"/>
    <numFmt numFmtId="166" formatCode="#,##0\ &quot;Kč&quot;"/>
  </numFmts>
  <fonts count="24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 style="thin"/>
      <top style="dotted"/>
      <bottom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5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NumberFormat="1" applyFont="1" applyBorder="1"/>
    <xf numFmtId="0" fontId="4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6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1" fillId="0" borderId="20" xfId="0" applyFont="1" applyBorder="1" applyAlignment="1">
      <alignment horizontal="centerContinuous" vertical="center"/>
    </xf>
    <xf numFmtId="0" fontId="3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1" fillId="2" borderId="22" xfId="0" applyFont="1" applyFill="1" applyBorder="1" applyAlignment="1">
      <alignment horizontal="centerContinuous"/>
    </xf>
    <xf numFmtId="0" fontId="1" fillId="0" borderId="24" xfId="0" applyFont="1" applyBorder="1"/>
    <xf numFmtId="0" fontId="1" fillId="0" borderId="25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6" xfId="0" applyFont="1" applyBorder="1"/>
    <xf numFmtId="0" fontId="1" fillId="0" borderId="25" xfId="0" applyFont="1" applyBorder="1" applyAlignment="1">
      <alignment shrinkToFit="1"/>
    </xf>
    <xf numFmtId="0" fontId="1" fillId="0" borderId="27" xfId="0" applyFont="1" applyBorder="1"/>
    <xf numFmtId="0" fontId="1" fillId="0" borderId="12" xfId="0" applyFont="1" applyBorder="1"/>
    <xf numFmtId="0" fontId="1" fillId="0" borderId="0" xfId="0" applyFont="1" applyBorder="1"/>
    <xf numFmtId="0" fontId="1" fillId="0" borderId="28" xfId="0" applyFont="1" applyBorder="1" applyAlignment="1">
      <alignment horizontal="center" shrinkToFit="1"/>
    </xf>
    <xf numFmtId="0" fontId="1" fillId="0" borderId="29" xfId="0" applyFont="1" applyBorder="1" applyAlignment="1">
      <alignment horizontal="center" shrinkToFit="1"/>
    </xf>
    <xf numFmtId="3" fontId="1" fillId="0" borderId="30" xfId="0" applyNumberFormat="1" applyFont="1" applyBorder="1"/>
    <xf numFmtId="0" fontId="1" fillId="0" borderId="28" xfId="0" applyFont="1" applyBorder="1"/>
    <xf numFmtId="3" fontId="1" fillId="0" borderId="31" xfId="0" applyNumberFormat="1" applyFont="1" applyBorder="1"/>
    <xf numFmtId="0" fontId="1" fillId="0" borderId="29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4" xfId="0" applyFont="1" applyBorder="1"/>
    <xf numFmtId="0" fontId="1" fillId="0" borderId="35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165" fontId="1" fillId="0" borderId="40" xfId="0" applyNumberFormat="1" applyFont="1" applyBorder="1" applyAlignment="1">
      <alignment horizontal="right"/>
    </xf>
    <xf numFmtId="0" fontId="1" fillId="0" borderId="40" xfId="0" applyFont="1" applyBorder="1"/>
    <xf numFmtId="166" fontId="1" fillId="0" borderId="15" xfId="0" applyNumberFormat="1" applyFont="1" applyBorder="1" applyAlignment="1">
      <alignment horizontal="right" indent="2"/>
    </xf>
    <xf numFmtId="166" fontId="1" fillId="0" borderId="16" xfId="0" applyNumberFormat="1" applyFont="1" applyBorder="1" applyAlignment="1">
      <alignment horizontal="right" indent="2"/>
    </xf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31" xfId="0" applyFont="1" applyFill="1" applyBorder="1"/>
    <xf numFmtId="0" fontId="6" fillId="2" borderId="29" xfId="0" applyFont="1" applyFill="1" applyBorder="1"/>
    <xf numFmtId="166" fontId="6" fillId="2" borderId="41" xfId="0" applyNumberFormat="1" applyFont="1" applyFill="1" applyBorder="1" applyAlignment="1">
      <alignment horizontal="right" indent="2"/>
    </xf>
    <xf numFmtId="166" fontId="6" fillId="2" borderId="42" xfId="0" applyNumberFormat="1" applyFont="1" applyFill="1" applyBorder="1" applyAlignment="1">
      <alignment horizontal="right" indent="2"/>
    </xf>
    <xf numFmtId="0" fontId="7" fillId="0" borderId="0" xfId="0" applyFont="1"/>
    <xf numFmtId="0" fontId="0" fillId="0" borderId="0" xfId="0" applyAlignment="1">
      <alignment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" fillId="0" borderId="43" xfId="20" applyFont="1" applyBorder="1" applyAlignment="1">
      <alignment horizontal="center"/>
      <protection/>
    </xf>
    <xf numFmtId="0" fontId="1" fillId="0" borderId="44" xfId="20" applyFont="1" applyBorder="1" applyAlignment="1">
      <alignment horizontal="center"/>
      <protection/>
    </xf>
    <xf numFmtId="49" fontId="3" fillId="0" borderId="45" xfId="20" applyNumberFormat="1" applyFont="1" applyBorder="1">
      <alignment/>
      <protection/>
    </xf>
    <xf numFmtId="49" fontId="1" fillId="0" borderId="45" xfId="20" applyNumberFormat="1" applyFont="1" applyBorder="1">
      <alignment/>
      <protection/>
    </xf>
    <xf numFmtId="49" fontId="1" fillId="0" borderId="45" xfId="20" applyNumberFormat="1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49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0" fontId="1" fillId="0" borderId="48" xfId="20" applyFont="1" applyBorder="1" applyAlignment="1">
      <alignment horizontal="center"/>
      <protection/>
    </xf>
    <xf numFmtId="0" fontId="1" fillId="0" borderId="49" xfId="20" applyFont="1" applyBorder="1" applyAlignment="1">
      <alignment horizontal="center"/>
      <protection/>
    </xf>
    <xf numFmtId="49" fontId="3" fillId="0" borderId="50" xfId="20" applyNumberFormat="1" applyFont="1" applyBorder="1">
      <alignment/>
      <protection/>
    </xf>
    <xf numFmtId="49" fontId="1" fillId="0" borderId="50" xfId="20" applyNumberFormat="1" applyFont="1" applyBorder="1">
      <alignment/>
      <protection/>
    </xf>
    <xf numFmtId="49" fontId="1" fillId="0" borderId="50" xfId="20" applyNumberFormat="1" applyFont="1" applyBorder="1" applyAlignment="1">
      <alignment horizontal="right"/>
      <protection/>
    </xf>
    <xf numFmtId="0" fontId="1" fillId="0" borderId="51" xfId="20" applyFont="1" applyBorder="1" applyAlignment="1">
      <alignment horizontal="left"/>
      <protection/>
    </xf>
    <xf numFmtId="0" fontId="1" fillId="0" borderId="50" xfId="20" applyFont="1" applyBorder="1" applyAlignment="1">
      <alignment horizontal="left"/>
      <protection/>
    </xf>
    <xf numFmtId="0" fontId="1" fillId="0" borderId="52" xfId="20" applyFont="1" applyBorder="1" applyAlignment="1">
      <alignment horizontal="lef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1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4" fillId="0" borderId="0" xfId="0" applyFont="1" applyBorder="1"/>
    <xf numFmtId="3" fontId="1" fillId="0" borderId="35" xfId="0" applyNumberFormat="1" applyFont="1" applyBorder="1"/>
    <xf numFmtId="0" fontId="3" fillId="2" borderId="21" xfId="0" applyFont="1" applyFill="1" applyBorder="1"/>
    <xf numFmtId="0" fontId="3" fillId="2" borderId="22" xfId="0" applyFont="1" applyFill="1" applyBorder="1"/>
    <xf numFmtId="3" fontId="3" fillId="2" borderId="23" xfId="0" applyNumberFormat="1" applyFont="1" applyFill="1" applyBorder="1"/>
    <xf numFmtId="3" fontId="3" fillId="2" borderId="53" xfId="0" applyNumberFormat="1" applyFont="1" applyFill="1" applyBorder="1"/>
    <xf numFmtId="3" fontId="3" fillId="2" borderId="54" xfId="0" applyNumberFormat="1" applyFont="1" applyFill="1" applyBorder="1"/>
    <xf numFmtId="3" fontId="3" fillId="2" borderId="55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3" xfId="0" applyFont="1" applyFill="1" applyBorder="1"/>
    <xf numFmtId="0" fontId="3" fillId="2" borderId="56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3" xfId="0" applyNumberFormat="1" applyFont="1" applyFill="1" applyBorder="1" applyAlignment="1">
      <alignment horizontal="right"/>
    </xf>
    <xf numFmtId="0" fontId="1" fillId="0" borderId="17" xfId="0" applyFont="1" applyBorder="1"/>
    <xf numFmtId="3" fontId="1" fillId="0" borderId="26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6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31" xfId="0" applyFont="1" applyFill="1" applyBorder="1"/>
    <xf numFmtId="0" fontId="1" fillId="2" borderId="31" xfId="0" applyFont="1" applyFill="1" applyBorder="1"/>
    <xf numFmtId="4" fontId="1" fillId="2" borderId="42" xfId="0" applyNumberFormat="1" applyFont="1" applyFill="1" applyBorder="1"/>
    <xf numFmtId="4" fontId="1" fillId="2" borderId="28" xfId="0" applyNumberFormat="1" applyFont="1" applyFill="1" applyBorder="1"/>
    <xf numFmtId="4" fontId="1" fillId="2" borderId="31" xfId="0" applyNumberFormat="1" applyFont="1" applyFill="1" applyBorder="1"/>
    <xf numFmtId="3" fontId="3" fillId="2" borderId="31" xfId="0" applyNumberFormat="1" applyFont="1" applyFill="1" applyBorder="1" applyAlignment="1">
      <alignment horizontal="right"/>
    </xf>
    <xf numFmtId="3" fontId="3" fillId="2" borderId="42" xfId="0" applyNumberFormat="1" applyFont="1" applyFill="1" applyBorder="1" applyAlignment="1">
      <alignment horizontal="right"/>
    </xf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11" fillId="0" borderId="0" xfId="20" applyFont="1" applyAlignment="1">
      <alignment horizontal="center"/>
      <protection/>
    </xf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5" xfId="20" applyFont="1" applyBorder="1">
      <alignment/>
      <protection/>
    </xf>
    <xf numFmtId="0" fontId="4" fillId="0" borderId="46" xfId="20" applyFont="1" applyBorder="1" applyAlignment="1">
      <alignment horizontal="right"/>
      <protection/>
    </xf>
    <xf numFmtId="49" fontId="1" fillId="0" borderId="45" xfId="20" applyNumberFormat="1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49" fontId="1" fillId="0" borderId="48" xfId="20" applyNumberFormat="1" applyFont="1" applyBorder="1" applyAlignment="1">
      <alignment horizontal="center"/>
      <protection/>
    </xf>
    <xf numFmtId="0" fontId="1" fillId="0" borderId="50" xfId="20" applyFont="1" applyBorder="1">
      <alignment/>
      <protection/>
    </xf>
    <xf numFmtId="0" fontId="1" fillId="0" borderId="51" xfId="20" applyFont="1" applyBorder="1" applyAlignment="1">
      <alignment horizontal="center" shrinkToFit="1"/>
      <protection/>
    </xf>
    <xf numFmtId="0" fontId="1" fillId="0" borderId="50" xfId="20" applyFont="1" applyBorder="1" applyAlignment="1">
      <alignment horizontal="center" shrinkToFit="1"/>
      <protection/>
    </xf>
    <xf numFmtId="0" fontId="1" fillId="0" borderId="52" xfId="20" applyFont="1" applyBorder="1" applyAlignment="1">
      <alignment horizontal="center" shrinkToFit="1"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57" xfId="20" applyFont="1" applyBorder="1" applyAlignment="1">
      <alignment horizontal="center"/>
      <protection/>
    </xf>
    <xf numFmtId="49" fontId="3" fillId="0" borderId="57" xfId="20" applyNumberFormat="1" applyFont="1" applyBorder="1" applyAlignment="1">
      <alignment horizontal="left"/>
      <protection/>
    </xf>
    <xf numFmtId="0" fontId="3" fillId="0" borderId="15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8" xfId="20" applyFont="1" applyBorder="1" applyAlignment="1">
      <alignment horizontal="center" vertical="top"/>
      <protection/>
    </xf>
    <xf numFmtId="49" fontId="15" fillId="0" borderId="58" xfId="20" applyNumberFormat="1" applyFont="1" applyBorder="1" applyAlignment="1">
      <alignment horizontal="left" vertical="top"/>
      <protection/>
    </xf>
    <xf numFmtId="0" fontId="15" fillId="0" borderId="58" xfId="20" applyFont="1" applyBorder="1" applyAlignment="1">
      <alignment vertical="top" wrapText="1"/>
      <protection/>
    </xf>
    <xf numFmtId="49" fontId="15" fillId="0" borderId="58" xfId="20" applyNumberFormat="1" applyFont="1" applyBorder="1" applyAlignment="1">
      <alignment horizontal="center" shrinkToFit="1"/>
      <protection/>
    </xf>
    <xf numFmtId="4" fontId="15" fillId="0" borderId="58" xfId="20" applyNumberFormat="1" applyFont="1" applyBorder="1" applyAlignment="1">
      <alignment horizontal="right"/>
      <protection/>
    </xf>
    <xf numFmtId="4" fontId="15" fillId="0" borderId="58" xfId="20" applyNumberFormat="1" applyFont="1" applyBorder="1">
      <alignment/>
      <protection/>
    </xf>
    <xf numFmtId="0" fontId="14" fillId="0" borderId="0" xfId="20" applyFont="1">
      <alignment/>
      <protection/>
    </xf>
    <xf numFmtId="0" fontId="4" fillId="0" borderId="57" xfId="20" applyFont="1" applyBorder="1" applyAlignment="1">
      <alignment horizontal="center"/>
      <protection/>
    </xf>
    <xf numFmtId="49" fontId="4" fillId="0" borderId="57" xfId="20" applyNumberFormat="1" applyFont="1" applyBorder="1" applyAlignment="1">
      <alignment horizontal="left"/>
      <protection/>
    </xf>
    <xf numFmtId="0" fontId="16" fillId="3" borderId="34" xfId="20" applyNumberFormat="1" applyFont="1" applyFill="1" applyBorder="1" applyAlignment="1">
      <alignment horizontal="left" wrapText="1" indent="1"/>
      <protection/>
    </xf>
    <xf numFmtId="0" fontId="17" fillId="0" borderId="0" xfId="0" applyNumberFormat="1" applyFont="1"/>
    <xf numFmtId="0" fontId="17" fillId="0" borderId="13" xfId="0" applyNumberFormat="1" applyFont="1" applyBorder="1"/>
    <xf numFmtId="0" fontId="18" fillId="0" borderId="0" xfId="20" applyFont="1" applyAlignment="1">
      <alignment wrapText="1"/>
      <protection/>
    </xf>
    <xf numFmtId="49" fontId="4" fillId="0" borderId="57" xfId="20" applyNumberFormat="1" applyFont="1" applyBorder="1" applyAlignment="1">
      <alignment horizontal="right"/>
      <protection/>
    </xf>
    <xf numFmtId="49" fontId="19" fillId="3" borderId="59" xfId="20" applyNumberFormat="1" applyFont="1" applyFill="1" applyBorder="1" applyAlignment="1">
      <alignment horizontal="left" wrapText="1"/>
      <protection/>
    </xf>
    <xf numFmtId="49" fontId="20" fillId="0" borderId="60" xfId="0" applyNumberFormat="1" applyFont="1" applyBorder="1" applyAlignment="1">
      <alignment horizontal="left" wrapText="1"/>
    </xf>
    <xf numFmtId="4" fontId="19" fillId="3" borderId="61" xfId="20" applyNumberFormat="1" applyFont="1" applyFill="1" applyBorder="1" applyAlignment="1">
      <alignment horizontal="right" wrapText="1"/>
      <protection/>
    </xf>
    <xf numFmtId="0" fontId="19" fillId="3" borderId="34" xfId="20" applyFont="1" applyFill="1" applyBorder="1" applyAlignment="1">
      <alignment horizontal="left" wrapText="1"/>
      <protection/>
    </xf>
    <xf numFmtId="0" fontId="19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21" fillId="2" borderId="10" xfId="20" applyNumberFormat="1" applyFont="1" applyFill="1" applyBorder="1" applyAlignment="1">
      <alignment horizontal="left"/>
      <protection/>
    </xf>
    <xf numFmtId="0" fontId="21" fillId="2" borderId="15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2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3" fillId="0" borderId="0" xfId="20" applyFont="1" applyBorder="1">
      <alignment/>
      <protection/>
    </xf>
    <xf numFmtId="3" fontId="23" fillId="0" borderId="0" xfId="20" applyNumberFormat="1" applyFont="1" applyBorder="1" applyAlignment="1">
      <alignment horizontal="right"/>
      <protection/>
    </xf>
    <xf numFmtId="4" fontId="23" fillId="0" borderId="0" xfId="20" applyNumberFormat="1" applyFont="1" applyBorder="1">
      <alignment/>
      <protection/>
    </xf>
    <xf numFmtId="0" fontId="22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57" xfId="0" applyNumberFormat="1" applyFont="1" applyBorder="1"/>
    <xf numFmtId="3" fontId="1" fillId="0" borderId="62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010420</v>
      </c>
      <c r="D2" s="5" t="str">
        <f>Rekapitulace!G2</f>
        <v>VO Mikulášská, E.F.Buriana, 1.Etapa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95" customHeight="1">
      <c r="A5" s="17" t="s">
        <v>78</v>
      </c>
      <c r="B5" s="18"/>
      <c r="C5" s="19" t="s">
        <v>79</v>
      </c>
      <c r="D5" s="20"/>
      <c r="E5" s="18"/>
      <c r="F5" s="13" t="s">
        <v>6</v>
      </c>
      <c r="G5" s="14"/>
    </row>
    <row r="6" spans="1:15" ht="12.9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95" customHeight="1">
      <c r="A7" s="24" t="s">
        <v>76</v>
      </c>
      <c r="B7" s="25"/>
      <c r="C7" s="26" t="s">
        <v>77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30"/>
      <c r="D8" s="30"/>
      <c r="E8" s="31"/>
      <c r="F8" s="32" t="s">
        <v>12</v>
      </c>
      <c r="G8" s="33"/>
      <c r="H8" s="34"/>
      <c r="I8" s="35"/>
    </row>
    <row r="9" spans="1:8" ht="12.75">
      <c r="A9" s="29" t="s">
        <v>13</v>
      </c>
      <c r="B9" s="13"/>
      <c r="C9" s="30">
        <f>Projektant</f>
        <v>0</v>
      </c>
      <c r="D9" s="30"/>
      <c r="E9" s="31"/>
      <c r="F9" s="13"/>
      <c r="G9" s="36"/>
      <c r="H9" s="37"/>
    </row>
    <row r="10" spans="1:8" ht="12.75">
      <c r="A10" s="29" t="s">
        <v>14</v>
      </c>
      <c r="B10" s="13"/>
      <c r="C10" s="30"/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3"/>
      <c r="C11" s="30"/>
      <c r="D11" s="30"/>
      <c r="E11" s="30"/>
      <c r="F11" s="41" t="s">
        <v>16</v>
      </c>
      <c r="G11" s="42">
        <v>2020</v>
      </c>
      <c r="H11" s="37"/>
      <c r="BA11" s="43"/>
      <c r="BB11" s="43"/>
      <c r="BC11" s="43"/>
      <c r="BD11" s="43"/>
      <c r="BE11" s="43"/>
    </row>
    <row r="12" spans="1:8" ht="12.75" customHeight="1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8" ht="28.5" customHeight="1" thickBot="1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7" ht="17.25" customHeight="1" thickBot="1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7" ht="15.95" customHeight="1">
      <c r="A15" s="57"/>
      <c r="B15" s="58" t="s">
        <v>22</v>
      </c>
      <c r="C15" s="59">
        <f>HSV</f>
        <v>0</v>
      </c>
      <c r="D15" s="60" t="str">
        <f>Rekapitulace!A14</f>
        <v>Ztížené výrobní podmínky</v>
      </c>
      <c r="E15" s="61"/>
      <c r="F15" s="62"/>
      <c r="G15" s="59">
        <f>Rekapitulace!I14</f>
        <v>0</v>
      </c>
    </row>
    <row r="16" spans="1:7" ht="15.95" customHeight="1">
      <c r="A16" s="57" t="s">
        <v>23</v>
      </c>
      <c r="B16" s="58" t="s">
        <v>24</v>
      </c>
      <c r="C16" s="59">
        <f>PSV</f>
        <v>0</v>
      </c>
      <c r="D16" s="9" t="str">
        <f>Rekapitulace!A15</f>
        <v>Oborová přirážka</v>
      </c>
      <c r="E16" s="63"/>
      <c r="F16" s="64"/>
      <c r="G16" s="59">
        <f>Rekapitulace!I15</f>
        <v>0</v>
      </c>
    </row>
    <row r="17" spans="1:7" ht="15.95" customHeight="1">
      <c r="A17" s="57" t="s">
        <v>25</v>
      </c>
      <c r="B17" s="58" t="s">
        <v>26</v>
      </c>
      <c r="C17" s="59">
        <f>Mont</f>
        <v>0</v>
      </c>
      <c r="D17" s="9" t="str">
        <f>Rekapitulace!A16</f>
        <v>Přesun stavebních kapacit</v>
      </c>
      <c r="E17" s="63"/>
      <c r="F17" s="64"/>
      <c r="G17" s="59">
        <f>Rekapitulace!I16</f>
        <v>0</v>
      </c>
    </row>
    <row r="18" spans="1:7" ht="15.95" customHeight="1">
      <c r="A18" s="65" t="s">
        <v>27</v>
      </c>
      <c r="B18" s="66" t="s">
        <v>28</v>
      </c>
      <c r="C18" s="59">
        <f>Dodavka</f>
        <v>0</v>
      </c>
      <c r="D18" s="9" t="str">
        <f>Rekapitulace!A17</f>
        <v>Mimostaveništní doprava</v>
      </c>
      <c r="E18" s="63"/>
      <c r="F18" s="64"/>
      <c r="G18" s="59">
        <f>Rekapitulace!I17</f>
        <v>0</v>
      </c>
    </row>
    <row r="19" spans="1:7" ht="15.95" customHeight="1">
      <c r="A19" s="67" t="s">
        <v>29</v>
      </c>
      <c r="B19" s="58"/>
      <c r="C19" s="59">
        <f>SUM(C15:C18)</f>
        <v>0</v>
      </c>
      <c r="D19" s="9" t="str">
        <f>Rekapitulace!A18</f>
        <v>Zařízení staveniště</v>
      </c>
      <c r="E19" s="63"/>
      <c r="F19" s="64"/>
      <c r="G19" s="59">
        <f>Rekapitulace!I18</f>
        <v>0</v>
      </c>
    </row>
    <row r="20" spans="1:7" ht="15.95" customHeight="1">
      <c r="A20" s="67"/>
      <c r="B20" s="58"/>
      <c r="C20" s="59"/>
      <c r="D20" s="9" t="str">
        <f>Rekapitulace!A19</f>
        <v>Provoz investora</v>
      </c>
      <c r="E20" s="63"/>
      <c r="F20" s="64"/>
      <c r="G20" s="59">
        <f>Rekapitulace!I19</f>
        <v>0</v>
      </c>
    </row>
    <row r="21" spans="1:7" ht="15.95" customHeight="1">
      <c r="A21" s="67" t="s">
        <v>30</v>
      </c>
      <c r="B21" s="58"/>
      <c r="C21" s="59">
        <f>HZS</f>
        <v>0</v>
      </c>
      <c r="D21" s="9" t="str">
        <f>Rekapitulace!A20</f>
        <v>Kompletační činnost (IČD)</v>
      </c>
      <c r="E21" s="63"/>
      <c r="F21" s="64"/>
      <c r="G21" s="59">
        <f>Rekapitulace!I20</f>
        <v>0</v>
      </c>
    </row>
    <row r="22" spans="1:7" ht="15.95" customHeight="1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95" customHeight="1" thickBot="1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 ht="12.75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ht="12.75">
      <c r="A25" s="68" t="s">
        <v>38</v>
      </c>
      <c r="B25" s="69"/>
      <c r="C25" s="81"/>
      <c r="D25" s="69" t="s">
        <v>38</v>
      </c>
      <c r="E25" s="82"/>
      <c r="F25" s="83" t="s">
        <v>38</v>
      </c>
      <c r="G25" s="84"/>
    </row>
    <row r="26" spans="1:7" ht="37.5" customHeight="1">
      <c r="A26" s="68" t="s">
        <v>39</v>
      </c>
      <c r="B26" s="85"/>
      <c r="C26" s="81"/>
      <c r="D26" s="69" t="s">
        <v>39</v>
      </c>
      <c r="E26" s="82"/>
      <c r="F26" s="83" t="s">
        <v>39</v>
      </c>
      <c r="G26" s="84"/>
    </row>
    <row r="27" spans="1:7" ht="12.75">
      <c r="A27" s="68"/>
      <c r="B27" s="86"/>
      <c r="C27" s="81"/>
      <c r="D27" s="69"/>
      <c r="E27" s="82"/>
      <c r="F27" s="83"/>
      <c r="G27" s="84"/>
    </row>
    <row r="28" spans="1:7" ht="12.75">
      <c r="A28" s="68" t="s">
        <v>40</v>
      </c>
      <c r="B28" s="69"/>
      <c r="C28" s="81"/>
      <c r="D28" s="83" t="s">
        <v>41</v>
      </c>
      <c r="E28" s="81"/>
      <c r="F28" s="87" t="s">
        <v>41</v>
      </c>
      <c r="G28" s="84"/>
    </row>
    <row r="29" spans="1:7" ht="69" customHeight="1">
      <c r="A29" s="68"/>
      <c r="B29" s="69"/>
      <c r="C29" s="88"/>
      <c r="D29" s="89"/>
      <c r="E29" s="88"/>
      <c r="F29" s="69"/>
      <c r="G29" s="84"/>
    </row>
    <row r="30" spans="1:7" ht="12.75">
      <c r="A30" s="90" t="s">
        <v>42</v>
      </c>
      <c r="B30" s="91"/>
      <c r="C30" s="92">
        <v>15</v>
      </c>
      <c r="D30" s="91" t="s">
        <v>43</v>
      </c>
      <c r="E30" s="93"/>
      <c r="F30" s="94">
        <f>C23-F32</f>
        <v>0</v>
      </c>
      <c r="G30" s="95"/>
    </row>
    <row r="31" spans="1:7" ht="12.75">
      <c r="A31" s="90" t="s">
        <v>44</v>
      </c>
      <c r="B31" s="91"/>
      <c r="C31" s="92">
        <f>SazbaDPH1</f>
        <v>15</v>
      </c>
      <c r="D31" s="91" t="s">
        <v>45</v>
      </c>
      <c r="E31" s="93"/>
      <c r="F31" s="94">
        <f>ROUND(PRODUCT(F30,C31/100),0)</f>
        <v>0</v>
      </c>
      <c r="G31" s="95"/>
    </row>
    <row r="32" spans="1:7" ht="12.75">
      <c r="A32" s="90" t="s">
        <v>42</v>
      </c>
      <c r="B32" s="91"/>
      <c r="C32" s="92">
        <v>0</v>
      </c>
      <c r="D32" s="91" t="s">
        <v>45</v>
      </c>
      <c r="E32" s="93"/>
      <c r="F32" s="94">
        <v>0</v>
      </c>
      <c r="G32" s="95"/>
    </row>
    <row r="33" spans="1:7" ht="12.75">
      <c r="A33" s="90" t="s">
        <v>44</v>
      </c>
      <c r="B33" s="96"/>
      <c r="C33" s="97">
        <f>SazbaDPH2</f>
        <v>0</v>
      </c>
      <c r="D33" s="91" t="s">
        <v>45</v>
      </c>
      <c r="E33" s="64"/>
      <c r="F33" s="94">
        <f>ROUND(PRODUCT(F32,C33/100),0)</f>
        <v>0</v>
      </c>
      <c r="G33" s="95"/>
    </row>
    <row r="34" spans="1:7" s="103" customFormat="1" ht="19.5" customHeight="1" thickBot="1">
      <c r="A34" s="98" t="s">
        <v>46</v>
      </c>
      <c r="B34" s="99"/>
      <c r="C34" s="99"/>
      <c r="D34" s="99"/>
      <c r="E34" s="100"/>
      <c r="F34" s="101">
        <f>ROUND(SUM(F30:F33),0)</f>
        <v>0</v>
      </c>
      <c r="G34" s="102"/>
    </row>
    <row r="36" spans="1:8" ht="12.75">
      <c r="A36" s="104" t="s">
        <v>47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>
      <c r="A37" s="104"/>
      <c r="B37" s="105"/>
      <c r="C37" s="105"/>
      <c r="D37" s="105"/>
      <c r="E37" s="105"/>
      <c r="F37" s="105"/>
      <c r="G37" s="105"/>
      <c r="H37" t="s">
        <v>5</v>
      </c>
    </row>
    <row r="38" spans="1:8" ht="12.75" customHeight="1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 ht="12.75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 ht="12.75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 ht="12.75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 ht="12.75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 ht="12.75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 ht="12.75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>
      <c r="A45" s="106"/>
      <c r="B45" s="105"/>
      <c r="C45" s="105"/>
      <c r="D45" s="105"/>
      <c r="E45" s="105"/>
      <c r="F45" s="105"/>
      <c r="G45" s="105"/>
      <c r="H45" t="s">
        <v>5</v>
      </c>
    </row>
    <row r="46" spans="2:7" ht="12.75">
      <c r="B46" s="107"/>
      <c r="C46" s="107"/>
      <c r="D46" s="107"/>
      <c r="E46" s="107"/>
      <c r="F46" s="107"/>
      <c r="G46" s="107"/>
    </row>
    <row r="47" spans="2:7" ht="12.75">
      <c r="B47" s="107"/>
      <c r="C47" s="107"/>
      <c r="D47" s="107"/>
      <c r="E47" s="107"/>
      <c r="F47" s="107"/>
      <c r="G47" s="107"/>
    </row>
    <row r="48" spans="2:7" ht="12.75">
      <c r="B48" s="107"/>
      <c r="C48" s="107"/>
      <c r="D48" s="107"/>
      <c r="E48" s="107"/>
      <c r="F48" s="107"/>
      <c r="G48" s="107"/>
    </row>
    <row r="49" spans="2:7" ht="12.75">
      <c r="B49" s="107"/>
      <c r="C49" s="107"/>
      <c r="D49" s="107"/>
      <c r="E49" s="107"/>
      <c r="F49" s="107"/>
      <c r="G49" s="107"/>
    </row>
    <row r="50" spans="2:7" ht="12.75">
      <c r="B50" s="107"/>
      <c r="C50" s="107"/>
      <c r="D50" s="107"/>
      <c r="E50" s="107"/>
      <c r="F50" s="107"/>
      <c r="G50" s="107"/>
    </row>
    <row r="51" spans="2:7" ht="12.75">
      <c r="B51" s="107"/>
      <c r="C51" s="107"/>
      <c r="D51" s="107"/>
      <c r="E51" s="107"/>
      <c r="F51" s="107"/>
      <c r="G51" s="107"/>
    </row>
    <row r="52" spans="2:7" ht="12.75">
      <c r="B52" s="107"/>
      <c r="C52" s="107"/>
      <c r="D52" s="107"/>
      <c r="E52" s="107"/>
      <c r="F52" s="107"/>
      <c r="G52" s="107"/>
    </row>
    <row r="53" spans="2:7" ht="12.75">
      <c r="B53" s="107"/>
      <c r="C53" s="107"/>
      <c r="D53" s="107"/>
      <c r="E53" s="107"/>
      <c r="F53" s="107"/>
      <c r="G53" s="107"/>
    </row>
    <row r="54" spans="2:7" ht="12.75">
      <c r="B54" s="107"/>
      <c r="C54" s="107"/>
      <c r="D54" s="107"/>
      <c r="E54" s="107"/>
      <c r="F54" s="107"/>
      <c r="G54" s="107"/>
    </row>
    <row r="55" spans="2:7" ht="12.75">
      <c r="B55" s="107"/>
      <c r="C55" s="107"/>
      <c r="D55" s="107"/>
      <c r="E55" s="107"/>
      <c r="F55" s="107"/>
      <c r="G55" s="107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3"/>
  <sheetViews>
    <sheetView workbookViewId="0" topLeftCell="A1">
      <selection activeCell="H22" sqref="H22:I2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8" t="s">
        <v>48</v>
      </c>
      <c r="B1" s="109"/>
      <c r="C1" s="110" t="str">
        <f>CONCATENATE(cislostavby," ",nazevstavby)</f>
        <v>2020 Frýdl</v>
      </c>
      <c r="D1" s="111"/>
      <c r="E1" s="112"/>
      <c r="F1" s="111"/>
      <c r="G1" s="113" t="s">
        <v>49</v>
      </c>
      <c r="H1" s="114" t="s">
        <v>80</v>
      </c>
      <c r="I1" s="115"/>
    </row>
    <row r="2" spans="1:9" ht="13.5" thickBot="1">
      <c r="A2" s="116" t="s">
        <v>50</v>
      </c>
      <c r="B2" s="117"/>
      <c r="C2" s="118" t="str">
        <f>CONCATENATE(cisloobjektu," ",nazevobjektu)</f>
        <v>14 VO Mikulášská 1.etapa</v>
      </c>
      <c r="D2" s="119"/>
      <c r="E2" s="120"/>
      <c r="F2" s="119"/>
      <c r="G2" s="121" t="s">
        <v>81</v>
      </c>
      <c r="H2" s="122"/>
      <c r="I2" s="123"/>
    </row>
    <row r="3" spans="1:9" ht="13.5" thickTop="1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>
      <c r="A4" s="124" t="s">
        <v>51</v>
      </c>
      <c r="B4" s="125"/>
      <c r="C4" s="125"/>
      <c r="D4" s="125"/>
      <c r="E4" s="126"/>
      <c r="F4" s="125"/>
      <c r="G4" s="125"/>
      <c r="H4" s="125"/>
      <c r="I4" s="125"/>
    </row>
    <row r="5" spans="1:9" ht="13.5" thickBot="1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5" thickBot="1">
      <c r="A6" s="127"/>
      <c r="B6" s="128" t="s">
        <v>52</v>
      </c>
      <c r="C6" s="128"/>
      <c r="D6" s="129"/>
      <c r="E6" s="130" t="s">
        <v>53</v>
      </c>
      <c r="F6" s="131" t="s">
        <v>54</v>
      </c>
      <c r="G6" s="131" t="s">
        <v>55</v>
      </c>
      <c r="H6" s="131" t="s">
        <v>56</v>
      </c>
      <c r="I6" s="132" t="s">
        <v>30</v>
      </c>
    </row>
    <row r="7" spans="1:9" s="37" customFormat="1" ht="12.75">
      <c r="A7" s="231" t="str">
        <f>Položky!B7</f>
        <v>M21</v>
      </c>
      <c r="B7" s="133" t="str">
        <f>Položky!C7</f>
        <v>Elektromontáže</v>
      </c>
      <c r="C7" s="69"/>
      <c r="D7" s="134"/>
      <c r="E7" s="232">
        <f>Položky!BA107</f>
        <v>0</v>
      </c>
      <c r="F7" s="233">
        <f>Položky!BB107</f>
        <v>0</v>
      </c>
      <c r="G7" s="233">
        <f>Položky!BC107</f>
        <v>0</v>
      </c>
      <c r="H7" s="233">
        <f>Položky!BD107</f>
        <v>0</v>
      </c>
      <c r="I7" s="234">
        <f>Položky!BE107</f>
        <v>0</v>
      </c>
    </row>
    <row r="8" spans="1:9" s="37" customFormat="1" ht="13.5" thickBot="1">
      <c r="A8" s="231" t="str">
        <f>Položky!B108</f>
        <v>M46</v>
      </c>
      <c r="B8" s="133" t="str">
        <f>Položky!C108</f>
        <v>Zemní práce při montážích</v>
      </c>
      <c r="C8" s="69"/>
      <c r="D8" s="134"/>
      <c r="E8" s="232">
        <f>Položky!BA126</f>
        <v>0</v>
      </c>
      <c r="F8" s="233">
        <f>Položky!BB126</f>
        <v>0</v>
      </c>
      <c r="G8" s="233">
        <f>Položky!BC126</f>
        <v>0</v>
      </c>
      <c r="H8" s="233">
        <f>Položky!BD126</f>
        <v>0</v>
      </c>
      <c r="I8" s="234">
        <f>Položky!BE126</f>
        <v>0</v>
      </c>
    </row>
    <row r="9" spans="1:9" s="141" customFormat="1" ht="13.5" thickBot="1">
      <c r="A9" s="135"/>
      <c r="B9" s="136" t="s">
        <v>57</v>
      </c>
      <c r="C9" s="136"/>
      <c r="D9" s="137"/>
      <c r="E9" s="138">
        <f>SUM(E7:E8)</f>
        <v>0</v>
      </c>
      <c r="F9" s="139">
        <f>SUM(F7:F8)</f>
        <v>0</v>
      </c>
      <c r="G9" s="139">
        <f>SUM(G7:G8)</f>
        <v>0</v>
      </c>
      <c r="H9" s="139">
        <f>SUM(H7:H8)</f>
        <v>0</v>
      </c>
      <c r="I9" s="140">
        <f>SUM(I7:I8)</f>
        <v>0</v>
      </c>
    </row>
    <row r="10" spans="1:9" ht="12.75">
      <c r="A10" s="69"/>
      <c r="B10" s="69"/>
      <c r="C10" s="69"/>
      <c r="D10" s="69"/>
      <c r="E10" s="69"/>
      <c r="F10" s="69"/>
      <c r="G10" s="69"/>
      <c r="H10" s="69"/>
      <c r="I10" s="69"/>
    </row>
    <row r="11" spans="1:57" ht="19.5" customHeight="1">
      <c r="A11" s="125" t="s">
        <v>58</v>
      </c>
      <c r="B11" s="125"/>
      <c r="C11" s="125"/>
      <c r="D11" s="125"/>
      <c r="E11" s="125"/>
      <c r="F11" s="125"/>
      <c r="G11" s="142"/>
      <c r="H11" s="125"/>
      <c r="I11" s="125"/>
      <c r="BA11" s="43"/>
      <c r="BB11" s="43"/>
      <c r="BC11" s="43"/>
      <c r="BD11" s="43"/>
      <c r="BE11" s="43"/>
    </row>
    <row r="12" spans="1:9" ht="13.5" thickBot="1">
      <c r="A12" s="82"/>
      <c r="B12" s="82"/>
      <c r="C12" s="82"/>
      <c r="D12" s="82"/>
      <c r="E12" s="82"/>
      <c r="F12" s="82"/>
      <c r="G12" s="82"/>
      <c r="H12" s="82"/>
      <c r="I12" s="82"/>
    </row>
    <row r="13" spans="1:9" ht="12.75">
      <c r="A13" s="76" t="s">
        <v>59</v>
      </c>
      <c r="B13" s="77"/>
      <c r="C13" s="77"/>
      <c r="D13" s="143"/>
      <c r="E13" s="144" t="s">
        <v>60</v>
      </c>
      <c r="F13" s="145" t="s">
        <v>61</v>
      </c>
      <c r="G13" s="146" t="s">
        <v>62</v>
      </c>
      <c r="H13" s="147"/>
      <c r="I13" s="148" t="s">
        <v>60</v>
      </c>
    </row>
    <row r="14" spans="1:53" ht="12.75">
      <c r="A14" s="67" t="s">
        <v>230</v>
      </c>
      <c r="B14" s="58"/>
      <c r="C14" s="58"/>
      <c r="D14" s="149"/>
      <c r="E14" s="150"/>
      <c r="F14" s="151"/>
      <c r="G14" s="152">
        <f>CHOOSE(BA14+1,HSV+PSV,HSV+PSV+Mont,HSV+PSV+Dodavka+Mont,HSV,PSV,Mont,Dodavka,Mont+Dodavka,0)</f>
        <v>0</v>
      </c>
      <c r="H14" s="153"/>
      <c r="I14" s="154">
        <f>E14+F14*G14/100</f>
        <v>0</v>
      </c>
      <c r="BA14">
        <v>0</v>
      </c>
    </row>
    <row r="15" spans="1:53" ht="12.75">
      <c r="A15" s="67" t="s">
        <v>231</v>
      </c>
      <c r="B15" s="58"/>
      <c r="C15" s="58"/>
      <c r="D15" s="149"/>
      <c r="E15" s="150"/>
      <c r="F15" s="151"/>
      <c r="G15" s="152">
        <f>CHOOSE(BA15+1,HSV+PSV,HSV+PSV+Mont,HSV+PSV+Dodavka+Mont,HSV,PSV,Mont,Dodavka,Mont+Dodavka,0)</f>
        <v>0</v>
      </c>
      <c r="H15" s="153"/>
      <c r="I15" s="154">
        <f>E15+F15*G15/100</f>
        <v>0</v>
      </c>
      <c r="BA15">
        <v>0</v>
      </c>
    </row>
    <row r="16" spans="1:53" ht="12.75">
      <c r="A16" s="67" t="s">
        <v>232</v>
      </c>
      <c r="B16" s="58"/>
      <c r="C16" s="58"/>
      <c r="D16" s="149"/>
      <c r="E16" s="150"/>
      <c r="F16" s="151"/>
      <c r="G16" s="152">
        <f>CHOOSE(BA16+1,HSV+PSV,HSV+PSV+Mont,HSV+PSV+Dodavka+Mont,HSV,PSV,Mont,Dodavka,Mont+Dodavka,0)</f>
        <v>0</v>
      </c>
      <c r="H16" s="153"/>
      <c r="I16" s="154">
        <f>E16+F16*G16/100</f>
        <v>0</v>
      </c>
      <c r="BA16">
        <v>0</v>
      </c>
    </row>
    <row r="17" spans="1:53" ht="12.75">
      <c r="A17" s="67" t="s">
        <v>233</v>
      </c>
      <c r="B17" s="58"/>
      <c r="C17" s="58"/>
      <c r="D17" s="149"/>
      <c r="E17" s="150"/>
      <c r="F17" s="151"/>
      <c r="G17" s="152">
        <f>CHOOSE(BA17+1,HSV+PSV,HSV+PSV+Mont,HSV+PSV+Dodavka+Mont,HSV,PSV,Mont,Dodavka,Mont+Dodavka,0)</f>
        <v>0</v>
      </c>
      <c r="H17" s="153"/>
      <c r="I17" s="154">
        <f>E17+F17*G17/100</f>
        <v>0</v>
      </c>
      <c r="BA17">
        <v>0</v>
      </c>
    </row>
    <row r="18" spans="1:53" ht="12.75">
      <c r="A18" s="67" t="s">
        <v>234</v>
      </c>
      <c r="B18" s="58"/>
      <c r="C18" s="58"/>
      <c r="D18" s="149"/>
      <c r="E18" s="150"/>
      <c r="F18" s="151"/>
      <c r="G18" s="152">
        <f>CHOOSE(BA18+1,HSV+PSV,HSV+PSV+Mont,HSV+PSV+Dodavka+Mont,HSV,PSV,Mont,Dodavka,Mont+Dodavka,0)</f>
        <v>0</v>
      </c>
      <c r="H18" s="153"/>
      <c r="I18" s="154">
        <f>E18+F18*G18/100</f>
        <v>0</v>
      </c>
      <c r="BA18">
        <v>1</v>
      </c>
    </row>
    <row r="19" spans="1:53" ht="12.75">
      <c r="A19" s="67" t="s">
        <v>235</v>
      </c>
      <c r="B19" s="58"/>
      <c r="C19" s="58"/>
      <c r="D19" s="149"/>
      <c r="E19" s="150"/>
      <c r="F19" s="151"/>
      <c r="G19" s="152">
        <f>CHOOSE(BA19+1,HSV+PSV,HSV+PSV+Mont,HSV+PSV+Dodavka+Mont,HSV,PSV,Mont,Dodavka,Mont+Dodavka,0)</f>
        <v>0</v>
      </c>
      <c r="H19" s="153"/>
      <c r="I19" s="154">
        <f>E19+F19*G19/100</f>
        <v>0</v>
      </c>
      <c r="BA19">
        <v>1</v>
      </c>
    </row>
    <row r="20" spans="1:53" ht="12.75">
      <c r="A20" s="67" t="s">
        <v>236</v>
      </c>
      <c r="B20" s="58"/>
      <c r="C20" s="58"/>
      <c r="D20" s="149"/>
      <c r="E20" s="150"/>
      <c r="F20" s="151"/>
      <c r="G20" s="152">
        <f>CHOOSE(BA20+1,HSV+PSV,HSV+PSV+Mont,HSV+PSV+Dodavka+Mont,HSV,PSV,Mont,Dodavka,Mont+Dodavka,0)</f>
        <v>0</v>
      </c>
      <c r="H20" s="153"/>
      <c r="I20" s="154">
        <f>E20+F20*G20/100</f>
        <v>0</v>
      </c>
      <c r="BA20">
        <v>2</v>
      </c>
    </row>
    <row r="21" spans="1:53" ht="12.75">
      <c r="A21" s="67" t="s">
        <v>237</v>
      </c>
      <c r="B21" s="58"/>
      <c r="C21" s="58"/>
      <c r="D21" s="149"/>
      <c r="E21" s="150"/>
      <c r="F21" s="151"/>
      <c r="G21" s="152">
        <f>CHOOSE(BA21+1,HSV+PSV,HSV+PSV+Mont,HSV+PSV+Dodavka+Mont,HSV,PSV,Mont,Dodavka,Mont+Dodavka,0)</f>
        <v>0</v>
      </c>
      <c r="H21" s="153"/>
      <c r="I21" s="154">
        <f>E21+F21*G21/100</f>
        <v>0</v>
      </c>
      <c r="BA21">
        <v>2</v>
      </c>
    </row>
    <row r="22" spans="1:9" ht="13.5" thickBot="1">
      <c r="A22" s="155"/>
      <c r="B22" s="156" t="s">
        <v>63</v>
      </c>
      <c r="C22" s="157"/>
      <c r="D22" s="158"/>
      <c r="E22" s="159"/>
      <c r="F22" s="160"/>
      <c r="G22" s="160"/>
      <c r="H22" s="161">
        <f>SUM(I14:I21)</f>
        <v>0</v>
      </c>
      <c r="I22" s="162"/>
    </row>
    <row r="24" spans="2:9" ht="12.75">
      <c r="B24" s="141"/>
      <c r="F24" s="163"/>
      <c r="G24" s="164"/>
      <c r="H24" s="164"/>
      <c r="I24" s="165"/>
    </row>
    <row r="25" spans="6:9" ht="12.75">
      <c r="F25" s="163"/>
      <c r="G25" s="164"/>
      <c r="H25" s="164"/>
      <c r="I25" s="165"/>
    </row>
    <row r="26" spans="6:9" ht="12.75">
      <c r="F26" s="163"/>
      <c r="G26" s="164"/>
      <c r="H26" s="164"/>
      <c r="I26" s="165"/>
    </row>
    <row r="27" spans="6:9" ht="12.75">
      <c r="F27" s="163"/>
      <c r="G27" s="164"/>
      <c r="H27" s="164"/>
      <c r="I27" s="165"/>
    </row>
    <row r="28" spans="6:9" ht="12.75">
      <c r="F28" s="163"/>
      <c r="G28" s="164"/>
      <c r="H28" s="164"/>
      <c r="I28" s="165"/>
    </row>
    <row r="29" spans="6:9" ht="12.75">
      <c r="F29" s="163"/>
      <c r="G29" s="164"/>
      <c r="H29" s="164"/>
      <c r="I29" s="165"/>
    </row>
    <row r="30" spans="6:9" ht="12.75">
      <c r="F30" s="163"/>
      <c r="G30" s="164"/>
      <c r="H30" s="164"/>
      <c r="I30" s="165"/>
    </row>
    <row r="31" spans="6:9" ht="12.75">
      <c r="F31" s="163"/>
      <c r="G31" s="164"/>
      <c r="H31" s="164"/>
      <c r="I31" s="165"/>
    </row>
    <row r="32" spans="6:9" ht="12.75">
      <c r="F32" s="163"/>
      <c r="G32" s="164"/>
      <c r="H32" s="164"/>
      <c r="I32" s="165"/>
    </row>
    <row r="33" spans="6:9" ht="12.75">
      <c r="F33" s="163"/>
      <c r="G33" s="164"/>
      <c r="H33" s="164"/>
      <c r="I33" s="165"/>
    </row>
    <row r="34" spans="6:9" ht="12.75">
      <c r="F34" s="163"/>
      <c r="G34" s="164"/>
      <c r="H34" s="164"/>
      <c r="I34" s="165"/>
    </row>
    <row r="35" spans="6:9" ht="12.75">
      <c r="F35" s="163"/>
      <c r="G35" s="164"/>
      <c r="H35" s="164"/>
      <c r="I35" s="165"/>
    </row>
    <row r="36" spans="6:9" ht="12.75">
      <c r="F36" s="163"/>
      <c r="G36" s="164"/>
      <c r="H36" s="164"/>
      <c r="I36" s="165"/>
    </row>
    <row r="37" spans="6:9" ht="12.75">
      <c r="F37" s="163"/>
      <c r="G37" s="164"/>
      <c r="H37" s="164"/>
      <c r="I37" s="165"/>
    </row>
    <row r="38" spans="6:9" ht="12.75">
      <c r="F38" s="163"/>
      <c r="G38" s="164"/>
      <c r="H38" s="164"/>
      <c r="I38" s="165"/>
    </row>
    <row r="39" spans="6:9" ht="12.75">
      <c r="F39" s="163"/>
      <c r="G39" s="164"/>
      <c r="H39" s="164"/>
      <c r="I39" s="165"/>
    </row>
    <row r="40" spans="6:9" ht="12.75">
      <c r="F40" s="163"/>
      <c r="G40" s="164"/>
      <c r="H40" s="164"/>
      <c r="I40" s="165"/>
    </row>
    <row r="41" spans="6:9" ht="12.75">
      <c r="F41" s="163"/>
      <c r="G41" s="164"/>
      <c r="H41" s="164"/>
      <c r="I41" s="165"/>
    </row>
    <row r="42" spans="6:9" ht="12.75">
      <c r="F42" s="163"/>
      <c r="G42" s="164"/>
      <c r="H42" s="164"/>
      <c r="I42" s="165"/>
    </row>
    <row r="43" spans="6:9" ht="12.75">
      <c r="F43" s="163"/>
      <c r="G43" s="164"/>
      <c r="H43" s="164"/>
      <c r="I43" s="165"/>
    </row>
    <row r="44" spans="6:9" ht="12.75">
      <c r="F44" s="163"/>
      <c r="G44" s="164"/>
      <c r="H44" s="164"/>
      <c r="I44" s="165"/>
    </row>
    <row r="45" spans="6:9" ht="12.75">
      <c r="F45" s="163"/>
      <c r="G45" s="164"/>
      <c r="H45" s="164"/>
      <c r="I45" s="165"/>
    </row>
    <row r="46" spans="6:9" ht="12.75">
      <c r="F46" s="163"/>
      <c r="G46" s="164"/>
      <c r="H46" s="164"/>
      <c r="I46" s="165"/>
    </row>
    <row r="47" spans="6:9" ht="12.75">
      <c r="F47" s="163"/>
      <c r="G47" s="164"/>
      <c r="H47" s="164"/>
      <c r="I47" s="165"/>
    </row>
    <row r="48" spans="6:9" ht="12.75">
      <c r="F48" s="163"/>
      <c r="G48" s="164"/>
      <c r="H48" s="164"/>
      <c r="I48" s="165"/>
    </row>
    <row r="49" spans="6:9" ht="12.75">
      <c r="F49" s="163"/>
      <c r="G49" s="164"/>
      <c r="H49" s="164"/>
      <c r="I49" s="165"/>
    </row>
    <row r="50" spans="6:9" ht="12.75">
      <c r="F50" s="163"/>
      <c r="G50" s="164"/>
      <c r="H50" s="164"/>
      <c r="I50" s="165"/>
    </row>
    <row r="51" spans="6:9" ht="12.75">
      <c r="F51" s="163"/>
      <c r="G51" s="164"/>
      <c r="H51" s="164"/>
      <c r="I51" s="165"/>
    </row>
    <row r="52" spans="6:9" ht="12.75">
      <c r="F52" s="163"/>
      <c r="G52" s="164"/>
      <c r="H52" s="164"/>
      <c r="I52" s="165"/>
    </row>
    <row r="53" spans="6:9" ht="12.75">
      <c r="F53" s="163"/>
      <c r="G53" s="164"/>
      <c r="H53" s="164"/>
      <c r="I53" s="165"/>
    </row>
    <row r="54" spans="6:9" ht="12.75">
      <c r="F54" s="163"/>
      <c r="G54" s="164"/>
      <c r="H54" s="164"/>
      <c r="I54" s="165"/>
    </row>
    <row r="55" spans="6:9" ht="12.75">
      <c r="F55" s="163"/>
      <c r="G55" s="164"/>
      <c r="H55" s="164"/>
      <c r="I55" s="165"/>
    </row>
    <row r="56" spans="6:9" ht="12.75">
      <c r="F56" s="163"/>
      <c r="G56" s="164"/>
      <c r="H56" s="164"/>
      <c r="I56" s="165"/>
    </row>
    <row r="57" spans="6:9" ht="12.75">
      <c r="F57" s="163"/>
      <c r="G57" s="164"/>
      <c r="H57" s="164"/>
      <c r="I57" s="165"/>
    </row>
    <row r="58" spans="6:9" ht="12.75">
      <c r="F58" s="163"/>
      <c r="G58" s="164"/>
      <c r="H58" s="164"/>
      <c r="I58" s="165"/>
    </row>
    <row r="59" spans="6:9" ht="12.75">
      <c r="F59" s="163"/>
      <c r="G59" s="164"/>
      <c r="H59" s="164"/>
      <c r="I59" s="165"/>
    </row>
    <row r="60" spans="6:9" ht="12.75">
      <c r="F60" s="163"/>
      <c r="G60" s="164"/>
      <c r="H60" s="164"/>
      <c r="I60" s="165"/>
    </row>
    <row r="61" spans="6:9" ht="12.75">
      <c r="F61" s="163"/>
      <c r="G61" s="164"/>
      <c r="H61" s="164"/>
      <c r="I61" s="165"/>
    </row>
    <row r="62" spans="6:9" ht="12.75">
      <c r="F62" s="163"/>
      <c r="G62" s="164"/>
      <c r="H62" s="164"/>
      <c r="I62" s="165"/>
    </row>
    <row r="63" spans="6:9" ht="12.75">
      <c r="F63" s="163"/>
      <c r="G63" s="164"/>
      <c r="H63" s="164"/>
      <c r="I63" s="165"/>
    </row>
    <row r="64" spans="6:9" ht="12.75">
      <c r="F64" s="163"/>
      <c r="G64" s="164"/>
      <c r="H64" s="164"/>
      <c r="I64" s="165"/>
    </row>
    <row r="65" spans="6:9" ht="12.75">
      <c r="F65" s="163"/>
      <c r="G65" s="164"/>
      <c r="H65" s="164"/>
      <c r="I65" s="165"/>
    </row>
    <row r="66" spans="6:9" ht="12.75">
      <c r="F66" s="163"/>
      <c r="G66" s="164"/>
      <c r="H66" s="164"/>
      <c r="I66" s="165"/>
    </row>
    <row r="67" spans="6:9" ht="12.75">
      <c r="F67" s="163"/>
      <c r="G67" s="164"/>
      <c r="H67" s="164"/>
      <c r="I67" s="165"/>
    </row>
    <row r="68" spans="6:9" ht="12.75">
      <c r="F68" s="163"/>
      <c r="G68" s="164"/>
      <c r="H68" s="164"/>
      <c r="I68" s="165"/>
    </row>
    <row r="69" spans="6:9" ht="12.75">
      <c r="F69" s="163"/>
      <c r="G69" s="164"/>
      <c r="H69" s="164"/>
      <c r="I69" s="165"/>
    </row>
    <row r="70" spans="6:9" ht="12.75">
      <c r="F70" s="163"/>
      <c r="G70" s="164"/>
      <c r="H70" s="164"/>
      <c r="I70" s="165"/>
    </row>
    <row r="71" spans="6:9" ht="12.75">
      <c r="F71" s="163"/>
      <c r="G71" s="164"/>
      <c r="H71" s="164"/>
      <c r="I71" s="165"/>
    </row>
    <row r="72" spans="6:9" ht="12.75">
      <c r="F72" s="163"/>
      <c r="G72" s="164"/>
      <c r="H72" s="164"/>
      <c r="I72" s="165"/>
    </row>
    <row r="73" spans="6:9" ht="12.75">
      <c r="F73" s="163"/>
      <c r="G73" s="164"/>
      <c r="H73" s="164"/>
      <c r="I73" s="165"/>
    </row>
  </sheetData>
  <mergeCells count="4">
    <mergeCell ref="A1:B1"/>
    <mergeCell ref="A2:B2"/>
    <mergeCell ref="G2:I2"/>
    <mergeCell ref="H22:I2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99"/>
  <sheetViews>
    <sheetView showGridLines="0" showZeros="0" workbookViewId="0" topLeftCell="A1">
      <selection activeCell="A126" sqref="A126:IV128"/>
    </sheetView>
  </sheetViews>
  <sheetFormatPr defaultColWidth="9.00390625" defaultRowHeight="12.75"/>
  <cols>
    <col min="1" max="1" width="4.375" style="167" customWidth="1"/>
    <col min="2" max="2" width="11.625" style="167" customWidth="1"/>
    <col min="3" max="3" width="40.375" style="167" customWidth="1"/>
    <col min="4" max="4" width="5.625" style="167" customWidth="1"/>
    <col min="5" max="5" width="8.625" style="225" customWidth="1"/>
    <col min="6" max="6" width="9.875" style="167" customWidth="1"/>
    <col min="7" max="7" width="13.875" style="167" customWidth="1"/>
    <col min="8" max="11" width="9.125" style="167" customWidth="1"/>
    <col min="12" max="12" width="75.375" style="167" customWidth="1"/>
    <col min="13" max="13" width="45.25390625" style="167" customWidth="1"/>
    <col min="14" max="16384" width="9.125" style="167" customWidth="1"/>
  </cols>
  <sheetData>
    <row r="1" spans="1:7" ht="15.75">
      <c r="A1" s="166" t="s">
        <v>75</v>
      </c>
      <c r="B1" s="166"/>
      <c r="C1" s="166"/>
      <c r="D1" s="166"/>
      <c r="E1" s="166"/>
      <c r="F1" s="166"/>
      <c r="G1" s="166"/>
    </row>
    <row r="2" spans="1:7" ht="14.25" customHeight="1" thickBot="1">
      <c r="A2" s="168"/>
      <c r="B2" s="169"/>
      <c r="C2" s="170"/>
      <c r="D2" s="170"/>
      <c r="E2" s="171"/>
      <c r="F2" s="170"/>
      <c r="G2" s="170"/>
    </row>
    <row r="3" spans="1:7" ht="13.5" thickTop="1">
      <c r="A3" s="108" t="s">
        <v>48</v>
      </c>
      <c r="B3" s="109"/>
      <c r="C3" s="110" t="str">
        <f>CONCATENATE(cislostavby," ",nazevstavby)</f>
        <v>2020 Frýdl</v>
      </c>
      <c r="D3" s="172"/>
      <c r="E3" s="173" t="s">
        <v>64</v>
      </c>
      <c r="F3" s="174" t="str">
        <f>Rekapitulace!H1</f>
        <v>010420</v>
      </c>
      <c r="G3" s="175"/>
    </row>
    <row r="4" spans="1:7" ht="13.5" thickBot="1">
      <c r="A4" s="176" t="s">
        <v>50</v>
      </c>
      <c r="B4" s="117"/>
      <c r="C4" s="118" t="str">
        <f>CONCATENATE(cisloobjektu," ",nazevobjektu)</f>
        <v>14 VO Mikulášská 1.etapa</v>
      </c>
      <c r="D4" s="177"/>
      <c r="E4" s="178" t="str">
        <f>Rekapitulace!G2</f>
        <v>VO Mikulášská, E.F.Buriana, 1.Etapa</v>
      </c>
      <c r="F4" s="179"/>
      <c r="G4" s="180"/>
    </row>
    <row r="5" spans="1:7" ht="13.5" thickTop="1">
      <c r="A5" s="181"/>
      <c r="B5" s="168"/>
      <c r="C5" s="168"/>
      <c r="D5" s="168"/>
      <c r="E5" s="182"/>
      <c r="F5" s="168"/>
      <c r="G5" s="183"/>
    </row>
    <row r="6" spans="1:7" ht="12.75">
      <c r="A6" s="184" t="s">
        <v>65</v>
      </c>
      <c r="B6" s="185" t="s">
        <v>66</v>
      </c>
      <c r="C6" s="185" t="s">
        <v>67</v>
      </c>
      <c r="D6" s="185" t="s">
        <v>68</v>
      </c>
      <c r="E6" s="186" t="s">
        <v>69</v>
      </c>
      <c r="F6" s="185" t="s">
        <v>70</v>
      </c>
      <c r="G6" s="187" t="s">
        <v>71</v>
      </c>
    </row>
    <row r="7" spans="1:15" ht="12.75">
      <c r="A7" s="188" t="s">
        <v>72</v>
      </c>
      <c r="B7" s="189" t="s">
        <v>82</v>
      </c>
      <c r="C7" s="190" t="s">
        <v>83</v>
      </c>
      <c r="D7" s="191"/>
      <c r="E7" s="192"/>
      <c r="F7" s="192"/>
      <c r="G7" s="193"/>
      <c r="H7" s="194"/>
      <c r="I7" s="194"/>
      <c r="O7" s="195">
        <v>1</v>
      </c>
    </row>
    <row r="8" spans="1:104" ht="22.5">
      <c r="A8" s="196">
        <v>1</v>
      </c>
      <c r="B8" s="197" t="s">
        <v>84</v>
      </c>
      <c r="C8" s="198" t="s">
        <v>85</v>
      </c>
      <c r="D8" s="199" t="s">
        <v>86</v>
      </c>
      <c r="E8" s="200">
        <v>1982</v>
      </c>
      <c r="F8" s="200">
        <v>0</v>
      </c>
      <c r="G8" s="201">
        <f>E8*F8</f>
        <v>0</v>
      </c>
      <c r="O8" s="195">
        <v>2</v>
      </c>
      <c r="AA8" s="167">
        <v>1</v>
      </c>
      <c r="AB8" s="167">
        <v>9</v>
      </c>
      <c r="AC8" s="167">
        <v>9</v>
      </c>
      <c r="AZ8" s="167">
        <v>4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202">
        <v>1</v>
      </c>
      <c r="CB8" s="202">
        <v>9</v>
      </c>
      <c r="CZ8" s="167">
        <v>0</v>
      </c>
    </row>
    <row r="9" spans="1:15" ht="12.75">
      <c r="A9" s="203"/>
      <c r="B9" s="204"/>
      <c r="C9" s="205" t="s">
        <v>87</v>
      </c>
      <c r="D9" s="206"/>
      <c r="E9" s="206"/>
      <c r="F9" s="206"/>
      <c r="G9" s="207"/>
      <c r="L9" s="208" t="s">
        <v>87</v>
      </c>
      <c r="O9" s="195">
        <v>3</v>
      </c>
    </row>
    <row r="10" spans="1:15" ht="12.75">
      <c r="A10" s="203"/>
      <c r="B10" s="209"/>
      <c r="C10" s="210" t="s">
        <v>88</v>
      </c>
      <c r="D10" s="211"/>
      <c r="E10" s="212">
        <v>1184</v>
      </c>
      <c r="F10" s="213"/>
      <c r="G10" s="214"/>
      <c r="M10" s="208" t="s">
        <v>88</v>
      </c>
      <c r="O10" s="195"/>
    </row>
    <row r="11" spans="1:15" ht="12.75">
      <c r="A11" s="203"/>
      <c r="B11" s="209"/>
      <c r="C11" s="210" t="s">
        <v>89</v>
      </c>
      <c r="D11" s="211"/>
      <c r="E11" s="212">
        <v>62</v>
      </c>
      <c r="F11" s="213"/>
      <c r="G11" s="214"/>
      <c r="M11" s="208" t="s">
        <v>89</v>
      </c>
      <c r="O11" s="195"/>
    </row>
    <row r="12" spans="1:15" ht="12.75">
      <c r="A12" s="203"/>
      <c r="B12" s="209"/>
      <c r="C12" s="210" t="s">
        <v>90</v>
      </c>
      <c r="D12" s="211"/>
      <c r="E12" s="212">
        <v>636</v>
      </c>
      <c r="F12" s="213"/>
      <c r="G12" s="214"/>
      <c r="M12" s="208" t="s">
        <v>90</v>
      </c>
      <c r="O12" s="195"/>
    </row>
    <row r="13" spans="1:15" ht="12.75">
      <c r="A13" s="203"/>
      <c r="B13" s="209"/>
      <c r="C13" s="210" t="s">
        <v>91</v>
      </c>
      <c r="D13" s="211"/>
      <c r="E13" s="212">
        <v>100</v>
      </c>
      <c r="F13" s="213"/>
      <c r="G13" s="214"/>
      <c r="M13" s="208" t="s">
        <v>91</v>
      </c>
      <c r="O13" s="195"/>
    </row>
    <row r="14" spans="1:104" ht="12.75">
      <c r="A14" s="196">
        <v>2</v>
      </c>
      <c r="B14" s="197" t="s">
        <v>92</v>
      </c>
      <c r="C14" s="198" t="s">
        <v>93</v>
      </c>
      <c r="D14" s="199" t="s">
        <v>94</v>
      </c>
      <c r="E14" s="200">
        <v>14</v>
      </c>
      <c r="F14" s="200">
        <v>0</v>
      </c>
      <c r="G14" s="201">
        <f>E14*F14</f>
        <v>0</v>
      </c>
      <c r="O14" s="195">
        <v>2</v>
      </c>
      <c r="AA14" s="167">
        <v>1</v>
      </c>
      <c r="AB14" s="167">
        <v>9</v>
      </c>
      <c r="AC14" s="167">
        <v>9</v>
      </c>
      <c r="AZ14" s="167">
        <v>4</v>
      </c>
      <c r="BA14" s="167">
        <f>IF(AZ14=1,G14,0)</f>
        <v>0</v>
      </c>
      <c r="BB14" s="167">
        <f>IF(AZ14=2,G14,0)</f>
        <v>0</v>
      </c>
      <c r="BC14" s="167">
        <f>IF(AZ14=3,G14,0)</f>
        <v>0</v>
      </c>
      <c r="BD14" s="167">
        <f>IF(AZ14=4,G14,0)</f>
        <v>0</v>
      </c>
      <c r="BE14" s="167">
        <f>IF(AZ14=5,G14,0)</f>
        <v>0</v>
      </c>
      <c r="CA14" s="202">
        <v>1</v>
      </c>
      <c r="CB14" s="202">
        <v>9</v>
      </c>
      <c r="CZ14" s="167">
        <v>0</v>
      </c>
    </row>
    <row r="15" spans="1:15" ht="22.5">
      <c r="A15" s="203"/>
      <c r="B15" s="204"/>
      <c r="C15" s="205" t="s">
        <v>95</v>
      </c>
      <c r="D15" s="206"/>
      <c r="E15" s="206"/>
      <c r="F15" s="206"/>
      <c r="G15" s="207"/>
      <c r="L15" s="208" t="s">
        <v>95</v>
      </c>
      <c r="O15" s="195">
        <v>3</v>
      </c>
    </row>
    <row r="16" spans="1:104" ht="12.75">
      <c r="A16" s="196">
        <v>3</v>
      </c>
      <c r="B16" s="197" t="s">
        <v>96</v>
      </c>
      <c r="C16" s="198" t="s">
        <v>97</v>
      </c>
      <c r="D16" s="199" t="s">
        <v>94</v>
      </c>
      <c r="E16" s="200">
        <v>35</v>
      </c>
      <c r="F16" s="200">
        <v>0</v>
      </c>
      <c r="G16" s="201">
        <f>E16*F16</f>
        <v>0</v>
      </c>
      <c r="O16" s="195">
        <v>2</v>
      </c>
      <c r="AA16" s="167">
        <v>1</v>
      </c>
      <c r="AB16" s="167">
        <v>9</v>
      </c>
      <c r="AC16" s="167">
        <v>9</v>
      </c>
      <c r="AZ16" s="167">
        <v>4</v>
      </c>
      <c r="BA16" s="167">
        <f>IF(AZ16=1,G16,0)</f>
        <v>0</v>
      </c>
      <c r="BB16" s="167">
        <f>IF(AZ16=2,G16,0)</f>
        <v>0</v>
      </c>
      <c r="BC16" s="167">
        <f>IF(AZ16=3,G16,0)</f>
        <v>0</v>
      </c>
      <c r="BD16" s="167">
        <f>IF(AZ16=4,G16,0)</f>
        <v>0</v>
      </c>
      <c r="BE16" s="167">
        <f>IF(AZ16=5,G16,0)</f>
        <v>0</v>
      </c>
      <c r="CA16" s="202">
        <v>1</v>
      </c>
      <c r="CB16" s="202">
        <v>9</v>
      </c>
      <c r="CZ16" s="167">
        <v>0</v>
      </c>
    </row>
    <row r="17" spans="1:15" ht="22.5">
      <c r="A17" s="203"/>
      <c r="B17" s="204"/>
      <c r="C17" s="205" t="s">
        <v>98</v>
      </c>
      <c r="D17" s="206"/>
      <c r="E17" s="206"/>
      <c r="F17" s="206"/>
      <c r="G17" s="207"/>
      <c r="L17" s="208" t="s">
        <v>98</v>
      </c>
      <c r="O17" s="195">
        <v>3</v>
      </c>
    </row>
    <row r="18" spans="1:15" ht="12.75">
      <c r="A18" s="203"/>
      <c r="B18" s="209"/>
      <c r="C18" s="210" t="s">
        <v>99</v>
      </c>
      <c r="D18" s="211"/>
      <c r="E18" s="212">
        <v>17</v>
      </c>
      <c r="F18" s="213"/>
      <c r="G18" s="214"/>
      <c r="M18" s="208" t="s">
        <v>99</v>
      </c>
      <c r="O18" s="195"/>
    </row>
    <row r="19" spans="1:15" ht="12.75">
      <c r="A19" s="203"/>
      <c r="B19" s="209"/>
      <c r="C19" s="210" t="s">
        <v>100</v>
      </c>
      <c r="D19" s="211"/>
      <c r="E19" s="212">
        <v>7</v>
      </c>
      <c r="F19" s="213"/>
      <c r="G19" s="214"/>
      <c r="M19" s="208" t="s">
        <v>100</v>
      </c>
      <c r="O19" s="195"/>
    </row>
    <row r="20" spans="1:15" ht="12.75">
      <c r="A20" s="203"/>
      <c r="B20" s="209"/>
      <c r="C20" s="210" t="s">
        <v>101</v>
      </c>
      <c r="D20" s="211"/>
      <c r="E20" s="212">
        <v>11</v>
      </c>
      <c r="F20" s="213"/>
      <c r="G20" s="214"/>
      <c r="M20" s="208" t="s">
        <v>101</v>
      </c>
      <c r="O20" s="195"/>
    </row>
    <row r="21" spans="1:104" ht="12.75">
      <c r="A21" s="196">
        <v>4</v>
      </c>
      <c r="B21" s="197" t="s">
        <v>102</v>
      </c>
      <c r="C21" s="198" t="s">
        <v>103</v>
      </c>
      <c r="D21" s="199" t="s">
        <v>94</v>
      </c>
      <c r="E21" s="200">
        <v>56</v>
      </c>
      <c r="F21" s="200">
        <v>0</v>
      </c>
      <c r="G21" s="201">
        <f>E21*F21</f>
        <v>0</v>
      </c>
      <c r="O21" s="195">
        <v>2</v>
      </c>
      <c r="AA21" s="167">
        <v>1</v>
      </c>
      <c r="AB21" s="167">
        <v>9</v>
      </c>
      <c r="AC21" s="167">
        <v>9</v>
      </c>
      <c r="AZ21" s="167">
        <v>4</v>
      </c>
      <c r="BA21" s="167">
        <f>IF(AZ21=1,G21,0)</f>
        <v>0</v>
      </c>
      <c r="BB21" s="167">
        <f>IF(AZ21=2,G21,0)</f>
        <v>0</v>
      </c>
      <c r="BC21" s="167">
        <f>IF(AZ21=3,G21,0)</f>
        <v>0</v>
      </c>
      <c r="BD21" s="167">
        <f>IF(AZ21=4,G21,0)</f>
        <v>0</v>
      </c>
      <c r="BE21" s="167">
        <f>IF(AZ21=5,G21,0)</f>
        <v>0</v>
      </c>
      <c r="CA21" s="202">
        <v>1</v>
      </c>
      <c r="CB21" s="202">
        <v>9</v>
      </c>
      <c r="CZ21" s="167">
        <v>0</v>
      </c>
    </row>
    <row r="22" spans="1:15" ht="12.75">
      <c r="A22" s="203"/>
      <c r="B22" s="204"/>
      <c r="C22" s="205" t="s">
        <v>104</v>
      </c>
      <c r="D22" s="206"/>
      <c r="E22" s="206"/>
      <c r="F22" s="206"/>
      <c r="G22" s="207"/>
      <c r="L22" s="208" t="s">
        <v>104</v>
      </c>
      <c r="O22" s="195">
        <v>3</v>
      </c>
    </row>
    <row r="23" spans="1:15" ht="12.75">
      <c r="A23" s="203"/>
      <c r="B23" s="209"/>
      <c r="C23" s="210" t="s">
        <v>105</v>
      </c>
      <c r="D23" s="211"/>
      <c r="E23" s="212">
        <v>42</v>
      </c>
      <c r="F23" s="213"/>
      <c r="G23" s="214"/>
      <c r="M23" s="208" t="s">
        <v>105</v>
      </c>
      <c r="O23" s="195"/>
    </row>
    <row r="24" spans="1:15" ht="12.75">
      <c r="A24" s="203"/>
      <c r="B24" s="209"/>
      <c r="C24" s="210" t="s">
        <v>106</v>
      </c>
      <c r="D24" s="211"/>
      <c r="E24" s="212">
        <v>14</v>
      </c>
      <c r="F24" s="213"/>
      <c r="G24" s="214"/>
      <c r="M24" s="208" t="s">
        <v>106</v>
      </c>
      <c r="O24" s="195"/>
    </row>
    <row r="25" spans="1:104" ht="12.75">
      <c r="A25" s="196">
        <v>5</v>
      </c>
      <c r="B25" s="197" t="s">
        <v>107</v>
      </c>
      <c r="C25" s="198" t="s">
        <v>108</v>
      </c>
      <c r="D25" s="199" t="s">
        <v>94</v>
      </c>
      <c r="E25" s="200">
        <v>120</v>
      </c>
      <c r="F25" s="200">
        <v>0</v>
      </c>
      <c r="G25" s="201">
        <f>E25*F25</f>
        <v>0</v>
      </c>
      <c r="O25" s="195">
        <v>2</v>
      </c>
      <c r="AA25" s="167">
        <v>1</v>
      </c>
      <c r="AB25" s="167">
        <v>9</v>
      </c>
      <c r="AC25" s="167">
        <v>9</v>
      </c>
      <c r="AZ25" s="167">
        <v>4</v>
      </c>
      <c r="BA25" s="167">
        <f>IF(AZ25=1,G25,0)</f>
        <v>0</v>
      </c>
      <c r="BB25" s="167">
        <f>IF(AZ25=2,G25,0)</f>
        <v>0</v>
      </c>
      <c r="BC25" s="167">
        <f>IF(AZ25=3,G25,0)</f>
        <v>0</v>
      </c>
      <c r="BD25" s="167">
        <f>IF(AZ25=4,G25,0)</f>
        <v>0</v>
      </c>
      <c r="BE25" s="167">
        <f>IF(AZ25=5,G25,0)</f>
        <v>0</v>
      </c>
      <c r="CA25" s="202">
        <v>1</v>
      </c>
      <c r="CB25" s="202">
        <v>9</v>
      </c>
      <c r="CZ25" s="167">
        <v>0</v>
      </c>
    </row>
    <row r="26" spans="1:15" ht="12.75">
      <c r="A26" s="203"/>
      <c r="B26" s="204"/>
      <c r="C26" s="205" t="s">
        <v>109</v>
      </c>
      <c r="D26" s="206"/>
      <c r="E26" s="206"/>
      <c r="F26" s="206"/>
      <c r="G26" s="207"/>
      <c r="L26" s="208" t="s">
        <v>109</v>
      </c>
      <c r="O26" s="195">
        <v>3</v>
      </c>
    </row>
    <row r="27" spans="1:15" ht="12.75">
      <c r="A27" s="203"/>
      <c r="B27" s="209"/>
      <c r="C27" s="210" t="s">
        <v>110</v>
      </c>
      <c r="D27" s="211"/>
      <c r="E27" s="212">
        <v>0</v>
      </c>
      <c r="F27" s="213"/>
      <c r="G27" s="214"/>
      <c r="M27" s="208">
        <v>0</v>
      </c>
      <c r="O27" s="195"/>
    </row>
    <row r="28" spans="1:15" ht="12.75">
      <c r="A28" s="203"/>
      <c r="B28" s="209"/>
      <c r="C28" s="210" t="s">
        <v>110</v>
      </c>
      <c r="D28" s="211"/>
      <c r="E28" s="212">
        <v>0</v>
      </c>
      <c r="F28" s="213"/>
      <c r="G28" s="214"/>
      <c r="M28" s="208">
        <v>0</v>
      </c>
      <c r="O28" s="195"/>
    </row>
    <row r="29" spans="1:15" ht="12.75">
      <c r="A29" s="203"/>
      <c r="B29" s="209"/>
      <c r="C29" s="210" t="s">
        <v>111</v>
      </c>
      <c r="D29" s="211"/>
      <c r="E29" s="212">
        <v>88</v>
      </c>
      <c r="F29" s="213"/>
      <c r="G29" s="214"/>
      <c r="M29" s="208" t="s">
        <v>111</v>
      </c>
      <c r="O29" s="195"/>
    </row>
    <row r="30" spans="1:15" ht="12.75">
      <c r="A30" s="203"/>
      <c r="B30" s="209"/>
      <c r="C30" s="210" t="s">
        <v>112</v>
      </c>
      <c r="D30" s="211"/>
      <c r="E30" s="212">
        <v>32</v>
      </c>
      <c r="F30" s="213"/>
      <c r="G30" s="214"/>
      <c r="M30" s="208" t="s">
        <v>112</v>
      </c>
      <c r="O30" s="195"/>
    </row>
    <row r="31" spans="1:104" ht="12.75">
      <c r="A31" s="196">
        <v>6</v>
      </c>
      <c r="B31" s="197" t="s">
        <v>113</v>
      </c>
      <c r="C31" s="198" t="s">
        <v>114</v>
      </c>
      <c r="D31" s="199" t="s">
        <v>94</v>
      </c>
      <c r="E31" s="200">
        <v>200</v>
      </c>
      <c r="F31" s="200">
        <v>0</v>
      </c>
      <c r="G31" s="201">
        <f>E31*F31</f>
        <v>0</v>
      </c>
      <c r="O31" s="195">
        <v>2</v>
      </c>
      <c r="AA31" s="167">
        <v>1</v>
      </c>
      <c r="AB31" s="167">
        <v>9</v>
      </c>
      <c r="AC31" s="167">
        <v>9</v>
      </c>
      <c r="AZ31" s="167">
        <v>4</v>
      </c>
      <c r="BA31" s="167">
        <f>IF(AZ31=1,G31,0)</f>
        <v>0</v>
      </c>
      <c r="BB31" s="167">
        <f>IF(AZ31=2,G31,0)</f>
        <v>0</v>
      </c>
      <c r="BC31" s="167">
        <f>IF(AZ31=3,G31,0)</f>
        <v>0</v>
      </c>
      <c r="BD31" s="167">
        <f>IF(AZ31=4,G31,0)</f>
        <v>0</v>
      </c>
      <c r="BE31" s="167">
        <f>IF(AZ31=5,G31,0)</f>
        <v>0</v>
      </c>
      <c r="CA31" s="202">
        <v>1</v>
      </c>
      <c r="CB31" s="202">
        <v>9</v>
      </c>
      <c r="CZ31" s="167">
        <v>0</v>
      </c>
    </row>
    <row r="32" spans="1:15" ht="12.75">
      <c r="A32" s="203"/>
      <c r="B32" s="204"/>
      <c r="C32" s="205" t="s">
        <v>115</v>
      </c>
      <c r="D32" s="206"/>
      <c r="E32" s="206"/>
      <c r="F32" s="206"/>
      <c r="G32" s="207"/>
      <c r="L32" s="208" t="s">
        <v>115</v>
      </c>
      <c r="O32" s="195">
        <v>3</v>
      </c>
    </row>
    <row r="33" spans="1:15" ht="12.75">
      <c r="A33" s="203"/>
      <c r="B33" s="209"/>
      <c r="C33" s="210" t="s">
        <v>116</v>
      </c>
      <c r="D33" s="211"/>
      <c r="E33" s="212">
        <v>8</v>
      </c>
      <c r="F33" s="213"/>
      <c r="G33" s="214"/>
      <c r="M33" s="208" t="s">
        <v>116</v>
      </c>
      <c r="O33" s="195"/>
    </row>
    <row r="34" spans="1:15" ht="12.75">
      <c r="A34" s="203"/>
      <c r="B34" s="209"/>
      <c r="C34" s="210" t="s">
        <v>117</v>
      </c>
      <c r="D34" s="211"/>
      <c r="E34" s="212">
        <v>136</v>
      </c>
      <c r="F34" s="213"/>
      <c r="G34" s="214"/>
      <c r="M34" s="208" t="s">
        <v>117</v>
      </c>
      <c r="O34" s="195"/>
    </row>
    <row r="35" spans="1:15" ht="12.75">
      <c r="A35" s="203"/>
      <c r="B35" s="209"/>
      <c r="C35" s="210" t="s">
        <v>118</v>
      </c>
      <c r="D35" s="211"/>
      <c r="E35" s="212">
        <v>56</v>
      </c>
      <c r="F35" s="213"/>
      <c r="G35" s="214"/>
      <c r="M35" s="208" t="s">
        <v>118</v>
      </c>
      <c r="O35" s="195"/>
    </row>
    <row r="36" spans="1:104" ht="12.75">
      <c r="A36" s="196">
        <v>7</v>
      </c>
      <c r="B36" s="197" t="s">
        <v>119</v>
      </c>
      <c r="C36" s="198" t="s">
        <v>120</v>
      </c>
      <c r="D36" s="199" t="s">
        <v>94</v>
      </c>
      <c r="E36" s="200">
        <v>35</v>
      </c>
      <c r="F36" s="200">
        <v>0</v>
      </c>
      <c r="G36" s="201">
        <f>E36*F36</f>
        <v>0</v>
      </c>
      <c r="O36" s="195">
        <v>2</v>
      </c>
      <c r="AA36" s="167">
        <v>1</v>
      </c>
      <c r="AB36" s="167">
        <v>9</v>
      </c>
      <c r="AC36" s="167">
        <v>9</v>
      </c>
      <c r="AZ36" s="167">
        <v>4</v>
      </c>
      <c r="BA36" s="167">
        <f>IF(AZ36=1,G36,0)</f>
        <v>0</v>
      </c>
      <c r="BB36" s="167">
        <f>IF(AZ36=2,G36,0)</f>
        <v>0</v>
      </c>
      <c r="BC36" s="167">
        <f>IF(AZ36=3,G36,0)</f>
        <v>0</v>
      </c>
      <c r="BD36" s="167">
        <f>IF(AZ36=4,G36,0)</f>
        <v>0</v>
      </c>
      <c r="BE36" s="167">
        <f>IF(AZ36=5,G36,0)</f>
        <v>0</v>
      </c>
      <c r="CA36" s="202">
        <v>1</v>
      </c>
      <c r="CB36" s="202">
        <v>9</v>
      </c>
      <c r="CZ36" s="167">
        <v>0</v>
      </c>
    </row>
    <row r="37" spans="1:15" ht="12.75">
      <c r="A37" s="203"/>
      <c r="B37" s="204"/>
      <c r="C37" s="205" t="s">
        <v>121</v>
      </c>
      <c r="D37" s="206"/>
      <c r="E37" s="206"/>
      <c r="F37" s="206"/>
      <c r="G37" s="207"/>
      <c r="L37" s="208" t="s">
        <v>121</v>
      </c>
      <c r="O37" s="195">
        <v>3</v>
      </c>
    </row>
    <row r="38" spans="1:104" ht="12.75">
      <c r="A38" s="196">
        <v>8</v>
      </c>
      <c r="B38" s="197" t="s">
        <v>122</v>
      </c>
      <c r="C38" s="198" t="s">
        <v>123</v>
      </c>
      <c r="D38" s="199" t="s">
        <v>94</v>
      </c>
      <c r="E38" s="200">
        <v>42</v>
      </c>
      <c r="F38" s="200">
        <v>0</v>
      </c>
      <c r="G38" s="201">
        <f>E38*F38</f>
        <v>0</v>
      </c>
      <c r="O38" s="195">
        <v>2</v>
      </c>
      <c r="AA38" s="167">
        <v>1</v>
      </c>
      <c r="AB38" s="167">
        <v>9</v>
      </c>
      <c r="AC38" s="167">
        <v>9</v>
      </c>
      <c r="AZ38" s="167">
        <v>4</v>
      </c>
      <c r="BA38" s="167">
        <f>IF(AZ38=1,G38,0)</f>
        <v>0</v>
      </c>
      <c r="BB38" s="167">
        <f>IF(AZ38=2,G38,0)</f>
        <v>0</v>
      </c>
      <c r="BC38" s="167">
        <f>IF(AZ38=3,G38,0)</f>
        <v>0</v>
      </c>
      <c r="BD38" s="167">
        <f>IF(AZ38=4,G38,0)</f>
        <v>0</v>
      </c>
      <c r="BE38" s="167">
        <f>IF(AZ38=5,G38,0)</f>
        <v>0</v>
      </c>
      <c r="CA38" s="202">
        <v>1</v>
      </c>
      <c r="CB38" s="202">
        <v>9</v>
      </c>
      <c r="CZ38" s="167">
        <v>0</v>
      </c>
    </row>
    <row r="39" spans="1:15" ht="12.75">
      <c r="A39" s="203"/>
      <c r="B39" s="204"/>
      <c r="C39" s="205" t="s">
        <v>124</v>
      </c>
      <c r="D39" s="206"/>
      <c r="E39" s="206"/>
      <c r="F39" s="206"/>
      <c r="G39" s="207"/>
      <c r="L39" s="208" t="s">
        <v>124</v>
      </c>
      <c r="O39" s="195">
        <v>3</v>
      </c>
    </row>
    <row r="40" spans="1:104" ht="22.5">
      <c r="A40" s="196">
        <v>9</v>
      </c>
      <c r="B40" s="197" t="s">
        <v>125</v>
      </c>
      <c r="C40" s="198" t="s">
        <v>126</v>
      </c>
      <c r="D40" s="199" t="s">
        <v>94</v>
      </c>
      <c r="E40" s="200">
        <v>35</v>
      </c>
      <c r="F40" s="200">
        <v>0</v>
      </c>
      <c r="G40" s="201">
        <f>E40*F40</f>
        <v>0</v>
      </c>
      <c r="O40" s="195">
        <v>2</v>
      </c>
      <c r="AA40" s="167">
        <v>1</v>
      </c>
      <c r="AB40" s="167">
        <v>9</v>
      </c>
      <c r="AC40" s="167">
        <v>9</v>
      </c>
      <c r="AZ40" s="167">
        <v>4</v>
      </c>
      <c r="BA40" s="167">
        <f>IF(AZ40=1,G40,0)</f>
        <v>0</v>
      </c>
      <c r="BB40" s="167">
        <f>IF(AZ40=2,G40,0)</f>
        <v>0</v>
      </c>
      <c r="BC40" s="167">
        <f>IF(AZ40=3,G40,0)</f>
        <v>0</v>
      </c>
      <c r="BD40" s="167">
        <f>IF(AZ40=4,G40,0)</f>
        <v>0</v>
      </c>
      <c r="BE40" s="167">
        <f>IF(AZ40=5,G40,0)</f>
        <v>0</v>
      </c>
      <c r="CA40" s="202">
        <v>1</v>
      </c>
      <c r="CB40" s="202">
        <v>9</v>
      </c>
      <c r="CZ40" s="167">
        <v>0</v>
      </c>
    </row>
    <row r="41" spans="1:15" ht="12.75">
      <c r="A41" s="203"/>
      <c r="B41" s="204"/>
      <c r="C41" s="205" t="s">
        <v>127</v>
      </c>
      <c r="D41" s="206"/>
      <c r="E41" s="206"/>
      <c r="F41" s="206"/>
      <c r="G41" s="207"/>
      <c r="L41" s="208" t="s">
        <v>127</v>
      </c>
      <c r="O41" s="195">
        <v>3</v>
      </c>
    </row>
    <row r="42" spans="1:104" ht="12.75">
      <c r="A42" s="196">
        <v>10</v>
      </c>
      <c r="B42" s="197" t="s">
        <v>128</v>
      </c>
      <c r="C42" s="198" t="s">
        <v>129</v>
      </c>
      <c r="D42" s="199" t="s">
        <v>94</v>
      </c>
      <c r="E42" s="200">
        <v>1</v>
      </c>
      <c r="F42" s="200">
        <v>0</v>
      </c>
      <c r="G42" s="201">
        <f>E42*F42</f>
        <v>0</v>
      </c>
      <c r="O42" s="195">
        <v>2</v>
      </c>
      <c r="AA42" s="167">
        <v>1</v>
      </c>
      <c r="AB42" s="167">
        <v>9</v>
      </c>
      <c r="AC42" s="167">
        <v>9</v>
      </c>
      <c r="AZ42" s="167">
        <v>4</v>
      </c>
      <c r="BA42" s="167">
        <f>IF(AZ42=1,G42,0)</f>
        <v>0</v>
      </c>
      <c r="BB42" s="167">
        <f>IF(AZ42=2,G42,0)</f>
        <v>0</v>
      </c>
      <c r="BC42" s="167">
        <f>IF(AZ42=3,G42,0)</f>
        <v>0</v>
      </c>
      <c r="BD42" s="167">
        <f>IF(AZ42=4,G42,0)</f>
        <v>0</v>
      </c>
      <c r="BE42" s="167">
        <f>IF(AZ42=5,G42,0)</f>
        <v>0</v>
      </c>
      <c r="CA42" s="202">
        <v>1</v>
      </c>
      <c r="CB42" s="202">
        <v>9</v>
      </c>
      <c r="CZ42" s="167">
        <v>0</v>
      </c>
    </row>
    <row r="43" spans="1:15" ht="12.75">
      <c r="A43" s="203"/>
      <c r="B43" s="204"/>
      <c r="C43" s="205" t="s">
        <v>130</v>
      </c>
      <c r="D43" s="206"/>
      <c r="E43" s="206"/>
      <c r="F43" s="206"/>
      <c r="G43" s="207"/>
      <c r="L43" s="208" t="s">
        <v>130</v>
      </c>
      <c r="O43" s="195">
        <v>3</v>
      </c>
    </row>
    <row r="44" spans="1:104" ht="22.5">
      <c r="A44" s="196">
        <v>11</v>
      </c>
      <c r="B44" s="197" t="s">
        <v>131</v>
      </c>
      <c r="C44" s="198" t="s">
        <v>132</v>
      </c>
      <c r="D44" s="199" t="s">
        <v>94</v>
      </c>
      <c r="E44" s="200">
        <v>1</v>
      </c>
      <c r="F44" s="200">
        <v>0</v>
      </c>
      <c r="G44" s="201">
        <f>E44*F44</f>
        <v>0</v>
      </c>
      <c r="O44" s="195">
        <v>2</v>
      </c>
      <c r="AA44" s="167">
        <v>1</v>
      </c>
      <c r="AB44" s="167">
        <v>9</v>
      </c>
      <c r="AC44" s="167">
        <v>9</v>
      </c>
      <c r="AZ44" s="167">
        <v>4</v>
      </c>
      <c r="BA44" s="167">
        <f>IF(AZ44=1,G44,0)</f>
        <v>0</v>
      </c>
      <c r="BB44" s="167">
        <f>IF(AZ44=2,G44,0)</f>
        <v>0</v>
      </c>
      <c r="BC44" s="167">
        <f>IF(AZ44=3,G44,0)</f>
        <v>0</v>
      </c>
      <c r="BD44" s="167">
        <f>IF(AZ44=4,G44,0)</f>
        <v>0</v>
      </c>
      <c r="BE44" s="167">
        <f>IF(AZ44=5,G44,0)</f>
        <v>0</v>
      </c>
      <c r="CA44" s="202">
        <v>1</v>
      </c>
      <c r="CB44" s="202">
        <v>9</v>
      </c>
      <c r="CZ44" s="167">
        <v>0</v>
      </c>
    </row>
    <row r="45" spans="1:15" ht="12.75">
      <c r="A45" s="203"/>
      <c r="B45" s="204"/>
      <c r="C45" s="205" t="s">
        <v>133</v>
      </c>
      <c r="D45" s="206"/>
      <c r="E45" s="206"/>
      <c r="F45" s="206"/>
      <c r="G45" s="207"/>
      <c r="L45" s="208" t="s">
        <v>133</v>
      </c>
      <c r="O45" s="195">
        <v>3</v>
      </c>
    </row>
    <row r="46" spans="1:104" ht="12.75">
      <c r="A46" s="196">
        <v>12</v>
      </c>
      <c r="B46" s="197" t="s">
        <v>134</v>
      </c>
      <c r="C46" s="198" t="s">
        <v>135</v>
      </c>
      <c r="D46" s="199" t="s">
        <v>94</v>
      </c>
      <c r="E46" s="200">
        <v>14</v>
      </c>
      <c r="F46" s="200">
        <v>0</v>
      </c>
      <c r="G46" s="201">
        <f>E46*F46</f>
        <v>0</v>
      </c>
      <c r="O46" s="195">
        <v>2</v>
      </c>
      <c r="AA46" s="167">
        <v>1</v>
      </c>
      <c r="AB46" s="167">
        <v>9</v>
      </c>
      <c r="AC46" s="167">
        <v>9</v>
      </c>
      <c r="AZ46" s="167">
        <v>4</v>
      </c>
      <c r="BA46" s="167">
        <f>IF(AZ46=1,G46,0)</f>
        <v>0</v>
      </c>
      <c r="BB46" s="167">
        <f>IF(AZ46=2,G46,0)</f>
        <v>0</v>
      </c>
      <c r="BC46" s="167">
        <f>IF(AZ46=3,G46,0)</f>
        <v>0</v>
      </c>
      <c r="BD46" s="167">
        <f>IF(AZ46=4,G46,0)</f>
        <v>0</v>
      </c>
      <c r="BE46" s="167">
        <f>IF(AZ46=5,G46,0)</f>
        <v>0</v>
      </c>
      <c r="CA46" s="202">
        <v>1</v>
      </c>
      <c r="CB46" s="202">
        <v>9</v>
      </c>
      <c r="CZ46" s="167">
        <v>0</v>
      </c>
    </row>
    <row r="47" spans="1:15" ht="12.75">
      <c r="A47" s="203"/>
      <c r="B47" s="204"/>
      <c r="C47" s="205" t="s">
        <v>136</v>
      </c>
      <c r="D47" s="206"/>
      <c r="E47" s="206"/>
      <c r="F47" s="206"/>
      <c r="G47" s="207"/>
      <c r="L47" s="208" t="s">
        <v>136</v>
      </c>
      <c r="O47" s="195">
        <v>3</v>
      </c>
    </row>
    <row r="48" spans="1:104" ht="12.75">
      <c r="A48" s="196">
        <v>13</v>
      </c>
      <c r="B48" s="197" t="s">
        <v>137</v>
      </c>
      <c r="C48" s="198" t="s">
        <v>138</v>
      </c>
      <c r="D48" s="199" t="s">
        <v>94</v>
      </c>
      <c r="E48" s="200">
        <v>14</v>
      </c>
      <c r="F48" s="200">
        <v>0</v>
      </c>
      <c r="G48" s="201">
        <f>E48*F48</f>
        <v>0</v>
      </c>
      <c r="O48" s="195">
        <v>2</v>
      </c>
      <c r="AA48" s="167">
        <v>1</v>
      </c>
      <c r="AB48" s="167">
        <v>9</v>
      </c>
      <c r="AC48" s="167">
        <v>9</v>
      </c>
      <c r="AZ48" s="167">
        <v>4</v>
      </c>
      <c r="BA48" s="167">
        <f>IF(AZ48=1,G48,0)</f>
        <v>0</v>
      </c>
      <c r="BB48" s="167">
        <f>IF(AZ48=2,G48,0)</f>
        <v>0</v>
      </c>
      <c r="BC48" s="167">
        <f>IF(AZ48=3,G48,0)</f>
        <v>0</v>
      </c>
      <c r="BD48" s="167">
        <f>IF(AZ48=4,G48,0)</f>
        <v>0</v>
      </c>
      <c r="BE48" s="167">
        <f>IF(AZ48=5,G48,0)</f>
        <v>0</v>
      </c>
      <c r="CA48" s="202">
        <v>1</v>
      </c>
      <c r="CB48" s="202">
        <v>9</v>
      </c>
      <c r="CZ48" s="167">
        <v>0</v>
      </c>
    </row>
    <row r="49" spans="1:15" ht="12.75">
      <c r="A49" s="203"/>
      <c r="B49" s="204"/>
      <c r="C49" s="205" t="s">
        <v>139</v>
      </c>
      <c r="D49" s="206"/>
      <c r="E49" s="206"/>
      <c r="F49" s="206"/>
      <c r="G49" s="207"/>
      <c r="L49" s="208" t="s">
        <v>139</v>
      </c>
      <c r="O49" s="195">
        <v>3</v>
      </c>
    </row>
    <row r="50" spans="1:15" ht="12.75">
      <c r="A50" s="203"/>
      <c r="B50" s="204"/>
      <c r="C50" s="205" t="s">
        <v>140</v>
      </c>
      <c r="D50" s="206"/>
      <c r="E50" s="206"/>
      <c r="F50" s="206"/>
      <c r="G50" s="207"/>
      <c r="L50" s="208" t="s">
        <v>140</v>
      </c>
      <c r="O50" s="195">
        <v>3</v>
      </c>
    </row>
    <row r="51" spans="1:15" ht="12.75">
      <c r="A51" s="203"/>
      <c r="B51" s="204"/>
      <c r="C51" s="205" t="s">
        <v>141</v>
      </c>
      <c r="D51" s="206"/>
      <c r="E51" s="206"/>
      <c r="F51" s="206"/>
      <c r="G51" s="207"/>
      <c r="L51" s="208" t="s">
        <v>141</v>
      </c>
      <c r="O51" s="195">
        <v>3</v>
      </c>
    </row>
    <row r="52" spans="1:104" ht="12.75">
      <c r="A52" s="196">
        <v>14</v>
      </c>
      <c r="B52" s="197" t="s">
        <v>142</v>
      </c>
      <c r="C52" s="198" t="s">
        <v>143</v>
      </c>
      <c r="D52" s="199" t="s">
        <v>94</v>
      </c>
      <c r="E52" s="200">
        <v>10</v>
      </c>
      <c r="F52" s="200">
        <v>0</v>
      </c>
      <c r="G52" s="201">
        <f>E52*F52</f>
        <v>0</v>
      </c>
      <c r="O52" s="195">
        <v>2</v>
      </c>
      <c r="AA52" s="167">
        <v>1</v>
      </c>
      <c r="AB52" s="167">
        <v>9</v>
      </c>
      <c r="AC52" s="167">
        <v>9</v>
      </c>
      <c r="AZ52" s="167">
        <v>4</v>
      </c>
      <c r="BA52" s="167">
        <f>IF(AZ52=1,G52,0)</f>
        <v>0</v>
      </c>
      <c r="BB52" s="167">
        <f>IF(AZ52=2,G52,0)</f>
        <v>0</v>
      </c>
      <c r="BC52" s="167">
        <f>IF(AZ52=3,G52,0)</f>
        <v>0</v>
      </c>
      <c r="BD52" s="167">
        <f>IF(AZ52=4,G52,0)</f>
        <v>0</v>
      </c>
      <c r="BE52" s="167">
        <f>IF(AZ52=5,G52,0)</f>
        <v>0</v>
      </c>
      <c r="CA52" s="202">
        <v>1</v>
      </c>
      <c r="CB52" s="202">
        <v>9</v>
      </c>
      <c r="CZ52" s="167">
        <v>0</v>
      </c>
    </row>
    <row r="53" spans="1:15" ht="12.75">
      <c r="A53" s="203"/>
      <c r="B53" s="204"/>
      <c r="C53" s="205" t="s">
        <v>139</v>
      </c>
      <c r="D53" s="206"/>
      <c r="E53" s="206"/>
      <c r="F53" s="206"/>
      <c r="G53" s="207"/>
      <c r="L53" s="208" t="s">
        <v>139</v>
      </c>
      <c r="O53" s="195">
        <v>3</v>
      </c>
    </row>
    <row r="54" spans="1:15" ht="12.75">
      <c r="A54" s="203"/>
      <c r="B54" s="204"/>
      <c r="C54" s="205" t="s">
        <v>144</v>
      </c>
      <c r="D54" s="206"/>
      <c r="E54" s="206"/>
      <c r="F54" s="206"/>
      <c r="G54" s="207"/>
      <c r="L54" s="208" t="s">
        <v>144</v>
      </c>
      <c r="O54" s="195">
        <v>3</v>
      </c>
    </row>
    <row r="55" spans="1:15" ht="12.75">
      <c r="A55" s="203"/>
      <c r="B55" s="204"/>
      <c r="C55" s="205" t="s">
        <v>141</v>
      </c>
      <c r="D55" s="206"/>
      <c r="E55" s="206"/>
      <c r="F55" s="206"/>
      <c r="G55" s="207"/>
      <c r="L55" s="208" t="s">
        <v>141</v>
      </c>
      <c r="O55" s="195">
        <v>3</v>
      </c>
    </row>
    <row r="56" spans="1:104" ht="12.75">
      <c r="A56" s="196">
        <v>15</v>
      </c>
      <c r="B56" s="197" t="s">
        <v>145</v>
      </c>
      <c r="C56" s="198" t="s">
        <v>146</v>
      </c>
      <c r="D56" s="199" t="s">
        <v>94</v>
      </c>
      <c r="E56" s="200">
        <v>5</v>
      </c>
      <c r="F56" s="200">
        <v>0</v>
      </c>
      <c r="G56" s="201">
        <f>E56*F56</f>
        <v>0</v>
      </c>
      <c r="O56" s="195">
        <v>2</v>
      </c>
      <c r="AA56" s="167">
        <v>1</v>
      </c>
      <c r="AB56" s="167">
        <v>9</v>
      </c>
      <c r="AC56" s="167">
        <v>9</v>
      </c>
      <c r="AZ56" s="167">
        <v>4</v>
      </c>
      <c r="BA56" s="167">
        <f>IF(AZ56=1,G56,0)</f>
        <v>0</v>
      </c>
      <c r="BB56" s="167">
        <f>IF(AZ56=2,G56,0)</f>
        <v>0</v>
      </c>
      <c r="BC56" s="167">
        <f>IF(AZ56=3,G56,0)</f>
        <v>0</v>
      </c>
      <c r="BD56" s="167">
        <f>IF(AZ56=4,G56,0)</f>
        <v>0</v>
      </c>
      <c r="BE56" s="167">
        <f>IF(AZ56=5,G56,0)</f>
        <v>0</v>
      </c>
      <c r="CA56" s="202">
        <v>1</v>
      </c>
      <c r="CB56" s="202">
        <v>9</v>
      </c>
      <c r="CZ56" s="167">
        <v>0</v>
      </c>
    </row>
    <row r="57" spans="1:15" ht="12.75">
      <c r="A57" s="203"/>
      <c r="B57" s="204"/>
      <c r="C57" s="205" t="s">
        <v>139</v>
      </c>
      <c r="D57" s="206"/>
      <c r="E57" s="206"/>
      <c r="F57" s="206"/>
      <c r="G57" s="207"/>
      <c r="L57" s="208" t="s">
        <v>139</v>
      </c>
      <c r="O57" s="195">
        <v>3</v>
      </c>
    </row>
    <row r="58" spans="1:15" ht="12.75">
      <c r="A58" s="203"/>
      <c r="B58" s="204"/>
      <c r="C58" s="205" t="s">
        <v>147</v>
      </c>
      <c r="D58" s="206"/>
      <c r="E58" s="206"/>
      <c r="F58" s="206"/>
      <c r="G58" s="207"/>
      <c r="L58" s="208" t="s">
        <v>147</v>
      </c>
      <c r="O58" s="195">
        <v>3</v>
      </c>
    </row>
    <row r="59" spans="1:15" ht="12.75">
      <c r="A59" s="203"/>
      <c r="B59" s="204"/>
      <c r="C59" s="205" t="s">
        <v>141</v>
      </c>
      <c r="D59" s="206"/>
      <c r="E59" s="206"/>
      <c r="F59" s="206"/>
      <c r="G59" s="207"/>
      <c r="L59" s="208" t="s">
        <v>141</v>
      </c>
      <c r="O59" s="195">
        <v>3</v>
      </c>
    </row>
    <row r="60" spans="1:15" ht="12.75">
      <c r="A60" s="203"/>
      <c r="B60" s="204"/>
      <c r="C60" s="205"/>
      <c r="D60" s="206"/>
      <c r="E60" s="206"/>
      <c r="F60" s="206"/>
      <c r="G60" s="207"/>
      <c r="L60" s="208"/>
      <c r="O60" s="195">
        <v>3</v>
      </c>
    </row>
    <row r="61" spans="1:104" ht="12.75">
      <c r="A61" s="196">
        <v>16</v>
      </c>
      <c r="B61" s="197" t="s">
        <v>148</v>
      </c>
      <c r="C61" s="198" t="s">
        <v>149</v>
      </c>
      <c r="D61" s="199" t="s">
        <v>94</v>
      </c>
      <c r="E61" s="200">
        <v>2</v>
      </c>
      <c r="F61" s="200">
        <v>0</v>
      </c>
      <c r="G61" s="201">
        <f>E61*F61</f>
        <v>0</v>
      </c>
      <c r="O61" s="195">
        <v>2</v>
      </c>
      <c r="AA61" s="167">
        <v>1</v>
      </c>
      <c r="AB61" s="167">
        <v>9</v>
      </c>
      <c r="AC61" s="167">
        <v>9</v>
      </c>
      <c r="AZ61" s="167">
        <v>4</v>
      </c>
      <c r="BA61" s="167">
        <f>IF(AZ61=1,G61,0)</f>
        <v>0</v>
      </c>
      <c r="BB61" s="167">
        <f>IF(AZ61=2,G61,0)</f>
        <v>0</v>
      </c>
      <c r="BC61" s="167">
        <f>IF(AZ61=3,G61,0)</f>
        <v>0</v>
      </c>
      <c r="BD61" s="167">
        <f>IF(AZ61=4,G61,0)</f>
        <v>0</v>
      </c>
      <c r="BE61" s="167">
        <f>IF(AZ61=5,G61,0)</f>
        <v>0</v>
      </c>
      <c r="CA61" s="202">
        <v>1</v>
      </c>
      <c r="CB61" s="202">
        <v>9</v>
      </c>
      <c r="CZ61" s="167">
        <v>0</v>
      </c>
    </row>
    <row r="62" spans="1:15" ht="12.75">
      <c r="A62" s="203"/>
      <c r="B62" s="204"/>
      <c r="C62" s="205" t="s">
        <v>139</v>
      </c>
      <c r="D62" s="206"/>
      <c r="E62" s="206"/>
      <c r="F62" s="206"/>
      <c r="G62" s="207"/>
      <c r="L62" s="208" t="s">
        <v>139</v>
      </c>
      <c r="O62" s="195">
        <v>3</v>
      </c>
    </row>
    <row r="63" spans="1:15" ht="12.75">
      <c r="A63" s="203"/>
      <c r="B63" s="204"/>
      <c r="C63" s="205" t="s">
        <v>150</v>
      </c>
      <c r="D63" s="206"/>
      <c r="E63" s="206"/>
      <c r="F63" s="206"/>
      <c r="G63" s="207"/>
      <c r="L63" s="208" t="s">
        <v>150</v>
      </c>
      <c r="O63" s="195">
        <v>3</v>
      </c>
    </row>
    <row r="64" spans="1:15" ht="12.75">
      <c r="A64" s="203"/>
      <c r="B64" s="204"/>
      <c r="C64" s="205" t="s">
        <v>141</v>
      </c>
      <c r="D64" s="206"/>
      <c r="E64" s="206"/>
      <c r="F64" s="206"/>
      <c r="G64" s="207"/>
      <c r="L64" s="208" t="s">
        <v>141</v>
      </c>
      <c r="O64" s="195">
        <v>3</v>
      </c>
    </row>
    <row r="65" spans="1:104" ht="12.75">
      <c r="A65" s="196">
        <v>17</v>
      </c>
      <c r="B65" s="197" t="s">
        <v>151</v>
      </c>
      <c r="C65" s="198" t="s">
        <v>152</v>
      </c>
      <c r="D65" s="199" t="s">
        <v>94</v>
      </c>
      <c r="E65" s="200">
        <v>11</v>
      </c>
      <c r="F65" s="200">
        <v>0</v>
      </c>
      <c r="G65" s="201">
        <f>E65*F65</f>
        <v>0</v>
      </c>
      <c r="O65" s="195">
        <v>2</v>
      </c>
      <c r="AA65" s="167">
        <v>1</v>
      </c>
      <c r="AB65" s="167">
        <v>9</v>
      </c>
      <c r="AC65" s="167">
        <v>9</v>
      </c>
      <c r="AZ65" s="167">
        <v>4</v>
      </c>
      <c r="BA65" s="167">
        <f>IF(AZ65=1,G65,0)</f>
        <v>0</v>
      </c>
      <c r="BB65" s="167">
        <f>IF(AZ65=2,G65,0)</f>
        <v>0</v>
      </c>
      <c r="BC65" s="167">
        <f>IF(AZ65=3,G65,0)</f>
        <v>0</v>
      </c>
      <c r="BD65" s="167">
        <f>IF(AZ65=4,G65,0)</f>
        <v>0</v>
      </c>
      <c r="BE65" s="167">
        <f>IF(AZ65=5,G65,0)</f>
        <v>0</v>
      </c>
      <c r="CA65" s="202">
        <v>1</v>
      </c>
      <c r="CB65" s="202">
        <v>9</v>
      </c>
      <c r="CZ65" s="167">
        <v>0</v>
      </c>
    </row>
    <row r="66" spans="1:15" ht="12.75">
      <c r="A66" s="203"/>
      <c r="B66" s="204"/>
      <c r="C66" s="205" t="s">
        <v>139</v>
      </c>
      <c r="D66" s="206"/>
      <c r="E66" s="206"/>
      <c r="F66" s="206"/>
      <c r="G66" s="207"/>
      <c r="L66" s="208" t="s">
        <v>139</v>
      </c>
      <c r="O66" s="195">
        <v>3</v>
      </c>
    </row>
    <row r="67" spans="1:15" ht="12.75">
      <c r="A67" s="203"/>
      <c r="B67" s="204"/>
      <c r="C67" s="205" t="s">
        <v>153</v>
      </c>
      <c r="D67" s="206"/>
      <c r="E67" s="206"/>
      <c r="F67" s="206"/>
      <c r="G67" s="207"/>
      <c r="L67" s="208" t="s">
        <v>153</v>
      </c>
      <c r="O67" s="195">
        <v>3</v>
      </c>
    </row>
    <row r="68" spans="1:15" ht="12.75">
      <c r="A68" s="203"/>
      <c r="B68" s="204"/>
      <c r="C68" s="205" t="s">
        <v>141</v>
      </c>
      <c r="D68" s="206"/>
      <c r="E68" s="206"/>
      <c r="F68" s="206"/>
      <c r="G68" s="207"/>
      <c r="L68" s="208" t="s">
        <v>141</v>
      </c>
      <c r="O68" s="195">
        <v>3</v>
      </c>
    </row>
    <row r="69" spans="1:104" ht="22.5">
      <c r="A69" s="196">
        <v>18</v>
      </c>
      <c r="B69" s="197" t="s">
        <v>154</v>
      </c>
      <c r="C69" s="198" t="s">
        <v>155</v>
      </c>
      <c r="D69" s="199" t="s">
        <v>86</v>
      </c>
      <c r="E69" s="200">
        <v>1264</v>
      </c>
      <c r="F69" s="200">
        <v>0</v>
      </c>
      <c r="G69" s="201">
        <f>E69*F69</f>
        <v>0</v>
      </c>
      <c r="O69" s="195">
        <v>2</v>
      </c>
      <c r="AA69" s="167">
        <v>1</v>
      </c>
      <c r="AB69" s="167">
        <v>9</v>
      </c>
      <c r="AC69" s="167">
        <v>9</v>
      </c>
      <c r="AZ69" s="167">
        <v>4</v>
      </c>
      <c r="BA69" s="167">
        <f>IF(AZ69=1,G69,0)</f>
        <v>0</v>
      </c>
      <c r="BB69" s="167">
        <f>IF(AZ69=2,G69,0)</f>
        <v>0</v>
      </c>
      <c r="BC69" s="167">
        <f>IF(AZ69=3,G69,0)</f>
        <v>0</v>
      </c>
      <c r="BD69" s="167">
        <f>IF(AZ69=4,G69,0)</f>
        <v>0</v>
      </c>
      <c r="BE69" s="167">
        <f>IF(AZ69=5,G69,0)</f>
        <v>0</v>
      </c>
      <c r="CA69" s="202">
        <v>1</v>
      </c>
      <c r="CB69" s="202">
        <v>9</v>
      </c>
      <c r="CZ69" s="167">
        <v>0.00105</v>
      </c>
    </row>
    <row r="70" spans="1:15" ht="12.75">
      <c r="A70" s="203"/>
      <c r="B70" s="204"/>
      <c r="C70" s="205" t="s">
        <v>156</v>
      </c>
      <c r="D70" s="206"/>
      <c r="E70" s="206"/>
      <c r="F70" s="206"/>
      <c r="G70" s="207"/>
      <c r="L70" s="208" t="s">
        <v>156</v>
      </c>
      <c r="O70" s="195">
        <v>3</v>
      </c>
    </row>
    <row r="71" spans="1:15" ht="12.75">
      <c r="A71" s="203"/>
      <c r="B71" s="209"/>
      <c r="C71" s="210" t="s">
        <v>157</v>
      </c>
      <c r="D71" s="211"/>
      <c r="E71" s="212">
        <v>305</v>
      </c>
      <c r="F71" s="213"/>
      <c r="G71" s="214"/>
      <c r="M71" s="208" t="s">
        <v>157</v>
      </c>
      <c r="O71" s="195"/>
    </row>
    <row r="72" spans="1:15" ht="12.75">
      <c r="A72" s="203"/>
      <c r="B72" s="209"/>
      <c r="C72" s="210" t="s">
        <v>158</v>
      </c>
      <c r="D72" s="211"/>
      <c r="E72" s="212">
        <v>323</v>
      </c>
      <c r="F72" s="213"/>
      <c r="G72" s="214"/>
      <c r="M72" s="208" t="s">
        <v>158</v>
      </c>
      <c r="O72" s="195"/>
    </row>
    <row r="73" spans="1:15" ht="12.75">
      <c r="A73" s="203"/>
      <c r="B73" s="209"/>
      <c r="C73" s="210" t="s">
        <v>159</v>
      </c>
      <c r="D73" s="211"/>
      <c r="E73" s="212">
        <v>376</v>
      </c>
      <c r="F73" s="213"/>
      <c r="G73" s="214"/>
      <c r="M73" s="208" t="s">
        <v>159</v>
      </c>
      <c r="O73" s="195"/>
    </row>
    <row r="74" spans="1:15" ht="12.75">
      <c r="A74" s="203"/>
      <c r="B74" s="209"/>
      <c r="C74" s="210" t="s">
        <v>160</v>
      </c>
      <c r="D74" s="211"/>
      <c r="E74" s="212">
        <v>180</v>
      </c>
      <c r="F74" s="213"/>
      <c r="G74" s="214"/>
      <c r="M74" s="208" t="s">
        <v>160</v>
      </c>
      <c r="O74" s="195"/>
    </row>
    <row r="75" spans="1:15" ht="12.75">
      <c r="A75" s="203"/>
      <c r="B75" s="209"/>
      <c r="C75" s="210" t="s">
        <v>161</v>
      </c>
      <c r="D75" s="211"/>
      <c r="E75" s="212">
        <v>80</v>
      </c>
      <c r="F75" s="213"/>
      <c r="G75" s="214"/>
      <c r="M75" s="208" t="s">
        <v>161</v>
      </c>
      <c r="O75" s="195"/>
    </row>
    <row r="76" spans="1:104" ht="22.5">
      <c r="A76" s="196">
        <v>19</v>
      </c>
      <c r="B76" s="197" t="s">
        <v>162</v>
      </c>
      <c r="C76" s="198" t="s">
        <v>163</v>
      </c>
      <c r="D76" s="199" t="s">
        <v>94</v>
      </c>
      <c r="E76" s="200">
        <v>120</v>
      </c>
      <c r="F76" s="200">
        <v>0</v>
      </c>
      <c r="G76" s="201">
        <f>E76*F76</f>
        <v>0</v>
      </c>
      <c r="O76" s="195">
        <v>2</v>
      </c>
      <c r="AA76" s="167">
        <v>1</v>
      </c>
      <c r="AB76" s="167">
        <v>9</v>
      </c>
      <c r="AC76" s="167">
        <v>9</v>
      </c>
      <c r="AZ76" s="167">
        <v>4</v>
      </c>
      <c r="BA76" s="167">
        <f>IF(AZ76=1,G76,0)</f>
        <v>0</v>
      </c>
      <c r="BB76" s="167">
        <f>IF(AZ76=2,G76,0)</f>
        <v>0</v>
      </c>
      <c r="BC76" s="167">
        <f>IF(AZ76=3,G76,0)</f>
        <v>0</v>
      </c>
      <c r="BD76" s="167">
        <f>IF(AZ76=4,G76,0)</f>
        <v>0</v>
      </c>
      <c r="BE76" s="167">
        <f>IF(AZ76=5,G76,0)</f>
        <v>0</v>
      </c>
      <c r="CA76" s="202">
        <v>1</v>
      </c>
      <c r="CB76" s="202">
        <v>9</v>
      </c>
      <c r="CZ76" s="167">
        <v>0.00011</v>
      </c>
    </row>
    <row r="77" spans="1:15" ht="22.5">
      <c r="A77" s="203"/>
      <c r="B77" s="204"/>
      <c r="C77" s="205" t="s">
        <v>164</v>
      </c>
      <c r="D77" s="206"/>
      <c r="E77" s="206"/>
      <c r="F77" s="206"/>
      <c r="G77" s="207"/>
      <c r="L77" s="208" t="s">
        <v>164</v>
      </c>
      <c r="O77" s="195">
        <v>3</v>
      </c>
    </row>
    <row r="78" spans="1:104" ht="22.5">
      <c r="A78" s="196">
        <v>20</v>
      </c>
      <c r="B78" s="197" t="s">
        <v>165</v>
      </c>
      <c r="C78" s="198" t="s">
        <v>166</v>
      </c>
      <c r="D78" s="199" t="s">
        <v>86</v>
      </c>
      <c r="E78" s="200">
        <v>840</v>
      </c>
      <c r="F78" s="200">
        <v>0</v>
      </c>
      <c r="G78" s="201">
        <f>E78*F78</f>
        <v>0</v>
      </c>
      <c r="O78" s="195">
        <v>2</v>
      </c>
      <c r="AA78" s="167">
        <v>1</v>
      </c>
      <c r="AB78" s="167">
        <v>9</v>
      </c>
      <c r="AC78" s="167">
        <v>9</v>
      </c>
      <c r="AZ78" s="167">
        <v>4</v>
      </c>
      <c r="BA78" s="167">
        <f>IF(AZ78=1,G78,0)</f>
        <v>0</v>
      </c>
      <c r="BB78" s="167">
        <f>IF(AZ78=2,G78,0)</f>
        <v>0</v>
      </c>
      <c r="BC78" s="167">
        <f>IF(AZ78=3,G78,0)</f>
        <v>0</v>
      </c>
      <c r="BD78" s="167">
        <f>IF(AZ78=4,G78,0)</f>
        <v>0</v>
      </c>
      <c r="BE78" s="167">
        <f>IF(AZ78=5,G78,0)</f>
        <v>0</v>
      </c>
      <c r="CA78" s="202">
        <v>1</v>
      </c>
      <c r="CB78" s="202">
        <v>9</v>
      </c>
      <c r="CZ78" s="167">
        <v>0.00017</v>
      </c>
    </row>
    <row r="79" spans="1:15" ht="12.75">
      <c r="A79" s="203"/>
      <c r="B79" s="204"/>
      <c r="C79" s="205" t="s">
        <v>167</v>
      </c>
      <c r="D79" s="206"/>
      <c r="E79" s="206"/>
      <c r="F79" s="206"/>
      <c r="G79" s="207"/>
      <c r="L79" s="208" t="s">
        <v>167</v>
      </c>
      <c r="O79" s="195">
        <v>3</v>
      </c>
    </row>
    <row r="80" spans="1:15" ht="12.75">
      <c r="A80" s="203"/>
      <c r="B80" s="204"/>
      <c r="C80" s="205" t="s">
        <v>168</v>
      </c>
      <c r="D80" s="206"/>
      <c r="E80" s="206"/>
      <c r="F80" s="206"/>
      <c r="G80" s="207"/>
      <c r="L80" s="208" t="s">
        <v>168</v>
      </c>
      <c r="O80" s="195">
        <v>3</v>
      </c>
    </row>
    <row r="81" spans="1:104" ht="22.5">
      <c r="A81" s="196">
        <v>21</v>
      </c>
      <c r="B81" s="197" t="s">
        <v>169</v>
      </c>
      <c r="C81" s="198" t="s">
        <v>170</v>
      </c>
      <c r="D81" s="199" t="s">
        <v>86</v>
      </c>
      <c r="E81" s="200">
        <v>746</v>
      </c>
      <c r="F81" s="200">
        <v>0</v>
      </c>
      <c r="G81" s="201">
        <f>E81*F81</f>
        <v>0</v>
      </c>
      <c r="O81" s="195">
        <v>2</v>
      </c>
      <c r="AA81" s="167">
        <v>1</v>
      </c>
      <c r="AB81" s="167">
        <v>9</v>
      </c>
      <c r="AC81" s="167">
        <v>9</v>
      </c>
      <c r="AZ81" s="167">
        <v>4</v>
      </c>
      <c r="BA81" s="167">
        <f>IF(AZ81=1,G81,0)</f>
        <v>0</v>
      </c>
      <c r="BB81" s="167">
        <f>IF(AZ81=2,G81,0)</f>
        <v>0</v>
      </c>
      <c r="BC81" s="167">
        <f>IF(AZ81=3,G81,0)</f>
        <v>0</v>
      </c>
      <c r="BD81" s="167">
        <f>IF(AZ81=4,G81,0)</f>
        <v>0</v>
      </c>
      <c r="BE81" s="167">
        <f>IF(AZ81=5,G81,0)</f>
        <v>0</v>
      </c>
      <c r="CA81" s="202">
        <v>1</v>
      </c>
      <c r="CB81" s="202">
        <v>9</v>
      </c>
      <c r="CZ81" s="167">
        <v>0.00093</v>
      </c>
    </row>
    <row r="82" spans="1:15" ht="12.75">
      <c r="A82" s="203"/>
      <c r="B82" s="209"/>
      <c r="C82" s="210" t="s">
        <v>171</v>
      </c>
      <c r="D82" s="211"/>
      <c r="E82" s="212">
        <v>556</v>
      </c>
      <c r="F82" s="213"/>
      <c r="G82" s="214"/>
      <c r="M82" s="208" t="s">
        <v>171</v>
      </c>
      <c r="O82" s="195"/>
    </row>
    <row r="83" spans="1:15" ht="12.75">
      <c r="A83" s="203"/>
      <c r="B83" s="209"/>
      <c r="C83" s="210" t="s">
        <v>172</v>
      </c>
      <c r="D83" s="211"/>
      <c r="E83" s="212">
        <v>120</v>
      </c>
      <c r="F83" s="213"/>
      <c r="G83" s="214"/>
      <c r="M83" s="208" t="s">
        <v>172</v>
      </c>
      <c r="O83" s="195"/>
    </row>
    <row r="84" spans="1:15" ht="12.75">
      <c r="A84" s="203"/>
      <c r="B84" s="209"/>
      <c r="C84" s="210" t="s">
        <v>173</v>
      </c>
      <c r="D84" s="211"/>
      <c r="E84" s="212">
        <v>70</v>
      </c>
      <c r="F84" s="213"/>
      <c r="G84" s="214"/>
      <c r="M84" s="208" t="s">
        <v>173</v>
      </c>
      <c r="O84" s="195"/>
    </row>
    <row r="85" spans="1:104" ht="22.5">
      <c r="A85" s="196">
        <v>22</v>
      </c>
      <c r="B85" s="197" t="s">
        <v>174</v>
      </c>
      <c r="C85" s="198" t="s">
        <v>175</v>
      </c>
      <c r="D85" s="199" t="s">
        <v>86</v>
      </c>
      <c r="E85" s="200">
        <v>1270</v>
      </c>
      <c r="F85" s="200">
        <v>0</v>
      </c>
      <c r="G85" s="201">
        <f>E85*F85</f>
        <v>0</v>
      </c>
      <c r="O85" s="195">
        <v>2</v>
      </c>
      <c r="AA85" s="167">
        <v>1</v>
      </c>
      <c r="AB85" s="167">
        <v>9</v>
      </c>
      <c r="AC85" s="167">
        <v>9</v>
      </c>
      <c r="AZ85" s="167">
        <v>4</v>
      </c>
      <c r="BA85" s="167">
        <f>IF(AZ85=1,G85,0)</f>
        <v>0</v>
      </c>
      <c r="BB85" s="167">
        <f>IF(AZ85=2,G85,0)</f>
        <v>0</v>
      </c>
      <c r="BC85" s="167">
        <f>IF(AZ85=3,G85,0)</f>
        <v>0</v>
      </c>
      <c r="BD85" s="167">
        <f>IF(AZ85=4,G85,0)</f>
        <v>0</v>
      </c>
      <c r="BE85" s="167">
        <f>IF(AZ85=5,G85,0)</f>
        <v>0</v>
      </c>
      <c r="CA85" s="202">
        <v>1</v>
      </c>
      <c r="CB85" s="202">
        <v>9</v>
      </c>
      <c r="CZ85" s="167">
        <v>0.0021</v>
      </c>
    </row>
    <row r="86" spans="1:15" ht="12.75">
      <c r="A86" s="203"/>
      <c r="B86" s="204"/>
      <c r="C86" s="205" t="s">
        <v>176</v>
      </c>
      <c r="D86" s="206"/>
      <c r="E86" s="206"/>
      <c r="F86" s="206"/>
      <c r="G86" s="207"/>
      <c r="L86" s="208" t="s">
        <v>176</v>
      </c>
      <c r="O86" s="195">
        <v>3</v>
      </c>
    </row>
    <row r="87" spans="1:15" ht="12.75">
      <c r="A87" s="203"/>
      <c r="B87" s="209"/>
      <c r="C87" s="210" t="s">
        <v>177</v>
      </c>
      <c r="D87" s="211"/>
      <c r="E87" s="212">
        <v>628</v>
      </c>
      <c r="F87" s="213"/>
      <c r="G87" s="214"/>
      <c r="M87" s="208" t="s">
        <v>177</v>
      </c>
      <c r="O87" s="195"/>
    </row>
    <row r="88" spans="1:15" ht="12.75">
      <c r="A88" s="203"/>
      <c r="B88" s="209"/>
      <c r="C88" s="210" t="s">
        <v>89</v>
      </c>
      <c r="D88" s="211"/>
      <c r="E88" s="212">
        <v>62</v>
      </c>
      <c r="F88" s="213"/>
      <c r="G88" s="214"/>
      <c r="M88" s="208" t="s">
        <v>89</v>
      </c>
      <c r="O88" s="195"/>
    </row>
    <row r="89" spans="1:15" ht="12.75">
      <c r="A89" s="203"/>
      <c r="B89" s="209"/>
      <c r="C89" s="210" t="s">
        <v>178</v>
      </c>
      <c r="D89" s="211"/>
      <c r="E89" s="212">
        <v>530</v>
      </c>
      <c r="F89" s="213"/>
      <c r="G89" s="214"/>
      <c r="M89" s="208" t="s">
        <v>178</v>
      </c>
      <c r="O89" s="195"/>
    </row>
    <row r="90" spans="1:15" ht="12.75">
      <c r="A90" s="203"/>
      <c r="B90" s="209"/>
      <c r="C90" s="210" t="s">
        <v>179</v>
      </c>
      <c r="D90" s="211"/>
      <c r="E90" s="212">
        <v>50</v>
      </c>
      <c r="F90" s="213"/>
      <c r="G90" s="214"/>
      <c r="M90" s="208" t="s">
        <v>179</v>
      </c>
      <c r="O90" s="195"/>
    </row>
    <row r="91" spans="1:104" ht="12.75">
      <c r="A91" s="196">
        <v>23</v>
      </c>
      <c r="B91" s="197" t="s">
        <v>180</v>
      </c>
      <c r="C91" s="198" t="s">
        <v>181</v>
      </c>
      <c r="D91" s="199" t="s">
        <v>94</v>
      </c>
      <c r="E91" s="200">
        <v>1</v>
      </c>
      <c r="F91" s="200">
        <v>0</v>
      </c>
      <c r="G91" s="201">
        <f>E91*F91</f>
        <v>0</v>
      </c>
      <c r="O91" s="195">
        <v>2</v>
      </c>
      <c r="AA91" s="167">
        <v>1</v>
      </c>
      <c r="AB91" s="167">
        <v>9</v>
      </c>
      <c r="AC91" s="167">
        <v>9</v>
      </c>
      <c r="AZ91" s="167">
        <v>4</v>
      </c>
      <c r="BA91" s="167">
        <f>IF(AZ91=1,G91,0)</f>
        <v>0</v>
      </c>
      <c r="BB91" s="167">
        <f>IF(AZ91=2,G91,0)</f>
        <v>0</v>
      </c>
      <c r="BC91" s="167">
        <f>IF(AZ91=3,G91,0)</f>
        <v>0</v>
      </c>
      <c r="BD91" s="167">
        <f>IF(AZ91=4,G91,0)</f>
        <v>0</v>
      </c>
      <c r="BE91" s="167">
        <f>IF(AZ91=5,G91,0)</f>
        <v>0</v>
      </c>
      <c r="CA91" s="202">
        <v>1</v>
      </c>
      <c r="CB91" s="202">
        <v>9</v>
      </c>
      <c r="CZ91" s="167">
        <v>0</v>
      </c>
    </row>
    <row r="92" spans="1:15" ht="12.75">
      <c r="A92" s="203"/>
      <c r="B92" s="204"/>
      <c r="C92" s="205" t="s">
        <v>182</v>
      </c>
      <c r="D92" s="206"/>
      <c r="E92" s="206"/>
      <c r="F92" s="206"/>
      <c r="G92" s="207"/>
      <c r="L92" s="208" t="s">
        <v>182</v>
      </c>
      <c r="O92" s="195">
        <v>3</v>
      </c>
    </row>
    <row r="93" spans="1:104" ht="12.75">
      <c r="A93" s="196">
        <v>24</v>
      </c>
      <c r="B93" s="197" t="s">
        <v>183</v>
      </c>
      <c r="C93" s="198" t="s">
        <v>184</v>
      </c>
      <c r="D93" s="199" t="s">
        <v>94</v>
      </c>
      <c r="E93" s="200">
        <v>17</v>
      </c>
      <c r="F93" s="200">
        <v>0</v>
      </c>
      <c r="G93" s="201">
        <f>E93*F93</f>
        <v>0</v>
      </c>
      <c r="O93" s="195">
        <v>2</v>
      </c>
      <c r="AA93" s="167">
        <v>3</v>
      </c>
      <c r="AB93" s="167">
        <v>9</v>
      </c>
      <c r="AC93" s="167" t="s">
        <v>183</v>
      </c>
      <c r="AZ93" s="167">
        <v>3</v>
      </c>
      <c r="BA93" s="167">
        <f>IF(AZ93=1,G93,0)</f>
        <v>0</v>
      </c>
      <c r="BB93" s="167">
        <f>IF(AZ93=2,G93,0)</f>
        <v>0</v>
      </c>
      <c r="BC93" s="167">
        <f>IF(AZ93=3,G93,0)</f>
        <v>0</v>
      </c>
      <c r="BD93" s="167">
        <f>IF(AZ93=4,G93,0)</f>
        <v>0</v>
      </c>
      <c r="BE93" s="167">
        <f>IF(AZ93=5,G93,0)</f>
        <v>0</v>
      </c>
      <c r="CA93" s="202">
        <v>3</v>
      </c>
      <c r="CB93" s="202">
        <v>9</v>
      </c>
      <c r="CZ93" s="167">
        <v>0.025</v>
      </c>
    </row>
    <row r="94" spans="1:15" ht="12.75">
      <c r="A94" s="203"/>
      <c r="B94" s="204"/>
      <c r="C94" s="205" t="s">
        <v>185</v>
      </c>
      <c r="D94" s="206"/>
      <c r="E94" s="206"/>
      <c r="F94" s="206"/>
      <c r="G94" s="207"/>
      <c r="L94" s="208" t="s">
        <v>185</v>
      </c>
      <c r="O94" s="195">
        <v>3</v>
      </c>
    </row>
    <row r="95" spans="1:104" ht="12.75">
      <c r="A95" s="196">
        <v>25</v>
      </c>
      <c r="B95" s="197" t="s">
        <v>186</v>
      </c>
      <c r="C95" s="198" t="s">
        <v>187</v>
      </c>
      <c r="D95" s="199" t="s">
        <v>94</v>
      </c>
      <c r="E95" s="200">
        <v>18</v>
      </c>
      <c r="F95" s="200">
        <v>0</v>
      </c>
      <c r="G95" s="201">
        <f>E95*F95</f>
        <v>0</v>
      </c>
      <c r="O95" s="195">
        <v>2</v>
      </c>
      <c r="AA95" s="167">
        <v>3</v>
      </c>
      <c r="AB95" s="167">
        <v>9</v>
      </c>
      <c r="AC95" s="167" t="s">
        <v>186</v>
      </c>
      <c r="AZ95" s="167">
        <v>3</v>
      </c>
      <c r="BA95" s="167">
        <f>IF(AZ95=1,G95,0)</f>
        <v>0</v>
      </c>
      <c r="BB95" s="167">
        <f>IF(AZ95=2,G95,0)</f>
        <v>0</v>
      </c>
      <c r="BC95" s="167">
        <f>IF(AZ95=3,G95,0)</f>
        <v>0</v>
      </c>
      <c r="BD95" s="167">
        <f>IF(AZ95=4,G95,0)</f>
        <v>0</v>
      </c>
      <c r="BE95" s="167">
        <f>IF(AZ95=5,G95,0)</f>
        <v>0</v>
      </c>
      <c r="CA95" s="202">
        <v>3</v>
      </c>
      <c r="CB95" s="202">
        <v>9</v>
      </c>
      <c r="CZ95" s="167">
        <v>0.03</v>
      </c>
    </row>
    <row r="96" spans="1:15" ht="12.75">
      <c r="A96" s="203"/>
      <c r="B96" s="204"/>
      <c r="C96" s="205" t="s">
        <v>188</v>
      </c>
      <c r="D96" s="206"/>
      <c r="E96" s="206"/>
      <c r="F96" s="206"/>
      <c r="G96" s="207"/>
      <c r="L96" s="208" t="s">
        <v>188</v>
      </c>
      <c r="O96" s="195">
        <v>3</v>
      </c>
    </row>
    <row r="97" spans="1:15" ht="12.75">
      <c r="A97" s="203"/>
      <c r="B97" s="209"/>
      <c r="C97" s="210" t="s">
        <v>100</v>
      </c>
      <c r="D97" s="211"/>
      <c r="E97" s="212">
        <v>7</v>
      </c>
      <c r="F97" s="213"/>
      <c r="G97" s="214"/>
      <c r="M97" s="208" t="s">
        <v>100</v>
      </c>
      <c r="O97" s="195"/>
    </row>
    <row r="98" spans="1:15" ht="12.75">
      <c r="A98" s="203"/>
      <c r="B98" s="209"/>
      <c r="C98" s="210" t="s">
        <v>101</v>
      </c>
      <c r="D98" s="211"/>
      <c r="E98" s="212">
        <v>11</v>
      </c>
      <c r="F98" s="213"/>
      <c r="G98" s="214"/>
      <c r="M98" s="208" t="s">
        <v>101</v>
      </c>
      <c r="O98" s="195"/>
    </row>
    <row r="99" spans="1:104" ht="12.75">
      <c r="A99" s="196">
        <v>26</v>
      </c>
      <c r="B99" s="197" t="s">
        <v>189</v>
      </c>
      <c r="C99" s="198" t="s">
        <v>190</v>
      </c>
      <c r="D99" s="199" t="s">
        <v>94</v>
      </c>
      <c r="E99" s="200">
        <v>31</v>
      </c>
      <c r="F99" s="200">
        <v>0</v>
      </c>
      <c r="G99" s="201">
        <f>E99*F99</f>
        <v>0</v>
      </c>
      <c r="O99" s="195">
        <v>2</v>
      </c>
      <c r="AA99" s="167">
        <v>3</v>
      </c>
      <c r="AB99" s="167">
        <v>9</v>
      </c>
      <c r="AC99" s="167" t="s">
        <v>189</v>
      </c>
      <c r="AZ99" s="167">
        <v>3</v>
      </c>
      <c r="BA99" s="167">
        <f>IF(AZ99=1,G99,0)</f>
        <v>0</v>
      </c>
      <c r="BB99" s="167">
        <f>IF(AZ99=2,G99,0)</f>
        <v>0</v>
      </c>
      <c r="BC99" s="167">
        <f>IF(AZ99=3,G99,0)</f>
        <v>0</v>
      </c>
      <c r="BD99" s="167">
        <f>IF(AZ99=4,G99,0)</f>
        <v>0</v>
      </c>
      <c r="BE99" s="167">
        <f>IF(AZ99=5,G99,0)</f>
        <v>0</v>
      </c>
      <c r="CA99" s="202">
        <v>3</v>
      </c>
      <c r="CB99" s="202">
        <v>9</v>
      </c>
      <c r="CZ99" s="167">
        <v>0.01</v>
      </c>
    </row>
    <row r="100" spans="1:15" ht="12.75">
      <c r="A100" s="203"/>
      <c r="B100" s="204"/>
      <c r="C100" s="205" t="s">
        <v>191</v>
      </c>
      <c r="D100" s="206"/>
      <c r="E100" s="206"/>
      <c r="F100" s="206"/>
      <c r="G100" s="207"/>
      <c r="L100" s="208" t="s">
        <v>191</v>
      </c>
      <c r="O100" s="195">
        <v>3</v>
      </c>
    </row>
    <row r="101" spans="1:104" ht="12.75">
      <c r="A101" s="196">
        <v>27</v>
      </c>
      <c r="B101" s="197" t="s">
        <v>192</v>
      </c>
      <c r="C101" s="198" t="s">
        <v>193</v>
      </c>
      <c r="D101" s="199" t="s">
        <v>94</v>
      </c>
      <c r="E101" s="200">
        <v>18</v>
      </c>
      <c r="F101" s="200">
        <v>0</v>
      </c>
      <c r="G101" s="201">
        <f>E101*F101</f>
        <v>0</v>
      </c>
      <c r="O101" s="195">
        <v>2</v>
      </c>
      <c r="AA101" s="167">
        <v>3</v>
      </c>
      <c r="AB101" s="167">
        <v>9</v>
      </c>
      <c r="AC101" s="167" t="s">
        <v>192</v>
      </c>
      <c r="AZ101" s="167">
        <v>3</v>
      </c>
      <c r="BA101" s="167">
        <f>IF(AZ101=1,G101,0)</f>
        <v>0</v>
      </c>
      <c r="BB101" s="167">
        <f>IF(AZ101=2,G101,0)</f>
        <v>0</v>
      </c>
      <c r="BC101" s="167">
        <f>IF(AZ101=3,G101,0)</f>
        <v>0</v>
      </c>
      <c r="BD101" s="167">
        <f>IF(AZ101=4,G101,0)</f>
        <v>0</v>
      </c>
      <c r="BE101" s="167">
        <f>IF(AZ101=5,G101,0)</f>
        <v>0</v>
      </c>
      <c r="CA101" s="202">
        <v>3</v>
      </c>
      <c r="CB101" s="202">
        <v>9</v>
      </c>
      <c r="CZ101" s="167">
        <v>0</v>
      </c>
    </row>
    <row r="102" spans="1:15" ht="12.75">
      <c r="A102" s="203"/>
      <c r="B102" s="204"/>
      <c r="C102" s="205" t="s">
        <v>194</v>
      </c>
      <c r="D102" s="206"/>
      <c r="E102" s="206"/>
      <c r="F102" s="206"/>
      <c r="G102" s="207"/>
      <c r="L102" s="208" t="s">
        <v>194</v>
      </c>
      <c r="O102" s="195">
        <v>3</v>
      </c>
    </row>
    <row r="103" spans="1:104" ht="12.75">
      <c r="A103" s="196">
        <v>28</v>
      </c>
      <c r="B103" s="197" t="s">
        <v>195</v>
      </c>
      <c r="C103" s="198" t="s">
        <v>196</v>
      </c>
      <c r="D103" s="199" t="s">
        <v>94</v>
      </c>
      <c r="E103" s="200">
        <v>35</v>
      </c>
      <c r="F103" s="200">
        <v>0</v>
      </c>
      <c r="G103" s="201">
        <f>E103*F103</f>
        <v>0</v>
      </c>
      <c r="O103" s="195">
        <v>2</v>
      </c>
      <c r="AA103" s="167">
        <v>3</v>
      </c>
      <c r="AB103" s="167">
        <v>9</v>
      </c>
      <c r="AC103" s="167" t="s">
        <v>195</v>
      </c>
      <c r="AZ103" s="167">
        <v>3</v>
      </c>
      <c r="BA103" s="167">
        <f>IF(AZ103=1,G103,0)</f>
        <v>0</v>
      </c>
      <c r="BB103" s="167">
        <f>IF(AZ103=2,G103,0)</f>
        <v>0</v>
      </c>
      <c r="BC103" s="167">
        <f>IF(AZ103=3,G103,0)</f>
        <v>0</v>
      </c>
      <c r="BD103" s="167">
        <f>IF(AZ103=4,G103,0)</f>
        <v>0</v>
      </c>
      <c r="BE103" s="167">
        <f>IF(AZ103=5,G103,0)</f>
        <v>0</v>
      </c>
      <c r="CA103" s="202">
        <v>3</v>
      </c>
      <c r="CB103" s="202">
        <v>9</v>
      </c>
      <c r="CZ103" s="167">
        <v>1E-05</v>
      </c>
    </row>
    <row r="104" spans="1:15" ht="12.75">
      <c r="A104" s="203"/>
      <c r="B104" s="204"/>
      <c r="C104" s="205" t="s">
        <v>197</v>
      </c>
      <c r="D104" s="206"/>
      <c r="E104" s="206"/>
      <c r="F104" s="206"/>
      <c r="G104" s="207"/>
      <c r="L104" s="208" t="s">
        <v>197</v>
      </c>
      <c r="O104" s="195">
        <v>3</v>
      </c>
    </row>
    <row r="105" spans="1:104" ht="12.75">
      <c r="A105" s="196">
        <v>29</v>
      </c>
      <c r="B105" s="197" t="s">
        <v>198</v>
      </c>
      <c r="C105" s="198" t="s">
        <v>199</v>
      </c>
      <c r="D105" s="199" t="s">
        <v>86</v>
      </c>
      <c r="E105" s="200">
        <v>1982</v>
      </c>
      <c r="F105" s="200">
        <v>0</v>
      </c>
      <c r="G105" s="201">
        <f>E105*F105</f>
        <v>0</v>
      </c>
      <c r="O105" s="195">
        <v>2</v>
      </c>
      <c r="AA105" s="167">
        <v>3</v>
      </c>
      <c r="AB105" s="167">
        <v>9</v>
      </c>
      <c r="AC105" s="167">
        <v>34571158</v>
      </c>
      <c r="AZ105" s="167">
        <v>3</v>
      </c>
      <c r="BA105" s="167">
        <f>IF(AZ105=1,G105,0)</f>
        <v>0</v>
      </c>
      <c r="BB105" s="167">
        <f>IF(AZ105=2,G105,0)</f>
        <v>0</v>
      </c>
      <c r="BC105" s="167">
        <f>IF(AZ105=3,G105,0)</f>
        <v>0</v>
      </c>
      <c r="BD105" s="167">
        <f>IF(AZ105=4,G105,0)</f>
        <v>0</v>
      </c>
      <c r="BE105" s="167">
        <f>IF(AZ105=5,G105,0)</f>
        <v>0</v>
      </c>
      <c r="CA105" s="202">
        <v>3</v>
      </c>
      <c r="CB105" s="202">
        <v>9</v>
      </c>
      <c r="CZ105" s="167">
        <v>0.00025</v>
      </c>
    </row>
    <row r="106" spans="1:15" ht="12.75">
      <c r="A106" s="203"/>
      <c r="B106" s="204"/>
      <c r="C106" s="205" t="s">
        <v>200</v>
      </c>
      <c r="D106" s="206"/>
      <c r="E106" s="206"/>
      <c r="F106" s="206"/>
      <c r="G106" s="207"/>
      <c r="L106" s="208" t="s">
        <v>200</v>
      </c>
      <c r="O106" s="195">
        <v>3</v>
      </c>
    </row>
    <row r="107" spans="1:57" ht="12.75">
      <c r="A107" s="215"/>
      <c r="B107" s="216" t="s">
        <v>73</v>
      </c>
      <c r="C107" s="217" t="str">
        <f>CONCATENATE(B7," ",C7)</f>
        <v>M21 Elektromontáže</v>
      </c>
      <c r="D107" s="218"/>
      <c r="E107" s="219"/>
      <c r="F107" s="220"/>
      <c r="G107" s="221">
        <f>SUM(G7:G106)</f>
        <v>0</v>
      </c>
      <c r="O107" s="195">
        <v>4</v>
      </c>
      <c r="BA107" s="222">
        <f>SUM(BA7:BA106)</f>
        <v>0</v>
      </c>
      <c r="BB107" s="222">
        <f>SUM(BB7:BB106)</f>
        <v>0</v>
      </c>
      <c r="BC107" s="222">
        <f>SUM(BC7:BC106)</f>
        <v>0</v>
      </c>
      <c r="BD107" s="222">
        <f>SUM(BD7:BD106)</f>
        <v>0</v>
      </c>
      <c r="BE107" s="222">
        <f>SUM(BE7:BE106)</f>
        <v>0</v>
      </c>
    </row>
    <row r="108" spans="1:15" ht="12.75">
      <c r="A108" s="188" t="s">
        <v>72</v>
      </c>
      <c r="B108" s="189" t="s">
        <v>201</v>
      </c>
      <c r="C108" s="190" t="s">
        <v>202</v>
      </c>
      <c r="D108" s="191"/>
      <c r="E108" s="192"/>
      <c r="F108" s="192"/>
      <c r="G108" s="193"/>
      <c r="H108" s="194"/>
      <c r="I108" s="194"/>
      <c r="O108" s="195">
        <v>1</v>
      </c>
    </row>
    <row r="109" spans="1:104" ht="12.75">
      <c r="A109" s="196">
        <v>30</v>
      </c>
      <c r="B109" s="197" t="s">
        <v>203</v>
      </c>
      <c r="C109" s="198" t="s">
        <v>204</v>
      </c>
      <c r="D109" s="199" t="s">
        <v>205</v>
      </c>
      <c r="E109" s="200">
        <v>1</v>
      </c>
      <c r="F109" s="200">
        <v>0</v>
      </c>
      <c r="G109" s="201">
        <f>E109*F109</f>
        <v>0</v>
      </c>
      <c r="O109" s="195">
        <v>2</v>
      </c>
      <c r="AA109" s="167">
        <v>1</v>
      </c>
      <c r="AB109" s="167">
        <v>9</v>
      </c>
      <c r="AC109" s="167">
        <v>9</v>
      </c>
      <c r="AZ109" s="167">
        <v>4</v>
      </c>
      <c r="BA109" s="167">
        <f>IF(AZ109=1,G109,0)</f>
        <v>0</v>
      </c>
      <c r="BB109" s="167">
        <f>IF(AZ109=2,G109,0)</f>
        <v>0</v>
      </c>
      <c r="BC109" s="167">
        <f>IF(AZ109=3,G109,0)</f>
        <v>0</v>
      </c>
      <c r="BD109" s="167">
        <f>IF(AZ109=4,G109,0)</f>
        <v>0</v>
      </c>
      <c r="BE109" s="167">
        <f>IF(AZ109=5,G109,0)</f>
        <v>0</v>
      </c>
      <c r="CA109" s="202">
        <v>1</v>
      </c>
      <c r="CB109" s="202">
        <v>9</v>
      </c>
      <c r="CZ109" s="167">
        <v>0.01124</v>
      </c>
    </row>
    <row r="110" spans="1:15" ht="12.75">
      <c r="A110" s="203"/>
      <c r="B110" s="204"/>
      <c r="C110" s="205" t="s">
        <v>206</v>
      </c>
      <c r="D110" s="206"/>
      <c r="E110" s="206"/>
      <c r="F110" s="206"/>
      <c r="G110" s="207"/>
      <c r="L110" s="208" t="s">
        <v>206</v>
      </c>
      <c r="O110" s="195">
        <v>3</v>
      </c>
    </row>
    <row r="111" spans="1:104" ht="12.75">
      <c r="A111" s="196">
        <v>31</v>
      </c>
      <c r="B111" s="197" t="s">
        <v>207</v>
      </c>
      <c r="C111" s="198" t="s">
        <v>208</v>
      </c>
      <c r="D111" s="199" t="s">
        <v>94</v>
      </c>
      <c r="E111" s="200">
        <v>35</v>
      </c>
      <c r="F111" s="200">
        <v>0</v>
      </c>
      <c r="G111" s="201">
        <f>E111*F111</f>
        <v>0</v>
      </c>
      <c r="O111" s="195">
        <v>2</v>
      </c>
      <c r="AA111" s="167">
        <v>1</v>
      </c>
      <c r="AB111" s="167">
        <v>9</v>
      </c>
      <c r="AC111" s="167">
        <v>9</v>
      </c>
      <c r="AZ111" s="167">
        <v>4</v>
      </c>
      <c r="BA111" s="167">
        <f>IF(AZ111=1,G111,0)</f>
        <v>0</v>
      </c>
      <c r="BB111" s="167">
        <f>IF(AZ111=2,G111,0)</f>
        <v>0</v>
      </c>
      <c r="BC111" s="167">
        <f>IF(AZ111=3,G111,0)</f>
        <v>0</v>
      </c>
      <c r="BD111" s="167">
        <f>IF(AZ111=4,G111,0)</f>
        <v>0</v>
      </c>
      <c r="BE111" s="167">
        <f>IF(AZ111=5,G111,0)</f>
        <v>0</v>
      </c>
      <c r="CA111" s="202">
        <v>1</v>
      </c>
      <c r="CB111" s="202">
        <v>9</v>
      </c>
      <c r="CZ111" s="167">
        <v>0.13682</v>
      </c>
    </row>
    <row r="112" spans="1:15" ht="22.5">
      <c r="A112" s="203"/>
      <c r="B112" s="204"/>
      <c r="C112" s="205" t="s">
        <v>209</v>
      </c>
      <c r="D112" s="206"/>
      <c r="E112" s="206"/>
      <c r="F112" s="206"/>
      <c r="G112" s="207"/>
      <c r="L112" s="208" t="s">
        <v>209</v>
      </c>
      <c r="O112" s="195">
        <v>3</v>
      </c>
    </row>
    <row r="113" spans="1:104" ht="22.5">
      <c r="A113" s="196">
        <v>32</v>
      </c>
      <c r="B113" s="197" t="s">
        <v>210</v>
      </c>
      <c r="C113" s="198" t="s">
        <v>211</v>
      </c>
      <c r="D113" s="199" t="s">
        <v>94</v>
      </c>
      <c r="E113" s="200">
        <v>35</v>
      </c>
      <c r="F113" s="200">
        <v>0</v>
      </c>
      <c r="G113" s="201">
        <f>E113*F113</f>
        <v>0</v>
      </c>
      <c r="O113" s="195">
        <v>2</v>
      </c>
      <c r="AA113" s="167">
        <v>1</v>
      </c>
      <c r="AB113" s="167">
        <v>9</v>
      </c>
      <c r="AC113" s="167">
        <v>9</v>
      </c>
      <c r="AZ113" s="167">
        <v>4</v>
      </c>
      <c r="BA113" s="167">
        <f>IF(AZ113=1,G113,0)</f>
        <v>0</v>
      </c>
      <c r="BB113" s="167">
        <f>IF(AZ113=2,G113,0)</f>
        <v>0</v>
      </c>
      <c r="BC113" s="167">
        <f>IF(AZ113=3,G113,0)</f>
        <v>0</v>
      </c>
      <c r="BD113" s="167">
        <f>IF(AZ113=4,G113,0)</f>
        <v>0</v>
      </c>
      <c r="BE113" s="167">
        <f>IF(AZ113=5,G113,0)</f>
        <v>0</v>
      </c>
      <c r="CA113" s="202">
        <v>1</v>
      </c>
      <c r="CB113" s="202">
        <v>9</v>
      </c>
      <c r="CZ113" s="167">
        <v>0</v>
      </c>
    </row>
    <row r="114" spans="1:15" ht="12.75">
      <c r="A114" s="203"/>
      <c r="B114" s="204"/>
      <c r="C114" s="205" t="s">
        <v>212</v>
      </c>
      <c r="D114" s="206"/>
      <c r="E114" s="206"/>
      <c r="F114" s="206"/>
      <c r="G114" s="207"/>
      <c r="L114" s="208" t="s">
        <v>212</v>
      </c>
      <c r="O114" s="195">
        <v>3</v>
      </c>
    </row>
    <row r="115" spans="1:104" ht="12.75">
      <c r="A115" s="196">
        <v>33</v>
      </c>
      <c r="B115" s="197" t="s">
        <v>213</v>
      </c>
      <c r="C115" s="198" t="s">
        <v>214</v>
      </c>
      <c r="D115" s="199" t="s">
        <v>86</v>
      </c>
      <c r="E115" s="200">
        <v>690</v>
      </c>
      <c r="F115" s="200">
        <v>0</v>
      </c>
      <c r="G115" s="201">
        <f>E115*F115</f>
        <v>0</v>
      </c>
      <c r="O115" s="195">
        <v>2</v>
      </c>
      <c r="AA115" s="167">
        <v>1</v>
      </c>
      <c r="AB115" s="167">
        <v>9</v>
      </c>
      <c r="AC115" s="167">
        <v>9</v>
      </c>
      <c r="AZ115" s="167">
        <v>4</v>
      </c>
      <c r="BA115" s="167">
        <f>IF(AZ115=1,G115,0)</f>
        <v>0</v>
      </c>
      <c r="BB115" s="167">
        <f>IF(AZ115=2,G115,0)</f>
        <v>0</v>
      </c>
      <c r="BC115" s="167">
        <f>IF(AZ115=3,G115,0)</f>
        <v>0</v>
      </c>
      <c r="BD115" s="167">
        <f>IF(AZ115=4,G115,0)</f>
        <v>0</v>
      </c>
      <c r="BE115" s="167">
        <f>IF(AZ115=5,G115,0)</f>
        <v>0</v>
      </c>
      <c r="CA115" s="202">
        <v>1</v>
      </c>
      <c r="CB115" s="202">
        <v>9</v>
      </c>
      <c r="CZ115" s="167">
        <v>0</v>
      </c>
    </row>
    <row r="116" spans="1:15" ht="12.75">
      <c r="A116" s="203"/>
      <c r="B116" s="204"/>
      <c r="C116" s="205" t="s">
        <v>215</v>
      </c>
      <c r="D116" s="206"/>
      <c r="E116" s="206"/>
      <c r="F116" s="206"/>
      <c r="G116" s="207"/>
      <c r="L116" s="208" t="s">
        <v>215</v>
      </c>
      <c r="O116" s="195">
        <v>3</v>
      </c>
    </row>
    <row r="117" spans="1:104" ht="22.5">
      <c r="A117" s="196">
        <v>34</v>
      </c>
      <c r="B117" s="197" t="s">
        <v>216</v>
      </c>
      <c r="C117" s="198" t="s">
        <v>217</v>
      </c>
      <c r="D117" s="199" t="s">
        <v>86</v>
      </c>
      <c r="E117" s="200">
        <v>690</v>
      </c>
      <c r="F117" s="200">
        <v>0</v>
      </c>
      <c r="G117" s="201">
        <f>E117*F117</f>
        <v>0</v>
      </c>
      <c r="O117" s="195">
        <v>2</v>
      </c>
      <c r="AA117" s="167">
        <v>1</v>
      </c>
      <c r="AB117" s="167">
        <v>9</v>
      </c>
      <c r="AC117" s="167">
        <v>9</v>
      </c>
      <c r="AZ117" s="167">
        <v>4</v>
      </c>
      <c r="BA117" s="167">
        <f>IF(AZ117=1,G117,0)</f>
        <v>0</v>
      </c>
      <c r="BB117" s="167">
        <f>IF(AZ117=2,G117,0)</f>
        <v>0</v>
      </c>
      <c r="BC117" s="167">
        <f>IF(AZ117=3,G117,0)</f>
        <v>0</v>
      </c>
      <c r="BD117" s="167">
        <f>IF(AZ117=4,G117,0)</f>
        <v>0</v>
      </c>
      <c r="BE117" s="167">
        <f>IF(AZ117=5,G117,0)</f>
        <v>0</v>
      </c>
      <c r="CA117" s="202">
        <v>1</v>
      </c>
      <c r="CB117" s="202">
        <v>9</v>
      </c>
      <c r="CZ117" s="167">
        <v>0.13822</v>
      </c>
    </row>
    <row r="118" spans="1:15" ht="12.75">
      <c r="A118" s="203"/>
      <c r="B118" s="204"/>
      <c r="C118" s="205" t="s">
        <v>218</v>
      </c>
      <c r="D118" s="206"/>
      <c r="E118" s="206"/>
      <c r="F118" s="206"/>
      <c r="G118" s="207"/>
      <c r="L118" s="208" t="s">
        <v>218</v>
      </c>
      <c r="O118" s="195">
        <v>3</v>
      </c>
    </row>
    <row r="119" spans="1:104" ht="22.5">
      <c r="A119" s="196">
        <v>35</v>
      </c>
      <c r="B119" s="197" t="s">
        <v>219</v>
      </c>
      <c r="C119" s="198" t="s">
        <v>220</v>
      </c>
      <c r="D119" s="199" t="s">
        <v>86</v>
      </c>
      <c r="E119" s="200">
        <v>720</v>
      </c>
      <c r="F119" s="200">
        <v>0</v>
      </c>
      <c r="G119" s="201">
        <f>E119*F119</f>
        <v>0</v>
      </c>
      <c r="O119" s="195">
        <v>2</v>
      </c>
      <c r="AA119" s="167">
        <v>1</v>
      </c>
      <c r="AB119" s="167">
        <v>9</v>
      </c>
      <c r="AC119" s="167">
        <v>9</v>
      </c>
      <c r="AZ119" s="167">
        <v>4</v>
      </c>
      <c r="BA119" s="167">
        <f>IF(AZ119=1,G119,0)</f>
        <v>0</v>
      </c>
      <c r="BB119" s="167">
        <f>IF(AZ119=2,G119,0)</f>
        <v>0</v>
      </c>
      <c r="BC119" s="167">
        <f>IF(AZ119=3,G119,0)</f>
        <v>0</v>
      </c>
      <c r="BD119" s="167">
        <f>IF(AZ119=4,G119,0)</f>
        <v>0</v>
      </c>
      <c r="BE119" s="167">
        <f>IF(AZ119=5,G119,0)</f>
        <v>0</v>
      </c>
      <c r="CA119" s="202">
        <v>1</v>
      </c>
      <c r="CB119" s="202">
        <v>9</v>
      </c>
      <c r="CZ119" s="167">
        <v>6E-05</v>
      </c>
    </row>
    <row r="120" spans="1:15" ht="12.75">
      <c r="A120" s="203"/>
      <c r="B120" s="204"/>
      <c r="C120" s="205" t="s">
        <v>221</v>
      </c>
      <c r="D120" s="206"/>
      <c r="E120" s="206"/>
      <c r="F120" s="206"/>
      <c r="G120" s="207"/>
      <c r="L120" s="208" t="s">
        <v>221</v>
      </c>
      <c r="O120" s="195">
        <v>3</v>
      </c>
    </row>
    <row r="121" spans="1:104" ht="12.75">
      <c r="A121" s="196">
        <v>36</v>
      </c>
      <c r="B121" s="197" t="s">
        <v>222</v>
      </c>
      <c r="C121" s="198" t="s">
        <v>223</v>
      </c>
      <c r="D121" s="199" t="s">
        <v>86</v>
      </c>
      <c r="E121" s="200">
        <v>690</v>
      </c>
      <c r="F121" s="200">
        <v>0</v>
      </c>
      <c r="G121" s="201">
        <f>E121*F121</f>
        <v>0</v>
      </c>
      <c r="O121" s="195">
        <v>2</v>
      </c>
      <c r="AA121" s="167">
        <v>1</v>
      </c>
      <c r="AB121" s="167">
        <v>9</v>
      </c>
      <c r="AC121" s="167">
        <v>9</v>
      </c>
      <c r="AZ121" s="167">
        <v>4</v>
      </c>
      <c r="BA121" s="167">
        <f>IF(AZ121=1,G121,0)</f>
        <v>0</v>
      </c>
      <c r="BB121" s="167">
        <f>IF(AZ121=2,G121,0)</f>
        <v>0</v>
      </c>
      <c r="BC121" s="167">
        <f>IF(AZ121=3,G121,0)</f>
        <v>0</v>
      </c>
      <c r="BD121" s="167">
        <f>IF(AZ121=4,G121,0)</f>
        <v>0</v>
      </c>
      <c r="BE121" s="167">
        <f>IF(AZ121=5,G121,0)</f>
        <v>0</v>
      </c>
      <c r="CA121" s="202">
        <v>1</v>
      </c>
      <c r="CB121" s="202">
        <v>9</v>
      </c>
      <c r="CZ121" s="167">
        <v>0</v>
      </c>
    </row>
    <row r="122" spans="1:15" ht="12.75">
      <c r="A122" s="203"/>
      <c r="B122" s="204"/>
      <c r="C122" s="205" t="s">
        <v>224</v>
      </c>
      <c r="D122" s="206"/>
      <c r="E122" s="206"/>
      <c r="F122" s="206"/>
      <c r="G122" s="207"/>
      <c r="L122" s="208" t="s">
        <v>224</v>
      </c>
      <c r="O122" s="195">
        <v>3</v>
      </c>
    </row>
    <row r="123" spans="1:104" ht="12.75">
      <c r="A123" s="196">
        <v>37</v>
      </c>
      <c r="B123" s="197" t="s">
        <v>225</v>
      </c>
      <c r="C123" s="198" t="s">
        <v>226</v>
      </c>
      <c r="D123" s="199" t="s">
        <v>94</v>
      </c>
      <c r="E123" s="200">
        <v>35</v>
      </c>
      <c r="F123" s="200">
        <v>0</v>
      </c>
      <c r="G123" s="201">
        <f>E123*F123</f>
        <v>0</v>
      </c>
      <c r="O123" s="195">
        <v>2</v>
      </c>
      <c r="AA123" s="167">
        <v>1</v>
      </c>
      <c r="AB123" s="167">
        <v>9</v>
      </c>
      <c r="AC123" s="167">
        <v>9</v>
      </c>
      <c r="AZ123" s="167">
        <v>4</v>
      </c>
      <c r="BA123" s="167">
        <f>IF(AZ123=1,G123,0)</f>
        <v>0</v>
      </c>
      <c r="BB123" s="167">
        <f>IF(AZ123=2,G123,0)</f>
        <v>0</v>
      </c>
      <c r="BC123" s="167">
        <f>IF(AZ123=3,G123,0)</f>
        <v>0</v>
      </c>
      <c r="BD123" s="167">
        <f>IF(AZ123=4,G123,0)</f>
        <v>0</v>
      </c>
      <c r="BE123" s="167">
        <f>IF(AZ123=5,G123,0)</f>
        <v>0</v>
      </c>
      <c r="CA123" s="202">
        <v>1</v>
      </c>
      <c r="CB123" s="202">
        <v>9</v>
      </c>
      <c r="CZ123" s="167">
        <v>0</v>
      </c>
    </row>
    <row r="124" spans="1:15" ht="12.75">
      <c r="A124" s="203"/>
      <c r="B124" s="204"/>
      <c r="C124" s="205" t="s">
        <v>227</v>
      </c>
      <c r="D124" s="206"/>
      <c r="E124" s="206"/>
      <c r="F124" s="206"/>
      <c r="G124" s="207"/>
      <c r="L124" s="208" t="s">
        <v>227</v>
      </c>
      <c r="O124" s="195">
        <v>3</v>
      </c>
    </row>
    <row r="125" spans="1:104" ht="12.75">
      <c r="A125" s="196">
        <v>38</v>
      </c>
      <c r="B125" s="197" t="s">
        <v>228</v>
      </c>
      <c r="C125" s="198" t="s">
        <v>229</v>
      </c>
      <c r="D125" s="199" t="s">
        <v>94</v>
      </c>
      <c r="E125" s="200">
        <v>35</v>
      </c>
      <c r="F125" s="200">
        <v>0</v>
      </c>
      <c r="G125" s="201">
        <f>E125*F125</f>
        <v>0</v>
      </c>
      <c r="O125" s="195">
        <v>2</v>
      </c>
      <c r="AA125" s="167">
        <v>1</v>
      </c>
      <c r="AB125" s="167">
        <v>9</v>
      </c>
      <c r="AC125" s="167">
        <v>9</v>
      </c>
      <c r="AZ125" s="167">
        <v>4</v>
      </c>
      <c r="BA125" s="167">
        <f>IF(AZ125=1,G125,0)</f>
        <v>0</v>
      </c>
      <c r="BB125" s="167">
        <f>IF(AZ125=2,G125,0)</f>
        <v>0</v>
      </c>
      <c r="BC125" s="167">
        <f>IF(AZ125=3,G125,0)</f>
        <v>0</v>
      </c>
      <c r="BD125" s="167">
        <f>IF(AZ125=4,G125,0)</f>
        <v>0</v>
      </c>
      <c r="BE125" s="167">
        <f>IF(AZ125=5,G125,0)</f>
        <v>0</v>
      </c>
      <c r="CA125" s="202">
        <v>1</v>
      </c>
      <c r="CB125" s="202">
        <v>9</v>
      </c>
      <c r="CZ125" s="167">
        <v>0</v>
      </c>
    </row>
    <row r="126" spans="1:57" ht="12.75">
      <c r="A126" s="215"/>
      <c r="B126" s="216" t="s">
        <v>73</v>
      </c>
      <c r="C126" s="217" t="str">
        <f>CONCATENATE(B108," ",C108)</f>
        <v>M46 Zemní práce při montážích</v>
      </c>
      <c r="D126" s="218"/>
      <c r="E126" s="219"/>
      <c r="F126" s="220"/>
      <c r="G126" s="221">
        <f>SUM(G108:G125)</f>
        <v>0</v>
      </c>
      <c r="O126" s="195">
        <v>4</v>
      </c>
      <c r="BA126" s="222">
        <f>SUM(BA108:BA125)</f>
        <v>0</v>
      </c>
      <c r="BB126" s="222">
        <f>SUM(BB108:BB125)</f>
        <v>0</v>
      </c>
      <c r="BC126" s="222">
        <f>SUM(BC108:BC125)</f>
        <v>0</v>
      </c>
      <c r="BD126" s="222">
        <f>SUM(BD108:BD125)</f>
        <v>0</v>
      </c>
      <c r="BE126" s="222">
        <f>SUM(BE108:BE125)</f>
        <v>0</v>
      </c>
    </row>
    <row r="127" ht="12.75">
      <c r="E127" s="167"/>
    </row>
    <row r="128" ht="12.75">
      <c r="E128" s="167"/>
    </row>
    <row r="129" ht="12.75">
      <c r="E129" s="167"/>
    </row>
    <row r="130" ht="12.75">
      <c r="E130" s="167"/>
    </row>
    <row r="131" ht="12.75">
      <c r="E131" s="167"/>
    </row>
    <row r="132" ht="12.75">
      <c r="E132" s="167"/>
    </row>
    <row r="133" ht="12.75">
      <c r="E133" s="167"/>
    </row>
    <row r="134" ht="12.75">
      <c r="E134" s="167"/>
    </row>
    <row r="135" ht="12.75">
      <c r="E135" s="167"/>
    </row>
    <row r="136" ht="12.75">
      <c r="E136" s="167"/>
    </row>
    <row r="137" ht="12.75">
      <c r="E137" s="167"/>
    </row>
    <row r="138" ht="12.75">
      <c r="E138" s="167"/>
    </row>
    <row r="139" ht="12.75">
      <c r="E139" s="167"/>
    </row>
    <row r="140" ht="12.75">
      <c r="E140" s="167"/>
    </row>
    <row r="141" ht="12.75">
      <c r="E141" s="167"/>
    </row>
    <row r="142" ht="12.75">
      <c r="E142" s="167"/>
    </row>
    <row r="143" ht="12.75">
      <c r="E143" s="167"/>
    </row>
    <row r="144" ht="12.75">
      <c r="E144" s="167"/>
    </row>
    <row r="145" ht="12.75">
      <c r="E145" s="167"/>
    </row>
    <row r="146" ht="12.75">
      <c r="E146" s="167"/>
    </row>
    <row r="147" ht="12.75">
      <c r="E147" s="167"/>
    </row>
    <row r="148" ht="12.75">
      <c r="E148" s="167"/>
    </row>
    <row r="149" ht="12.75">
      <c r="E149" s="167"/>
    </row>
    <row r="150" spans="1:7" ht="12.75">
      <c r="A150" s="223"/>
      <c r="B150" s="223"/>
      <c r="C150" s="223"/>
      <c r="D150" s="223"/>
      <c r="E150" s="223"/>
      <c r="F150" s="223"/>
      <c r="G150" s="223"/>
    </row>
    <row r="151" spans="1:7" ht="12.75">
      <c r="A151" s="223"/>
      <c r="B151" s="223"/>
      <c r="C151" s="223"/>
      <c r="D151" s="223"/>
      <c r="E151" s="223"/>
      <c r="F151" s="223"/>
      <c r="G151" s="223"/>
    </row>
    <row r="152" spans="1:7" ht="12.75">
      <c r="A152" s="223"/>
      <c r="B152" s="223"/>
      <c r="C152" s="223"/>
      <c r="D152" s="223"/>
      <c r="E152" s="223"/>
      <c r="F152" s="223"/>
      <c r="G152" s="223"/>
    </row>
    <row r="153" spans="1:7" ht="12.75">
      <c r="A153" s="223"/>
      <c r="B153" s="223"/>
      <c r="C153" s="223"/>
      <c r="D153" s="223"/>
      <c r="E153" s="223"/>
      <c r="F153" s="223"/>
      <c r="G153" s="223"/>
    </row>
    <row r="154" ht="12.75">
      <c r="E154" s="167"/>
    </row>
    <row r="155" ht="12.75">
      <c r="E155" s="167"/>
    </row>
    <row r="156" ht="12.75">
      <c r="E156" s="167"/>
    </row>
    <row r="157" ht="12.75">
      <c r="E157" s="167"/>
    </row>
    <row r="158" ht="12.75">
      <c r="E158" s="167"/>
    </row>
    <row r="159" ht="12.75">
      <c r="E159" s="167"/>
    </row>
    <row r="160" ht="12.75">
      <c r="E160" s="167"/>
    </row>
    <row r="161" ht="12.75">
      <c r="E161" s="167"/>
    </row>
    <row r="162" ht="12.75">
      <c r="E162" s="167"/>
    </row>
    <row r="163" ht="12.75">
      <c r="E163" s="167"/>
    </row>
    <row r="164" ht="12.75">
      <c r="E164" s="167"/>
    </row>
    <row r="165" ht="12.75">
      <c r="E165" s="167"/>
    </row>
    <row r="166" ht="12.75">
      <c r="E166" s="167"/>
    </row>
    <row r="167" ht="12.75">
      <c r="E167" s="167"/>
    </row>
    <row r="168" ht="12.75">
      <c r="E168" s="167"/>
    </row>
    <row r="169" ht="12.75">
      <c r="E169" s="167"/>
    </row>
    <row r="170" ht="12.75">
      <c r="E170" s="167"/>
    </row>
    <row r="171" ht="12.75">
      <c r="E171" s="167"/>
    </row>
    <row r="172" ht="12.75">
      <c r="E172" s="167"/>
    </row>
    <row r="173" ht="12.75">
      <c r="E173" s="167"/>
    </row>
    <row r="174" ht="12.75">
      <c r="E174" s="167"/>
    </row>
    <row r="175" ht="12.75">
      <c r="E175" s="167"/>
    </row>
    <row r="176" ht="12.75">
      <c r="E176" s="167"/>
    </row>
    <row r="177" ht="12.75">
      <c r="E177" s="167"/>
    </row>
    <row r="178" ht="12.75">
      <c r="E178" s="167"/>
    </row>
    <row r="179" ht="12.75">
      <c r="E179" s="167"/>
    </row>
    <row r="180" ht="12.75">
      <c r="E180" s="167"/>
    </row>
    <row r="181" ht="12.75">
      <c r="E181" s="167"/>
    </row>
    <row r="182" ht="12.75">
      <c r="E182" s="167"/>
    </row>
    <row r="183" ht="12.75">
      <c r="E183" s="167"/>
    </row>
    <row r="184" ht="12.75">
      <c r="E184" s="167"/>
    </row>
    <row r="185" spans="1:2" ht="12.75">
      <c r="A185" s="224"/>
      <c r="B185" s="224"/>
    </row>
    <row r="186" spans="1:7" ht="12.75">
      <c r="A186" s="223"/>
      <c r="B186" s="223"/>
      <c r="C186" s="226"/>
      <c r="D186" s="226"/>
      <c r="E186" s="227"/>
      <c r="F186" s="226"/>
      <c r="G186" s="228"/>
    </row>
    <row r="187" spans="1:7" ht="12.75">
      <c r="A187" s="229"/>
      <c r="B187" s="229"/>
      <c r="C187" s="223"/>
      <c r="D187" s="223"/>
      <c r="E187" s="230"/>
      <c r="F187" s="223"/>
      <c r="G187" s="223"/>
    </row>
    <row r="188" spans="1:7" ht="12.75">
      <c r="A188" s="223"/>
      <c r="B188" s="223"/>
      <c r="C188" s="223"/>
      <c r="D188" s="223"/>
      <c r="E188" s="230"/>
      <c r="F188" s="223"/>
      <c r="G188" s="223"/>
    </row>
    <row r="189" spans="1:7" ht="12.75">
      <c r="A189" s="223"/>
      <c r="B189" s="223"/>
      <c r="C189" s="223"/>
      <c r="D189" s="223"/>
      <c r="E189" s="230"/>
      <c r="F189" s="223"/>
      <c r="G189" s="223"/>
    </row>
    <row r="190" spans="1:7" ht="12.75">
      <c r="A190" s="223"/>
      <c r="B190" s="223"/>
      <c r="C190" s="223"/>
      <c r="D190" s="223"/>
      <c r="E190" s="230"/>
      <c r="F190" s="223"/>
      <c r="G190" s="223"/>
    </row>
    <row r="191" spans="1:7" ht="12.75">
      <c r="A191" s="223"/>
      <c r="B191" s="223"/>
      <c r="C191" s="223"/>
      <c r="D191" s="223"/>
      <c r="E191" s="230"/>
      <c r="F191" s="223"/>
      <c r="G191" s="223"/>
    </row>
    <row r="192" spans="1:7" ht="12.75">
      <c r="A192" s="223"/>
      <c r="B192" s="223"/>
      <c r="C192" s="223"/>
      <c r="D192" s="223"/>
      <c r="E192" s="230"/>
      <c r="F192" s="223"/>
      <c r="G192" s="223"/>
    </row>
    <row r="193" spans="1:7" ht="12.75">
      <c r="A193" s="223"/>
      <c r="B193" s="223"/>
      <c r="C193" s="223"/>
      <c r="D193" s="223"/>
      <c r="E193" s="230"/>
      <c r="F193" s="223"/>
      <c r="G193" s="223"/>
    </row>
    <row r="194" spans="1:7" ht="12.75">
      <c r="A194" s="223"/>
      <c r="B194" s="223"/>
      <c r="C194" s="223"/>
      <c r="D194" s="223"/>
      <c r="E194" s="230"/>
      <c r="F194" s="223"/>
      <c r="G194" s="223"/>
    </row>
    <row r="195" spans="1:7" ht="12.75">
      <c r="A195" s="223"/>
      <c r="B195" s="223"/>
      <c r="C195" s="223"/>
      <c r="D195" s="223"/>
      <c r="E195" s="230"/>
      <c r="F195" s="223"/>
      <c r="G195" s="223"/>
    </row>
    <row r="196" spans="1:7" ht="12.75">
      <c r="A196" s="223"/>
      <c r="B196" s="223"/>
      <c r="C196" s="223"/>
      <c r="D196" s="223"/>
      <c r="E196" s="230"/>
      <c r="F196" s="223"/>
      <c r="G196" s="223"/>
    </row>
    <row r="197" spans="1:7" ht="12.75">
      <c r="A197" s="223"/>
      <c r="B197" s="223"/>
      <c r="C197" s="223"/>
      <c r="D197" s="223"/>
      <c r="E197" s="230"/>
      <c r="F197" s="223"/>
      <c r="G197" s="223"/>
    </row>
    <row r="198" spans="1:7" ht="12.75">
      <c r="A198" s="223"/>
      <c r="B198" s="223"/>
      <c r="C198" s="223"/>
      <c r="D198" s="223"/>
      <c r="E198" s="230"/>
      <c r="F198" s="223"/>
      <c r="G198" s="223"/>
    </row>
    <row r="199" spans="1:7" ht="12.75">
      <c r="A199" s="223"/>
      <c r="B199" s="223"/>
      <c r="C199" s="223"/>
      <c r="D199" s="223"/>
      <c r="E199" s="230"/>
      <c r="F199" s="223"/>
      <c r="G199" s="223"/>
    </row>
  </sheetData>
  <mergeCells count="82">
    <mergeCell ref="C110:G110"/>
    <mergeCell ref="C112:G112"/>
    <mergeCell ref="C114:G114"/>
    <mergeCell ref="C116:G116"/>
    <mergeCell ref="C118:G118"/>
    <mergeCell ref="C120:G120"/>
    <mergeCell ref="C122:G122"/>
    <mergeCell ref="C124:G124"/>
    <mergeCell ref="C97:D97"/>
    <mergeCell ref="C98:D98"/>
    <mergeCell ref="C100:G100"/>
    <mergeCell ref="C102:G102"/>
    <mergeCell ref="C104:G104"/>
    <mergeCell ref="C106:G106"/>
    <mergeCell ref="C88:D88"/>
    <mergeCell ref="C89:D89"/>
    <mergeCell ref="C90:D90"/>
    <mergeCell ref="C92:G92"/>
    <mergeCell ref="C94:G94"/>
    <mergeCell ref="C96:G96"/>
    <mergeCell ref="C80:G80"/>
    <mergeCell ref="C82:D82"/>
    <mergeCell ref="C83:D83"/>
    <mergeCell ref="C84:D84"/>
    <mergeCell ref="C86:G86"/>
    <mergeCell ref="C87:D87"/>
    <mergeCell ref="C72:D72"/>
    <mergeCell ref="C73:D73"/>
    <mergeCell ref="C74:D74"/>
    <mergeCell ref="C75:D75"/>
    <mergeCell ref="C77:G77"/>
    <mergeCell ref="C79:G79"/>
    <mergeCell ref="C64:G64"/>
    <mergeCell ref="C66:G66"/>
    <mergeCell ref="C67:G67"/>
    <mergeCell ref="C68:G68"/>
    <mergeCell ref="C70:G70"/>
    <mergeCell ref="C71:D71"/>
    <mergeCell ref="C57:G57"/>
    <mergeCell ref="C58:G58"/>
    <mergeCell ref="C59:G59"/>
    <mergeCell ref="C60:G60"/>
    <mergeCell ref="C62:G62"/>
    <mergeCell ref="C63:G63"/>
    <mergeCell ref="C49:G49"/>
    <mergeCell ref="C50:G50"/>
    <mergeCell ref="C51:G51"/>
    <mergeCell ref="C53:G53"/>
    <mergeCell ref="C54:G54"/>
    <mergeCell ref="C55:G55"/>
    <mergeCell ref="C37:G37"/>
    <mergeCell ref="C39:G39"/>
    <mergeCell ref="C41:G41"/>
    <mergeCell ref="C43:G43"/>
    <mergeCell ref="C45:G45"/>
    <mergeCell ref="C47:G47"/>
    <mergeCell ref="C29:D29"/>
    <mergeCell ref="C30:D30"/>
    <mergeCell ref="C32:G32"/>
    <mergeCell ref="C33:D33"/>
    <mergeCell ref="C34:D34"/>
    <mergeCell ref="C35:D35"/>
    <mergeCell ref="C22:G22"/>
    <mergeCell ref="C23:D23"/>
    <mergeCell ref="C24:D24"/>
    <mergeCell ref="C26:G26"/>
    <mergeCell ref="C27:D27"/>
    <mergeCell ref="C28:D28"/>
    <mergeCell ref="C13:D13"/>
    <mergeCell ref="C15:G15"/>
    <mergeCell ref="C17:G17"/>
    <mergeCell ref="C18:D18"/>
    <mergeCell ref="C19:D19"/>
    <mergeCell ref="C20:D20"/>
    <mergeCell ref="A1:G1"/>
    <mergeCell ref="A3:B3"/>
    <mergeCell ref="A4:B4"/>
    <mergeCell ref="E4:G4"/>
    <mergeCell ref="C9:G9"/>
    <mergeCell ref="C10:D10"/>
    <mergeCell ref="C11:D11"/>
    <mergeCell ref="C12:D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2021-02-12T13:17:59Z</dcterms:created>
  <dcterms:modified xsi:type="dcterms:W3CDTF">2021-02-12T13:18:28Z</dcterms:modified>
  <cp:category/>
  <cp:version/>
  <cp:contentType/>
  <cp:contentStatus/>
</cp:coreProperties>
</file>