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limek\Desktop\"/>
    </mc:Choice>
  </mc:AlternateContent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SO01 A Pol" sheetId="12" r:id="rId4"/>
    <sheet name="SO01 B Pol" sheetId="13" r:id="rId5"/>
    <sheet name="SO01 C Pol" sheetId="14" r:id="rId6"/>
    <sheet name="SO01 D Pol" sheetId="15" r:id="rId7"/>
    <sheet name="SO01 E Pol" sheetId="16" r:id="rId8"/>
  </sheets>
  <externalReferences>
    <externalReference r:id="rId9"/>
  </externalReferences>
  <definedNames>
    <definedName name="CelkemDPHVypocet" localSheetId="1">Stavba!$H$47</definedName>
    <definedName name="CenaCelkem">Stavba!$G$29</definedName>
    <definedName name="CenaCelkemBezDPH">Stavba!$G$28</definedName>
    <definedName name="CenaCelkemVypocet" localSheetId="1">Stavba!$I$47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A Pol'!$1:$7</definedName>
    <definedName name="_xlnm.Print_Titles" localSheetId="4">'SO01 B Pol'!$1:$7</definedName>
    <definedName name="_xlnm.Print_Titles" localSheetId="5">'SO01 C Pol'!$1:$7</definedName>
    <definedName name="_xlnm.Print_Titles" localSheetId="6">'SO01 D Pol'!$1:$7</definedName>
    <definedName name="_xlnm.Print_Titles" localSheetId="7">'SO01 E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A Pol'!$A$1:$X$24</definedName>
    <definedName name="_xlnm.Print_Area" localSheetId="4">'SO01 B Pol'!$A$1:$X$33</definedName>
    <definedName name="_xlnm.Print_Area" localSheetId="5">'SO01 C Pol'!$A$1:$X$35</definedName>
    <definedName name="_xlnm.Print_Area" localSheetId="6">'SO01 D Pol'!$A$1:$X$41</definedName>
    <definedName name="_xlnm.Print_Area" localSheetId="7">'SO01 E Pol'!$A$1:$X$51</definedName>
    <definedName name="_xlnm.Print_Area" localSheetId="1">Stavba!$A$1:$J$56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Stavba!$F$47</definedName>
    <definedName name="ZakladDPHZakl">Stavba!$G$25</definedName>
    <definedName name="ZakladDPHZaklVypocet" localSheetId="1">Stavba!$G$47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5" i="1" l="1"/>
  <c r="I54" i="1"/>
  <c r="G46" i="1"/>
  <c r="F46" i="1"/>
  <c r="G45" i="1"/>
  <c r="F45" i="1"/>
  <c r="G44" i="1"/>
  <c r="F44" i="1"/>
  <c r="G43" i="1"/>
  <c r="F43" i="1"/>
  <c r="G42" i="1"/>
  <c r="F42" i="1"/>
  <c r="G41" i="1"/>
  <c r="F41" i="1"/>
  <c r="G39" i="1"/>
  <c r="F39" i="1"/>
  <c r="G50" i="16"/>
  <c r="G8" i="16"/>
  <c r="G9" i="16"/>
  <c r="I9" i="16"/>
  <c r="I8" i="16" s="1"/>
  <c r="K9" i="16"/>
  <c r="M9" i="16"/>
  <c r="O9" i="16"/>
  <c r="Q9" i="16"/>
  <c r="Q8" i="16" s="1"/>
  <c r="V9" i="16"/>
  <c r="G14" i="16"/>
  <c r="M14" i="16" s="1"/>
  <c r="I14" i="16"/>
  <c r="K14" i="16"/>
  <c r="K8" i="16" s="1"/>
  <c r="O14" i="16"/>
  <c r="O8" i="16" s="1"/>
  <c r="Q14" i="16"/>
  <c r="V14" i="16"/>
  <c r="V8" i="16" s="1"/>
  <c r="G16" i="16"/>
  <c r="I16" i="16"/>
  <c r="K16" i="16"/>
  <c r="M16" i="16"/>
  <c r="O16" i="16"/>
  <c r="Q16" i="16"/>
  <c r="V16" i="16"/>
  <c r="G22" i="16"/>
  <c r="M22" i="16" s="1"/>
  <c r="I22" i="16"/>
  <c r="K22" i="16"/>
  <c r="O22" i="16"/>
  <c r="Q22" i="16"/>
  <c r="V22" i="16"/>
  <c r="G28" i="16"/>
  <c r="I28" i="16"/>
  <c r="K28" i="16"/>
  <c r="M28" i="16"/>
  <c r="O28" i="16"/>
  <c r="Q28" i="16"/>
  <c r="V28" i="16"/>
  <c r="G34" i="16"/>
  <c r="M34" i="16" s="1"/>
  <c r="I34" i="16"/>
  <c r="K34" i="16"/>
  <c r="O34" i="16"/>
  <c r="Q34" i="16"/>
  <c r="V34" i="16"/>
  <c r="G36" i="16"/>
  <c r="I36" i="16"/>
  <c r="K36" i="16"/>
  <c r="M36" i="16"/>
  <c r="O36" i="16"/>
  <c r="Q36" i="16"/>
  <c r="V36" i="16"/>
  <c r="G38" i="16"/>
  <c r="M38" i="16" s="1"/>
  <c r="I38" i="16"/>
  <c r="K38" i="16"/>
  <c r="O38" i="16"/>
  <c r="Q38" i="16"/>
  <c r="V38" i="16"/>
  <c r="G39" i="16"/>
  <c r="I39" i="16"/>
  <c r="K39" i="16"/>
  <c r="M39" i="16"/>
  <c r="O39" i="16"/>
  <c r="Q39" i="16"/>
  <c r="V39" i="16"/>
  <c r="G40" i="16"/>
  <c r="M40" i="16" s="1"/>
  <c r="I40" i="16"/>
  <c r="K40" i="16"/>
  <c r="O40" i="16"/>
  <c r="Q40" i="16"/>
  <c r="V40" i="16"/>
  <c r="G42" i="16"/>
  <c r="G41" i="16" s="1"/>
  <c r="I42" i="16"/>
  <c r="K42" i="16"/>
  <c r="K41" i="16" s="1"/>
  <c r="O42" i="16"/>
  <c r="O41" i="16" s="1"/>
  <c r="Q42" i="16"/>
  <c r="V42" i="16"/>
  <c r="V41" i="16" s="1"/>
  <c r="G43" i="16"/>
  <c r="I43" i="16"/>
  <c r="I41" i="16" s="1"/>
  <c r="K43" i="16"/>
  <c r="M43" i="16"/>
  <c r="O43" i="16"/>
  <c r="Q43" i="16"/>
  <c r="Q41" i="16" s="1"/>
  <c r="V43" i="16"/>
  <c r="G44" i="16"/>
  <c r="M44" i="16" s="1"/>
  <c r="I44" i="16"/>
  <c r="K44" i="16"/>
  <c r="O44" i="16"/>
  <c r="Q44" i="16"/>
  <c r="V44" i="16"/>
  <c r="G45" i="16"/>
  <c r="I45" i="16"/>
  <c r="K45" i="16"/>
  <c r="M45" i="16"/>
  <c r="O45" i="16"/>
  <c r="Q45" i="16"/>
  <c r="V45" i="16"/>
  <c r="G46" i="16"/>
  <c r="M46" i="16" s="1"/>
  <c r="I46" i="16"/>
  <c r="K46" i="16"/>
  <c r="O46" i="16"/>
  <c r="Q46" i="16"/>
  <c r="V46" i="16"/>
  <c r="G47" i="16"/>
  <c r="I47" i="16"/>
  <c r="K47" i="16"/>
  <c r="M47" i="16"/>
  <c r="O47" i="16"/>
  <c r="Q47" i="16"/>
  <c r="V47" i="16"/>
  <c r="G48" i="16"/>
  <c r="M48" i="16" s="1"/>
  <c r="I48" i="16"/>
  <c r="K48" i="16"/>
  <c r="O48" i="16"/>
  <c r="Q48" i="16"/>
  <c r="V48" i="16"/>
  <c r="AF50" i="16"/>
  <c r="G40" i="15"/>
  <c r="G9" i="15"/>
  <c r="M9" i="15" s="1"/>
  <c r="I9" i="15"/>
  <c r="I8" i="15" s="1"/>
  <c r="K9" i="15"/>
  <c r="K8" i="15" s="1"/>
  <c r="O9" i="15"/>
  <c r="Q9" i="15"/>
  <c r="Q8" i="15" s="1"/>
  <c r="V9" i="15"/>
  <c r="V8" i="15" s="1"/>
  <c r="G10" i="15"/>
  <c r="I10" i="15"/>
  <c r="K10" i="15"/>
  <c r="M10" i="15"/>
  <c r="O10" i="15"/>
  <c r="Q10" i="15"/>
  <c r="V10" i="15"/>
  <c r="G12" i="15"/>
  <c r="I12" i="15"/>
  <c r="K12" i="15"/>
  <c r="M12" i="15"/>
  <c r="O12" i="15"/>
  <c r="Q12" i="15"/>
  <c r="V12" i="15"/>
  <c r="G17" i="15"/>
  <c r="G8" i="15" s="1"/>
  <c r="I17" i="15"/>
  <c r="K17" i="15"/>
  <c r="O17" i="15"/>
  <c r="O8" i="15" s="1"/>
  <c r="Q17" i="15"/>
  <c r="V17" i="15"/>
  <c r="G22" i="15"/>
  <c r="I22" i="15"/>
  <c r="K22" i="15"/>
  <c r="M22" i="15"/>
  <c r="O22" i="15"/>
  <c r="Q22" i="15"/>
  <c r="V22" i="15"/>
  <c r="G27" i="15"/>
  <c r="I27" i="15"/>
  <c r="K27" i="15"/>
  <c r="M27" i="15"/>
  <c r="O27" i="15"/>
  <c r="Q27" i="15"/>
  <c r="V27" i="15"/>
  <c r="G28" i="15"/>
  <c r="I28" i="15"/>
  <c r="K28" i="15"/>
  <c r="M28" i="15"/>
  <c r="O28" i="15"/>
  <c r="Q28" i="15"/>
  <c r="V28" i="15"/>
  <c r="G30" i="15"/>
  <c r="M30" i="15" s="1"/>
  <c r="I30" i="15"/>
  <c r="K30" i="15"/>
  <c r="O30" i="15"/>
  <c r="Q30" i="15"/>
  <c r="V30" i="15"/>
  <c r="G32" i="15"/>
  <c r="M32" i="15" s="1"/>
  <c r="I32" i="15"/>
  <c r="K32" i="15"/>
  <c r="K31" i="15" s="1"/>
  <c r="O32" i="15"/>
  <c r="Q32" i="15"/>
  <c r="V32" i="15"/>
  <c r="V31" i="15" s="1"/>
  <c r="G33" i="15"/>
  <c r="I33" i="15"/>
  <c r="K33" i="15"/>
  <c r="M33" i="15"/>
  <c r="O33" i="15"/>
  <c r="Q33" i="15"/>
  <c r="V33" i="15"/>
  <c r="G34" i="15"/>
  <c r="G31" i="15" s="1"/>
  <c r="I34" i="15"/>
  <c r="K34" i="15"/>
  <c r="O34" i="15"/>
  <c r="O31" i="15" s="1"/>
  <c r="Q34" i="15"/>
  <c r="V34" i="15"/>
  <c r="G35" i="15"/>
  <c r="M35" i="15" s="1"/>
  <c r="I35" i="15"/>
  <c r="I31" i="15" s="1"/>
  <c r="K35" i="15"/>
  <c r="O35" i="15"/>
  <c r="Q35" i="15"/>
  <c r="Q31" i="15" s="1"/>
  <c r="V35" i="15"/>
  <c r="G36" i="15"/>
  <c r="M36" i="15" s="1"/>
  <c r="I36" i="15"/>
  <c r="K36" i="15"/>
  <c r="O36" i="15"/>
  <c r="Q36" i="15"/>
  <c r="V36" i="15"/>
  <c r="G37" i="15"/>
  <c r="I37" i="15"/>
  <c r="K37" i="15"/>
  <c r="M37" i="15"/>
  <c r="O37" i="15"/>
  <c r="Q37" i="15"/>
  <c r="V37" i="15"/>
  <c r="G38" i="15"/>
  <c r="M38" i="15" s="1"/>
  <c r="I38" i="15"/>
  <c r="K38" i="15"/>
  <c r="O38" i="15"/>
  <c r="Q38" i="15"/>
  <c r="V38" i="15"/>
  <c r="AF40" i="15"/>
  <c r="G34" i="14"/>
  <c r="G9" i="14"/>
  <c r="M9" i="14" s="1"/>
  <c r="I9" i="14"/>
  <c r="I8" i="14" s="1"/>
  <c r="K9" i="14"/>
  <c r="K8" i="14" s="1"/>
  <c r="O9" i="14"/>
  <c r="Q9" i="14"/>
  <c r="Q8" i="14" s="1"/>
  <c r="V9" i="14"/>
  <c r="V8" i="14" s="1"/>
  <c r="G15" i="14"/>
  <c r="I15" i="14"/>
  <c r="K15" i="14"/>
  <c r="M15" i="14"/>
  <c r="O15" i="14"/>
  <c r="Q15" i="14"/>
  <c r="V15" i="14"/>
  <c r="G20" i="14"/>
  <c r="I20" i="14"/>
  <c r="K20" i="14"/>
  <c r="M20" i="14"/>
  <c r="O20" i="14"/>
  <c r="Q20" i="14"/>
  <c r="V20" i="14"/>
  <c r="G26" i="14"/>
  <c r="G8" i="14" s="1"/>
  <c r="I26" i="14"/>
  <c r="K26" i="14"/>
  <c r="O26" i="14"/>
  <c r="O8" i="14" s="1"/>
  <c r="Q26" i="14"/>
  <c r="V26" i="14"/>
  <c r="G28" i="14"/>
  <c r="M28" i="14" s="1"/>
  <c r="I28" i="14"/>
  <c r="K28" i="14"/>
  <c r="O28" i="14"/>
  <c r="Q28" i="14"/>
  <c r="V28" i="14"/>
  <c r="G30" i="14"/>
  <c r="I30" i="14"/>
  <c r="K30" i="14"/>
  <c r="M30" i="14"/>
  <c r="O30" i="14"/>
  <c r="Q30" i="14"/>
  <c r="V30" i="14"/>
  <c r="G31" i="14"/>
  <c r="I31" i="14"/>
  <c r="K31" i="14"/>
  <c r="M31" i="14"/>
  <c r="O31" i="14"/>
  <c r="Q31" i="14"/>
  <c r="V31" i="14"/>
  <c r="G32" i="14"/>
  <c r="M32" i="14" s="1"/>
  <c r="I32" i="14"/>
  <c r="K32" i="14"/>
  <c r="O32" i="14"/>
  <c r="Q32" i="14"/>
  <c r="V32" i="14"/>
  <c r="AF34" i="14"/>
  <c r="G32" i="13"/>
  <c r="G9" i="13"/>
  <c r="M9" i="13" s="1"/>
  <c r="I9" i="13"/>
  <c r="I8" i="13" s="1"/>
  <c r="K9" i="13"/>
  <c r="K8" i="13" s="1"/>
  <c r="O9" i="13"/>
  <c r="Q9" i="13"/>
  <c r="Q8" i="13" s="1"/>
  <c r="V9" i="13"/>
  <c r="V8" i="13" s="1"/>
  <c r="G11" i="13"/>
  <c r="I11" i="13"/>
  <c r="K11" i="13"/>
  <c r="M11" i="13"/>
  <c r="O11" i="13"/>
  <c r="Q11" i="13"/>
  <c r="V11" i="13"/>
  <c r="G12" i="13"/>
  <c r="I12" i="13"/>
  <c r="K12" i="13"/>
  <c r="M12" i="13"/>
  <c r="O12" i="13"/>
  <c r="Q12" i="13"/>
  <c r="V12" i="13"/>
  <c r="G14" i="13"/>
  <c r="G8" i="13" s="1"/>
  <c r="I14" i="13"/>
  <c r="K14" i="13"/>
  <c r="O14" i="13"/>
  <c r="O8" i="13" s="1"/>
  <c r="Q14" i="13"/>
  <c r="V14" i="13"/>
  <c r="G16" i="13"/>
  <c r="I16" i="13"/>
  <c r="K16" i="13"/>
  <c r="M16" i="13"/>
  <c r="O16" i="13"/>
  <c r="Q16" i="13"/>
  <c r="V16" i="13"/>
  <c r="G17" i="13"/>
  <c r="I17" i="13"/>
  <c r="K17" i="13"/>
  <c r="M17" i="13"/>
  <c r="O17" i="13"/>
  <c r="Q17" i="13"/>
  <c r="V17" i="13"/>
  <c r="G19" i="13"/>
  <c r="I19" i="13"/>
  <c r="K19" i="13"/>
  <c r="M19" i="13"/>
  <c r="O19" i="13"/>
  <c r="Q19" i="13"/>
  <c r="V19" i="13"/>
  <c r="G20" i="13"/>
  <c r="M20" i="13" s="1"/>
  <c r="I20" i="13"/>
  <c r="K20" i="13"/>
  <c r="O20" i="13"/>
  <c r="Q20" i="13"/>
  <c r="V20" i="13"/>
  <c r="G22" i="13"/>
  <c r="I22" i="13"/>
  <c r="K22" i="13"/>
  <c r="M22" i="13"/>
  <c r="O22" i="13"/>
  <c r="Q22" i="13"/>
  <c r="V22" i="13"/>
  <c r="G24" i="13"/>
  <c r="I24" i="13"/>
  <c r="I23" i="13" s="1"/>
  <c r="K24" i="13"/>
  <c r="M24" i="13"/>
  <c r="O24" i="13"/>
  <c r="Q24" i="13"/>
  <c r="Q23" i="13" s="1"/>
  <c r="V24" i="13"/>
  <c r="G25" i="13"/>
  <c r="G23" i="13" s="1"/>
  <c r="I25" i="13"/>
  <c r="K25" i="13"/>
  <c r="O25" i="13"/>
  <c r="O23" i="13" s="1"/>
  <c r="Q25" i="13"/>
  <c r="V25" i="13"/>
  <c r="G26" i="13"/>
  <c r="I26" i="13"/>
  <c r="K26" i="13"/>
  <c r="M26" i="13"/>
  <c r="O26" i="13"/>
  <c r="Q26" i="13"/>
  <c r="V26" i="13"/>
  <c r="G27" i="13"/>
  <c r="M27" i="13" s="1"/>
  <c r="I27" i="13"/>
  <c r="K27" i="13"/>
  <c r="K23" i="13" s="1"/>
  <c r="O27" i="13"/>
  <c r="Q27" i="13"/>
  <c r="V27" i="13"/>
  <c r="V23" i="13" s="1"/>
  <c r="G28" i="13"/>
  <c r="I28" i="13"/>
  <c r="K28" i="13"/>
  <c r="M28" i="13"/>
  <c r="O28" i="13"/>
  <c r="Q28" i="13"/>
  <c r="V28" i="13"/>
  <c r="G29" i="13"/>
  <c r="M29" i="13" s="1"/>
  <c r="I29" i="13"/>
  <c r="K29" i="13"/>
  <c r="O29" i="13"/>
  <c r="Q29" i="13"/>
  <c r="V29" i="13"/>
  <c r="G30" i="13"/>
  <c r="I30" i="13"/>
  <c r="K30" i="13"/>
  <c r="M30" i="13"/>
  <c r="O30" i="13"/>
  <c r="Q30" i="13"/>
  <c r="V30" i="13"/>
  <c r="AF32" i="13"/>
  <c r="G23" i="12"/>
  <c r="G8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1" i="12"/>
  <c r="I11" i="12"/>
  <c r="K11" i="12"/>
  <c r="M11" i="12"/>
  <c r="O11" i="12"/>
  <c r="Q11" i="12"/>
  <c r="V11" i="12"/>
  <c r="G13" i="12"/>
  <c r="I13" i="12"/>
  <c r="K13" i="12"/>
  <c r="M13" i="12"/>
  <c r="O13" i="12"/>
  <c r="Q13" i="12"/>
  <c r="V13" i="12"/>
  <c r="G15" i="12"/>
  <c r="M15" i="12" s="1"/>
  <c r="I15" i="12"/>
  <c r="K15" i="12"/>
  <c r="O15" i="12"/>
  <c r="O8" i="12" s="1"/>
  <c r="Q15" i="12"/>
  <c r="V15" i="12"/>
  <c r="G17" i="12"/>
  <c r="M17" i="12" s="1"/>
  <c r="I17" i="12"/>
  <c r="K17" i="12"/>
  <c r="O17" i="12"/>
  <c r="Q17" i="12"/>
  <c r="V17" i="12"/>
  <c r="G19" i="12"/>
  <c r="I19" i="12"/>
  <c r="K19" i="12"/>
  <c r="M19" i="12"/>
  <c r="O19" i="12"/>
  <c r="Q19" i="12"/>
  <c r="V19" i="12"/>
  <c r="G20" i="12"/>
  <c r="I20" i="12"/>
  <c r="K20" i="12"/>
  <c r="M20" i="12"/>
  <c r="O20" i="12"/>
  <c r="Q20" i="12"/>
  <c r="V20" i="12"/>
  <c r="G21" i="12"/>
  <c r="M21" i="12" s="1"/>
  <c r="I21" i="12"/>
  <c r="K21" i="12"/>
  <c r="O21" i="12"/>
  <c r="Q21" i="12"/>
  <c r="V21" i="12"/>
  <c r="AF23" i="12"/>
  <c r="I20" i="1"/>
  <c r="I19" i="1"/>
  <c r="I18" i="1"/>
  <c r="I17" i="1"/>
  <c r="I16" i="1"/>
  <c r="I56" i="1"/>
  <c r="J55" i="1" s="1"/>
  <c r="F47" i="1"/>
  <c r="G23" i="1" s="1"/>
  <c r="G47" i="1"/>
  <c r="G25" i="1" s="1"/>
  <c r="H47" i="1"/>
  <c r="I46" i="1"/>
  <c r="I45" i="1"/>
  <c r="I44" i="1"/>
  <c r="I43" i="1"/>
  <c r="I42" i="1"/>
  <c r="I41" i="1"/>
  <c r="I40" i="1"/>
  <c r="I39" i="1"/>
  <c r="I47" i="1" s="1"/>
  <c r="J54" i="1" l="1"/>
  <c r="J56" i="1" s="1"/>
  <c r="A27" i="1"/>
  <c r="M8" i="16"/>
  <c r="M42" i="16"/>
  <c r="M41" i="16" s="1"/>
  <c r="AE50" i="16"/>
  <c r="M8" i="15"/>
  <c r="AE40" i="15"/>
  <c r="M34" i="15"/>
  <c r="M31" i="15" s="1"/>
  <c r="M17" i="15"/>
  <c r="AE34" i="14"/>
  <c r="M26" i="14"/>
  <c r="M8" i="14" s="1"/>
  <c r="M25" i="13"/>
  <c r="M23" i="13" s="1"/>
  <c r="M14" i="13"/>
  <c r="M8" i="13" s="1"/>
  <c r="AE32" i="13"/>
  <c r="M8" i="12"/>
  <c r="AE23" i="12"/>
  <c r="J46" i="1"/>
  <c r="J44" i="1"/>
  <c r="J42" i="1"/>
  <c r="J40" i="1"/>
  <c r="J45" i="1"/>
  <c r="J43" i="1"/>
  <c r="J41" i="1"/>
  <c r="J39" i="1"/>
  <c r="J47" i="1" s="1"/>
  <c r="I21" i="1"/>
  <c r="J28" i="1"/>
  <c r="J26" i="1"/>
  <c r="G38" i="1"/>
  <c r="F38" i="1"/>
  <c r="J23" i="1"/>
  <c r="J24" i="1"/>
  <c r="J25" i="1"/>
  <c r="J27" i="1"/>
  <c r="E24" i="1"/>
  <c r="G24" i="1"/>
  <c r="E26" i="1"/>
  <c r="G26" i="1"/>
  <c r="G28" i="1" l="1"/>
  <c r="G27" i="1" s="1"/>
  <c r="G29" i="1" s="1"/>
  <c r="A28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klimek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klimek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klimek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klimek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klimek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<sst xmlns="http://schemas.openxmlformats.org/spreadsheetml/2006/main" count="905" uniqueCount="209">
  <si>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</si>
  <si>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</si>
  <si>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</si>
  <si>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</si>
  <si>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</si>
  <si>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</si>
  <si>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</si>
  <si>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</si>
  <si>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</si>
  <si>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</si>
  <si>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</si>
  <si>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</si>
  <si>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</si>
  <si>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</si>
  <si>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</si>
  <si>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</si>
  <si>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</si>
  <si>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</si>
  <si>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</si>
  <si>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</si>
  <si>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</si>
  <si>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</si>
  <si>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</si>
  <si>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</si>
  <si>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</si>
  <si>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</si>
  <si>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</si>
  <si>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</si>
  <si>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</si>
  <si>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</si>
  <si>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</si>
  <si>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</si>
  <si>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</si>
  <si>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</si>
  <si>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</si>
  <si>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</si>
  <si>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</si>
  <si>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</si>
  <si>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</si>
  <si>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</si>
  <si>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</si>
  <si>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</si>
  <si>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</si>
  <si>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002/2020</t>
  </si>
  <si>
    <t>Oprava bytů Krnov</t>
  </si>
  <si>
    <t>Stavba</t>
  </si>
  <si>
    <t>Stavební objekt</t>
  </si>
  <si>
    <t>SO01</t>
  </si>
  <si>
    <t>Oprava bytů</t>
  </si>
  <si>
    <t>A</t>
  </si>
  <si>
    <t>Hlavní náměstí 16, byt č.3</t>
  </si>
  <si>
    <t>B</t>
  </si>
  <si>
    <t>Slezská 1, byt č. 9</t>
  </si>
  <si>
    <t>C</t>
  </si>
  <si>
    <t>Šturzova 3, byt č. 3</t>
  </si>
  <si>
    <t>D</t>
  </si>
  <si>
    <t>Moravská 6, byt č. 13</t>
  </si>
  <si>
    <t>E</t>
  </si>
  <si>
    <t>Petrovická 23, byt č. 12</t>
  </si>
  <si>
    <t>Celkem za stavbu</t>
  </si>
  <si>
    <t>CZK</t>
  </si>
  <si>
    <t>Rekapitulace dílů</t>
  </si>
  <si>
    <t>Typ dílu</t>
  </si>
  <si>
    <t>776</t>
  </si>
  <si>
    <t>Podlahy povlakové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</si>
  <si>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</si>
  <si>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</si>
  <si>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</si>
  <si>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</si>
  <si>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</si>
  <si>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</si>
  <si>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</si>
  <si>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</si>
  <si>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</si>
  <si>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</si>
  <si>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</si>
  <si>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</si>
  <si>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</si>
  <si>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</si>
  <si>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</si>
  <si>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</si>
  <si>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</si>
  <si>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</si>
  <si>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</si>
  <si>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</si>
  <si>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</si>
  <si>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</si>
  <si>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</si>
  <si>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</si>
  <si>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</si>
  <si>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</si>
  <si>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</si>
  <si>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</si>
  <si>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</si>
  <si>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</si>
  <si>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</si>
  <si>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</si>
  <si>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</si>
  <si>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776994111R00</t>
  </si>
  <si>
    <t>Svařování povlakových podlah z pásů nebo čtverců</t>
  </si>
  <si>
    <t>m</t>
  </si>
  <si>
    <t>RTS 20/ II</t>
  </si>
  <si>
    <t>Indiv</t>
  </si>
  <si>
    <t>Práce</t>
  </si>
  <si>
    <t>POL1_</t>
  </si>
  <si>
    <t>3,29*3</t>
  </si>
  <si>
    <t>VV</t>
  </si>
  <si>
    <t>776421100R00</t>
  </si>
  <si>
    <t>Lepení podlahových soklíků z PVC a vinylu včetně dodávky soklíku PVC</t>
  </si>
  <si>
    <t>2*(3,29+3,95)-0,80</t>
  </si>
  <si>
    <t>776521100R00</t>
  </si>
  <si>
    <t>Lepení povlak.podlah z pásů PVC na Chemopren pouze položení - PVC ve specifikaci</t>
  </si>
  <si>
    <t>m2</t>
  </si>
  <si>
    <t>3,29*3,95</t>
  </si>
  <si>
    <t>776583110R00</t>
  </si>
  <si>
    <t>Položení podložky pod povlakové podlahy</t>
  </si>
  <si>
    <t>tři vrstvy : 12,9955*3</t>
  </si>
  <si>
    <t>SPC00</t>
  </si>
  <si>
    <t>PVC podlaha s nášlapnou vrstvou 0,6 mm, dekor dřeva</t>
  </si>
  <si>
    <t>Vlastní</t>
  </si>
  <si>
    <t>Specifikace</t>
  </si>
  <si>
    <t>POL3_</t>
  </si>
  <si>
    <t>12,9955*1,15</t>
  </si>
  <si>
    <t>SPC01</t>
  </si>
  <si>
    <t>Podložka pod PVC MDF systém 7mm (3mm+4mm)</t>
  </si>
  <si>
    <t>SPC02</t>
  </si>
  <si>
    <t>Starlon 2mm</t>
  </si>
  <si>
    <t>998776202R00</t>
  </si>
  <si>
    <t>Přesun hmot pro podlahy povlakové, výšky do 12 m</t>
  </si>
  <si>
    <t>POL1_7</t>
  </si>
  <si>
    <t>SUM</t>
  </si>
  <si>
    <t>END</t>
  </si>
  <si>
    <t>776401800R00</t>
  </si>
  <si>
    <t>Demontáž soklíků nebo lišt, pryžových nebo z PVC</t>
  </si>
  <si>
    <t>2*2,965+5,52+1,00</t>
  </si>
  <si>
    <t>776511810R00</t>
  </si>
  <si>
    <t>Odstranění PVC a koberců lepených bez podložky</t>
  </si>
  <si>
    <t>776981112R00</t>
  </si>
  <si>
    <t>Lišta hliníková přechod., stejná výška povl.podlah profil 30/A, samolepicí, šířky 30 mm</t>
  </si>
  <si>
    <t>2,30+0,80</t>
  </si>
  <si>
    <t>2*5,60</t>
  </si>
  <si>
    <t>5,52*2,965</t>
  </si>
  <si>
    <t>776999111KR1</t>
  </si>
  <si>
    <t>Odstranění lepidla a vyrovnání podlahy pod nové PVC</t>
  </si>
  <si>
    <t>16,3668*1,15</t>
  </si>
  <si>
    <t>979011211R00</t>
  </si>
  <si>
    <t>Svislá doprava suti a vybour. hmot za 2.NP nošením</t>
  </si>
  <si>
    <t>t</t>
  </si>
  <si>
    <t>POL1_9</t>
  </si>
  <si>
    <t>979011219R00</t>
  </si>
  <si>
    <t>Přípl.k svislé dopr.suti za každé další NP nošením</t>
  </si>
  <si>
    <t>979990181R00</t>
  </si>
  <si>
    <t>Poplatek za skládku suti - PVC podlahová krytina</t>
  </si>
  <si>
    <t>979082111R00</t>
  </si>
  <si>
    <t>Vnitrostaveništní doprava suti do 10 m</t>
  </si>
  <si>
    <t>979082121R00</t>
  </si>
  <si>
    <t>Příplatek k vnitrost. dopravě suti za dalších 5 m</t>
  </si>
  <si>
    <t>979082213R00</t>
  </si>
  <si>
    <t>Vodorovná doprava suti po suchu do 1 km</t>
  </si>
  <si>
    <t>979082219R00</t>
  </si>
  <si>
    <t>Příplatek za dopravu suti po suchu za další 1 km</t>
  </si>
  <si>
    <t>2*3,81</t>
  </si>
  <si>
    <t>1*3,15</t>
  </si>
  <si>
    <t>5*4,00</t>
  </si>
  <si>
    <t>4*3,50</t>
  </si>
  <si>
    <t>rezerva mezi zárubněmi : 4,00</t>
  </si>
  <si>
    <t>2*(3,36+3,81)-1,12-0,94</t>
  </si>
  <si>
    <t>2,068+1,315+2,63+0,81+1,61+0,20</t>
  </si>
  <si>
    <t>2*(5,754+4,00)-1-1,12</t>
  </si>
  <si>
    <t>3,50+0,10+1,00+3,66+6,05+2,855</t>
  </si>
  <si>
    <t>3,36*3,81</t>
  </si>
  <si>
    <t>1,61*3,15+1,00</t>
  </si>
  <si>
    <t>5,754*4,00</t>
  </si>
  <si>
    <t>2,855*3,50+1,90*3,50/2</t>
  </si>
  <si>
    <t>rezerva mezi zárubněmi : 1,00</t>
  </si>
  <si>
    <t>3 vrstvy : 3*56,2066</t>
  </si>
  <si>
    <t>56,2066*1,15</t>
  </si>
  <si>
    <t>2*0,80+0,70+0,60</t>
  </si>
  <si>
    <t>3*5,28</t>
  </si>
  <si>
    <t>3,099*2</t>
  </si>
  <si>
    <t>2,52*2</t>
  </si>
  <si>
    <t>2,50*1+1*2,55+1</t>
  </si>
  <si>
    <t>2*(3,26+5,28)-0,80</t>
  </si>
  <si>
    <t>2*(3,099+2,23)-0,80</t>
  </si>
  <si>
    <t>2*(2,52+1,73)-0,60</t>
  </si>
  <si>
    <t>1,52+2,50+1,51+1,00+2,55+1,20+1,80+2,25-(0,80*3+0,70+0,60)</t>
  </si>
  <si>
    <t>3,26*5,28</t>
  </si>
  <si>
    <t>3,099*2,23</t>
  </si>
  <si>
    <t>2,52*1,73</t>
  </si>
  <si>
    <t>2,50*1,51+1,20*2,55+2,00</t>
  </si>
  <si>
    <t>37,31817*1,15</t>
  </si>
  <si>
    <t>Sklad : 2,081</t>
  </si>
  <si>
    <t>Chodba : 10,067</t>
  </si>
  <si>
    <t>Kuchyň : 7,715</t>
  </si>
  <si>
    <t>Pokoj : 12,365</t>
  </si>
  <si>
    <t>1,25+0,80+3*0,70+0,60</t>
  </si>
  <si>
    <t>Sklad : 1,72</t>
  </si>
  <si>
    <t>Chodba : 3*3,09</t>
  </si>
  <si>
    <t>Kuchyň : 3*2,78</t>
  </si>
  <si>
    <t>Pokoj : 2*4,22</t>
  </si>
  <si>
    <t>Obývací pokoj : 4*5,09</t>
  </si>
  <si>
    <t>Sklad : 2*(1,21+1,72)-0,60</t>
  </si>
  <si>
    <t>Chodba : 2*(4,30+3,09)-1,25-0,80-3*0,70-0,60</t>
  </si>
  <si>
    <t>Kuchyň : 2*(2,775+2,78)-0,70</t>
  </si>
  <si>
    <t>Pokoj : 2*(4,22+2,93)-0,70</t>
  </si>
  <si>
    <t>Obývací pokoj : 2*(4,10+5,09)-1,25</t>
  </si>
  <si>
    <t>Obývací pokoj : 20,869</t>
  </si>
  <si>
    <t>3 vrstvy : 53,097*3</t>
  </si>
  <si>
    <t>53,097*1,15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</si>
</sst>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28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3" fillId="0" borderId="32" xfId="0" applyNumberFormat="1" applyFont="1" applyBorder="1" applyAlignment="1">
      <alignment horizontal="right" vertical="center" wrapText="1" shrinkToFit="1"/>
    </xf>
    <xf numFmtId="3" fontId="3" fillId="0" borderId="32" xfId="0" applyNumberFormat="1" applyFont="1" applyBorder="1" applyAlignment="1">
      <alignment horizontal="right" vertical="center" shrinkToFit="1"/>
    </xf>
    <xf numFmtId="3" fontId="0" fillId="0" borderId="32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5" fillId="0" borderId="31" xfId="0" applyNumberFormat="1" applyFont="1" applyBorder="1" applyAlignment="1">
      <alignment vertical="center"/>
    </xf>
    <xf numFmtId="3" fontId="5" fillId="0" borderId="32" xfId="0" applyNumberFormat="1" applyFont="1" applyBorder="1" applyAlignment="1">
      <alignment vertical="center" wrapText="1"/>
    </xf>
    <xf numFmtId="3" fontId="5" fillId="0" borderId="32" xfId="0" applyNumberFormat="1" applyFont="1" applyBorder="1" applyAlignment="1">
      <alignment vertical="center" wrapText="1" shrinkToFit="1"/>
    </xf>
    <xf numFmtId="3" fontId="5" fillId="0" borderId="32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2" xfId="0" applyNumberFormat="1" applyBorder="1" applyAlignment="1">
      <alignment vertical="center" wrapText="1" shrinkToFi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15" fillId="3" borderId="35" xfId="0" applyNumberFormat="1" applyFont="1" applyFill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3" borderId="36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6" xfId="0" applyNumberFormat="1" applyFont="1" applyFill="1" applyBorder="1" applyAlignment="1">
      <alignment horizontal="center" vertical="center"/>
    </xf>
    <xf numFmtId="4" fontId="3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novP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DC08uhAF8IHVOx+HqY6VIBwkXByIB/4kpfN8DbRMb4HtB8k58U0kx8INAvEpI2a0FmjVZx1QajERgS10qPtQ2g==" saltValue="siurU8j4Up2LGoo5z5polA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9"/>
  <sheetViews>
    <sheetView showGridLines="0" tabSelected="1" topLeftCell="B1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22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2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7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SUMIF(F54:F55,A16,I54:I55)+SUMIF(F54:F55,"PSU",I54:I55)</f>
        <v>0</v>
      </c>
      <c r="J16" s="85"/>
    </row>
    <row r="17" spans="1:10" ht="23.25" customHeight="1" x14ac:dyDescent="0.2">
      <c r="A17" s="197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SUMIF(F54:F55,A17,I54:I55)</f>
        <v>0</v>
      </c>
      <c r="J17" s="85"/>
    </row>
    <row r="18" spans="1:10" ht="23.25" customHeight="1" x14ac:dyDescent="0.2">
      <c r="A18" s="197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SUMIF(F54:F55,A18,I54:I55)</f>
        <v>0</v>
      </c>
      <c r="J18" s="85"/>
    </row>
    <row r="19" spans="1:10" ht="23.25" customHeight="1" x14ac:dyDescent="0.2">
      <c r="A19" s="197" t="s">
        <v>68</v>
      </c>
      <c r="B19" s="38" t="s">
        <v>27</v>
      </c>
      <c r="C19" s="62"/>
      <c r="D19" s="63"/>
      <c r="E19" s="83"/>
      <c r="F19" s="84"/>
      <c r="G19" s="83"/>
      <c r="H19" s="84"/>
      <c r="I19" s="83">
        <f>SUMIF(F54:F55,A19,I54:I55)</f>
        <v>0</v>
      </c>
      <c r="J19" s="85"/>
    </row>
    <row r="20" spans="1:10" ht="23.25" customHeight="1" x14ac:dyDescent="0.2">
      <c r="A20" s="197" t="s">
        <v>69</v>
      </c>
      <c r="B20" s="38" t="s">
        <v>28</v>
      </c>
      <c r="C20" s="62"/>
      <c r="D20" s="63"/>
      <c r="E20" s="83"/>
      <c r="F20" s="84"/>
      <c r="G20" s="83"/>
      <c r="H20" s="84"/>
      <c r="I20" s="83">
        <f>SUMIF(F54:F55,A20,I54:I55)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98">
        <f>I23*E23/100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67" t="s">
        <v>23</v>
      </c>
      <c r="C28" s="168"/>
      <c r="D28" s="168"/>
      <c r="E28" s="169"/>
      <c r="F28" s="170"/>
      <c r="G28" s="171">
        <f>A27</f>
        <v>0</v>
      </c>
      <c r="H28" s="171"/>
      <c r="I28" s="171"/>
      <c r="J28" s="172" t="str">
        <f t="shared" si="0"/>
        <v>CZK</v>
      </c>
    </row>
    <row r="29" spans="1:10" ht="27.75" hidden="1" customHeight="1" thickBot="1" x14ac:dyDescent="0.25">
      <c r="A29" s="2"/>
      <c r="B29" s="167" t="s">
        <v>35</v>
      </c>
      <c r="C29" s="173"/>
      <c r="D29" s="173"/>
      <c r="E29" s="173"/>
      <c r="F29" s="174"/>
      <c r="G29" s="175">
        <f>ZakladDPHSni+DPHSni+ZakladDPHZakl+DPHZakl+Zaokrouhleni</f>
        <v>0</v>
      </c>
      <c r="H29" s="175"/>
      <c r="I29" s="175"/>
      <c r="J29" s="176" t="s">
        <v>60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6" t="s">
        <v>16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customHeight="1" x14ac:dyDescent="0.2">
      <c r="A38" s="135" t="s">
        <v>37</v>
      </c>
      <c r="B38" s="140" t="s">
        <v>17</v>
      </c>
      <c r="C38" s="141" t="s">
        <v>5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18</v>
      </c>
      <c r="I38" s="144" t="s">
        <v>1</v>
      </c>
      <c r="J38" s="145" t="s">
        <v>0</v>
      </c>
    </row>
    <row r="39" spans="1:10" ht="25.5" hidden="1" customHeight="1" x14ac:dyDescent="0.2">
      <c r="A39" s="135">
        <v>1</v>
      </c>
      <c r="B39" s="146" t="s">
        <v>45</v>
      </c>
      <c r="C39" s="147"/>
      <c r="D39" s="147"/>
      <c r="E39" s="147"/>
      <c r="F39" s="148">
        <f>'SO01 A Pol'!AE23+'SO01 B Pol'!AE32+'SO01 C Pol'!AE34+'SO01 D Pol'!AE40+'SO01 E Pol'!AE50</f>
        <v>0</v>
      </c>
      <c r="G39" s="149">
        <f>'SO01 A Pol'!AF23+'SO01 B Pol'!AF32+'SO01 C Pol'!AF34+'SO01 D Pol'!AF40+'SO01 E Pol'!AF50</f>
        <v>0</v>
      </c>
      <c r="H39" s="150"/>
      <c r="I39" s="151">
        <f>F39+G39+H39</f>
        <v>0</v>
      </c>
      <c r="J39" s="152" t="str">
        <f>IF(CenaCelkemVypocet=0,"",I39/CenaCelkemVypocet*100)</f>
        <v/>
      </c>
    </row>
    <row r="40" spans="1:10" ht="25.5" customHeight="1" x14ac:dyDescent="0.2">
      <c r="A40" s="135">
        <v>2</v>
      </c>
      <c r="B40" s="153"/>
      <c r="C40" s="154" t="s">
        <v>46</v>
      </c>
      <c r="D40" s="154"/>
      <c r="E40" s="154"/>
      <c r="F40" s="155"/>
      <c r="G40" s="156"/>
      <c r="H40" s="156"/>
      <c r="I40" s="157">
        <f>F40+G40+H40</f>
        <v>0</v>
      </c>
      <c r="J40" s="158" t="str">
        <f>IF(CenaCelkemVypocet=0,"",I40/CenaCelkemVypocet*100)</f>
        <v/>
      </c>
    </row>
    <row r="41" spans="1:10" ht="25.5" customHeight="1" x14ac:dyDescent="0.2">
      <c r="A41" s="135">
        <v>2</v>
      </c>
      <c r="B41" s="153" t="s">
        <v>47</v>
      </c>
      <c r="C41" s="154" t="s">
        <v>48</v>
      </c>
      <c r="D41" s="154"/>
      <c r="E41" s="154"/>
      <c r="F41" s="155">
        <f>'SO01 A Pol'!AE23+'SO01 B Pol'!AE32+'SO01 C Pol'!AE34+'SO01 D Pol'!AE40+'SO01 E Pol'!AE50</f>
        <v>0</v>
      </c>
      <c r="G41" s="156">
        <f>'SO01 A Pol'!AF23+'SO01 B Pol'!AF32+'SO01 C Pol'!AF34+'SO01 D Pol'!AF40+'SO01 E Pol'!AF50</f>
        <v>0</v>
      </c>
      <c r="H41" s="156"/>
      <c r="I41" s="157">
        <f>F41+G41+H41</f>
        <v>0</v>
      </c>
      <c r="J41" s="158" t="str">
        <f>IF(CenaCelkemVypocet=0,"",I41/CenaCelkemVypocet*100)</f>
        <v/>
      </c>
    </row>
    <row r="42" spans="1:10" ht="25.5" customHeight="1" x14ac:dyDescent="0.2">
      <c r="A42" s="135">
        <v>3</v>
      </c>
      <c r="B42" s="159" t="s">
        <v>49</v>
      </c>
      <c r="C42" s="147" t="s">
        <v>50</v>
      </c>
      <c r="D42" s="147"/>
      <c r="E42" s="147"/>
      <c r="F42" s="160">
        <f>'SO01 A Pol'!AE23</f>
        <v>0</v>
      </c>
      <c r="G42" s="150">
        <f>'SO01 A Pol'!AF23</f>
        <v>0</v>
      </c>
      <c r="H42" s="150"/>
      <c r="I42" s="151">
        <f>F42+G42+H42</f>
        <v>0</v>
      </c>
      <c r="J42" s="152" t="str">
        <f>IF(CenaCelkemVypocet=0,"",I42/CenaCelkemVypocet*100)</f>
        <v/>
      </c>
    </row>
    <row r="43" spans="1:10" ht="25.5" customHeight="1" x14ac:dyDescent="0.2">
      <c r="A43" s="135">
        <v>3</v>
      </c>
      <c r="B43" s="159" t="s">
        <v>51</v>
      </c>
      <c r="C43" s="147" t="s">
        <v>52</v>
      </c>
      <c r="D43" s="147"/>
      <c r="E43" s="147"/>
      <c r="F43" s="160">
        <f>'SO01 B Pol'!AE32</f>
        <v>0</v>
      </c>
      <c r="G43" s="150">
        <f>'SO01 B Pol'!AF32</f>
        <v>0</v>
      </c>
      <c r="H43" s="150"/>
      <c r="I43" s="151">
        <f>F43+G43+H43</f>
        <v>0</v>
      </c>
      <c r="J43" s="152" t="str">
        <f>IF(CenaCelkemVypocet=0,"",I43/CenaCelkemVypocet*100)</f>
        <v/>
      </c>
    </row>
    <row r="44" spans="1:10" ht="25.5" customHeight="1" x14ac:dyDescent="0.2">
      <c r="A44" s="135">
        <v>3</v>
      </c>
      <c r="B44" s="159" t="s">
        <v>53</v>
      </c>
      <c r="C44" s="147" t="s">
        <v>54</v>
      </c>
      <c r="D44" s="147"/>
      <c r="E44" s="147"/>
      <c r="F44" s="160">
        <f>'SO01 C Pol'!AE34</f>
        <v>0</v>
      </c>
      <c r="G44" s="150">
        <f>'SO01 C Pol'!AF34</f>
        <v>0</v>
      </c>
      <c r="H44" s="150"/>
      <c r="I44" s="151">
        <f>F44+G44+H44</f>
        <v>0</v>
      </c>
      <c r="J44" s="152" t="str">
        <f>IF(CenaCelkemVypocet=0,"",I44/CenaCelkemVypocet*100)</f>
        <v/>
      </c>
    </row>
    <row r="45" spans="1:10" ht="25.5" customHeight="1" x14ac:dyDescent="0.2">
      <c r="A45" s="135">
        <v>3</v>
      </c>
      <c r="B45" s="159" t="s">
        <v>55</v>
      </c>
      <c r="C45" s="147" t="s">
        <v>56</v>
      </c>
      <c r="D45" s="147"/>
      <c r="E45" s="147"/>
      <c r="F45" s="160">
        <f>'SO01 D Pol'!AE40</f>
        <v>0</v>
      </c>
      <c r="G45" s="150">
        <f>'SO01 D Pol'!AF40</f>
        <v>0</v>
      </c>
      <c r="H45" s="150"/>
      <c r="I45" s="151">
        <f>F45+G45+H45</f>
        <v>0</v>
      </c>
      <c r="J45" s="152" t="str">
        <f>IF(CenaCelkemVypocet=0,"",I45/CenaCelkemVypocet*100)</f>
        <v/>
      </c>
    </row>
    <row r="46" spans="1:10" ht="25.5" customHeight="1" x14ac:dyDescent="0.2">
      <c r="A46" s="135">
        <v>3</v>
      </c>
      <c r="B46" s="159" t="s">
        <v>57</v>
      </c>
      <c r="C46" s="147" t="s">
        <v>58</v>
      </c>
      <c r="D46" s="147"/>
      <c r="E46" s="147"/>
      <c r="F46" s="160">
        <f>'SO01 E Pol'!AE50</f>
        <v>0</v>
      </c>
      <c r="G46" s="150">
        <f>'SO01 E Pol'!AF50</f>
        <v>0</v>
      </c>
      <c r="H46" s="150"/>
      <c r="I46" s="151">
        <f>F46+G46+H46</f>
        <v>0</v>
      </c>
      <c r="J46" s="152" t="str">
        <f>IF(CenaCelkemVypocet=0,"",I46/CenaCelkemVypocet*100)</f>
        <v/>
      </c>
    </row>
    <row r="47" spans="1:10" ht="25.5" customHeight="1" x14ac:dyDescent="0.2">
      <c r="A47" s="135"/>
      <c r="B47" s="161" t="s">
        <v>59</v>
      </c>
      <c r="C47" s="162"/>
      <c r="D47" s="162"/>
      <c r="E47" s="162"/>
      <c r="F47" s="163">
        <f>SUMIF(A39:A46,"=1",F39:F46)</f>
        <v>0</v>
      </c>
      <c r="G47" s="164">
        <f>SUMIF(A39:A46,"=1",G39:G46)</f>
        <v>0</v>
      </c>
      <c r="H47" s="164">
        <f>SUMIF(A39:A46,"=1",H39:H46)</f>
        <v>0</v>
      </c>
      <c r="I47" s="165">
        <f>SUMIF(A39:A46,"=1",I39:I46)</f>
        <v>0</v>
      </c>
      <c r="J47" s="166">
        <f>SUMIF(A39:A46,"=1",J39:J46)</f>
        <v>0</v>
      </c>
    </row>
    <row r="51" spans="1:10" ht="15.75" x14ac:dyDescent="0.25">
      <c r="B51" s="177" t="s">
        <v>61</v>
      </c>
    </row>
    <row r="53" spans="1:10" ht="25.5" customHeight="1" x14ac:dyDescent="0.2">
      <c r="A53" s="179"/>
      <c r="B53" s="182" t="s">
        <v>17</v>
      </c>
      <c r="C53" s="182" t="s">
        <v>5</v>
      </c>
      <c r="D53" s="183"/>
      <c r="E53" s="183"/>
      <c r="F53" s="184" t="s">
        <v>62</v>
      </c>
      <c r="G53" s="184"/>
      <c r="H53" s="184"/>
      <c r="I53" s="184" t="s">
        <v>29</v>
      </c>
      <c r="J53" s="184" t="s">
        <v>0</v>
      </c>
    </row>
    <row r="54" spans="1:10" ht="36.75" customHeight="1" x14ac:dyDescent="0.2">
      <c r="A54" s="180"/>
      <c r="B54" s="185" t="s">
        <v>63</v>
      </c>
      <c r="C54" s="186" t="s">
        <v>64</v>
      </c>
      <c r="D54" s="187"/>
      <c r="E54" s="187"/>
      <c r="F54" s="193" t="s">
        <v>25</v>
      </c>
      <c r="G54" s="194"/>
      <c r="H54" s="194"/>
      <c r="I54" s="194">
        <f>'SO01 A Pol'!G8+'SO01 B Pol'!G8+'SO01 C Pol'!G8+'SO01 D Pol'!G8+'SO01 E Pol'!G8</f>
        <v>0</v>
      </c>
      <c r="J54" s="191" t="str">
        <f>IF(I56=0,"",I54/I56*100)</f>
        <v/>
      </c>
    </row>
    <row r="55" spans="1:10" ht="36.75" customHeight="1" x14ac:dyDescent="0.2">
      <c r="A55" s="180"/>
      <c r="B55" s="185" t="s">
        <v>65</v>
      </c>
      <c r="C55" s="186" t="s">
        <v>66</v>
      </c>
      <c r="D55" s="187"/>
      <c r="E55" s="187"/>
      <c r="F55" s="193" t="s">
        <v>67</v>
      </c>
      <c r="G55" s="194"/>
      <c r="H55" s="194"/>
      <c r="I55" s="194">
        <f>'SO01 B Pol'!G23+'SO01 D Pol'!G31+'SO01 E Pol'!G41</f>
        <v>0</v>
      </c>
      <c r="J55" s="191" t="str">
        <f>IF(I56=0,"",I55/I56*100)</f>
        <v/>
      </c>
    </row>
    <row r="56" spans="1:10" ht="25.5" customHeight="1" x14ac:dyDescent="0.2">
      <c r="A56" s="181"/>
      <c r="B56" s="188" t="s">
        <v>1</v>
      </c>
      <c r="C56" s="189"/>
      <c r="D56" s="190"/>
      <c r="E56" s="190"/>
      <c r="F56" s="195"/>
      <c r="G56" s="196"/>
      <c r="H56" s="196"/>
      <c r="I56" s="196">
        <f>SUM(I54:I55)</f>
        <v>0</v>
      </c>
      <c r="J56" s="192">
        <f>SUM(J54:J55)</f>
        <v>0</v>
      </c>
    </row>
    <row r="57" spans="1:10" x14ac:dyDescent="0.2">
      <c r="F57" s="133"/>
      <c r="G57" s="133"/>
      <c r="H57" s="133"/>
      <c r="I57" s="133"/>
      <c r="J57" s="134"/>
    </row>
    <row r="58" spans="1:10" x14ac:dyDescent="0.2">
      <c r="F58" s="133"/>
      <c r="G58" s="133"/>
      <c r="H58" s="133"/>
      <c r="I58" s="133"/>
      <c r="J58" s="134"/>
    </row>
    <row r="59" spans="1:10" x14ac:dyDescent="0.2">
      <c r="F59" s="133"/>
      <c r="G59" s="133"/>
      <c r="H59" s="133"/>
      <c r="I59" s="133"/>
      <c r="J59" s="134"/>
    </row>
  </sheetData>
  <sheetProtection algorithmName="SHA-512" hashValue="qLNZwwWAKZ3TL+agYPN+SFmXnsRhWTfHgy3EwAXMF9JIBkxifnis4Uj3if5sxIjN072FV78ggp5gglzWZwWmsQ==" saltValue="ax4K5XhPMqdRk4WLG2Ngdg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2">
    <mergeCell ref="C55:E55"/>
    <mergeCell ref="C44:E44"/>
    <mergeCell ref="C45:E45"/>
    <mergeCell ref="C46:E46"/>
    <mergeCell ref="B47:E47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Vfo2y4bAf2WF7YMlNzck09KS+y2cemnzLHfn9knverszMRLK/blYk39c4QkCX3IAO4jBqEhUBeL1p/nJsZw3cw==" saltValue="JQqFGZrwlLsZoHYZVjUx8w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70</v>
      </c>
      <c r="B1" s="198"/>
      <c r="C1" s="198"/>
      <c r="D1" s="198"/>
      <c r="E1" s="198"/>
      <c r="F1" s="198"/>
      <c r="G1" s="198"/>
      <c r="AG1" t="s">
        <v>71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72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8" t="s">
        <v>72</v>
      </c>
      <c r="AG3" t="s">
        <v>73</v>
      </c>
    </row>
    <row r="4" spans="1:60" ht="24.95" customHeight="1" x14ac:dyDescent="0.2">
      <c r="A4" s="203" t="s">
        <v>9</v>
      </c>
      <c r="B4" s="204" t="s">
        <v>49</v>
      </c>
      <c r="C4" s="205" t="s">
        <v>50</v>
      </c>
      <c r="D4" s="206"/>
      <c r="E4" s="206"/>
      <c r="F4" s="206"/>
      <c r="G4" s="207"/>
      <c r="AG4" t="s">
        <v>74</v>
      </c>
    </row>
    <row r="5" spans="1:60" x14ac:dyDescent="0.2">
      <c r="D5" s="10"/>
    </row>
    <row r="6" spans="1:60" ht="38.25" x14ac:dyDescent="0.2">
      <c r="A6" s="209" t="s">
        <v>75</v>
      </c>
      <c r="B6" s="211" t="s">
        <v>76</v>
      </c>
      <c r="C6" s="211" t="s">
        <v>77</v>
      </c>
      <c r="D6" s="210" t="s">
        <v>78</v>
      </c>
      <c r="E6" s="209" t="s">
        <v>79</v>
      </c>
      <c r="F6" s="208" t="s">
        <v>80</v>
      </c>
      <c r="G6" s="209" t="s">
        <v>29</v>
      </c>
      <c r="H6" s="212" t="s">
        <v>30</v>
      </c>
      <c r="I6" s="212" t="s">
        <v>81</v>
      </c>
      <c r="J6" s="212" t="s">
        <v>31</v>
      </c>
      <c r="K6" s="212" t="s">
        <v>82</v>
      </c>
      <c r="L6" s="212" t="s">
        <v>83</v>
      </c>
      <c r="M6" s="212" t="s">
        <v>84</v>
      </c>
      <c r="N6" s="212" t="s">
        <v>85</v>
      </c>
      <c r="O6" s="212" t="s">
        <v>86</v>
      </c>
      <c r="P6" s="212" t="s">
        <v>87</v>
      </c>
      <c r="Q6" s="212" t="s">
        <v>88</v>
      </c>
      <c r="R6" s="212" t="s">
        <v>89</v>
      </c>
      <c r="S6" s="212" t="s">
        <v>90</v>
      </c>
      <c r="T6" s="212" t="s">
        <v>91</v>
      </c>
      <c r="U6" s="212" t="s">
        <v>92</v>
      </c>
      <c r="V6" s="212" t="s">
        <v>93</v>
      </c>
      <c r="W6" s="212" t="s">
        <v>94</v>
      </c>
      <c r="X6" s="212" t="s">
        <v>95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6" t="s">
        <v>96</v>
      </c>
      <c r="B8" s="227" t="s">
        <v>63</v>
      </c>
      <c r="C8" s="247" t="s">
        <v>64</v>
      </c>
      <c r="D8" s="228"/>
      <c r="E8" s="229"/>
      <c r="F8" s="230"/>
      <c r="G8" s="230">
        <f>SUMIF(AG9:AG21,"&lt;&gt;NOR",G9:G21)</f>
        <v>0</v>
      </c>
      <c r="H8" s="230"/>
      <c r="I8" s="230">
        <f>SUM(I9:I21)</f>
        <v>0</v>
      </c>
      <c r="J8" s="230"/>
      <c r="K8" s="230">
        <f>SUM(K9:K21)</f>
        <v>0</v>
      </c>
      <c r="L8" s="230"/>
      <c r="M8" s="230">
        <f>SUM(M9:M21)</f>
        <v>0</v>
      </c>
      <c r="N8" s="230"/>
      <c r="O8" s="230">
        <f>SUM(O9:O21)</f>
        <v>0</v>
      </c>
      <c r="P8" s="230"/>
      <c r="Q8" s="230">
        <f>SUM(Q9:Q21)</f>
        <v>0</v>
      </c>
      <c r="R8" s="230"/>
      <c r="S8" s="230"/>
      <c r="T8" s="231"/>
      <c r="U8" s="225"/>
      <c r="V8" s="225">
        <f>SUM(V9:V21)</f>
        <v>8.3699999999999992</v>
      </c>
      <c r="W8" s="225"/>
      <c r="X8" s="225"/>
      <c r="AG8" t="s">
        <v>97</v>
      </c>
    </row>
    <row r="9" spans="1:60" outlineLevel="1" x14ac:dyDescent="0.2">
      <c r="A9" s="232">
        <v>1</v>
      </c>
      <c r="B9" s="233" t="s">
        <v>98</v>
      </c>
      <c r="C9" s="248" t="s">
        <v>99</v>
      </c>
      <c r="D9" s="234" t="s">
        <v>100</v>
      </c>
      <c r="E9" s="235">
        <v>9.8699999999999992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15</v>
      </c>
      <c r="M9" s="237">
        <f>G9*(1+L9/100)</f>
        <v>0</v>
      </c>
      <c r="N9" s="237">
        <v>4.0000000000000003E-5</v>
      </c>
      <c r="O9" s="237">
        <f>ROUND(E9*N9,2)</f>
        <v>0</v>
      </c>
      <c r="P9" s="237">
        <v>0</v>
      </c>
      <c r="Q9" s="237">
        <f>ROUND(E9*P9,2)</f>
        <v>0</v>
      </c>
      <c r="R9" s="237"/>
      <c r="S9" s="237" t="s">
        <v>101</v>
      </c>
      <c r="T9" s="238" t="s">
        <v>102</v>
      </c>
      <c r="U9" s="222">
        <v>7.8200000000000006E-2</v>
      </c>
      <c r="V9" s="222">
        <f>ROUND(E9*U9,2)</f>
        <v>0.77</v>
      </c>
      <c r="W9" s="222"/>
      <c r="X9" s="222" t="s">
        <v>103</v>
      </c>
      <c r="Y9" s="213"/>
      <c r="Z9" s="213"/>
      <c r="AA9" s="213"/>
      <c r="AB9" s="213"/>
      <c r="AC9" s="213"/>
      <c r="AD9" s="213"/>
      <c r="AE9" s="213"/>
      <c r="AF9" s="213"/>
      <c r="AG9" s="213" t="s">
        <v>104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20"/>
      <c r="B10" s="221"/>
      <c r="C10" s="249" t="s">
        <v>105</v>
      </c>
      <c r="D10" s="223"/>
      <c r="E10" s="224">
        <v>9.8699999999999992</v>
      </c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13"/>
      <c r="Z10" s="213"/>
      <c r="AA10" s="213"/>
      <c r="AB10" s="213"/>
      <c r="AC10" s="213"/>
      <c r="AD10" s="213"/>
      <c r="AE10" s="213"/>
      <c r="AF10" s="213"/>
      <c r="AG10" s="213" t="s">
        <v>106</v>
      </c>
      <c r="AH10" s="213">
        <v>0</v>
      </c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32">
        <v>2</v>
      </c>
      <c r="B11" s="233" t="s">
        <v>107</v>
      </c>
      <c r="C11" s="248" t="s">
        <v>108</v>
      </c>
      <c r="D11" s="234" t="s">
        <v>100</v>
      </c>
      <c r="E11" s="235">
        <v>13.68</v>
      </c>
      <c r="F11" s="236"/>
      <c r="G11" s="237">
        <f>ROUND(E11*F11,2)</f>
        <v>0</v>
      </c>
      <c r="H11" s="236"/>
      <c r="I11" s="237">
        <f>ROUND(E11*H11,2)</f>
        <v>0</v>
      </c>
      <c r="J11" s="236"/>
      <c r="K11" s="237">
        <f>ROUND(E11*J11,2)</f>
        <v>0</v>
      </c>
      <c r="L11" s="237">
        <v>15</v>
      </c>
      <c r="M11" s="237">
        <f>G11*(1+L11/100)</f>
        <v>0</v>
      </c>
      <c r="N11" s="237">
        <v>8.0000000000000007E-5</v>
      </c>
      <c r="O11" s="237">
        <f>ROUND(E11*N11,2)</f>
        <v>0</v>
      </c>
      <c r="P11" s="237">
        <v>0</v>
      </c>
      <c r="Q11" s="237">
        <f>ROUND(E11*P11,2)</f>
        <v>0</v>
      </c>
      <c r="R11" s="237"/>
      <c r="S11" s="237" t="s">
        <v>101</v>
      </c>
      <c r="T11" s="238" t="s">
        <v>102</v>
      </c>
      <c r="U11" s="222">
        <v>0.13719999999999999</v>
      </c>
      <c r="V11" s="222">
        <f>ROUND(E11*U11,2)</f>
        <v>1.88</v>
      </c>
      <c r="W11" s="222"/>
      <c r="X11" s="222" t="s">
        <v>103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104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20"/>
      <c r="B12" s="221"/>
      <c r="C12" s="249" t="s">
        <v>109</v>
      </c>
      <c r="D12" s="223"/>
      <c r="E12" s="224">
        <v>13.68</v>
      </c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13"/>
      <c r="Z12" s="213"/>
      <c r="AA12" s="213"/>
      <c r="AB12" s="213"/>
      <c r="AC12" s="213"/>
      <c r="AD12" s="213"/>
      <c r="AE12" s="213"/>
      <c r="AF12" s="213"/>
      <c r="AG12" s="213" t="s">
        <v>106</v>
      </c>
      <c r="AH12" s="213">
        <v>0</v>
      </c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32">
        <v>3</v>
      </c>
      <c r="B13" s="233" t="s">
        <v>110</v>
      </c>
      <c r="C13" s="248" t="s">
        <v>111</v>
      </c>
      <c r="D13" s="234" t="s">
        <v>112</v>
      </c>
      <c r="E13" s="235">
        <v>12.9955</v>
      </c>
      <c r="F13" s="236"/>
      <c r="G13" s="237">
        <f>ROUND(E13*F13,2)</f>
        <v>0</v>
      </c>
      <c r="H13" s="236"/>
      <c r="I13" s="237">
        <f>ROUND(E13*H13,2)</f>
        <v>0</v>
      </c>
      <c r="J13" s="236"/>
      <c r="K13" s="237">
        <f>ROUND(E13*J13,2)</f>
        <v>0</v>
      </c>
      <c r="L13" s="237">
        <v>15</v>
      </c>
      <c r="M13" s="237">
        <f>G13*(1+L13/100)</f>
        <v>0</v>
      </c>
      <c r="N13" s="237">
        <v>2.5000000000000001E-4</v>
      </c>
      <c r="O13" s="237">
        <f>ROUND(E13*N13,2)</f>
        <v>0</v>
      </c>
      <c r="P13" s="237">
        <v>0</v>
      </c>
      <c r="Q13" s="237">
        <f>ROUND(E13*P13,2)</f>
        <v>0</v>
      </c>
      <c r="R13" s="237"/>
      <c r="S13" s="237" t="s">
        <v>101</v>
      </c>
      <c r="T13" s="238" t="s">
        <v>102</v>
      </c>
      <c r="U13" s="222">
        <v>0.38</v>
      </c>
      <c r="V13" s="222">
        <f>ROUND(E13*U13,2)</f>
        <v>4.9400000000000004</v>
      </c>
      <c r="W13" s="222"/>
      <c r="X13" s="222" t="s">
        <v>103</v>
      </c>
      <c r="Y13" s="213"/>
      <c r="Z13" s="213"/>
      <c r="AA13" s="213"/>
      <c r="AB13" s="213"/>
      <c r="AC13" s="213"/>
      <c r="AD13" s="213"/>
      <c r="AE13" s="213"/>
      <c r="AF13" s="213"/>
      <c r="AG13" s="213" t="s">
        <v>104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20"/>
      <c r="B14" s="221"/>
      <c r="C14" s="249" t="s">
        <v>113</v>
      </c>
      <c r="D14" s="223"/>
      <c r="E14" s="224">
        <v>13</v>
      </c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13"/>
      <c r="Z14" s="213"/>
      <c r="AA14" s="213"/>
      <c r="AB14" s="213"/>
      <c r="AC14" s="213"/>
      <c r="AD14" s="213"/>
      <c r="AE14" s="213"/>
      <c r="AF14" s="213"/>
      <c r="AG14" s="213" t="s">
        <v>106</v>
      </c>
      <c r="AH14" s="213">
        <v>0</v>
      </c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32">
        <v>4</v>
      </c>
      <c r="B15" s="233" t="s">
        <v>114</v>
      </c>
      <c r="C15" s="248" t="s">
        <v>115</v>
      </c>
      <c r="D15" s="234" t="s">
        <v>112</v>
      </c>
      <c r="E15" s="235">
        <v>38.986499999999999</v>
      </c>
      <c r="F15" s="236"/>
      <c r="G15" s="237">
        <f>ROUND(E15*F15,2)</f>
        <v>0</v>
      </c>
      <c r="H15" s="236"/>
      <c r="I15" s="237">
        <f>ROUND(E15*H15,2)</f>
        <v>0</v>
      </c>
      <c r="J15" s="236"/>
      <c r="K15" s="237">
        <f>ROUND(E15*J15,2)</f>
        <v>0</v>
      </c>
      <c r="L15" s="237">
        <v>15</v>
      </c>
      <c r="M15" s="237">
        <f>G15*(1+L15/100)</f>
        <v>0</v>
      </c>
      <c r="N15" s="237">
        <v>0</v>
      </c>
      <c r="O15" s="237">
        <f>ROUND(E15*N15,2)</f>
        <v>0</v>
      </c>
      <c r="P15" s="237">
        <v>0</v>
      </c>
      <c r="Q15" s="237">
        <f>ROUND(E15*P15,2)</f>
        <v>0</v>
      </c>
      <c r="R15" s="237"/>
      <c r="S15" s="237" t="s">
        <v>101</v>
      </c>
      <c r="T15" s="238" t="s">
        <v>102</v>
      </c>
      <c r="U15" s="222">
        <v>0.02</v>
      </c>
      <c r="V15" s="222">
        <f>ROUND(E15*U15,2)</f>
        <v>0.78</v>
      </c>
      <c r="W15" s="222"/>
      <c r="X15" s="222" t="s">
        <v>103</v>
      </c>
      <c r="Y15" s="213"/>
      <c r="Z15" s="213"/>
      <c r="AA15" s="213"/>
      <c r="AB15" s="213"/>
      <c r="AC15" s="213"/>
      <c r="AD15" s="213"/>
      <c r="AE15" s="213"/>
      <c r="AF15" s="213"/>
      <c r="AG15" s="213" t="s">
        <v>104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20"/>
      <c r="B16" s="221"/>
      <c r="C16" s="249" t="s">
        <v>116</v>
      </c>
      <c r="D16" s="223"/>
      <c r="E16" s="224">
        <v>38.99</v>
      </c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13"/>
      <c r="Z16" s="213"/>
      <c r="AA16" s="213"/>
      <c r="AB16" s="213"/>
      <c r="AC16" s="213"/>
      <c r="AD16" s="213"/>
      <c r="AE16" s="213"/>
      <c r="AF16" s="213"/>
      <c r="AG16" s="213" t="s">
        <v>106</v>
      </c>
      <c r="AH16" s="213">
        <v>0</v>
      </c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32">
        <v>5</v>
      </c>
      <c r="B17" s="233" t="s">
        <v>117</v>
      </c>
      <c r="C17" s="248" t="s">
        <v>118</v>
      </c>
      <c r="D17" s="234" t="s">
        <v>112</v>
      </c>
      <c r="E17" s="235">
        <v>14.94482</v>
      </c>
      <c r="F17" s="236"/>
      <c r="G17" s="237">
        <f>ROUND(E17*F17,2)</f>
        <v>0</v>
      </c>
      <c r="H17" s="236"/>
      <c r="I17" s="237">
        <f>ROUND(E17*H17,2)</f>
        <v>0</v>
      </c>
      <c r="J17" s="236"/>
      <c r="K17" s="237">
        <f>ROUND(E17*J17,2)</f>
        <v>0</v>
      </c>
      <c r="L17" s="237">
        <v>15</v>
      </c>
      <c r="M17" s="237">
        <f>G17*(1+L17/100)</f>
        <v>0</v>
      </c>
      <c r="N17" s="237">
        <v>0</v>
      </c>
      <c r="O17" s="237">
        <f>ROUND(E17*N17,2)</f>
        <v>0</v>
      </c>
      <c r="P17" s="237">
        <v>0</v>
      </c>
      <c r="Q17" s="237">
        <f>ROUND(E17*P17,2)</f>
        <v>0</v>
      </c>
      <c r="R17" s="237"/>
      <c r="S17" s="237" t="s">
        <v>119</v>
      </c>
      <c r="T17" s="238" t="s">
        <v>102</v>
      </c>
      <c r="U17" s="222">
        <v>0</v>
      </c>
      <c r="V17" s="222">
        <f>ROUND(E17*U17,2)</f>
        <v>0</v>
      </c>
      <c r="W17" s="222"/>
      <c r="X17" s="222" t="s">
        <v>120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121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20"/>
      <c r="B18" s="221"/>
      <c r="C18" s="249" t="s">
        <v>122</v>
      </c>
      <c r="D18" s="223"/>
      <c r="E18" s="224">
        <v>14.94</v>
      </c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13"/>
      <c r="Z18" s="213"/>
      <c r="AA18" s="213"/>
      <c r="AB18" s="213"/>
      <c r="AC18" s="213"/>
      <c r="AD18" s="213"/>
      <c r="AE18" s="213"/>
      <c r="AF18" s="213"/>
      <c r="AG18" s="213" t="s">
        <v>106</v>
      </c>
      <c r="AH18" s="213">
        <v>0</v>
      </c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39">
        <v>6</v>
      </c>
      <c r="B19" s="240" t="s">
        <v>123</v>
      </c>
      <c r="C19" s="250" t="s">
        <v>124</v>
      </c>
      <c r="D19" s="241" t="s">
        <v>112</v>
      </c>
      <c r="E19" s="242">
        <v>14.94482</v>
      </c>
      <c r="F19" s="243"/>
      <c r="G19" s="244">
        <f>ROUND(E19*F19,2)</f>
        <v>0</v>
      </c>
      <c r="H19" s="243"/>
      <c r="I19" s="244">
        <f>ROUND(E19*H19,2)</f>
        <v>0</v>
      </c>
      <c r="J19" s="243"/>
      <c r="K19" s="244">
        <f>ROUND(E19*J19,2)</f>
        <v>0</v>
      </c>
      <c r="L19" s="244">
        <v>15</v>
      </c>
      <c r="M19" s="244">
        <f>G19*(1+L19/100)</f>
        <v>0</v>
      </c>
      <c r="N19" s="244">
        <v>0</v>
      </c>
      <c r="O19" s="244">
        <f>ROUND(E19*N19,2)</f>
        <v>0</v>
      </c>
      <c r="P19" s="244">
        <v>0</v>
      </c>
      <c r="Q19" s="244">
        <f>ROUND(E19*P19,2)</f>
        <v>0</v>
      </c>
      <c r="R19" s="244"/>
      <c r="S19" s="244" t="s">
        <v>119</v>
      </c>
      <c r="T19" s="245" t="s">
        <v>102</v>
      </c>
      <c r="U19" s="222">
        <v>0</v>
      </c>
      <c r="V19" s="222">
        <f>ROUND(E19*U19,2)</f>
        <v>0</v>
      </c>
      <c r="W19" s="222"/>
      <c r="X19" s="222" t="s">
        <v>120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121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39">
        <v>7</v>
      </c>
      <c r="B20" s="240" t="s">
        <v>125</v>
      </c>
      <c r="C20" s="250" t="s">
        <v>126</v>
      </c>
      <c r="D20" s="241" t="s">
        <v>112</v>
      </c>
      <c r="E20" s="242">
        <v>14.94482</v>
      </c>
      <c r="F20" s="243"/>
      <c r="G20" s="244">
        <f>ROUND(E20*F20,2)</f>
        <v>0</v>
      </c>
      <c r="H20" s="243"/>
      <c r="I20" s="244">
        <f>ROUND(E20*H20,2)</f>
        <v>0</v>
      </c>
      <c r="J20" s="243"/>
      <c r="K20" s="244">
        <f>ROUND(E20*J20,2)</f>
        <v>0</v>
      </c>
      <c r="L20" s="244">
        <v>15</v>
      </c>
      <c r="M20" s="244">
        <f>G20*(1+L20/100)</f>
        <v>0</v>
      </c>
      <c r="N20" s="244">
        <v>0</v>
      </c>
      <c r="O20" s="244">
        <f>ROUND(E20*N20,2)</f>
        <v>0</v>
      </c>
      <c r="P20" s="244">
        <v>0</v>
      </c>
      <c r="Q20" s="244">
        <f>ROUND(E20*P20,2)</f>
        <v>0</v>
      </c>
      <c r="R20" s="244"/>
      <c r="S20" s="244" t="s">
        <v>119</v>
      </c>
      <c r="T20" s="245" t="s">
        <v>102</v>
      </c>
      <c r="U20" s="222">
        <v>0</v>
      </c>
      <c r="V20" s="222">
        <f>ROUND(E20*U20,2)</f>
        <v>0</v>
      </c>
      <c r="W20" s="222"/>
      <c r="X20" s="222" t="s">
        <v>120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121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32">
        <v>8</v>
      </c>
      <c r="B21" s="233" t="s">
        <v>127</v>
      </c>
      <c r="C21" s="248" t="s">
        <v>128</v>
      </c>
      <c r="D21" s="234" t="s">
        <v>0</v>
      </c>
      <c r="E21" s="235">
        <v>173.798</v>
      </c>
      <c r="F21" s="236"/>
      <c r="G21" s="237">
        <f>ROUND(E21*F21,2)</f>
        <v>0</v>
      </c>
      <c r="H21" s="236"/>
      <c r="I21" s="237">
        <f>ROUND(E21*H21,2)</f>
        <v>0</v>
      </c>
      <c r="J21" s="236"/>
      <c r="K21" s="237">
        <f>ROUND(E21*J21,2)</f>
        <v>0</v>
      </c>
      <c r="L21" s="237">
        <v>15</v>
      </c>
      <c r="M21" s="237">
        <f>G21*(1+L21/100)</f>
        <v>0</v>
      </c>
      <c r="N21" s="237">
        <v>0</v>
      </c>
      <c r="O21" s="237">
        <f>ROUND(E21*N21,2)</f>
        <v>0</v>
      </c>
      <c r="P21" s="237">
        <v>0</v>
      </c>
      <c r="Q21" s="237">
        <f>ROUND(E21*P21,2)</f>
        <v>0</v>
      </c>
      <c r="R21" s="237"/>
      <c r="S21" s="237" t="s">
        <v>101</v>
      </c>
      <c r="T21" s="238" t="s">
        <v>102</v>
      </c>
      <c r="U21" s="222">
        <v>0</v>
      </c>
      <c r="V21" s="222">
        <f>ROUND(E21*U21,2)</f>
        <v>0</v>
      </c>
      <c r="W21" s="222"/>
      <c r="X21" s="222" t="s">
        <v>103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129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x14ac:dyDescent="0.2">
      <c r="A22" s="3"/>
      <c r="B22" s="4"/>
      <c r="C22" s="251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AE22">
        <v>15</v>
      </c>
      <c r="AF22">
        <v>21</v>
      </c>
      <c r="AG22" t="s">
        <v>83</v>
      </c>
    </row>
    <row r="23" spans="1:60" x14ac:dyDescent="0.2">
      <c r="A23" s="216"/>
      <c r="B23" s="217" t="s">
        <v>29</v>
      </c>
      <c r="C23" s="252"/>
      <c r="D23" s="218"/>
      <c r="E23" s="219"/>
      <c r="F23" s="219"/>
      <c r="G23" s="246">
        <f>G8</f>
        <v>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AE23">
        <f>SUMIF(L7:L21,AE22,G7:G21)</f>
        <v>0</v>
      </c>
      <c r="AF23">
        <f>SUMIF(L7:L21,AF22,G7:G21)</f>
        <v>0</v>
      </c>
      <c r="AG23" t="s">
        <v>130</v>
      </c>
    </row>
    <row r="24" spans="1:60" x14ac:dyDescent="0.2">
      <c r="C24" s="253"/>
      <c r="D24" s="10"/>
      <c r="AG24" t="s">
        <v>131</v>
      </c>
    </row>
    <row r="25" spans="1:60" x14ac:dyDescent="0.2">
      <c r="D25" s="10"/>
    </row>
    <row r="26" spans="1:60" x14ac:dyDescent="0.2">
      <c r="D26" s="10"/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04zHhgJ2SlaS65uN2V6y7EfjfFcszjxsZ1B24zae+KsO456NXZA36gR36FXW2Q8OHynu7acDI9HvfG5ImTvClw==" saltValue="8thks9xAjPrXa+geKWBBjQ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70</v>
      </c>
      <c r="B1" s="198"/>
      <c r="C1" s="198"/>
      <c r="D1" s="198"/>
      <c r="E1" s="198"/>
      <c r="F1" s="198"/>
      <c r="G1" s="198"/>
      <c r="AG1" t="s">
        <v>71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72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8" t="s">
        <v>72</v>
      </c>
      <c r="AG3" t="s">
        <v>73</v>
      </c>
    </row>
    <row r="4" spans="1:60" ht="24.95" customHeight="1" x14ac:dyDescent="0.2">
      <c r="A4" s="203" t="s">
        <v>9</v>
      </c>
      <c r="B4" s="204" t="s">
        <v>51</v>
      </c>
      <c r="C4" s="205" t="s">
        <v>52</v>
      </c>
      <c r="D4" s="206"/>
      <c r="E4" s="206"/>
      <c r="F4" s="206"/>
      <c r="G4" s="207"/>
      <c r="AG4" t="s">
        <v>74</v>
      </c>
    </row>
    <row r="5" spans="1:60" x14ac:dyDescent="0.2">
      <c r="D5" s="10"/>
    </row>
    <row r="6" spans="1:60" ht="38.25" x14ac:dyDescent="0.2">
      <c r="A6" s="209" t="s">
        <v>75</v>
      </c>
      <c r="B6" s="211" t="s">
        <v>76</v>
      </c>
      <c r="C6" s="211" t="s">
        <v>77</v>
      </c>
      <c r="D6" s="210" t="s">
        <v>78</v>
      </c>
      <c r="E6" s="209" t="s">
        <v>79</v>
      </c>
      <c r="F6" s="208" t="s">
        <v>80</v>
      </c>
      <c r="G6" s="209" t="s">
        <v>29</v>
      </c>
      <c r="H6" s="212" t="s">
        <v>30</v>
      </c>
      <c r="I6" s="212" t="s">
        <v>81</v>
      </c>
      <c r="J6" s="212" t="s">
        <v>31</v>
      </c>
      <c r="K6" s="212" t="s">
        <v>82</v>
      </c>
      <c r="L6" s="212" t="s">
        <v>83</v>
      </c>
      <c r="M6" s="212" t="s">
        <v>84</v>
      </c>
      <c r="N6" s="212" t="s">
        <v>85</v>
      </c>
      <c r="O6" s="212" t="s">
        <v>86</v>
      </c>
      <c r="P6" s="212" t="s">
        <v>87</v>
      </c>
      <c r="Q6" s="212" t="s">
        <v>88</v>
      </c>
      <c r="R6" s="212" t="s">
        <v>89</v>
      </c>
      <c r="S6" s="212" t="s">
        <v>90</v>
      </c>
      <c r="T6" s="212" t="s">
        <v>91</v>
      </c>
      <c r="U6" s="212" t="s">
        <v>92</v>
      </c>
      <c r="V6" s="212" t="s">
        <v>93</v>
      </c>
      <c r="W6" s="212" t="s">
        <v>94</v>
      </c>
      <c r="X6" s="212" t="s">
        <v>95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6" t="s">
        <v>96</v>
      </c>
      <c r="B8" s="227" t="s">
        <v>63</v>
      </c>
      <c r="C8" s="247" t="s">
        <v>64</v>
      </c>
      <c r="D8" s="228"/>
      <c r="E8" s="229"/>
      <c r="F8" s="230"/>
      <c r="G8" s="230">
        <f>SUMIF(AG9:AG22,"&lt;&gt;NOR",G9:G22)</f>
        <v>0</v>
      </c>
      <c r="H8" s="230"/>
      <c r="I8" s="230">
        <f>SUM(I9:I22)</f>
        <v>0</v>
      </c>
      <c r="J8" s="230"/>
      <c r="K8" s="230">
        <f>SUM(K9:K22)</f>
        <v>0</v>
      </c>
      <c r="L8" s="230"/>
      <c r="M8" s="230">
        <f>SUM(M9:M22)</f>
        <v>0</v>
      </c>
      <c r="N8" s="230"/>
      <c r="O8" s="230">
        <f>SUM(O9:O22)</f>
        <v>0</v>
      </c>
      <c r="P8" s="230"/>
      <c r="Q8" s="230">
        <f>SUM(Q9:Q22)</f>
        <v>0.08</v>
      </c>
      <c r="R8" s="230"/>
      <c r="S8" s="230"/>
      <c r="T8" s="231"/>
      <c r="U8" s="225"/>
      <c r="V8" s="225">
        <f>SUM(V9:V22)</f>
        <v>11.44</v>
      </c>
      <c r="W8" s="225"/>
      <c r="X8" s="225"/>
      <c r="AG8" t="s">
        <v>97</v>
      </c>
    </row>
    <row r="9" spans="1:60" outlineLevel="1" x14ac:dyDescent="0.2">
      <c r="A9" s="232">
        <v>1</v>
      </c>
      <c r="B9" s="233" t="s">
        <v>132</v>
      </c>
      <c r="C9" s="248" t="s">
        <v>133</v>
      </c>
      <c r="D9" s="234" t="s">
        <v>100</v>
      </c>
      <c r="E9" s="235">
        <v>12.45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15</v>
      </c>
      <c r="M9" s="237">
        <f>G9*(1+L9/100)</f>
        <v>0</v>
      </c>
      <c r="N9" s="237">
        <v>0</v>
      </c>
      <c r="O9" s="237">
        <f>ROUND(E9*N9,2)</f>
        <v>0</v>
      </c>
      <c r="P9" s="237">
        <v>8.0000000000000007E-5</v>
      </c>
      <c r="Q9" s="237">
        <f>ROUND(E9*P9,2)</f>
        <v>0</v>
      </c>
      <c r="R9" s="237"/>
      <c r="S9" s="237" t="s">
        <v>101</v>
      </c>
      <c r="T9" s="238" t="s">
        <v>102</v>
      </c>
      <c r="U9" s="222">
        <v>3.5000000000000003E-2</v>
      </c>
      <c r="V9" s="222">
        <f>ROUND(E9*U9,2)</f>
        <v>0.44</v>
      </c>
      <c r="W9" s="222"/>
      <c r="X9" s="222" t="s">
        <v>103</v>
      </c>
      <c r="Y9" s="213"/>
      <c r="Z9" s="213"/>
      <c r="AA9" s="213"/>
      <c r="AB9" s="213"/>
      <c r="AC9" s="213"/>
      <c r="AD9" s="213"/>
      <c r="AE9" s="213"/>
      <c r="AF9" s="213"/>
      <c r="AG9" s="213" t="s">
        <v>104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20"/>
      <c r="B10" s="221"/>
      <c r="C10" s="249" t="s">
        <v>134</v>
      </c>
      <c r="D10" s="223"/>
      <c r="E10" s="224">
        <v>12.45</v>
      </c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13"/>
      <c r="Z10" s="213"/>
      <c r="AA10" s="213"/>
      <c r="AB10" s="213"/>
      <c r="AC10" s="213"/>
      <c r="AD10" s="213"/>
      <c r="AE10" s="213"/>
      <c r="AF10" s="213"/>
      <c r="AG10" s="213" t="s">
        <v>106</v>
      </c>
      <c r="AH10" s="213">
        <v>0</v>
      </c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39">
        <v>2</v>
      </c>
      <c r="B11" s="240" t="s">
        <v>135</v>
      </c>
      <c r="C11" s="250" t="s">
        <v>136</v>
      </c>
      <c r="D11" s="241" t="s">
        <v>112</v>
      </c>
      <c r="E11" s="242">
        <v>16.366800000000001</v>
      </c>
      <c r="F11" s="243"/>
      <c r="G11" s="244">
        <f>ROUND(E11*F11,2)</f>
        <v>0</v>
      </c>
      <c r="H11" s="243"/>
      <c r="I11" s="244">
        <f>ROUND(E11*H11,2)</f>
        <v>0</v>
      </c>
      <c r="J11" s="243"/>
      <c r="K11" s="244">
        <f>ROUND(E11*J11,2)</f>
        <v>0</v>
      </c>
      <c r="L11" s="244">
        <v>15</v>
      </c>
      <c r="M11" s="244">
        <f>G11*(1+L11/100)</f>
        <v>0</v>
      </c>
      <c r="N11" s="244">
        <v>0</v>
      </c>
      <c r="O11" s="244">
        <f>ROUND(E11*N11,2)</f>
        <v>0</v>
      </c>
      <c r="P11" s="244">
        <v>5.0000000000000001E-3</v>
      </c>
      <c r="Q11" s="244">
        <f>ROUND(E11*P11,2)</f>
        <v>0.08</v>
      </c>
      <c r="R11" s="244"/>
      <c r="S11" s="244" t="s">
        <v>101</v>
      </c>
      <c r="T11" s="245" t="s">
        <v>102</v>
      </c>
      <c r="U11" s="222">
        <v>0.105</v>
      </c>
      <c r="V11" s="222">
        <f>ROUND(E11*U11,2)</f>
        <v>1.72</v>
      </c>
      <c r="W11" s="222"/>
      <c r="X11" s="222" t="s">
        <v>103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104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32">
        <v>3</v>
      </c>
      <c r="B12" s="233" t="s">
        <v>137</v>
      </c>
      <c r="C12" s="248" t="s">
        <v>138</v>
      </c>
      <c r="D12" s="234" t="s">
        <v>100</v>
      </c>
      <c r="E12" s="235">
        <v>3.1</v>
      </c>
      <c r="F12" s="236"/>
      <c r="G12" s="237">
        <f>ROUND(E12*F12,2)</f>
        <v>0</v>
      </c>
      <c r="H12" s="236"/>
      <c r="I12" s="237">
        <f>ROUND(E12*H12,2)</f>
        <v>0</v>
      </c>
      <c r="J12" s="236"/>
      <c r="K12" s="237">
        <f>ROUND(E12*J12,2)</f>
        <v>0</v>
      </c>
      <c r="L12" s="237">
        <v>15</v>
      </c>
      <c r="M12" s="237">
        <f>G12*(1+L12/100)</f>
        <v>0</v>
      </c>
      <c r="N12" s="237">
        <v>1.7000000000000001E-4</v>
      </c>
      <c r="O12" s="237">
        <f>ROUND(E12*N12,2)</f>
        <v>0</v>
      </c>
      <c r="P12" s="237">
        <v>0</v>
      </c>
      <c r="Q12" s="237">
        <f>ROUND(E12*P12,2)</f>
        <v>0</v>
      </c>
      <c r="R12" s="237"/>
      <c r="S12" s="237" t="s">
        <v>101</v>
      </c>
      <c r="T12" s="238" t="s">
        <v>102</v>
      </c>
      <c r="U12" s="222">
        <v>0.152</v>
      </c>
      <c r="V12" s="222">
        <f>ROUND(E12*U12,2)</f>
        <v>0.47</v>
      </c>
      <c r="W12" s="222"/>
      <c r="X12" s="222" t="s">
        <v>103</v>
      </c>
      <c r="Y12" s="213"/>
      <c r="Z12" s="213"/>
      <c r="AA12" s="213"/>
      <c r="AB12" s="213"/>
      <c r="AC12" s="213"/>
      <c r="AD12" s="213"/>
      <c r="AE12" s="213"/>
      <c r="AF12" s="213"/>
      <c r="AG12" s="213" t="s">
        <v>104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20"/>
      <c r="B13" s="221"/>
      <c r="C13" s="249" t="s">
        <v>139</v>
      </c>
      <c r="D13" s="223"/>
      <c r="E13" s="224">
        <v>3.1</v>
      </c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13"/>
      <c r="Z13" s="213"/>
      <c r="AA13" s="213"/>
      <c r="AB13" s="213"/>
      <c r="AC13" s="213"/>
      <c r="AD13" s="213"/>
      <c r="AE13" s="213"/>
      <c r="AF13" s="213"/>
      <c r="AG13" s="213" t="s">
        <v>106</v>
      </c>
      <c r="AH13" s="213">
        <v>0</v>
      </c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32">
        <v>4</v>
      </c>
      <c r="B14" s="233" t="s">
        <v>98</v>
      </c>
      <c r="C14" s="248" t="s">
        <v>99</v>
      </c>
      <c r="D14" s="234" t="s">
        <v>100</v>
      </c>
      <c r="E14" s="235">
        <v>11.2</v>
      </c>
      <c r="F14" s="236"/>
      <c r="G14" s="237">
        <f>ROUND(E14*F14,2)</f>
        <v>0</v>
      </c>
      <c r="H14" s="236"/>
      <c r="I14" s="237">
        <f>ROUND(E14*H14,2)</f>
        <v>0</v>
      </c>
      <c r="J14" s="236"/>
      <c r="K14" s="237">
        <f>ROUND(E14*J14,2)</f>
        <v>0</v>
      </c>
      <c r="L14" s="237">
        <v>15</v>
      </c>
      <c r="M14" s="237">
        <f>G14*(1+L14/100)</f>
        <v>0</v>
      </c>
      <c r="N14" s="237">
        <v>4.0000000000000003E-5</v>
      </c>
      <c r="O14" s="237">
        <f>ROUND(E14*N14,2)</f>
        <v>0</v>
      </c>
      <c r="P14" s="237">
        <v>0</v>
      </c>
      <c r="Q14" s="237">
        <f>ROUND(E14*P14,2)</f>
        <v>0</v>
      </c>
      <c r="R14" s="237"/>
      <c r="S14" s="237" t="s">
        <v>101</v>
      </c>
      <c r="T14" s="238" t="s">
        <v>102</v>
      </c>
      <c r="U14" s="222">
        <v>7.8200000000000006E-2</v>
      </c>
      <c r="V14" s="222">
        <f>ROUND(E14*U14,2)</f>
        <v>0.88</v>
      </c>
      <c r="W14" s="222"/>
      <c r="X14" s="222" t="s">
        <v>103</v>
      </c>
      <c r="Y14" s="213"/>
      <c r="Z14" s="213"/>
      <c r="AA14" s="213"/>
      <c r="AB14" s="213"/>
      <c r="AC14" s="213"/>
      <c r="AD14" s="213"/>
      <c r="AE14" s="213"/>
      <c r="AF14" s="213"/>
      <c r="AG14" s="213" t="s">
        <v>104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20"/>
      <c r="B15" s="221"/>
      <c r="C15" s="249" t="s">
        <v>140</v>
      </c>
      <c r="D15" s="223"/>
      <c r="E15" s="224">
        <v>11.2</v>
      </c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13"/>
      <c r="Z15" s="213"/>
      <c r="AA15" s="213"/>
      <c r="AB15" s="213"/>
      <c r="AC15" s="213"/>
      <c r="AD15" s="213"/>
      <c r="AE15" s="213"/>
      <c r="AF15" s="213"/>
      <c r="AG15" s="213" t="s">
        <v>106</v>
      </c>
      <c r="AH15" s="213">
        <v>0</v>
      </c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39">
        <v>5</v>
      </c>
      <c r="B16" s="240" t="s">
        <v>107</v>
      </c>
      <c r="C16" s="250" t="s">
        <v>108</v>
      </c>
      <c r="D16" s="241" t="s">
        <v>100</v>
      </c>
      <c r="E16" s="242">
        <v>12.45</v>
      </c>
      <c r="F16" s="243"/>
      <c r="G16" s="244">
        <f>ROUND(E16*F16,2)</f>
        <v>0</v>
      </c>
      <c r="H16" s="243"/>
      <c r="I16" s="244">
        <f>ROUND(E16*H16,2)</f>
        <v>0</v>
      </c>
      <c r="J16" s="243"/>
      <c r="K16" s="244">
        <f>ROUND(E16*J16,2)</f>
        <v>0</v>
      </c>
      <c r="L16" s="244">
        <v>15</v>
      </c>
      <c r="M16" s="244">
        <f>G16*(1+L16/100)</f>
        <v>0</v>
      </c>
      <c r="N16" s="244">
        <v>8.0000000000000007E-5</v>
      </c>
      <c r="O16" s="244">
        <f>ROUND(E16*N16,2)</f>
        <v>0</v>
      </c>
      <c r="P16" s="244">
        <v>0</v>
      </c>
      <c r="Q16" s="244">
        <f>ROUND(E16*P16,2)</f>
        <v>0</v>
      </c>
      <c r="R16" s="244"/>
      <c r="S16" s="244" t="s">
        <v>101</v>
      </c>
      <c r="T16" s="245" t="s">
        <v>102</v>
      </c>
      <c r="U16" s="222">
        <v>0.13719999999999999</v>
      </c>
      <c r="V16" s="222">
        <f>ROUND(E16*U16,2)</f>
        <v>1.71</v>
      </c>
      <c r="W16" s="222"/>
      <c r="X16" s="222" t="s">
        <v>103</v>
      </c>
      <c r="Y16" s="213"/>
      <c r="Z16" s="213"/>
      <c r="AA16" s="213"/>
      <c r="AB16" s="213"/>
      <c r="AC16" s="213"/>
      <c r="AD16" s="213"/>
      <c r="AE16" s="213"/>
      <c r="AF16" s="213"/>
      <c r="AG16" s="213" t="s">
        <v>104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32">
        <v>6</v>
      </c>
      <c r="B17" s="233" t="s">
        <v>110</v>
      </c>
      <c r="C17" s="248" t="s">
        <v>111</v>
      </c>
      <c r="D17" s="234" t="s">
        <v>112</v>
      </c>
      <c r="E17" s="235">
        <v>16.366800000000001</v>
      </c>
      <c r="F17" s="236"/>
      <c r="G17" s="237">
        <f>ROUND(E17*F17,2)</f>
        <v>0</v>
      </c>
      <c r="H17" s="236"/>
      <c r="I17" s="237">
        <f>ROUND(E17*H17,2)</f>
        <v>0</v>
      </c>
      <c r="J17" s="236"/>
      <c r="K17" s="237">
        <f>ROUND(E17*J17,2)</f>
        <v>0</v>
      </c>
      <c r="L17" s="237">
        <v>15</v>
      </c>
      <c r="M17" s="237">
        <f>G17*(1+L17/100)</f>
        <v>0</v>
      </c>
      <c r="N17" s="237">
        <v>2.5000000000000001E-4</v>
      </c>
      <c r="O17" s="237">
        <f>ROUND(E17*N17,2)</f>
        <v>0</v>
      </c>
      <c r="P17" s="237">
        <v>0</v>
      </c>
      <c r="Q17" s="237">
        <f>ROUND(E17*P17,2)</f>
        <v>0</v>
      </c>
      <c r="R17" s="237"/>
      <c r="S17" s="237" t="s">
        <v>101</v>
      </c>
      <c r="T17" s="238" t="s">
        <v>102</v>
      </c>
      <c r="U17" s="222">
        <v>0.38</v>
      </c>
      <c r="V17" s="222">
        <f>ROUND(E17*U17,2)</f>
        <v>6.22</v>
      </c>
      <c r="W17" s="222"/>
      <c r="X17" s="222" t="s">
        <v>103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104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20"/>
      <c r="B18" s="221"/>
      <c r="C18" s="249" t="s">
        <v>141</v>
      </c>
      <c r="D18" s="223"/>
      <c r="E18" s="224">
        <v>16.37</v>
      </c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13"/>
      <c r="Z18" s="213"/>
      <c r="AA18" s="213"/>
      <c r="AB18" s="213"/>
      <c r="AC18" s="213"/>
      <c r="AD18" s="213"/>
      <c r="AE18" s="213"/>
      <c r="AF18" s="213"/>
      <c r="AG18" s="213" t="s">
        <v>106</v>
      </c>
      <c r="AH18" s="213">
        <v>0</v>
      </c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39">
        <v>7</v>
      </c>
      <c r="B19" s="240" t="s">
        <v>142</v>
      </c>
      <c r="C19" s="250" t="s">
        <v>143</v>
      </c>
      <c r="D19" s="241" t="s">
        <v>112</v>
      </c>
      <c r="E19" s="242">
        <v>16.366800000000001</v>
      </c>
      <c r="F19" s="243"/>
      <c r="G19" s="244">
        <f>ROUND(E19*F19,2)</f>
        <v>0</v>
      </c>
      <c r="H19" s="243"/>
      <c r="I19" s="244">
        <f>ROUND(E19*H19,2)</f>
        <v>0</v>
      </c>
      <c r="J19" s="243"/>
      <c r="K19" s="244">
        <f>ROUND(E19*J19,2)</f>
        <v>0</v>
      </c>
      <c r="L19" s="244">
        <v>15</v>
      </c>
      <c r="M19" s="244">
        <f>G19*(1+L19/100)</f>
        <v>0</v>
      </c>
      <c r="N19" s="244">
        <v>0</v>
      </c>
      <c r="O19" s="244">
        <f>ROUND(E19*N19,2)</f>
        <v>0</v>
      </c>
      <c r="P19" s="244">
        <v>0</v>
      </c>
      <c r="Q19" s="244">
        <f>ROUND(E19*P19,2)</f>
        <v>0</v>
      </c>
      <c r="R19" s="244"/>
      <c r="S19" s="244" t="s">
        <v>119</v>
      </c>
      <c r="T19" s="245" t="s">
        <v>102</v>
      </c>
      <c r="U19" s="222">
        <v>0</v>
      </c>
      <c r="V19" s="222">
        <f>ROUND(E19*U19,2)</f>
        <v>0</v>
      </c>
      <c r="W19" s="222"/>
      <c r="X19" s="222" t="s">
        <v>103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104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32">
        <v>8</v>
      </c>
      <c r="B20" s="233" t="s">
        <v>117</v>
      </c>
      <c r="C20" s="248" t="s">
        <v>118</v>
      </c>
      <c r="D20" s="234" t="s">
        <v>112</v>
      </c>
      <c r="E20" s="235">
        <v>18.821819999999999</v>
      </c>
      <c r="F20" s="236"/>
      <c r="G20" s="237">
        <f>ROUND(E20*F20,2)</f>
        <v>0</v>
      </c>
      <c r="H20" s="236"/>
      <c r="I20" s="237">
        <f>ROUND(E20*H20,2)</f>
        <v>0</v>
      </c>
      <c r="J20" s="236"/>
      <c r="K20" s="237">
        <f>ROUND(E20*J20,2)</f>
        <v>0</v>
      </c>
      <c r="L20" s="237">
        <v>15</v>
      </c>
      <c r="M20" s="237">
        <f>G20*(1+L20/100)</f>
        <v>0</v>
      </c>
      <c r="N20" s="237">
        <v>0</v>
      </c>
      <c r="O20" s="237">
        <f>ROUND(E20*N20,2)</f>
        <v>0</v>
      </c>
      <c r="P20" s="237">
        <v>0</v>
      </c>
      <c r="Q20" s="237">
        <f>ROUND(E20*P20,2)</f>
        <v>0</v>
      </c>
      <c r="R20" s="237"/>
      <c r="S20" s="237" t="s">
        <v>119</v>
      </c>
      <c r="T20" s="238" t="s">
        <v>102</v>
      </c>
      <c r="U20" s="222">
        <v>0</v>
      </c>
      <c r="V20" s="222">
        <f>ROUND(E20*U20,2)</f>
        <v>0</v>
      </c>
      <c r="W20" s="222"/>
      <c r="X20" s="222" t="s">
        <v>120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121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20"/>
      <c r="B21" s="221"/>
      <c r="C21" s="249" t="s">
        <v>144</v>
      </c>
      <c r="D21" s="223"/>
      <c r="E21" s="224">
        <v>18.82</v>
      </c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13"/>
      <c r="Z21" s="213"/>
      <c r="AA21" s="213"/>
      <c r="AB21" s="213"/>
      <c r="AC21" s="213"/>
      <c r="AD21" s="213"/>
      <c r="AE21" s="213"/>
      <c r="AF21" s="213"/>
      <c r="AG21" s="213" t="s">
        <v>106</v>
      </c>
      <c r="AH21" s="213">
        <v>0</v>
      </c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39">
        <v>9</v>
      </c>
      <c r="B22" s="240" t="s">
        <v>127</v>
      </c>
      <c r="C22" s="250" t="s">
        <v>128</v>
      </c>
      <c r="D22" s="241" t="s">
        <v>0</v>
      </c>
      <c r="E22" s="242">
        <v>149.38120000000001</v>
      </c>
      <c r="F22" s="243"/>
      <c r="G22" s="244">
        <f>ROUND(E22*F22,2)</f>
        <v>0</v>
      </c>
      <c r="H22" s="243"/>
      <c r="I22" s="244">
        <f>ROUND(E22*H22,2)</f>
        <v>0</v>
      </c>
      <c r="J22" s="243"/>
      <c r="K22" s="244">
        <f>ROUND(E22*J22,2)</f>
        <v>0</v>
      </c>
      <c r="L22" s="244">
        <v>15</v>
      </c>
      <c r="M22" s="244">
        <f>G22*(1+L22/100)</f>
        <v>0</v>
      </c>
      <c r="N22" s="244">
        <v>0</v>
      </c>
      <c r="O22" s="244">
        <f>ROUND(E22*N22,2)</f>
        <v>0</v>
      </c>
      <c r="P22" s="244">
        <v>0</v>
      </c>
      <c r="Q22" s="244">
        <f>ROUND(E22*P22,2)</f>
        <v>0</v>
      </c>
      <c r="R22" s="244"/>
      <c r="S22" s="244" t="s">
        <v>101</v>
      </c>
      <c r="T22" s="245" t="s">
        <v>102</v>
      </c>
      <c r="U22" s="222">
        <v>0</v>
      </c>
      <c r="V22" s="222">
        <f>ROUND(E22*U22,2)</f>
        <v>0</v>
      </c>
      <c r="W22" s="222"/>
      <c r="X22" s="222" t="s">
        <v>103</v>
      </c>
      <c r="Y22" s="213"/>
      <c r="Z22" s="213"/>
      <c r="AA22" s="213"/>
      <c r="AB22" s="213"/>
      <c r="AC22" s="213"/>
      <c r="AD22" s="213"/>
      <c r="AE22" s="213"/>
      <c r="AF22" s="213"/>
      <c r="AG22" s="213" t="s">
        <v>129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x14ac:dyDescent="0.2">
      <c r="A23" s="226" t="s">
        <v>96</v>
      </c>
      <c r="B23" s="227" t="s">
        <v>65</v>
      </c>
      <c r="C23" s="247" t="s">
        <v>66</v>
      </c>
      <c r="D23" s="228"/>
      <c r="E23" s="229"/>
      <c r="F23" s="230"/>
      <c r="G23" s="230">
        <f>SUMIF(AG24:AG30,"&lt;&gt;NOR",G24:G30)</f>
        <v>0</v>
      </c>
      <c r="H23" s="230"/>
      <c r="I23" s="230">
        <f>SUM(I24:I30)</f>
        <v>0</v>
      </c>
      <c r="J23" s="230"/>
      <c r="K23" s="230">
        <f>SUM(K24:K30)</f>
        <v>0</v>
      </c>
      <c r="L23" s="230"/>
      <c r="M23" s="230">
        <f>SUM(M24:M30)</f>
        <v>0</v>
      </c>
      <c r="N23" s="230"/>
      <c r="O23" s="230">
        <f>SUM(O24:O30)</f>
        <v>0</v>
      </c>
      <c r="P23" s="230"/>
      <c r="Q23" s="230">
        <f>SUM(Q24:Q30)</f>
        <v>0</v>
      </c>
      <c r="R23" s="230"/>
      <c r="S23" s="230"/>
      <c r="T23" s="231"/>
      <c r="U23" s="225"/>
      <c r="V23" s="225">
        <f>SUM(V24:V30)</f>
        <v>0.35000000000000003</v>
      </c>
      <c r="W23" s="225"/>
      <c r="X23" s="225"/>
      <c r="AG23" t="s">
        <v>97</v>
      </c>
    </row>
    <row r="24" spans="1:60" outlineLevel="1" x14ac:dyDescent="0.2">
      <c r="A24" s="239">
        <v>10</v>
      </c>
      <c r="B24" s="240" t="s">
        <v>145</v>
      </c>
      <c r="C24" s="250" t="s">
        <v>146</v>
      </c>
      <c r="D24" s="241" t="s">
        <v>147</v>
      </c>
      <c r="E24" s="242">
        <v>8.2830000000000001E-2</v>
      </c>
      <c r="F24" s="243"/>
      <c r="G24" s="244">
        <f>ROUND(E24*F24,2)</f>
        <v>0</v>
      </c>
      <c r="H24" s="243"/>
      <c r="I24" s="244">
        <f>ROUND(E24*H24,2)</f>
        <v>0</v>
      </c>
      <c r="J24" s="243"/>
      <c r="K24" s="244">
        <f>ROUND(E24*J24,2)</f>
        <v>0</v>
      </c>
      <c r="L24" s="244">
        <v>15</v>
      </c>
      <c r="M24" s="244">
        <f>G24*(1+L24/100)</f>
        <v>0</v>
      </c>
      <c r="N24" s="244">
        <v>0</v>
      </c>
      <c r="O24" s="244">
        <f>ROUND(E24*N24,2)</f>
        <v>0</v>
      </c>
      <c r="P24" s="244">
        <v>0</v>
      </c>
      <c r="Q24" s="244">
        <f>ROUND(E24*P24,2)</f>
        <v>0</v>
      </c>
      <c r="R24" s="244"/>
      <c r="S24" s="244" t="s">
        <v>101</v>
      </c>
      <c r="T24" s="245" t="s">
        <v>102</v>
      </c>
      <c r="U24" s="222">
        <v>2.0089999999999999</v>
      </c>
      <c r="V24" s="222">
        <f>ROUND(E24*U24,2)</f>
        <v>0.17</v>
      </c>
      <c r="W24" s="222"/>
      <c r="X24" s="222" t="s">
        <v>103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148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39">
        <v>11</v>
      </c>
      <c r="B25" s="240" t="s">
        <v>149</v>
      </c>
      <c r="C25" s="250" t="s">
        <v>150</v>
      </c>
      <c r="D25" s="241" t="s">
        <v>147</v>
      </c>
      <c r="E25" s="242">
        <v>8.2830000000000001E-2</v>
      </c>
      <c r="F25" s="243"/>
      <c r="G25" s="244">
        <f>ROUND(E25*F25,2)</f>
        <v>0</v>
      </c>
      <c r="H25" s="243"/>
      <c r="I25" s="244">
        <f>ROUND(E25*H25,2)</f>
        <v>0</v>
      </c>
      <c r="J25" s="243"/>
      <c r="K25" s="244">
        <f>ROUND(E25*J25,2)</f>
        <v>0</v>
      </c>
      <c r="L25" s="244">
        <v>15</v>
      </c>
      <c r="M25" s="244">
        <f>G25*(1+L25/100)</f>
        <v>0</v>
      </c>
      <c r="N25" s="244">
        <v>0</v>
      </c>
      <c r="O25" s="244">
        <f>ROUND(E25*N25,2)</f>
        <v>0</v>
      </c>
      <c r="P25" s="244">
        <v>0</v>
      </c>
      <c r="Q25" s="244">
        <f>ROUND(E25*P25,2)</f>
        <v>0</v>
      </c>
      <c r="R25" s="244"/>
      <c r="S25" s="244" t="s">
        <v>101</v>
      </c>
      <c r="T25" s="245" t="s">
        <v>102</v>
      </c>
      <c r="U25" s="222">
        <v>0.95899999999999996</v>
      </c>
      <c r="V25" s="222">
        <f>ROUND(E25*U25,2)</f>
        <v>0.08</v>
      </c>
      <c r="W25" s="222"/>
      <c r="X25" s="222" t="s">
        <v>103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148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39">
        <v>12</v>
      </c>
      <c r="B26" s="240" t="s">
        <v>151</v>
      </c>
      <c r="C26" s="250" t="s">
        <v>152</v>
      </c>
      <c r="D26" s="241" t="s">
        <v>147</v>
      </c>
      <c r="E26" s="242">
        <v>8.2830000000000001E-2</v>
      </c>
      <c r="F26" s="243"/>
      <c r="G26" s="244">
        <f>ROUND(E26*F26,2)</f>
        <v>0</v>
      </c>
      <c r="H26" s="243"/>
      <c r="I26" s="244">
        <f>ROUND(E26*H26,2)</f>
        <v>0</v>
      </c>
      <c r="J26" s="243"/>
      <c r="K26" s="244">
        <f>ROUND(E26*J26,2)</f>
        <v>0</v>
      </c>
      <c r="L26" s="244">
        <v>15</v>
      </c>
      <c r="M26" s="244">
        <f>G26*(1+L26/100)</f>
        <v>0</v>
      </c>
      <c r="N26" s="244">
        <v>0</v>
      </c>
      <c r="O26" s="244">
        <f>ROUND(E26*N26,2)</f>
        <v>0</v>
      </c>
      <c r="P26" s="244">
        <v>0</v>
      </c>
      <c r="Q26" s="244">
        <f>ROUND(E26*P26,2)</f>
        <v>0</v>
      </c>
      <c r="R26" s="244"/>
      <c r="S26" s="244" t="s">
        <v>101</v>
      </c>
      <c r="T26" s="245" t="s">
        <v>102</v>
      </c>
      <c r="U26" s="222">
        <v>0</v>
      </c>
      <c r="V26" s="222">
        <f>ROUND(E26*U26,2)</f>
        <v>0</v>
      </c>
      <c r="W26" s="222"/>
      <c r="X26" s="222" t="s">
        <v>103</v>
      </c>
      <c r="Y26" s="213"/>
      <c r="Z26" s="213"/>
      <c r="AA26" s="213"/>
      <c r="AB26" s="213"/>
      <c r="AC26" s="213"/>
      <c r="AD26" s="213"/>
      <c r="AE26" s="213"/>
      <c r="AF26" s="213"/>
      <c r="AG26" s="213" t="s">
        <v>148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39">
        <v>13</v>
      </c>
      <c r="B27" s="240" t="s">
        <v>153</v>
      </c>
      <c r="C27" s="250" t="s">
        <v>154</v>
      </c>
      <c r="D27" s="241" t="s">
        <v>147</v>
      </c>
      <c r="E27" s="242">
        <v>8.2830000000000001E-2</v>
      </c>
      <c r="F27" s="243"/>
      <c r="G27" s="244">
        <f>ROUND(E27*F27,2)</f>
        <v>0</v>
      </c>
      <c r="H27" s="243"/>
      <c r="I27" s="244">
        <f>ROUND(E27*H27,2)</f>
        <v>0</v>
      </c>
      <c r="J27" s="243"/>
      <c r="K27" s="244">
        <f>ROUND(E27*J27,2)</f>
        <v>0</v>
      </c>
      <c r="L27" s="244">
        <v>15</v>
      </c>
      <c r="M27" s="244">
        <f>G27*(1+L27/100)</f>
        <v>0</v>
      </c>
      <c r="N27" s="244">
        <v>0</v>
      </c>
      <c r="O27" s="244">
        <f>ROUND(E27*N27,2)</f>
        <v>0</v>
      </c>
      <c r="P27" s="244">
        <v>0</v>
      </c>
      <c r="Q27" s="244">
        <f>ROUND(E27*P27,2)</f>
        <v>0</v>
      </c>
      <c r="R27" s="244"/>
      <c r="S27" s="244" t="s">
        <v>101</v>
      </c>
      <c r="T27" s="245" t="s">
        <v>102</v>
      </c>
      <c r="U27" s="222">
        <v>0.94199999999999995</v>
      </c>
      <c r="V27" s="222">
        <f>ROUND(E27*U27,2)</f>
        <v>0.08</v>
      </c>
      <c r="W27" s="222"/>
      <c r="X27" s="222" t="s">
        <v>103</v>
      </c>
      <c r="Y27" s="213"/>
      <c r="Z27" s="213"/>
      <c r="AA27" s="213"/>
      <c r="AB27" s="213"/>
      <c r="AC27" s="213"/>
      <c r="AD27" s="213"/>
      <c r="AE27" s="213"/>
      <c r="AF27" s="213"/>
      <c r="AG27" s="213" t="s">
        <v>148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39">
        <v>14</v>
      </c>
      <c r="B28" s="240" t="s">
        <v>155</v>
      </c>
      <c r="C28" s="250" t="s">
        <v>156</v>
      </c>
      <c r="D28" s="241" t="s">
        <v>147</v>
      </c>
      <c r="E28" s="242">
        <v>0.16566</v>
      </c>
      <c r="F28" s="243"/>
      <c r="G28" s="244">
        <f>ROUND(E28*F28,2)</f>
        <v>0</v>
      </c>
      <c r="H28" s="243"/>
      <c r="I28" s="244">
        <f>ROUND(E28*H28,2)</f>
        <v>0</v>
      </c>
      <c r="J28" s="243"/>
      <c r="K28" s="244">
        <f>ROUND(E28*J28,2)</f>
        <v>0</v>
      </c>
      <c r="L28" s="244">
        <v>15</v>
      </c>
      <c r="M28" s="244">
        <f>G28*(1+L28/100)</f>
        <v>0</v>
      </c>
      <c r="N28" s="244">
        <v>0</v>
      </c>
      <c r="O28" s="244">
        <f>ROUND(E28*N28,2)</f>
        <v>0</v>
      </c>
      <c r="P28" s="244">
        <v>0</v>
      </c>
      <c r="Q28" s="244">
        <f>ROUND(E28*P28,2)</f>
        <v>0</v>
      </c>
      <c r="R28" s="244"/>
      <c r="S28" s="244" t="s">
        <v>101</v>
      </c>
      <c r="T28" s="245" t="s">
        <v>102</v>
      </c>
      <c r="U28" s="222">
        <v>0.105</v>
      </c>
      <c r="V28" s="222">
        <f>ROUND(E28*U28,2)</f>
        <v>0.02</v>
      </c>
      <c r="W28" s="222"/>
      <c r="X28" s="222" t="s">
        <v>103</v>
      </c>
      <c r="Y28" s="213"/>
      <c r="Z28" s="213"/>
      <c r="AA28" s="213"/>
      <c r="AB28" s="213"/>
      <c r="AC28" s="213"/>
      <c r="AD28" s="213"/>
      <c r="AE28" s="213"/>
      <c r="AF28" s="213"/>
      <c r="AG28" s="213" t="s">
        <v>148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39">
        <v>15</v>
      </c>
      <c r="B29" s="240" t="s">
        <v>157</v>
      </c>
      <c r="C29" s="250" t="s">
        <v>158</v>
      </c>
      <c r="D29" s="241" t="s">
        <v>147</v>
      </c>
      <c r="E29" s="242">
        <v>8.2830000000000001E-2</v>
      </c>
      <c r="F29" s="243"/>
      <c r="G29" s="244">
        <f>ROUND(E29*F29,2)</f>
        <v>0</v>
      </c>
      <c r="H29" s="243"/>
      <c r="I29" s="244">
        <f>ROUND(E29*H29,2)</f>
        <v>0</v>
      </c>
      <c r="J29" s="243"/>
      <c r="K29" s="244">
        <f>ROUND(E29*J29,2)</f>
        <v>0</v>
      </c>
      <c r="L29" s="244">
        <v>15</v>
      </c>
      <c r="M29" s="244">
        <f>G29*(1+L29/100)</f>
        <v>0</v>
      </c>
      <c r="N29" s="244">
        <v>0</v>
      </c>
      <c r="O29" s="244">
        <f>ROUND(E29*N29,2)</f>
        <v>0</v>
      </c>
      <c r="P29" s="244">
        <v>0</v>
      </c>
      <c r="Q29" s="244">
        <f>ROUND(E29*P29,2)</f>
        <v>0</v>
      </c>
      <c r="R29" s="244"/>
      <c r="S29" s="244" t="s">
        <v>101</v>
      </c>
      <c r="T29" s="245" t="s">
        <v>102</v>
      </c>
      <c r="U29" s="222">
        <v>0.01</v>
      </c>
      <c r="V29" s="222">
        <f>ROUND(E29*U29,2)</f>
        <v>0</v>
      </c>
      <c r="W29" s="222"/>
      <c r="X29" s="222" t="s">
        <v>103</v>
      </c>
      <c r="Y29" s="213"/>
      <c r="Z29" s="213"/>
      <c r="AA29" s="213"/>
      <c r="AB29" s="213"/>
      <c r="AC29" s="213"/>
      <c r="AD29" s="213"/>
      <c r="AE29" s="213"/>
      <c r="AF29" s="213"/>
      <c r="AG29" s="213" t="s">
        <v>148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32">
        <v>16</v>
      </c>
      <c r="B30" s="233" t="s">
        <v>159</v>
      </c>
      <c r="C30" s="248" t="s">
        <v>160</v>
      </c>
      <c r="D30" s="234" t="s">
        <v>147</v>
      </c>
      <c r="E30" s="235">
        <v>1.6566000000000001</v>
      </c>
      <c r="F30" s="236"/>
      <c r="G30" s="237">
        <f>ROUND(E30*F30,2)</f>
        <v>0</v>
      </c>
      <c r="H30" s="236"/>
      <c r="I30" s="237">
        <f>ROUND(E30*H30,2)</f>
        <v>0</v>
      </c>
      <c r="J30" s="236"/>
      <c r="K30" s="237">
        <f>ROUND(E30*J30,2)</f>
        <v>0</v>
      </c>
      <c r="L30" s="237">
        <v>15</v>
      </c>
      <c r="M30" s="237">
        <f>G30*(1+L30/100)</f>
        <v>0</v>
      </c>
      <c r="N30" s="237">
        <v>0</v>
      </c>
      <c r="O30" s="237">
        <f>ROUND(E30*N30,2)</f>
        <v>0</v>
      </c>
      <c r="P30" s="237">
        <v>0</v>
      </c>
      <c r="Q30" s="237">
        <f>ROUND(E30*P30,2)</f>
        <v>0</v>
      </c>
      <c r="R30" s="237"/>
      <c r="S30" s="237" t="s">
        <v>101</v>
      </c>
      <c r="T30" s="238" t="s">
        <v>102</v>
      </c>
      <c r="U30" s="222">
        <v>0</v>
      </c>
      <c r="V30" s="222">
        <f>ROUND(E30*U30,2)</f>
        <v>0</v>
      </c>
      <c r="W30" s="222"/>
      <c r="X30" s="222" t="s">
        <v>103</v>
      </c>
      <c r="Y30" s="213"/>
      <c r="Z30" s="213"/>
      <c r="AA30" s="213"/>
      <c r="AB30" s="213"/>
      <c r="AC30" s="213"/>
      <c r="AD30" s="213"/>
      <c r="AE30" s="213"/>
      <c r="AF30" s="213"/>
      <c r="AG30" s="213" t="s">
        <v>148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x14ac:dyDescent="0.2">
      <c r="A31" s="3"/>
      <c r="B31" s="4"/>
      <c r="C31" s="251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AE31">
        <v>15</v>
      </c>
      <c r="AF31">
        <v>21</v>
      </c>
      <c r="AG31" t="s">
        <v>83</v>
      </c>
    </row>
    <row r="32" spans="1:60" x14ac:dyDescent="0.2">
      <c r="A32" s="216"/>
      <c r="B32" s="217" t="s">
        <v>29</v>
      </c>
      <c r="C32" s="252"/>
      <c r="D32" s="218"/>
      <c r="E32" s="219"/>
      <c r="F32" s="219"/>
      <c r="G32" s="246">
        <f>G8+G23</f>
        <v>0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AE32">
        <f>SUMIF(L7:L30,AE31,G7:G30)</f>
        <v>0</v>
      </c>
      <c r="AF32">
        <f>SUMIF(L7:L30,AF31,G7:G30)</f>
        <v>0</v>
      </c>
      <c r="AG32" t="s">
        <v>130</v>
      </c>
    </row>
    <row r="33" spans="3:33" x14ac:dyDescent="0.2">
      <c r="C33" s="253"/>
      <c r="D33" s="10"/>
      <c r="AG33" t="s">
        <v>131</v>
      </c>
    </row>
    <row r="34" spans="3:33" x14ac:dyDescent="0.2">
      <c r="D34" s="10"/>
    </row>
    <row r="35" spans="3:33" x14ac:dyDescent="0.2">
      <c r="D35" s="10"/>
    </row>
    <row r="36" spans="3:33" x14ac:dyDescent="0.2">
      <c r="D36" s="10"/>
    </row>
    <row r="37" spans="3:33" x14ac:dyDescent="0.2">
      <c r="D37" s="10"/>
    </row>
    <row r="38" spans="3:33" x14ac:dyDescent="0.2">
      <c r="D38" s="10"/>
    </row>
    <row r="39" spans="3:33" x14ac:dyDescent="0.2">
      <c r="D39" s="10"/>
    </row>
    <row r="40" spans="3:33" x14ac:dyDescent="0.2">
      <c r="D40" s="10"/>
    </row>
    <row r="41" spans="3:33" x14ac:dyDescent="0.2">
      <c r="D41" s="10"/>
    </row>
    <row r="42" spans="3:33" x14ac:dyDescent="0.2">
      <c r="D42" s="10"/>
    </row>
    <row r="43" spans="3:33" x14ac:dyDescent="0.2">
      <c r="D43" s="10"/>
    </row>
    <row r="44" spans="3:33" x14ac:dyDescent="0.2">
      <c r="D44" s="10"/>
    </row>
    <row r="45" spans="3:33" x14ac:dyDescent="0.2">
      <c r="D45" s="10"/>
    </row>
    <row r="46" spans="3:33" x14ac:dyDescent="0.2">
      <c r="D46" s="10"/>
    </row>
    <row r="47" spans="3:33" x14ac:dyDescent="0.2">
      <c r="D47" s="10"/>
    </row>
    <row r="48" spans="3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621rPUogUjjMaCWqPW3Jd1jVRhFFICUSBXB304zZex6XXAoswcRgFyWxXtyk6EsceYWBWHmtOFevJzN9S5/SMw==" saltValue="3Flu+DIsqaoFDlb8sGqAXQ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70</v>
      </c>
      <c r="B1" s="198"/>
      <c r="C1" s="198"/>
      <c r="D1" s="198"/>
      <c r="E1" s="198"/>
      <c r="F1" s="198"/>
      <c r="G1" s="198"/>
      <c r="AG1" t="s">
        <v>71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72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8" t="s">
        <v>72</v>
      </c>
      <c r="AG3" t="s">
        <v>73</v>
      </c>
    </row>
    <row r="4" spans="1:60" ht="24.95" customHeight="1" x14ac:dyDescent="0.2">
      <c r="A4" s="203" t="s">
        <v>9</v>
      </c>
      <c r="B4" s="204" t="s">
        <v>53</v>
      </c>
      <c r="C4" s="205" t="s">
        <v>54</v>
      </c>
      <c r="D4" s="206"/>
      <c r="E4" s="206"/>
      <c r="F4" s="206"/>
      <c r="G4" s="207"/>
      <c r="AG4" t="s">
        <v>74</v>
      </c>
    </row>
    <row r="5" spans="1:60" x14ac:dyDescent="0.2">
      <c r="D5" s="10"/>
    </row>
    <row r="6" spans="1:60" ht="38.25" x14ac:dyDescent="0.2">
      <c r="A6" s="209" t="s">
        <v>75</v>
      </c>
      <c r="B6" s="211" t="s">
        <v>76</v>
      </c>
      <c r="C6" s="211" t="s">
        <v>77</v>
      </c>
      <c r="D6" s="210" t="s">
        <v>78</v>
      </c>
      <c r="E6" s="209" t="s">
        <v>79</v>
      </c>
      <c r="F6" s="208" t="s">
        <v>80</v>
      </c>
      <c r="G6" s="209" t="s">
        <v>29</v>
      </c>
      <c r="H6" s="212" t="s">
        <v>30</v>
      </c>
      <c r="I6" s="212" t="s">
        <v>81</v>
      </c>
      <c r="J6" s="212" t="s">
        <v>31</v>
      </c>
      <c r="K6" s="212" t="s">
        <v>82</v>
      </c>
      <c r="L6" s="212" t="s">
        <v>83</v>
      </c>
      <c r="M6" s="212" t="s">
        <v>84</v>
      </c>
      <c r="N6" s="212" t="s">
        <v>85</v>
      </c>
      <c r="O6" s="212" t="s">
        <v>86</v>
      </c>
      <c r="P6" s="212" t="s">
        <v>87</v>
      </c>
      <c r="Q6" s="212" t="s">
        <v>88</v>
      </c>
      <c r="R6" s="212" t="s">
        <v>89</v>
      </c>
      <c r="S6" s="212" t="s">
        <v>90</v>
      </c>
      <c r="T6" s="212" t="s">
        <v>91</v>
      </c>
      <c r="U6" s="212" t="s">
        <v>92</v>
      </c>
      <c r="V6" s="212" t="s">
        <v>93</v>
      </c>
      <c r="W6" s="212" t="s">
        <v>94</v>
      </c>
      <c r="X6" s="212" t="s">
        <v>95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6" t="s">
        <v>96</v>
      </c>
      <c r="B8" s="227" t="s">
        <v>63</v>
      </c>
      <c r="C8" s="247" t="s">
        <v>64</v>
      </c>
      <c r="D8" s="228"/>
      <c r="E8" s="229"/>
      <c r="F8" s="230"/>
      <c r="G8" s="230">
        <f>SUMIF(AG9:AG32,"&lt;&gt;NOR",G9:G32)</f>
        <v>0</v>
      </c>
      <c r="H8" s="230"/>
      <c r="I8" s="230">
        <f>SUM(I9:I32)</f>
        <v>0</v>
      </c>
      <c r="J8" s="230"/>
      <c r="K8" s="230">
        <f>SUM(K9:K32)</f>
        <v>0</v>
      </c>
      <c r="L8" s="230"/>
      <c r="M8" s="230">
        <f>SUM(M9:M32)</f>
        <v>0</v>
      </c>
      <c r="N8" s="230"/>
      <c r="O8" s="230">
        <f>SUM(O9:O32)</f>
        <v>0.01</v>
      </c>
      <c r="P8" s="230"/>
      <c r="Q8" s="230">
        <f>SUM(Q9:Q32)</f>
        <v>0</v>
      </c>
      <c r="R8" s="230"/>
      <c r="S8" s="230"/>
      <c r="T8" s="231"/>
      <c r="U8" s="225"/>
      <c r="V8" s="225">
        <f>SUM(V9:V32)</f>
        <v>36.15</v>
      </c>
      <c r="W8" s="225"/>
      <c r="X8" s="225"/>
      <c r="AG8" t="s">
        <v>97</v>
      </c>
    </row>
    <row r="9" spans="1:60" outlineLevel="1" x14ac:dyDescent="0.2">
      <c r="A9" s="232">
        <v>1</v>
      </c>
      <c r="B9" s="233" t="s">
        <v>98</v>
      </c>
      <c r="C9" s="248" t="s">
        <v>99</v>
      </c>
      <c r="D9" s="234" t="s">
        <v>100</v>
      </c>
      <c r="E9" s="235">
        <v>48.77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15</v>
      </c>
      <c r="M9" s="237">
        <f>G9*(1+L9/100)</f>
        <v>0</v>
      </c>
      <c r="N9" s="237">
        <v>4.0000000000000003E-5</v>
      </c>
      <c r="O9" s="237">
        <f>ROUND(E9*N9,2)</f>
        <v>0</v>
      </c>
      <c r="P9" s="237">
        <v>0</v>
      </c>
      <c r="Q9" s="237">
        <f>ROUND(E9*P9,2)</f>
        <v>0</v>
      </c>
      <c r="R9" s="237"/>
      <c r="S9" s="237" t="s">
        <v>101</v>
      </c>
      <c r="T9" s="238" t="s">
        <v>102</v>
      </c>
      <c r="U9" s="222">
        <v>7.8200000000000006E-2</v>
      </c>
      <c r="V9" s="222">
        <f>ROUND(E9*U9,2)</f>
        <v>3.81</v>
      </c>
      <c r="W9" s="222"/>
      <c r="X9" s="222" t="s">
        <v>103</v>
      </c>
      <c r="Y9" s="213"/>
      <c r="Z9" s="213"/>
      <c r="AA9" s="213"/>
      <c r="AB9" s="213"/>
      <c r="AC9" s="213"/>
      <c r="AD9" s="213"/>
      <c r="AE9" s="213"/>
      <c r="AF9" s="213"/>
      <c r="AG9" s="213" t="s">
        <v>104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20"/>
      <c r="B10" s="221"/>
      <c r="C10" s="249" t="s">
        <v>161</v>
      </c>
      <c r="D10" s="223"/>
      <c r="E10" s="224">
        <v>7.62</v>
      </c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13"/>
      <c r="Z10" s="213"/>
      <c r="AA10" s="213"/>
      <c r="AB10" s="213"/>
      <c r="AC10" s="213"/>
      <c r="AD10" s="213"/>
      <c r="AE10" s="213"/>
      <c r="AF10" s="213"/>
      <c r="AG10" s="213" t="s">
        <v>106</v>
      </c>
      <c r="AH10" s="213">
        <v>0</v>
      </c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20"/>
      <c r="B11" s="221"/>
      <c r="C11" s="249" t="s">
        <v>162</v>
      </c>
      <c r="D11" s="223"/>
      <c r="E11" s="224">
        <v>3.15</v>
      </c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13"/>
      <c r="Z11" s="213"/>
      <c r="AA11" s="213"/>
      <c r="AB11" s="213"/>
      <c r="AC11" s="213"/>
      <c r="AD11" s="213"/>
      <c r="AE11" s="213"/>
      <c r="AF11" s="213"/>
      <c r="AG11" s="213" t="s">
        <v>106</v>
      </c>
      <c r="AH11" s="213">
        <v>0</v>
      </c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20"/>
      <c r="B12" s="221"/>
      <c r="C12" s="249" t="s">
        <v>163</v>
      </c>
      <c r="D12" s="223"/>
      <c r="E12" s="224">
        <v>20</v>
      </c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13"/>
      <c r="Z12" s="213"/>
      <c r="AA12" s="213"/>
      <c r="AB12" s="213"/>
      <c r="AC12" s="213"/>
      <c r="AD12" s="213"/>
      <c r="AE12" s="213"/>
      <c r="AF12" s="213"/>
      <c r="AG12" s="213" t="s">
        <v>106</v>
      </c>
      <c r="AH12" s="213">
        <v>0</v>
      </c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20"/>
      <c r="B13" s="221"/>
      <c r="C13" s="249" t="s">
        <v>164</v>
      </c>
      <c r="D13" s="223"/>
      <c r="E13" s="224">
        <v>14</v>
      </c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13"/>
      <c r="Z13" s="213"/>
      <c r="AA13" s="213"/>
      <c r="AB13" s="213"/>
      <c r="AC13" s="213"/>
      <c r="AD13" s="213"/>
      <c r="AE13" s="213"/>
      <c r="AF13" s="213"/>
      <c r="AG13" s="213" t="s">
        <v>106</v>
      </c>
      <c r="AH13" s="213">
        <v>0</v>
      </c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20"/>
      <c r="B14" s="221"/>
      <c r="C14" s="249" t="s">
        <v>165</v>
      </c>
      <c r="D14" s="223"/>
      <c r="E14" s="224">
        <v>4</v>
      </c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13"/>
      <c r="Z14" s="213"/>
      <c r="AA14" s="213"/>
      <c r="AB14" s="213"/>
      <c r="AC14" s="213"/>
      <c r="AD14" s="213"/>
      <c r="AE14" s="213"/>
      <c r="AF14" s="213"/>
      <c r="AG14" s="213" t="s">
        <v>106</v>
      </c>
      <c r="AH14" s="213">
        <v>0</v>
      </c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32">
        <v>2</v>
      </c>
      <c r="B15" s="233" t="s">
        <v>107</v>
      </c>
      <c r="C15" s="248" t="s">
        <v>108</v>
      </c>
      <c r="D15" s="234" t="s">
        <v>100</v>
      </c>
      <c r="E15" s="235">
        <v>55.466000000000001</v>
      </c>
      <c r="F15" s="236"/>
      <c r="G15" s="237">
        <f>ROUND(E15*F15,2)</f>
        <v>0</v>
      </c>
      <c r="H15" s="236"/>
      <c r="I15" s="237">
        <f>ROUND(E15*H15,2)</f>
        <v>0</v>
      </c>
      <c r="J15" s="236"/>
      <c r="K15" s="237">
        <f>ROUND(E15*J15,2)</f>
        <v>0</v>
      </c>
      <c r="L15" s="237">
        <v>15</v>
      </c>
      <c r="M15" s="237">
        <f>G15*(1+L15/100)</f>
        <v>0</v>
      </c>
      <c r="N15" s="237">
        <v>8.0000000000000007E-5</v>
      </c>
      <c r="O15" s="237">
        <f>ROUND(E15*N15,2)</f>
        <v>0</v>
      </c>
      <c r="P15" s="237">
        <v>0</v>
      </c>
      <c r="Q15" s="237">
        <f>ROUND(E15*P15,2)</f>
        <v>0</v>
      </c>
      <c r="R15" s="237"/>
      <c r="S15" s="237" t="s">
        <v>101</v>
      </c>
      <c r="T15" s="238" t="s">
        <v>102</v>
      </c>
      <c r="U15" s="222">
        <v>0.13719999999999999</v>
      </c>
      <c r="V15" s="222">
        <f>ROUND(E15*U15,2)</f>
        <v>7.61</v>
      </c>
      <c r="W15" s="222"/>
      <c r="X15" s="222" t="s">
        <v>103</v>
      </c>
      <c r="Y15" s="213"/>
      <c r="Z15" s="213"/>
      <c r="AA15" s="213"/>
      <c r="AB15" s="213"/>
      <c r="AC15" s="213"/>
      <c r="AD15" s="213"/>
      <c r="AE15" s="213"/>
      <c r="AF15" s="213"/>
      <c r="AG15" s="213" t="s">
        <v>104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20"/>
      <c r="B16" s="221"/>
      <c r="C16" s="249" t="s">
        <v>166</v>
      </c>
      <c r="D16" s="223"/>
      <c r="E16" s="224">
        <v>12.28</v>
      </c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13"/>
      <c r="Z16" s="213"/>
      <c r="AA16" s="213"/>
      <c r="AB16" s="213"/>
      <c r="AC16" s="213"/>
      <c r="AD16" s="213"/>
      <c r="AE16" s="213"/>
      <c r="AF16" s="213"/>
      <c r="AG16" s="213" t="s">
        <v>106</v>
      </c>
      <c r="AH16" s="213">
        <v>0</v>
      </c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20"/>
      <c r="B17" s="221"/>
      <c r="C17" s="249" t="s">
        <v>167</v>
      </c>
      <c r="D17" s="223"/>
      <c r="E17" s="224">
        <v>8.6300000000000008</v>
      </c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13"/>
      <c r="Z17" s="213"/>
      <c r="AA17" s="213"/>
      <c r="AB17" s="213"/>
      <c r="AC17" s="213"/>
      <c r="AD17" s="213"/>
      <c r="AE17" s="213"/>
      <c r="AF17" s="213"/>
      <c r="AG17" s="213" t="s">
        <v>106</v>
      </c>
      <c r="AH17" s="213">
        <v>0</v>
      </c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20"/>
      <c r="B18" s="221"/>
      <c r="C18" s="249" t="s">
        <v>168</v>
      </c>
      <c r="D18" s="223"/>
      <c r="E18" s="224">
        <v>17.39</v>
      </c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13"/>
      <c r="Z18" s="213"/>
      <c r="AA18" s="213"/>
      <c r="AB18" s="213"/>
      <c r="AC18" s="213"/>
      <c r="AD18" s="213"/>
      <c r="AE18" s="213"/>
      <c r="AF18" s="213"/>
      <c r="AG18" s="213" t="s">
        <v>106</v>
      </c>
      <c r="AH18" s="213">
        <v>0</v>
      </c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20"/>
      <c r="B19" s="221"/>
      <c r="C19" s="249" t="s">
        <v>169</v>
      </c>
      <c r="D19" s="223"/>
      <c r="E19" s="224">
        <v>17.16</v>
      </c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13"/>
      <c r="Z19" s="213"/>
      <c r="AA19" s="213"/>
      <c r="AB19" s="213"/>
      <c r="AC19" s="213"/>
      <c r="AD19" s="213"/>
      <c r="AE19" s="213"/>
      <c r="AF19" s="213"/>
      <c r="AG19" s="213" t="s">
        <v>106</v>
      </c>
      <c r="AH19" s="213">
        <v>0</v>
      </c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32">
        <v>3</v>
      </c>
      <c r="B20" s="233" t="s">
        <v>110</v>
      </c>
      <c r="C20" s="248" t="s">
        <v>111</v>
      </c>
      <c r="D20" s="234" t="s">
        <v>112</v>
      </c>
      <c r="E20" s="235">
        <v>56.206600000000002</v>
      </c>
      <c r="F20" s="236"/>
      <c r="G20" s="237">
        <f>ROUND(E20*F20,2)</f>
        <v>0</v>
      </c>
      <c r="H20" s="236"/>
      <c r="I20" s="237">
        <f>ROUND(E20*H20,2)</f>
        <v>0</v>
      </c>
      <c r="J20" s="236"/>
      <c r="K20" s="237">
        <f>ROUND(E20*J20,2)</f>
        <v>0</v>
      </c>
      <c r="L20" s="237">
        <v>15</v>
      </c>
      <c r="M20" s="237">
        <f>G20*(1+L20/100)</f>
        <v>0</v>
      </c>
      <c r="N20" s="237">
        <v>2.5000000000000001E-4</v>
      </c>
      <c r="O20" s="237">
        <f>ROUND(E20*N20,2)</f>
        <v>0.01</v>
      </c>
      <c r="P20" s="237">
        <v>0</v>
      </c>
      <c r="Q20" s="237">
        <f>ROUND(E20*P20,2)</f>
        <v>0</v>
      </c>
      <c r="R20" s="237"/>
      <c r="S20" s="237" t="s">
        <v>101</v>
      </c>
      <c r="T20" s="238" t="s">
        <v>102</v>
      </c>
      <c r="U20" s="222">
        <v>0.38</v>
      </c>
      <c r="V20" s="222">
        <f>ROUND(E20*U20,2)</f>
        <v>21.36</v>
      </c>
      <c r="W20" s="222"/>
      <c r="X20" s="222" t="s">
        <v>103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104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20"/>
      <c r="B21" s="221"/>
      <c r="C21" s="249" t="s">
        <v>170</v>
      </c>
      <c r="D21" s="223"/>
      <c r="E21" s="224">
        <v>12.8</v>
      </c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13"/>
      <c r="Z21" s="213"/>
      <c r="AA21" s="213"/>
      <c r="AB21" s="213"/>
      <c r="AC21" s="213"/>
      <c r="AD21" s="213"/>
      <c r="AE21" s="213"/>
      <c r="AF21" s="213"/>
      <c r="AG21" s="213" t="s">
        <v>106</v>
      </c>
      <c r="AH21" s="213">
        <v>0</v>
      </c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20"/>
      <c r="B22" s="221"/>
      <c r="C22" s="249" t="s">
        <v>171</v>
      </c>
      <c r="D22" s="223"/>
      <c r="E22" s="224">
        <v>6.07</v>
      </c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13"/>
      <c r="Z22" s="213"/>
      <c r="AA22" s="213"/>
      <c r="AB22" s="213"/>
      <c r="AC22" s="213"/>
      <c r="AD22" s="213"/>
      <c r="AE22" s="213"/>
      <c r="AF22" s="213"/>
      <c r="AG22" s="213" t="s">
        <v>106</v>
      </c>
      <c r="AH22" s="213">
        <v>0</v>
      </c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20"/>
      <c r="B23" s="221"/>
      <c r="C23" s="249" t="s">
        <v>172</v>
      </c>
      <c r="D23" s="223"/>
      <c r="E23" s="224">
        <v>23.02</v>
      </c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13"/>
      <c r="Z23" s="213"/>
      <c r="AA23" s="213"/>
      <c r="AB23" s="213"/>
      <c r="AC23" s="213"/>
      <c r="AD23" s="213"/>
      <c r="AE23" s="213"/>
      <c r="AF23" s="213"/>
      <c r="AG23" s="213" t="s">
        <v>106</v>
      </c>
      <c r="AH23" s="213">
        <v>0</v>
      </c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20"/>
      <c r="B24" s="221"/>
      <c r="C24" s="249" t="s">
        <v>173</v>
      </c>
      <c r="D24" s="223"/>
      <c r="E24" s="224">
        <v>13.32</v>
      </c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13"/>
      <c r="Z24" s="213"/>
      <c r="AA24" s="213"/>
      <c r="AB24" s="213"/>
      <c r="AC24" s="213"/>
      <c r="AD24" s="213"/>
      <c r="AE24" s="213"/>
      <c r="AF24" s="213"/>
      <c r="AG24" s="213" t="s">
        <v>106</v>
      </c>
      <c r="AH24" s="213">
        <v>0</v>
      </c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20"/>
      <c r="B25" s="221"/>
      <c r="C25" s="249" t="s">
        <v>174</v>
      </c>
      <c r="D25" s="223"/>
      <c r="E25" s="224">
        <v>1</v>
      </c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13"/>
      <c r="Z25" s="213"/>
      <c r="AA25" s="213"/>
      <c r="AB25" s="213"/>
      <c r="AC25" s="213"/>
      <c r="AD25" s="213"/>
      <c r="AE25" s="213"/>
      <c r="AF25" s="213"/>
      <c r="AG25" s="213" t="s">
        <v>106</v>
      </c>
      <c r="AH25" s="213">
        <v>0</v>
      </c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32">
        <v>4</v>
      </c>
      <c r="B26" s="233" t="s">
        <v>114</v>
      </c>
      <c r="C26" s="248" t="s">
        <v>115</v>
      </c>
      <c r="D26" s="234" t="s">
        <v>112</v>
      </c>
      <c r="E26" s="235">
        <v>168.6198</v>
      </c>
      <c r="F26" s="236"/>
      <c r="G26" s="237">
        <f>ROUND(E26*F26,2)</f>
        <v>0</v>
      </c>
      <c r="H26" s="236"/>
      <c r="I26" s="237">
        <f>ROUND(E26*H26,2)</f>
        <v>0</v>
      </c>
      <c r="J26" s="236"/>
      <c r="K26" s="237">
        <f>ROUND(E26*J26,2)</f>
        <v>0</v>
      </c>
      <c r="L26" s="237">
        <v>15</v>
      </c>
      <c r="M26" s="237">
        <f>G26*(1+L26/100)</f>
        <v>0</v>
      </c>
      <c r="N26" s="237">
        <v>0</v>
      </c>
      <c r="O26" s="237">
        <f>ROUND(E26*N26,2)</f>
        <v>0</v>
      </c>
      <c r="P26" s="237">
        <v>0</v>
      </c>
      <c r="Q26" s="237">
        <f>ROUND(E26*P26,2)</f>
        <v>0</v>
      </c>
      <c r="R26" s="237"/>
      <c r="S26" s="237" t="s">
        <v>101</v>
      </c>
      <c r="T26" s="238" t="s">
        <v>102</v>
      </c>
      <c r="U26" s="222">
        <v>0.02</v>
      </c>
      <c r="V26" s="222">
        <f>ROUND(E26*U26,2)</f>
        <v>3.37</v>
      </c>
      <c r="W26" s="222"/>
      <c r="X26" s="222" t="s">
        <v>103</v>
      </c>
      <c r="Y26" s="213"/>
      <c r="Z26" s="213"/>
      <c r="AA26" s="213"/>
      <c r="AB26" s="213"/>
      <c r="AC26" s="213"/>
      <c r="AD26" s="213"/>
      <c r="AE26" s="213"/>
      <c r="AF26" s="213"/>
      <c r="AG26" s="213" t="s">
        <v>104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20"/>
      <c r="B27" s="221"/>
      <c r="C27" s="249" t="s">
        <v>175</v>
      </c>
      <c r="D27" s="223"/>
      <c r="E27" s="224">
        <v>168.62</v>
      </c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13"/>
      <c r="Z27" s="213"/>
      <c r="AA27" s="213"/>
      <c r="AB27" s="213"/>
      <c r="AC27" s="213"/>
      <c r="AD27" s="213"/>
      <c r="AE27" s="213"/>
      <c r="AF27" s="213"/>
      <c r="AG27" s="213" t="s">
        <v>106</v>
      </c>
      <c r="AH27" s="213">
        <v>0</v>
      </c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32">
        <v>5</v>
      </c>
      <c r="B28" s="233" t="s">
        <v>117</v>
      </c>
      <c r="C28" s="248" t="s">
        <v>118</v>
      </c>
      <c r="D28" s="234" t="s">
        <v>112</v>
      </c>
      <c r="E28" s="235">
        <v>64.637590000000003</v>
      </c>
      <c r="F28" s="236"/>
      <c r="G28" s="237">
        <f>ROUND(E28*F28,2)</f>
        <v>0</v>
      </c>
      <c r="H28" s="236"/>
      <c r="I28" s="237">
        <f>ROUND(E28*H28,2)</f>
        <v>0</v>
      </c>
      <c r="J28" s="236"/>
      <c r="K28" s="237">
        <f>ROUND(E28*J28,2)</f>
        <v>0</v>
      </c>
      <c r="L28" s="237">
        <v>15</v>
      </c>
      <c r="M28" s="237">
        <f>G28*(1+L28/100)</f>
        <v>0</v>
      </c>
      <c r="N28" s="237">
        <v>0</v>
      </c>
      <c r="O28" s="237">
        <f>ROUND(E28*N28,2)</f>
        <v>0</v>
      </c>
      <c r="P28" s="237">
        <v>0</v>
      </c>
      <c r="Q28" s="237">
        <f>ROUND(E28*P28,2)</f>
        <v>0</v>
      </c>
      <c r="R28" s="237"/>
      <c r="S28" s="237" t="s">
        <v>119</v>
      </c>
      <c r="T28" s="238" t="s">
        <v>102</v>
      </c>
      <c r="U28" s="222">
        <v>0</v>
      </c>
      <c r="V28" s="222">
        <f>ROUND(E28*U28,2)</f>
        <v>0</v>
      </c>
      <c r="W28" s="222"/>
      <c r="X28" s="222" t="s">
        <v>120</v>
      </c>
      <c r="Y28" s="213"/>
      <c r="Z28" s="213"/>
      <c r="AA28" s="213"/>
      <c r="AB28" s="213"/>
      <c r="AC28" s="213"/>
      <c r="AD28" s="213"/>
      <c r="AE28" s="213"/>
      <c r="AF28" s="213"/>
      <c r="AG28" s="213" t="s">
        <v>121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20"/>
      <c r="B29" s="221"/>
      <c r="C29" s="249" t="s">
        <v>176</v>
      </c>
      <c r="D29" s="223"/>
      <c r="E29" s="224">
        <v>64.64</v>
      </c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13"/>
      <c r="Z29" s="213"/>
      <c r="AA29" s="213"/>
      <c r="AB29" s="213"/>
      <c r="AC29" s="213"/>
      <c r="AD29" s="213"/>
      <c r="AE29" s="213"/>
      <c r="AF29" s="213"/>
      <c r="AG29" s="213" t="s">
        <v>106</v>
      </c>
      <c r="AH29" s="213">
        <v>0</v>
      </c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39">
        <v>6</v>
      </c>
      <c r="B30" s="240" t="s">
        <v>123</v>
      </c>
      <c r="C30" s="250" t="s">
        <v>124</v>
      </c>
      <c r="D30" s="241" t="s">
        <v>112</v>
      </c>
      <c r="E30" s="242">
        <v>64.637590000000003</v>
      </c>
      <c r="F30" s="243"/>
      <c r="G30" s="244">
        <f>ROUND(E30*F30,2)</f>
        <v>0</v>
      </c>
      <c r="H30" s="243"/>
      <c r="I30" s="244">
        <f>ROUND(E30*H30,2)</f>
        <v>0</v>
      </c>
      <c r="J30" s="243"/>
      <c r="K30" s="244">
        <f>ROUND(E30*J30,2)</f>
        <v>0</v>
      </c>
      <c r="L30" s="244">
        <v>15</v>
      </c>
      <c r="M30" s="244">
        <f>G30*(1+L30/100)</f>
        <v>0</v>
      </c>
      <c r="N30" s="244">
        <v>0</v>
      </c>
      <c r="O30" s="244">
        <f>ROUND(E30*N30,2)</f>
        <v>0</v>
      </c>
      <c r="P30" s="244">
        <v>0</v>
      </c>
      <c r="Q30" s="244">
        <f>ROUND(E30*P30,2)</f>
        <v>0</v>
      </c>
      <c r="R30" s="244"/>
      <c r="S30" s="244" t="s">
        <v>119</v>
      </c>
      <c r="T30" s="245" t="s">
        <v>102</v>
      </c>
      <c r="U30" s="222">
        <v>0</v>
      </c>
      <c r="V30" s="222">
        <f>ROUND(E30*U30,2)</f>
        <v>0</v>
      </c>
      <c r="W30" s="222"/>
      <c r="X30" s="222" t="s">
        <v>120</v>
      </c>
      <c r="Y30" s="213"/>
      <c r="Z30" s="213"/>
      <c r="AA30" s="213"/>
      <c r="AB30" s="213"/>
      <c r="AC30" s="213"/>
      <c r="AD30" s="213"/>
      <c r="AE30" s="213"/>
      <c r="AF30" s="213"/>
      <c r="AG30" s="213" t="s">
        <v>121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39">
        <v>7</v>
      </c>
      <c r="B31" s="240" t="s">
        <v>125</v>
      </c>
      <c r="C31" s="250" t="s">
        <v>126</v>
      </c>
      <c r="D31" s="241" t="s">
        <v>112</v>
      </c>
      <c r="E31" s="242">
        <v>64.637590000000003</v>
      </c>
      <c r="F31" s="243"/>
      <c r="G31" s="244">
        <f>ROUND(E31*F31,2)</f>
        <v>0</v>
      </c>
      <c r="H31" s="243"/>
      <c r="I31" s="244">
        <f>ROUND(E31*H31,2)</f>
        <v>0</v>
      </c>
      <c r="J31" s="243"/>
      <c r="K31" s="244">
        <f>ROUND(E31*J31,2)</f>
        <v>0</v>
      </c>
      <c r="L31" s="244">
        <v>15</v>
      </c>
      <c r="M31" s="244">
        <f>G31*(1+L31/100)</f>
        <v>0</v>
      </c>
      <c r="N31" s="244">
        <v>0</v>
      </c>
      <c r="O31" s="244">
        <f>ROUND(E31*N31,2)</f>
        <v>0</v>
      </c>
      <c r="P31" s="244">
        <v>0</v>
      </c>
      <c r="Q31" s="244">
        <f>ROUND(E31*P31,2)</f>
        <v>0</v>
      </c>
      <c r="R31" s="244"/>
      <c r="S31" s="244" t="s">
        <v>119</v>
      </c>
      <c r="T31" s="245" t="s">
        <v>102</v>
      </c>
      <c r="U31" s="222">
        <v>0</v>
      </c>
      <c r="V31" s="222">
        <f>ROUND(E31*U31,2)</f>
        <v>0</v>
      </c>
      <c r="W31" s="222"/>
      <c r="X31" s="222" t="s">
        <v>120</v>
      </c>
      <c r="Y31" s="213"/>
      <c r="Z31" s="213"/>
      <c r="AA31" s="213"/>
      <c r="AB31" s="213"/>
      <c r="AC31" s="213"/>
      <c r="AD31" s="213"/>
      <c r="AE31" s="213"/>
      <c r="AF31" s="213"/>
      <c r="AG31" s="213" t="s">
        <v>121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32">
        <v>8</v>
      </c>
      <c r="B32" s="233" t="s">
        <v>127</v>
      </c>
      <c r="C32" s="248" t="s">
        <v>128</v>
      </c>
      <c r="D32" s="234" t="s">
        <v>0</v>
      </c>
      <c r="E32" s="235">
        <v>751.03729999999996</v>
      </c>
      <c r="F32" s="236"/>
      <c r="G32" s="237">
        <f>ROUND(E32*F32,2)</f>
        <v>0</v>
      </c>
      <c r="H32" s="236"/>
      <c r="I32" s="237">
        <f>ROUND(E32*H32,2)</f>
        <v>0</v>
      </c>
      <c r="J32" s="236"/>
      <c r="K32" s="237">
        <f>ROUND(E32*J32,2)</f>
        <v>0</v>
      </c>
      <c r="L32" s="237">
        <v>15</v>
      </c>
      <c r="M32" s="237">
        <f>G32*(1+L32/100)</f>
        <v>0</v>
      </c>
      <c r="N32" s="237">
        <v>0</v>
      </c>
      <c r="O32" s="237">
        <f>ROUND(E32*N32,2)</f>
        <v>0</v>
      </c>
      <c r="P32" s="237">
        <v>0</v>
      </c>
      <c r="Q32" s="237">
        <f>ROUND(E32*P32,2)</f>
        <v>0</v>
      </c>
      <c r="R32" s="237"/>
      <c r="S32" s="237" t="s">
        <v>101</v>
      </c>
      <c r="T32" s="238" t="s">
        <v>102</v>
      </c>
      <c r="U32" s="222">
        <v>0</v>
      </c>
      <c r="V32" s="222">
        <f>ROUND(E32*U32,2)</f>
        <v>0</v>
      </c>
      <c r="W32" s="222"/>
      <c r="X32" s="222" t="s">
        <v>103</v>
      </c>
      <c r="Y32" s="213"/>
      <c r="Z32" s="213"/>
      <c r="AA32" s="213"/>
      <c r="AB32" s="213"/>
      <c r="AC32" s="213"/>
      <c r="AD32" s="213"/>
      <c r="AE32" s="213"/>
      <c r="AF32" s="213"/>
      <c r="AG32" s="213" t="s">
        <v>129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33" x14ac:dyDescent="0.2">
      <c r="A33" s="3"/>
      <c r="B33" s="4"/>
      <c r="C33" s="251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AE33">
        <v>15</v>
      </c>
      <c r="AF33">
        <v>21</v>
      </c>
      <c r="AG33" t="s">
        <v>83</v>
      </c>
    </row>
    <row r="34" spans="1:33" x14ac:dyDescent="0.2">
      <c r="A34" s="216"/>
      <c r="B34" s="217" t="s">
        <v>29</v>
      </c>
      <c r="C34" s="252"/>
      <c r="D34" s="218"/>
      <c r="E34" s="219"/>
      <c r="F34" s="219"/>
      <c r="G34" s="246">
        <f>G8</f>
        <v>0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AE34">
        <f>SUMIF(L7:L32,AE33,G7:G32)</f>
        <v>0</v>
      </c>
      <c r="AF34">
        <f>SUMIF(L7:L32,AF33,G7:G32)</f>
        <v>0</v>
      </c>
      <c r="AG34" t="s">
        <v>130</v>
      </c>
    </row>
    <row r="35" spans="1:33" x14ac:dyDescent="0.2">
      <c r="C35" s="253"/>
      <c r="D35" s="10"/>
      <c r="AG35" t="s">
        <v>131</v>
      </c>
    </row>
    <row r="36" spans="1:33" x14ac:dyDescent="0.2">
      <c r="D36" s="10"/>
    </row>
    <row r="37" spans="1:33" x14ac:dyDescent="0.2">
      <c r="D37" s="10"/>
    </row>
    <row r="38" spans="1:33" x14ac:dyDescent="0.2">
      <c r="D38" s="10"/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MpVic4sz+8f9CFAI1KYoTMySxjLN0Y1cuIr/JU2ktSKH76wQ+NKyiqYa1A8L5CvQ6d3t54C+Rf0qeCW/v5dtZQ==" saltValue="j4FCLBIbquJaqVh+E6fUiQ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70</v>
      </c>
      <c r="B1" s="198"/>
      <c r="C1" s="198"/>
      <c r="D1" s="198"/>
      <c r="E1" s="198"/>
      <c r="F1" s="198"/>
      <c r="G1" s="198"/>
      <c r="AG1" t="s">
        <v>71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72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8" t="s">
        <v>72</v>
      </c>
      <c r="AG3" t="s">
        <v>73</v>
      </c>
    </row>
    <row r="4" spans="1:60" ht="24.95" customHeight="1" x14ac:dyDescent="0.2">
      <c r="A4" s="203" t="s">
        <v>9</v>
      </c>
      <c r="B4" s="204" t="s">
        <v>55</v>
      </c>
      <c r="C4" s="205" t="s">
        <v>56</v>
      </c>
      <c r="D4" s="206"/>
      <c r="E4" s="206"/>
      <c r="F4" s="206"/>
      <c r="G4" s="207"/>
      <c r="AG4" t="s">
        <v>74</v>
      </c>
    </row>
    <row r="5" spans="1:60" x14ac:dyDescent="0.2">
      <c r="D5" s="10"/>
    </row>
    <row r="6" spans="1:60" ht="38.25" x14ac:dyDescent="0.2">
      <c r="A6" s="209" t="s">
        <v>75</v>
      </c>
      <c r="B6" s="211" t="s">
        <v>76</v>
      </c>
      <c r="C6" s="211" t="s">
        <v>77</v>
      </c>
      <c r="D6" s="210" t="s">
        <v>78</v>
      </c>
      <c r="E6" s="209" t="s">
        <v>79</v>
      </c>
      <c r="F6" s="208" t="s">
        <v>80</v>
      </c>
      <c r="G6" s="209" t="s">
        <v>29</v>
      </c>
      <c r="H6" s="212" t="s">
        <v>30</v>
      </c>
      <c r="I6" s="212" t="s">
        <v>81</v>
      </c>
      <c r="J6" s="212" t="s">
        <v>31</v>
      </c>
      <c r="K6" s="212" t="s">
        <v>82</v>
      </c>
      <c r="L6" s="212" t="s">
        <v>83</v>
      </c>
      <c r="M6" s="212" t="s">
        <v>84</v>
      </c>
      <c r="N6" s="212" t="s">
        <v>85</v>
      </c>
      <c r="O6" s="212" t="s">
        <v>86</v>
      </c>
      <c r="P6" s="212" t="s">
        <v>87</v>
      </c>
      <c r="Q6" s="212" t="s">
        <v>88</v>
      </c>
      <c r="R6" s="212" t="s">
        <v>89</v>
      </c>
      <c r="S6" s="212" t="s">
        <v>90</v>
      </c>
      <c r="T6" s="212" t="s">
        <v>91</v>
      </c>
      <c r="U6" s="212" t="s">
        <v>92</v>
      </c>
      <c r="V6" s="212" t="s">
        <v>93</v>
      </c>
      <c r="W6" s="212" t="s">
        <v>94</v>
      </c>
      <c r="X6" s="212" t="s">
        <v>95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6" t="s">
        <v>96</v>
      </c>
      <c r="B8" s="227" t="s">
        <v>63</v>
      </c>
      <c r="C8" s="247" t="s">
        <v>64</v>
      </c>
      <c r="D8" s="228"/>
      <c r="E8" s="229"/>
      <c r="F8" s="230"/>
      <c r="G8" s="230">
        <f>SUMIF(AG9:AG30,"&lt;&gt;NOR",G9:G30)</f>
        <v>0</v>
      </c>
      <c r="H8" s="230"/>
      <c r="I8" s="230">
        <f>SUM(I9:I30)</f>
        <v>0</v>
      </c>
      <c r="J8" s="230"/>
      <c r="K8" s="230">
        <f>SUM(K9:K30)</f>
        <v>0</v>
      </c>
      <c r="L8" s="230"/>
      <c r="M8" s="230">
        <f>SUM(M9:M30)</f>
        <v>0</v>
      </c>
      <c r="N8" s="230"/>
      <c r="O8" s="230">
        <f>SUM(O9:O30)</f>
        <v>0.01</v>
      </c>
      <c r="P8" s="230"/>
      <c r="Q8" s="230">
        <f>SUM(Q9:Q30)</f>
        <v>0.19</v>
      </c>
      <c r="R8" s="230"/>
      <c r="S8" s="230"/>
      <c r="T8" s="231"/>
      <c r="U8" s="225"/>
      <c r="V8" s="225">
        <f>SUM(V9:V30)</f>
        <v>27.259999999999998</v>
      </c>
      <c r="W8" s="225"/>
      <c r="X8" s="225"/>
      <c r="AG8" t="s">
        <v>97</v>
      </c>
    </row>
    <row r="9" spans="1:60" outlineLevel="1" x14ac:dyDescent="0.2">
      <c r="A9" s="239">
        <v>1</v>
      </c>
      <c r="B9" s="240" t="s">
        <v>135</v>
      </c>
      <c r="C9" s="250" t="s">
        <v>136</v>
      </c>
      <c r="D9" s="241" t="s">
        <v>112</v>
      </c>
      <c r="E9" s="242">
        <v>37.318170000000002</v>
      </c>
      <c r="F9" s="243"/>
      <c r="G9" s="244">
        <f>ROUND(E9*F9,2)</f>
        <v>0</v>
      </c>
      <c r="H9" s="243"/>
      <c r="I9" s="244">
        <f>ROUND(E9*H9,2)</f>
        <v>0</v>
      </c>
      <c r="J9" s="243"/>
      <c r="K9" s="244">
        <f>ROUND(E9*J9,2)</f>
        <v>0</v>
      </c>
      <c r="L9" s="244">
        <v>15</v>
      </c>
      <c r="M9" s="244">
        <f>G9*(1+L9/100)</f>
        <v>0</v>
      </c>
      <c r="N9" s="244">
        <v>0</v>
      </c>
      <c r="O9" s="244">
        <f>ROUND(E9*N9,2)</f>
        <v>0</v>
      </c>
      <c r="P9" s="244">
        <v>5.0000000000000001E-3</v>
      </c>
      <c r="Q9" s="244">
        <f>ROUND(E9*P9,2)</f>
        <v>0.19</v>
      </c>
      <c r="R9" s="244"/>
      <c r="S9" s="244" t="s">
        <v>101</v>
      </c>
      <c r="T9" s="245" t="s">
        <v>102</v>
      </c>
      <c r="U9" s="222">
        <v>0.105</v>
      </c>
      <c r="V9" s="222">
        <f>ROUND(E9*U9,2)</f>
        <v>3.92</v>
      </c>
      <c r="W9" s="222"/>
      <c r="X9" s="222" t="s">
        <v>103</v>
      </c>
      <c r="Y9" s="213"/>
      <c r="Z9" s="213"/>
      <c r="AA9" s="213"/>
      <c r="AB9" s="213"/>
      <c r="AC9" s="213"/>
      <c r="AD9" s="213"/>
      <c r="AE9" s="213"/>
      <c r="AF9" s="213"/>
      <c r="AG9" s="213" t="s">
        <v>104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32">
        <v>2</v>
      </c>
      <c r="B10" s="233" t="s">
        <v>137</v>
      </c>
      <c r="C10" s="248" t="s">
        <v>138</v>
      </c>
      <c r="D10" s="234" t="s">
        <v>100</v>
      </c>
      <c r="E10" s="235">
        <v>2.9</v>
      </c>
      <c r="F10" s="236"/>
      <c r="G10" s="237">
        <f>ROUND(E10*F10,2)</f>
        <v>0</v>
      </c>
      <c r="H10" s="236"/>
      <c r="I10" s="237">
        <f>ROUND(E10*H10,2)</f>
        <v>0</v>
      </c>
      <c r="J10" s="236"/>
      <c r="K10" s="237">
        <f>ROUND(E10*J10,2)</f>
        <v>0</v>
      </c>
      <c r="L10" s="237">
        <v>15</v>
      </c>
      <c r="M10" s="237">
        <f>G10*(1+L10/100)</f>
        <v>0</v>
      </c>
      <c r="N10" s="237">
        <v>1.7000000000000001E-4</v>
      </c>
      <c r="O10" s="237">
        <f>ROUND(E10*N10,2)</f>
        <v>0</v>
      </c>
      <c r="P10" s="237">
        <v>0</v>
      </c>
      <c r="Q10" s="237">
        <f>ROUND(E10*P10,2)</f>
        <v>0</v>
      </c>
      <c r="R10" s="237"/>
      <c r="S10" s="237" t="s">
        <v>101</v>
      </c>
      <c r="T10" s="238" t="s">
        <v>102</v>
      </c>
      <c r="U10" s="222">
        <v>0.152</v>
      </c>
      <c r="V10" s="222">
        <f>ROUND(E10*U10,2)</f>
        <v>0.44</v>
      </c>
      <c r="W10" s="222"/>
      <c r="X10" s="222" t="s">
        <v>103</v>
      </c>
      <c r="Y10" s="213"/>
      <c r="Z10" s="213"/>
      <c r="AA10" s="213"/>
      <c r="AB10" s="213"/>
      <c r="AC10" s="213"/>
      <c r="AD10" s="213"/>
      <c r="AE10" s="213"/>
      <c r="AF10" s="213"/>
      <c r="AG10" s="213" t="s">
        <v>104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20"/>
      <c r="B11" s="221"/>
      <c r="C11" s="249" t="s">
        <v>177</v>
      </c>
      <c r="D11" s="223"/>
      <c r="E11" s="224">
        <v>2.9</v>
      </c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13"/>
      <c r="Z11" s="213"/>
      <c r="AA11" s="213"/>
      <c r="AB11" s="213"/>
      <c r="AC11" s="213"/>
      <c r="AD11" s="213"/>
      <c r="AE11" s="213"/>
      <c r="AF11" s="213"/>
      <c r="AG11" s="213" t="s">
        <v>106</v>
      </c>
      <c r="AH11" s="213">
        <v>0</v>
      </c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32">
        <v>3</v>
      </c>
      <c r="B12" s="233" t="s">
        <v>98</v>
      </c>
      <c r="C12" s="248" t="s">
        <v>99</v>
      </c>
      <c r="D12" s="234" t="s">
        <v>100</v>
      </c>
      <c r="E12" s="235">
        <v>33.128</v>
      </c>
      <c r="F12" s="236"/>
      <c r="G12" s="237">
        <f>ROUND(E12*F12,2)</f>
        <v>0</v>
      </c>
      <c r="H12" s="236"/>
      <c r="I12" s="237">
        <f>ROUND(E12*H12,2)</f>
        <v>0</v>
      </c>
      <c r="J12" s="236"/>
      <c r="K12" s="237">
        <f>ROUND(E12*J12,2)</f>
        <v>0</v>
      </c>
      <c r="L12" s="237">
        <v>15</v>
      </c>
      <c r="M12" s="237">
        <f>G12*(1+L12/100)</f>
        <v>0</v>
      </c>
      <c r="N12" s="237">
        <v>4.0000000000000003E-5</v>
      </c>
      <c r="O12" s="237">
        <f>ROUND(E12*N12,2)</f>
        <v>0</v>
      </c>
      <c r="P12" s="237">
        <v>0</v>
      </c>
      <c r="Q12" s="237">
        <f>ROUND(E12*P12,2)</f>
        <v>0</v>
      </c>
      <c r="R12" s="237"/>
      <c r="S12" s="237" t="s">
        <v>101</v>
      </c>
      <c r="T12" s="238" t="s">
        <v>102</v>
      </c>
      <c r="U12" s="222">
        <v>7.8200000000000006E-2</v>
      </c>
      <c r="V12" s="222">
        <f>ROUND(E12*U12,2)</f>
        <v>2.59</v>
      </c>
      <c r="W12" s="222"/>
      <c r="X12" s="222" t="s">
        <v>103</v>
      </c>
      <c r="Y12" s="213"/>
      <c r="Z12" s="213"/>
      <c r="AA12" s="213"/>
      <c r="AB12" s="213"/>
      <c r="AC12" s="213"/>
      <c r="AD12" s="213"/>
      <c r="AE12" s="213"/>
      <c r="AF12" s="213"/>
      <c r="AG12" s="213" t="s">
        <v>104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20"/>
      <c r="B13" s="221"/>
      <c r="C13" s="249" t="s">
        <v>178</v>
      </c>
      <c r="D13" s="223"/>
      <c r="E13" s="224">
        <v>15.84</v>
      </c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13"/>
      <c r="Z13" s="213"/>
      <c r="AA13" s="213"/>
      <c r="AB13" s="213"/>
      <c r="AC13" s="213"/>
      <c r="AD13" s="213"/>
      <c r="AE13" s="213"/>
      <c r="AF13" s="213"/>
      <c r="AG13" s="213" t="s">
        <v>106</v>
      </c>
      <c r="AH13" s="213">
        <v>0</v>
      </c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20"/>
      <c r="B14" s="221"/>
      <c r="C14" s="249" t="s">
        <v>179</v>
      </c>
      <c r="D14" s="223"/>
      <c r="E14" s="224">
        <v>6.2</v>
      </c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13"/>
      <c r="Z14" s="213"/>
      <c r="AA14" s="213"/>
      <c r="AB14" s="213"/>
      <c r="AC14" s="213"/>
      <c r="AD14" s="213"/>
      <c r="AE14" s="213"/>
      <c r="AF14" s="213"/>
      <c r="AG14" s="213" t="s">
        <v>106</v>
      </c>
      <c r="AH14" s="213">
        <v>0</v>
      </c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20"/>
      <c r="B15" s="221"/>
      <c r="C15" s="249" t="s">
        <v>180</v>
      </c>
      <c r="D15" s="223"/>
      <c r="E15" s="224">
        <v>5.04</v>
      </c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13"/>
      <c r="Z15" s="213"/>
      <c r="AA15" s="213"/>
      <c r="AB15" s="213"/>
      <c r="AC15" s="213"/>
      <c r="AD15" s="213"/>
      <c r="AE15" s="213"/>
      <c r="AF15" s="213"/>
      <c r="AG15" s="213" t="s">
        <v>106</v>
      </c>
      <c r="AH15" s="213">
        <v>0</v>
      </c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20"/>
      <c r="B16" s="221"/>
      <c r="C16" s="249" t="s">
        <v>181</v>
      </c>
      <c r="D16" s="223"/>
      <c r="E16" s="224">
        <v>6.05</v>
      </c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13"/>
      <c r="Z16" s="213"/>
      <c r="AA16" s="213"/>
      <c r="AB16" s="213"/>
      <c r="AC16" s="213"/>
      <c r="AD16" s="213"/>
      <c r="AE16" s="213"/>
      <c r="AF16" s="213"/>
      <c r="AG16" s="213" t="s">
        <v>106</v>
      </c>
      <c r="AH16" s="213">
        <v>0</v>
      </c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32">
        <v>4</v>
      </c>
      <c r="B17" s="233" t="s">
        <v>107</v>
      </c>
      <c r="C17" s="248" t="s">
        <v>108</v>
      </c>
      <c r="D17" s="234" t="s">
        <v>100</v>
      </c>
      <c r="E17" s="235">
        <v>44.667999999999999</v>
      </c>
      <c r="F17" s="236"/>
      <c r="G17" s="237">
        <f>ROUND(E17*F17,2)</f>
        <v>0</v>
      </c>
      <c r="H17" s="236"/>
      <c r="I17" s="237">
        <f>ROUND(E17*H17,2)</f>
        <v>0</v>
      </c>
      <c r="J17" s="236"/>
      <c r="K17" s="237">
        <f>ROUND(E17*J17,2)</f>
        <v>0</v>
      </c>
      <c r="L17" s="237">
        <v>15</v>
      </c>
      <c r="M17" s="237">
        <f>G17*(1+L17/100)</f>
        <v>0</v>
      </c>
      <c r="N17" s="237">
        <v>8.0000000000000007E-5</v>
      </c>
      <c r="O17" s="237">
        <f>ROUND(E17*N17,2)</f>
        <v>0</v>
      </c>
      <c r="P17" s="237">
        <v>0</v>
      </c>
      <c r="Q17" s="237">
        <f>ROUND(E17*P17,2)</f>
        <v>0</v>
      </c>
      <c r="R17" s="237"/>
      <c r="S17" s="237" t="s">
        <v>101</v>
      </c>
      <c r="T17" s="238" t="s">
        <v>102</v>
      </c>
      <c r="U17" s="222">
        <v>0.13719999999999999</v>
      </c>
      <c r="V17" s="222">
        <f>ROUND(E17*U17,2)</f>
        <v>6.13</v>
      </c>
      <c r="W17" s="222"/>
      <c r="X17" s="222" t="s">
        <v>103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104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20"/>
      <c r="B18" s="221"/>
      <c r="C18" s="249" t="s">
        <v>182</v>
      </c>
      <c r="D18" s="223"/>
      <c r="E18" s="224">
        <v>16.28</v>
      </c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13"/>
      <c r="Z18" s="213"/>
      <c r="AA18" s="213"/>
      <c r="AB18" s="213"/>
      <c r="AC18" s="213"/>
      <c r="AD18" s="213"/>
      <c r="AE18" s="213"/>
      <c r="AF18" s="213"/>
      <c r="AG18" s="213" t="s">
        <v>106</v>
      </c>
      <c r="AH18" s="213">
        <v>0</v>
      </c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20"/>
      <c r="B19" s="221"/>
      <c r="C19" s="249" t="s">
        <v>183</v>
      </c>
      <c r="D19" s="223"/>
      <c r="E19" s="224">
        <v>9.86</v>
      </c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13"/>
      <c r="Z19" s="213"/>
      <c r="AA19" s="213"/>
      <c r="AB19" s="213"/>
      <c r="AC19" s="213"/>
      <c r="AD19" s="213"/>
      <c r="AE19" s="213"/>
      <c r="AF19" s="213"/>
      <c r="AG19" s="213" t="s">
        <v>106</v>
      </c>
      <c r="AH19" s="213">
        <v>0</v>
      </c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20"/>
      <c r="B20" s="221"/>
      <c r="C20" s="249" t="s">
        <v>184</v>
      </c>
      <c r="D20" s="223"/>
      <c r="E20" s="224">
        <v>7.9</v>
      </c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13"/>
      <c r="Z20" s="213"/>
      <c r="AA20" s="213"/>
      <c r="AB20" s="213"/>
      <c r="AC20" s="213"/>
      <c r="AD20" s="213"/>
      <c r="AE20" s="213"/>
      <c r="AF20" s="213"/>
      <c r="AG20" s="213" t="s">
        <v>106</v>
      </c>
      <c r="AH20" s="213">
        <v>0</v>
      </c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20"/>
      <c r="B21" s="221"/>
      <c r="C21" s="249" t="s">
        <v>185</v>
      </c>
      <c r="D21" s="223"/>
      <c r="E21" s="224">
        <v>10.63</v>
      </c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13"/>
      <c r="Z21" s="213"/>
      <c r="AA21" s="213"/>
      <c r="AB21" s="213"/>
      <c r="AC21" s="213"/>
      <c r="AD21" s="213"/>
      <c r="AE21" s="213"/>
      <c r="AF21" s="213"/>
      <c r="AG21" s="213" t="s">
        <v>106</v>
      </c>
      <c r="AH21" s="213">
        <v>0</v>
      </c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32">
        <v>5</v>
      </c>
      <c r="B22" s="233" t="s">
        <v>110</v>
      </c>
      <c r="C22" s="248" t="s">
        <v>111</v>
      </c>
      <c r="D22" s="234" t="s">
        <v>112</v>
      </c>
      <c r="E22" s="235">
        <v>37.318170000000002</v>
      </c>
      <c r="F22" s="236"/>
      <c r="G22" s="237">
        <f>ROUND(E22*F22,2)</f>
        <v>0</v>
      </c>
      <c r="H22" s="236"/>
      <c r="I22" s="237">
        <f>ROUND(E22*H22,2)</f>
        <v>0</v>
      </c>
      <c r="J22" s="236"/>
      <c r="K22" s="237">
        <f>ROUND(E22*J22,2)</f>
        <v>0</v>
      </c>
      <c r="L22" s="237">
        <v>15</v>
      </c>
      <c r="M22" s="237">
        <f>G22*(1+L22/100)</f>
        <v>0</v>
      </c>
      <c r="N22" s="237">
        <v>2.5000000000000001E-4</v>
      </c>
      <c r="O22" s="237">
        <f>ROUND(E22*N22,2)</f>
        <v>0.01</v>
      </c>
      <c r="P22" s="237">
        <v>0</v>
      </c>
      <c r="Q22" s="237">
        <f>ROUND(E22*P22,2)</f>
        <v>0</v>
      </c>
      <c r="R22" s="237"/>
      <c r="S22" s="237" t="s">
        <v>101</v>
      </c>
      <c r="T22" s="238" t="s">
        <v>102</v>
      </c>
      <c r="U22" s="222">
        <v>0.38</v>
      </c>
      <c r="V22" s="222">
        <f>ROUND(E22*U22,2)</f>
        <v>14.18</v>
      </c>
      <c r="W22" s="222"/>
      <c r="X22" s="222" t="s">
        <v>103</v>
      </c>
      <c r="Y22" s="213"/>
      <c r="Z22" s="213"/>
      <c r="AA22" s="213"/>
      <c r="AB22" s="213"/>
      <c r="AC22" s="213"/>
      <c r="AD22" s="213"/>
      <c r="AE22" s="213"/>
      <c r="AF22" s="213"/>
      <c r="AG22" s="213" t="s">
        <v>104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20"/>
      <c r="B23" s="221"/>
      <c r="C23" s="249" t="s">
        <v>186</v>
      </c>
      <c r="D23" s="223"/>
      <c r="E23" s="224">
        <v>17.21</v>
      </c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13"/>
      <c r="Z23" s="213"/>
      <c r="AA23" s="213"/>
      <c r="AB23" s="213"/>
      <c r="AC23" s="213"/>
      <c r="AD23" s="213"/>
      <c r="AE23" s="213"/>
      <c r="AF23" s="213"/>
      <c r="AG23" s="213" t="s">
        <v>106</v>
      </c>
      <c r="AH23" s="213">
        <v>0</v>
      </c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20"/>
      <c r="B24" s="221"/>
      <c r="C24" s="249" t="s">
        <v>187</v>
      </c>
      <c r="D24" s="223"/>
      <c r="E24" s="224">
        <v>6.91</v>
      </c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13"/>
      <c r="Z24" s="213"/>
      <c r="AA24" s="213"/>
      <c r="AB24" s="213"/>
      <c r="AC24" s="213"/>
      <c r="AD24" s="213"/>
      <c r="AE24" s="213"/>
      <c r="AF24" s="213"/>
      <c r="AG24" s="213" t="s">
        <v>106</v>
      </c>
      <c r="AH24" s="213">
        <v>0</v>
      </c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20"/>
      <c r="B25" s="221"/>
      <c r="C25" s="249" t="s">
        <v>188</v>
      </c>
      <c r="D25" s="223"/>
      <c r="E25" s="224">
        <v>4.3600000000000003</v>
      </c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13"/>
      <c r="Z25" s="213"/>
      <c r="AA25" s="213"/>
      <c r="AB25" s="213"/>
      <c r="AC25" s="213"/>
      <c r="AD25" s="213"/>
      <c r="AE25" s="213"/>
      <c r="AF25" s="213"/>
      <c r="AG25" s="213" t="s">
        <v>106</v>
      </c>
      <c r="AH25" s="213">
        <v>0</v>
      </c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20"/>
      <c r="B26" s="221"/>
      <c r="C26" s="249" t="s">
        <v>189</v>
      </c>
      <c r="D26" s="223"/>
      <c r="E26" s="224">
        <v>8.84</v>
      </c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13"/>
      <c r="Z26" s="213"/>
      <c r="AA26" s="213"/>
      <c r="AB26" s="213"/>
      <c r="AC26" s="213"/>
      <c r="AD26" s="213"/>
      <c r="AE26" s="213"/>
      <c r="AF26" s="213"/>
      <c r="AG26" s="213" t="s">
        <v>106</v>
      </c>
      <c r="AH26" s="213">
        <v>0</v>
      </c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39">
        <v>6</v>
      </c>
      <c r="B27" s="240" t="s">
        <v>142</v>
      </c>
      <c r="C27" s="250" t="s">
        <v>143</v>
      </c>
      <c r="D27" s="241" t="s">
        <v>112</v>
      </c>
      <c r="E27" s="242">
        <v>37.318170000000002</v>
      </c>
      <c r="F27" s="243"/>
      <c r="G27" s="244">
        <f>ROUND(E27*F27,2)</f>
        <v>0</v>
      </c>
      <c r="H27" s="243"/>
      <c r="I27" s="244">
        <f>ROUND(E27*H27,2)</f>
        <v>0</v>
      </c>
      <c r="J27" s="243"/>
      <c r="K27" s="244">
        <f>ROUND(E27*J27,2)</f>
        <v>0</v>
      </c>
      <c r="L27" s="244">
        <v>15</v>
      </c>
      <c r="M27" s="244">
        <f>G27*(1+L27/100)</f>
        <v>0</v>
      </c>
      <c r="N27" s="244">
        <v>0</v>
      </c>
      <c r="O27" s="244">
        <f>ROUND(E27*N27,2)</f>
        <v>0</v>
      </c>
      <c r="P27" s="244">
        <v>0</v>
      </c>
      <c r="Q27" s="244">
        <f>ROUND(E27*P27,2)</f>
        <v>0</v>
      </c>
      <c r="R27" s="244"/>
      <c r="S27" s="244" t="s">
        <v>119</v>
      </c>
      <c r="T27" s="245" t="s">
        <v>102</v>
      </c>
      <c r="U27" s="222">
        <v>0</v>
      </c>
      <c r="V27" s="222">
        <f>ROUND(E27*U27,2)</f>
        <v>0</v>
      </c>
      <c r="W27" s="222"/>
      <c r="X27" s="222" t="s">
        <v>103</v>
      </c>
      <c r="Y27" s="213"/>
      <c r="Z27" s="213"/>
      <c r="AA27" s="213"/>
      <c r="AB27" s="213"/>
      <c r="AC27" s="213"/>
      <c r="AD27" s="213"/>
      <c r="AE27" s="213"/>
      <c r="AF27" s="213"/>
      <c r="AG27" s="213" t="s">
        <v>104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32">
        <v>7</v>
      </c>
      <c r="B28" s="233" t="s">
        <v>117</v>
      </c>
      <c r="C28" s="248" t="s">
        <v>118</v>
      </c>
      <c r="D28" s="234" t="s">
        <v>112</v>
      </c>
      <c r="E28" s="235">
        <v>42.915900000000001</v>
      </c>
      <c r="F28" s="236"/>
      <c r="G28" s="237">
        <f>ROUND(E28*F28,2)</f>
        <v>0</v>
      </c>
      <c r="H28" s="236"/>
      <c r="I28" s="237">
        <f>ROUND(E28*H28,2)</f>
        <v>0</v>
      </c>
      <c r="J28" s="236"/>
      <c r="K28" s="237">
        <f>ROUND(E28*J28,2)</f>
        <v>0</v>
      </c>
      <c r="L28" s="237">
        <v>15</v>
      </c>
      <c r="M28" s="237">
        <f>G28*(1+L28/100)</f>
        <v>0</v>
      </c>
      <c r="N28" s="237">
        <v>0</v>
      </c>
      <c r="O28" s="237">
        <f>ROUND(E28*N28,2)</f>
        <v>0</v>
      </c>
      <c r="P28" s="237">
        <v>0</v>
      </c>
      <c r="Q28" s="237">
        <f>ROUND(E28*P28,2)</f>
        <v>0</v>
      </c>
      <c r="R28" s="237"/>
      <c r="S28" s="237" t="s">
        <v>119</v>
      </c>
      <c r="T28" s="238" t="s">
        <v>102</v>
      </c>
      <c r="U28" s="222">
        <v>0</v>
      </c>
      <c r="V28" s="222">
        <f>ROUND(E28*U28,2)</f>
        <v>0</v>
      </c>
      <c r="W28" s="222"/>
      <c r="X28" s="222" t="s">
        <v>120</v>
      </c>
      <c r="Y28" s="213"/>
      <c r="Z28" s="213"/>
      <c r="AA28" s="213"/>
      <c r="AB28" s="213"/>
      <c r="AC28" s="213"/>
      <c r="AD28" s="213"/>
      <c r="AE28" s="213"/>
      <c r="AF28" s="213"/>
      <c r="AG28" s="213" t="s">
        <v>121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20"/>
      <c r="B29" s="221"/>
      <c r="C29" s="249" t="s">
        <v>190</v>
      </c>
      <c r="D29" s="223"/>
      <c r="E29" s="224">
        <v>42.92</v>
      </c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13"/>
      <c r="Z29" s="213"/>
      <c r="AA29" s="213"/>
      <c r="AB29" s="213"/>
      <c r="AC29" s="213"/>
      <c r="AD29" s="213"/>
      <c r="AE29" s="213"/>
      <c r="AF29" s="213"/>
      <c r="AG29" s="213" t="s">
        <v>106</v>
      </c>
      <c r="AH29" s="213">
        <v>0</v>
      </c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39">
        <v>8</v>
      </c>
      <c r="B30" s="240" t="s">
        <v>127</v>
      </c>
      <c r="C30" s="250" t="s">
        <v>128</v>
      </c>
      <c r="D30" s="241" t="s">
        <v>0</v>
      </c>
      <c r="E30" s="242">
        <v>347.60590000000002</v>
      </c>
      <c r="F30" s="243"/>
      <c r="G30" s="244">
        <f>ROUND(E30*F30,2)</f>
        <v>0</v>
      </c>
      <c r="H30" s="243"/>
      <c r="I30" s="244">
        <f>ROUND(E30*H30,2)</f>
        <v>0</v>
      </c>
      <c r="J30" s="243"/>
      <c r="K30" s="244">
        <f>ROUND(E30*J30,2)</f>
        <v>0</v>
      </c>
      <c r="L30" s="244">
        <v>15</v>
      </c>
      <c r="M30" s="244">
        <f>G30*(1+L30/100)</f>
        <v>0</v>
      </c>
      <c r="N30" s="244">
        <v>0</v>
      </c>
      <c r="O30" s="244">
        <f>ROUND(E30*N30,2)</f>
        <v>0</v>
      </c>
      <c r="P30" s="244">
        <v>0</v>
      </c>
      <c r="Q30" s="244">
        <f>ROUND(E30*P30,2)</f>
        <v>0</v>
      </c>
      <c r="R30" s="244"/>
      <c r="S30" s="244" t="s">
        <v>101</v>
      </c>
      <c r="T30" s="245" t="s">
        <v>102</v>
      </c>
      <c r="U30" s="222">
        <v>0</v>
      </c>
      <c r="V30" s="222">
        <f>ROUND(E30*U30,2)</f>
        <v>0</v>
      </c>
      <c r="W30" s="222"/>
      <c r="X30" s="222" t="s">
        <v>103</v>
      </c>
      <c r="Y30" s="213"/>
      <c r="Z30" s="213"/>
      <c r="AA30" s="213"/>
      <c r="AB30" s="213"/>
      <c r="AC30" s="213"/>
      <c r="AD30" s="213"/>
      <c r="AE30" s="213"/>
      <c r="AF30" s="213"/>
      <c r="AG30" s="213" t="s">
        <v>129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x14ac:dyDescent="0.2">
      <c r="A31" s="226" t="s">
        <v>96</v>
      </c>
      <c r="B31" s="227" t="s">
        <v>65</v>
      </c>
      <c r="C31" s="247" t="s">
        <v>66</v>
      </c>
      <c r="D31" s="228"/>
      <c r="E31" s="229"/>
      <c r="F31" s="230"/>
      <c r="G31" s="230">
        <f>SUMIF(AG32:AG38,"&lt;&gt;NOR",G32:G38)</f>
        <v>0</v>
      </c>
      <c r="H31" s="230"/>
      <c r="I31" s="230">
        <f>SUM(I32:I38)</f>
        <v>0</v>
      </c>
      <c r="J31" s="230"/>
      <c r="K31" s="230">
        <f>SUM(K32:K38)</f>
        <v>0</v>
      </c>
      <c r="L31" s="230"/>
      <c r="M31" s="230">
        <f>SUM(M32:M38)</f>
        <v>0</v>
      </c>
      <c r="N31" s="230"/>
      <c r="O31" s="230">
        <f>SUM(O32:O38)</f>
        <v>0</v>
      </c>
      <c r="P31" s="230"/>
      <c r="Q31" s="230">
        <f>SUM(Q32:Q38)</f>
        <v>0</v>
      </c>
      <c r="R31" s="230"/>
      <c r="S31" s="230"/>
      <c r="T31" s="231"/>
      <c r="U31" s="225"/>
      <c r="V31" s="225">
        <f>SUM(V32:V38)</f>
        <v>0.77</v>
      </c>
      <c r="W31" s="225"/>
      <c r="X31" s="225"/>
      <c r="AG31" t="s">
        <v>97</v>
      </c>
    </row>
    <row r="32" spans="1:60" outlineLevel="1" x14ac:dyDescent="0.2">
      <c r="A32" s="239">
        <v>9</v>
      </c>
      <c r="B32" s="240" t="s">
        <v>145</v>
      </c>
      <c r="C32" s="250" t="s">
        <v>146</v>
      </c>
      <c r="D32" s="241" t="s">
        <v>147</v>
      </c>
      <c r="E32" s="242">
        <v>0.18659000000000001</v>
      </c>
      <c r="F32" s="243"/>
      <c r="G32" s="244">
        <f>ROUND(E32*F32,2)</f>
        <v>0</v>
      </c>
      <c r="H32" s="243"/>
      <c r="I32" s="244">
        <f>ROUND(E32*H32,2)</f>
        <v>0</v>
      </c>
      <c r="J32" s="243"/>
      <c r="K32" s="244">
        <f>ROUND(E32*J32,2)</f>
        <v>0</v>
      </c>
      <c r="L32" s="244">
        <v>15</v>
      </c>
      <c r="M32" s="244">
        <f>G32*(1+L32/100)</f>
        <v>0</v>
      </c>
      <c r="N32" s="244">
        <v>0</v>
      </c>
      <c r="O32" s="244">
        <f>ROUND(E32*N32,2)</f>
        <v>0</v>
      </c>
      <c r="P32" s="244">
        <v>0</v>
      </c>
      <c r="Q32" s="244">
        <f>ROUND(E32*P32,2)</f>
        <v>0</v>
      </c>
      <c r="R32" s="244"/>
      <c r="S32" s="244" t="s">
        <v>101</v>
      </c>
      <c r="T32" s="245" t="s">
        <v>102</v>
      </c>
      <c r="U32" s="222">
        <v>2.0089999999999999</v>
      </c>
      <c r="V32" s="222">
        <f>ROUND(E32*U32,2)</f>
        <v>0.37</v>
      </c>
      <c r="W32" s="222"/>
      <c r="X32" s="222" t="s">
        <v>103</v>
      </c>
      <c r="Y32" s="213"/>
      <c r="Z32" s="213"/>
      <c r="AA32" s="213"/>
      <c r="AB32" s="213"/>
      <c r="AC32" s="213"/>
      <c r="AD32" s="213"/>
      <c r="AE32" s="213"/>
      <c r="AF32" s="213"/>
      <c r="AG32" s="213" t="s">
        <v>148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39">
        <v>10</v>
      </c>
      <c r="B33" s="240" t="s">
        <v>149</v>
      </c>
      <c r="C33" s="250" t="s">
        <v>150</v>
      </c>
      <c r="D33" s="241" t="s">
        <v>147</v>
      </c>
      <c r="E33" s="242">
        <v>0.18659000000000001</v>
      </c>
      <c r="F33" s="243"/>
      <c r="G33" s="244">
        <f>ROUND(E33*F33,2)</f>
        <v>0</v>
      </c>
      <c r="H33" s="243"/>
      <c r="I33" s="244">
        <f>ROUND(E33*H33,2)</f>
        <v>0</v>
      </c>
      <c r="J33" s="243"/>
      <c r="K33" s="244">
        <f>ROUND(E33*J33,2)</f>
        <v>0</v>
      </c>
      <c r="L33" s="244">
        <v>15</v>
      </c>
      <c r="M33" s="244">
        <f>G33*(1+L33/100)</f>
        <v>0</v>
      </c>
      <c r="N33" s="244">
        <v>0</v>
      </c>
      <c r="O33" s="244">
        <f>ROUND(E33*N33,2)</f>
        <v>0</v>
      </c>
      <c r="P33" s="244">
        <v>0</v>
      </c>
      <c r="Q33" s="244">
        <f>ROUND(E33*P33,2)</f>
        <v>0</v>
      </c>
      <c r="R33" s="244"/>
      <c r="S33" s="244" t="s">
        <v>101</v>
      </c>
      <c r="T33" s="245" t="s">
        <v>102</v>
      </c>
      <c r="U33" s="222">
        <v>0.95899999999999996</v>
      </c>
      <c r="V33" s="222">
        <f>ROUND(E33*U33,2)</f>
        <v>0.18</v>
      </c>
      <c r="W33" s="222"/>
      <c r="X33" s="222" t="s">
        <v>103</v>
      </c>
      <c r="Y33" s="213"/>
      <c r="Z33" s="213"/>
      <c r="AA33" s="213"/>
      <c r="AB33" s="213"/>
      <c r="AC33" s="213"/>
      <c r="AD33" s="213"/>
      <c r="AE33" s="213"/>
      <c r="AF33" s="213"/>
      <c r="AG33" s="213" t="s">
        <v>148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39">
        <v>11</v>
      </c>
      <c r="B34" s="240" t="s">
        <v>151</v>
      </c>
      <c r="C34" s="250" t="s">
        <v>152</v>
      </c>
      <c r="D34" s="241" t="s">
        <v>147</v>
      </c>
      <c r="E34" s="242">
        <v>0.18659000000000001</v>
      </c>
      <c r="F34" s="243"/>
      <c r="G34" s="244">
        <f>ROUND(E34*F34,2)</f>
        <v>0</v>
      </c>
      <c r="H34" s="243"/>
      <c r="I34" s="244">
        <f>ROUND(E34*H34,2)</f>
        <v>0</v>
      </c>
      <c r="J34" s="243"/>
      <c r="K34" s="244">
        <f>ROUND(E34*J34,2)</f>
        <v>0</v>
      </c>
      <c r="L34" s="244">
        <v>15</v>
      </c>
      <c r="M34" s="244">
        <f>G34*(1+L34/100)</f>
        <v>0</v>
      </c>
      <c r="N34" s="244">
        <v>0</v>
      </c>
      <c r="O34" s="244">
        <f>ROUND(E34*N34,2)</f>
        <v>0</v>
      </c>
      <c r="P34" s="244">
        <v>0</v>
      </c>
      <c r="Q34" s="244">
        <f>ROUND(E34*P34,2)</f>
        <v>0</v>
      </c>
      <c r="R34" s="244"/>
      <c r="S34" s="244" t="s">
        <v>101</v>
      </c>
      <c r="T34" s="245" t="s">
        <v>102</v>
      </c>
      <c r="U34" s="222">
        <v>0</v>
      </c>
      <c r="V34" s="222">
        <f>ROUND(E34*U34,2)</f>
        <v>0</v>
      </c>
      <c r="W34" s="222"/>
      <c r="X34" s="222" t="s">
        <v>103</v>
      </c>
      <c r="Y34" s="213"/>
      <c r="Z34" s="213"/>
      <c r="AA34" s="213"/>
      <c r="AB34" s="213"/>
      <c r="AC34" s="213"/>
      <c r="AD34" s="213"/>
      <c r="AE34" s="213"/>
      <c r="AF34" s="213"/>
      <c r="AG34" s="213" t="s">
        <v>148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39">
        <v>12</v>
      </c>
      <c r="B35" s="240" t="s">
        <v>153</v>
      </c>
      <c r="C35" s="250" t="s">
        <v>154</v>
      </c>
      <c r="D35" s="241" t="s">
        <v>147</v>
      </c>
      <c r="E35" s="242">
        <v>0.18659000000000001</v>
      </c>
      <c r="F35" s="243"/>
      <c r="G35" s="244">
        <f>ROUND(E35*F35,2)</f>
        <v>0</v>
      </c>
      <c r="H35" s="243"/>
      <c r="I35" s="244">
        <f>ROUND(E35*H35,2)</f>
        <v>0</v>
      </c>
      <c r="J35" s="243"/>
      <c r="K35" s="244">
        <f>ROUND(E35*J35,2)</f>
        <v>0</v>
      </c>
      <c r="L35" s="244">
        <v>15</v>
      </c>
      <c r="M35" s="244">
        <f>G35*(1+L35/100)</f>
        <v>0</v>
      </c>
      <c r="N35" s="244">
        <v>0</v>
      </c>
      <c r="O35" s="244">
        <f>ROUND(E35*N35,2)</f>
        <v>0</v>
      </c>
      <c r="P35" s="244">
        <v>0</v>
      </c>
      <c r="Q35" s="244">
        <f>ROUND(E35*P35,2)</f>
        <v>0</v>
      </c>
      <c r="R35" s="244"/>
      <c r="S35" s="244" t="s">
        <v>101</v>
      </c>
      <c r="T35" s="245" t="s">
        <v>102</v>
      </c>
      <c r="U35" s="222">
        <v>0.94199999999999995</v>
      </c>
      <c r="V35" s="222">
        <f>ROUND(E35*U35,2)</f>
        <v>0.18</v>
      </c>
      <c r="W35" s="222"/>
      <c r="X35" s="222" t="s">
        <v>103</v>
      </c>
      <c r="Y35" s="213"/>
      <c r="Z35" s="213"/>
      <c r="AA35" s="213"/>
      <c r="AB35" s="213"/>
      <c r="AC35" s="213"/>
      <c r="AD35" s="213"/>
      <c r="AE35" s="213"/>
      <c r="AF35" s="213"/>
      <c r="AG35" s="213" t="s">
        <v>148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39">
        <v>13</v>
      </c>
      <c r="B36" s="240" t="s">
        <v>155</v>
      </c>
      <c r="C36" s="250" t="s">
        <v>156</v>
      </c>
      <c r="D36" s="241" t="s">
        <v>147</v>
      </c>
      <c r="E36" s="242">
        <v>0.37318000000000001</v>
      </c>
      <c r="F36" s="243"/>
      <c r="G36" s="244">
        <f>ROUND(E36*F36,2)</f>
        <v>0</v>
      </c>
      <c r="H36" s="243"/>
      <c r="I36" s="244">
        <f>ROUND(E36*H36,2)</f>
        <v>0</v>
      </c>
      <c r="J36" s="243"/>
      <c r="K36" s="244">
        <f>ROUND(E36*J36,2)</f>
        <v>0</v>
      </c>
      <c r="L36" s="244">
        <v>15</v>
      </c>
      <c r="M36" s="244">
        <f>G36*(1+L36/100)</f>
        <v>0</v>
      </c>
      <c r="N36" s="244">
        <v>0</v>
      </c>
      <c r="O36" s="244">
        <f>ROUND(E36*N36,2)</f>
        <v>0</v>
      </c>
      <c r="P36" s="244">
        <v>0</v>
      </c>
      <c r="Q36" s="244">
        <f>ROUND(E36*P36,2)</f>
        <v>0</v>
      </c>
      <c r="R36" s="244"/>
      <c r="S36" s="244" t="s">
        <v>101</v>
      </c>
      <c r="T36" s="245" t="s">
        <v>102</v>
      </c>
      <c r="U36" s="222">
        <v>0.105</v>
      </c>
      <c r="V36" s="222">
        <f>ROUND(E36*U36,2)</f>
        <v>0.04</v>
      </c>
      <c r="W36" s="222"/>
      <c r="X36" s="222" t="s">
        <v>103</v>
      </c>
      <c r="Y36" s="213"/>
      <c r="Z36" s="213"/>
      <c r="AA36" s="213"/>
      <c r="AB36" s="213"/>
      <c r="AC36" s="213"/>
      <c r="AD36" s="213"/>
      <c r="AE36" s="213"/>
      <c r="AF36" s="213"/>
      <c r="AG36" s="213" t="s">
        <v>148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39">
        <v>14</v>
      </c>
      <c r="B37" s="240" t="s">
        <v>157</v>
      </c>
      <c r="C37" s="250" t="s">
        <v>158</v>
      </c>
      <c r="D37" s="241" t="s">
        <v>147</v>
      </c>
      <c r="E37" s="242">
        <v>0.18659000000000001</v>
      </c>
      <c r="F37" s="243"/>
      <c r="G37" s="244">
        <f>ROUND(E37*F37,2)</f>
        <v>0</v>
      </c>
      <c r="H37" s="243"/>
      <c r="I37" s="244">
        <f>ROUND(E37*H37,2)</f>
        <v>0</v>
      </c>
      <c r="J37" s="243"/>
      <c r="K37" s="244">
        <f>ROUND(E37*J37,2)</f>
        <v>0</v>
      </c>
      <c r="L37" s="244">
        <v>15</v>
      </c>
      <c r="M37" s="244">
        <f>G37*(1+L37/100)</f>
        <v>0</v>
      </c>
      <c r="N37" s="244">
        <v>0</v>
      </c>
      <c r="O37" s="244">
        <f>ROUND(E37*N37,2)</f>
        <v>0</v>
      </c>
      <c r="P37" s="244">
        <v>0</v>
      </c>
      <c r="Q37" s="244">
        <f>ROUND(E37*P37,2)</f>
        <v>0</v>
      </c>
      <c r="R37" s="244"/>
      <c r="S37" s="244" t="s">
        <v>101</v>
      </c>
      <c r="T37" s="245" t="s">
        <v>102</v>
      </c>
      <c r="U37" s="222">
        <v>0.01</v>
      </c>
      <c r="V37" s="222">
        <f>ROUND(E37*U37,2)</f>
        <v>0</v>
      </c>
      <c r="W37" s="222"/>
      <c r="X37" s="222" t="s">
        <v>103</v>
      </c>
      <c r="Y37" s="213"/>
      <c r="Z37" s="213"/>
      <c r="AA37" s="213"/>
      <c r="AB37" s="213"/>
      <c r="AC37" s="213"/>
      <c r="AD37" s="213"/>
      <c r="AE37" s="213"/>
      <c r="AF37" s="213"/>
      <c r="AG37" s="213" t="s">
        <v>148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32">
        <v>15</v>
      </c>
      <c r="B38" s="233" t="s">
        <v>159</v>
      </c>
      <c r="C38" s="248" t="s">
        <v>160</v>
      </c>
      <c r="D38" s="234" t="s">
        <v>147</v>
      </c>
      <c r="E38" s="235">
        <v>3.7318199999999999</v>
      </c>
      <c r="F38" s="236"/>
      <c r="G38" s="237">
        <f>ROUND(E38*F38,2)</f>
        <v>0</v>
      </c>
      <c r="H38" s="236"/>
      <c r="I38" s="237">
        <f>ROUND(E38*H38,2)</f>
        <v>0</v>
      </c>
      <c r="J38" s="236"/>
      <c r="K38" s="237">
        <f>ROUND(E38*J38,2)</f>
        <v>0</v>
      </c>
      <c r="L38" s="237">
        <v>15</v>
      </c>
      <c r="M38" s="237">
        <f>G38*(1+L38/100)</f>
        <v>0</v>
      </c>
      <c r="N38" s="237">
        <v>0</v>
      </c>
      <c r="O38" s="237">
        <f>ROUND(E38*N38,2)</f>
        <v>0</v>
      </c>
      <c r="P38" s="237">
        <v>0</v>
      </c>
      <c r="Q38" s="237">
        <f>ROUND(E38*P38,2)</f>
        <v>0</v>
      </c>
      <c r="R38" s="237"/>
      <c r="S38" s="237" t="s">
        <v>101</v>
      </c>
      <c r="T38" s="238" t="s">
        <v>102</v>
      </c>
      <c r="U38" s="222">
        <v>0</v>
      </c>
      <c r="V38" s="222">
        <f>ROUND(E38*U38,2)</f>
        <v>0</v>
      </c>
      <c r="W38" s="222"/>
      <c r="X38" s="222" t="s">
        <v>103</v>
      </c>
      <c r="Y38" s="213"/>
      <c r="Z38" s="213"/>
      <c r="AA38" s="213"/>
      <c r="AB38" s="213"/>
      <c r="AC38" s="213"/>
      <c r="AD38" s="213"/>
      <c r="AE38" s="213"/>
      <c r="AF38" s="213"/>
      <c r="AG38" s="213" t="s">
        <v>148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x14ac:dyDescent="0.2">
      <c r="A39" s="3"/>
      <c r="B39" s="4"/>
      <c r="C39" s="251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AE39">
        <v>15</v>
      </c>
      <c r="AF39">
        <v>21</v>
      </c>
      <c r="AG39" t="s">
        <v>83</v>
      </c>
    </row>
    <row r="40" spans="1:60" x14ac:dyDescent="0.2">
      <c r="A40" s="216"/>
      <c r="B40" s="217" t="s">
        <v>29</v>
      </c>
      <c r="C40" s="252"/>
      <c r="D40" s="218"/>
      <c r="E40" s="219"/>
      <c r="F40" s="219"/>
      <c r="G40" s="246">
        <f>G8+G31</f>
        <v>0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AE40">
        <f>SUMIF(L7:L38,AE39,G7:G38)</f>
        <v>0</v>
      </c>
      <c r="AF40">
        <f>SUMIF(L7:L38,AF39,G7:G38)</f>
        <v>0</v>
      </c>
      <c r="AG40" t="s">
        <v>130</v>
      </c>
    </row>
    <row r="41" spans="1:60" x14ac:dyDescent="0.2">
      <c r="C41" s="253"/>
      <c r="D41" s="10"/>
      <c r="AG41" t="s">
        <v>131</v>
      </c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XQAb4O5zNSB2mak8okC1y0ce0O/4Yj3ssyZ8D27tk8s0rkZT34budbhiMJpsf6yDiZH17G8NuSGBCxIc8sFZEQ==" saltValue="xWtOK9CC7S4+J909pdGnlg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70</v>
      </c>
      <c r="B1" s="198"/>
      <c r="C1" s="198"/>
      <c r="D1" s="198"/>
      <c r="E1" s="198"/>
      <c r="F1" s="198"/>
      <c r="G1" s="198"/>
      <c r="AG1" t="s">
        <v>71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72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8" t="s">
        <v>72</v>
      </c>
      <c r="AG3" t="s">
        <v>73</v>
      </c>
    </row>
    <row r="4" spans="1:60" ht="24.95" customHeight="1" x14ac:dyDescent="0.2">
      <c r="A4" s="203" t="s">
        <v>9</v>
      </c>
      <c r="B4" s="204" t="s">
        <v>57</v>
      </c>
      <c r="C4" s="205" t="s">
        <v>58</v>
      </c>
      <c r="D4" s="206"/>
      <c r="E4" s="206"/>
      <c r="F4" s="206"/>
      <c r="G4" s="207"/>
      <c r="AG4" t="s">
        <v>74</v>
      </c>
    </row>
    <row r="5" spans="1:60" x14ac:dyDescent="0.2">
      <c r="D5" s="10"/>
    </row>
    <row r="6" spans="1:60" ht="38.25" x14ac:dyDescent="0.2">
      <c r="A6" s="209" t="s">
        <v>75</v>
      </c>
      <c r="B6" s="211" t="s">
        <v>76</v>
      </c>
      <c r="C6" s="211" t="s">
        <v>77</v>
      </c>
      <c r="D6" s="210" t="s">
        <v>78</v>
      </c>
      <c r="E6" s="209" t="s">
        <v>79</v>
      </c>
      <c r="F6" s="208" t="s">
        <v>80</v>
      </c>
      <c r="G6" s="209" t="s">
        <v>29</v>
      </c>
      <c r="H6" s="212" t="s">
        <v>30</v>
      </c>
      <c r="I6" s="212" t="s">
        <v>81</v>
      </c>
      <c r="J6" s="212" t="s">
        <v>31</v>
      </c>
      <c r="K6" s="212" t="s">
        <v>82</v>
      </c>
      <c r="L6" s="212" t="s">
        <v>83</v>
      </c>
      <c r="M6" s="212" t="s">
        <v>84</v>
      </c>
      <c r="N6" s="212" t="s">
        <v>85</v>
      </c>
      <c r="O6" s="212" t="s">
        <v>86</v>
      </c>
      <c r="P6" s="212" t="s">
        <v>87</v>
      </c>
      <c r="Q6" s="212" t="s">
        <v>88</v>
      </c>
      <c r="R6" s="212" t="s">
        <v>89</v>
      </c>
      <c r="S6" s="212" t="s">
        <v>90</v>
      </c>
      <c r="T6" s="212" t="s">
        <v>91</v>
      </c>
      <c r="U6" s="212" t="s">
        <v>92</v>
      </c>
      <c r="V6" s="212" t="s">
        <v>93</v>
      </c>
      <c r="W6" s="212" t="s">
        <v>94</v>
      </c>
      <c r="X6" s="212" t="s">
        <v>95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6" t="s">
        <v>96</v>
      </c>
      <c r="B8" s="227" t="s">
        <v>63</v>
      </c>
      <c r="C8" s="247" t="s">
        <v>64</v>
      </c>
      <c r="D8" s="228"/>
      <c r="E8" s="229"/>
      <c r="F8" s="230"/>
      <c r="G8" s="230">
        <f>SUMIF(AG9:AG40,"&lt;&gt;NOR",G9:G40)</f>
        <v>0</v>
      </c>
      <c r="H8" s="230"/>
      <c r="I8" s="230">
        <f>SUM(I9:I40)</f>
        <v>0</v>
      </c>
      <c r="J8" s="230"/>
      <c r="K8" s="230">
        <f>SUM(K9:K40)</f>
        <v>0</v>
      </c>
      <c r="L8" s="230"/>
      <c r="M8" s="230">
        <f>SUM(M9:M40)</f>
        <v>0</v>
      </c>
      <c r="N8" s="230"/>
      <c r="O8" s="230">
        <f>SUM(O9:O40)</f>
        <v>0.01</v>
      </c>
      <c r="P8" s="230"/>
      <c r="Q8" s="230">
        <f>SUM(Q9:Q40)</f>
        <v>0.16</v>
      </c>
      <c r="R8" s="230"/>
      <c r="S8" s="230"/>
      <c r="T8" s="231"/>
      <c r="U8" s="225"/>
      <c r="V8" s="225">
        <f>SUM(V9:V40)</f>
        <v>38.97</v>
      </c>
      <c r="W8" s="225"/>
      <c r="X8" s="225"/>
      <c r="AG8" t="s">
        <v>97</v>
      </c>
    </row>
    <row r="9" spans="1:60" outlineLevel="1" x14ac:dyDescent="0.2">
      <c r="A9" s="232">
        <v>1</v>
      </c>
      <c r="B9" s="233" t="s">
        <v>135</v>
      </c>
      <c r="C9" s="248" t="s">
        <v>136</v>
      </c>
      <c r="D9" s="234" t="s">
        <v>112</v>
      </c>
      <c r="E9" s="235">
        <v>32.228000000000002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15</v>
      </c>
      <c r="M9" s="237">
        <f>G9*(1+L9/100)</f>
        <v>0</v>
      </c>
      <c r="N9" s="237">
        <v>0</v>
      </c>
      <c r="O9" s="237">
        <f>ROUND(E9*N9,2)</f>
        <v>0</v>
      </c>
      <c r="P9" s="237">
        <v>5.0000000000000001E-3</v>
      </c>
      <c r="Q9" s="237">
        <f>ROUND(E9*P9,2)</f>
        <v>0.16</v>
      </c>
      <c r="R9" s="237"/>
      <c r="S9" s="237" t="s">
        <v>101</v>
      </c>
      <c r="T9" s="238" t="s">
        <v>102</v>
      </c>
      <c r="U9" s="222">
        <v>0.105</v>
      </c>
      <c r="V9" s="222">
        <f>ROUND(E9*U9,2)</f>
        <v>3.38</v>
      </c>
      <c r="W9" s="222"/>
      <c r="X9" s="222" t="s">
        <v>103</v>
      </c>
      <c r="Y9" s="213"/>
      <c r="Z9" s="213"/>
      <c r="AA9" s="213"/>
      <c r="AB9" s="213"/>
      <c r="AC9" s="213"/>
      <c r="AD9" s="213"/>
      <c r="AE9" s="213"/>
      <c r="AF9" s="213"/>
      <c r="AG9" s="213" t="s">
        <v>104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20"/>
      <c r="B10" s="221"/>
      <c r="C10" s="249" t="s">
        <v>191</v>
      </c>
      <c r="D10" s="223"/>
      <c r="E10" s="224">
        <v>2.08</v>
      </c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13"/>
      <c r="Z10" s="213"/>
      <c r="AA10" s="213"/>
      <c r="AB10" s="213"/>
      <c r="AC10" s="213"/>
      <c r="AD10" s="213"/>
      <c r="AE10" s="213"/>
      <c r="AF10" s="213"/>
      <c r="AG10" s="213" t="s">
        <v>106</v>
      </c>
      <c r="AH10" s="213">
        <v>0</v>
      </c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20"/>
      <c r="B11" s="221"/>
      <c r="C11" s="249" t="s">
        <v>192</v>
      </c>
      <c r="D11" s="223"/>
      <c r="E11" s="224">
        <v>10.07</v>
      </c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13"/>
      <c r="Z11" s="213"/>
      <c r="AA11" s="213"/>
      <c r="AB11" s="213"/>
      <c r="AC11" s="213"/>
      <c r="AD11" s="213"/>
      <c r="AE11" s="213"/>
      <c r="AF11" s="213"/>
      <c r="AG11" s="213" t="s">
        <v>106</v>
      </c>
      <c r="AH11" s="213">
        <v>0</v>
      </c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20"/>
      <c r="B12" s="221"/>
      <c r="C12" s="249" t="s">
        <v>193</v>
      </c>
      <c r="D12" s="223"/>
      <c r="E12" s="224">
        <v>7.71</v>
      </c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13"/>
      <c r="Z12" s="213"/>
      <c r="AA12" s="213"/>
      <c r="AB12" s="213"/>
      <c r="AC12" s="213"/>
      <c r="AD12" s="213"/>
      <c r="AE12" s="213"/>
      <c r="AF12" s="213"/>
      <c r="AG12" s="213" t="s">
        <v>106</v>
      </c>
      <c r="AH12" s="213">
        <v>0</v>
      </c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20"/>
      <c r="B13" s="221"/>
      <c r="C13" s="249" t="s">
        <v>194</v>
      </c>
      <c r="D13" s="223"/>
      <c r="E13" s="224">
        <v>12.37</v>
      </c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13"/>
      <c r="Z13" s="213"/>
      <c r="AA13" s="213"/>
      <c r="AB13" s="213"/>
      <c r="AC13" s="213"/>
      <c r="AD13" s="213"/>
      <c r="AE13" s="213"/>
      <c r="AF13" s="213"/>
      <c r="AG13" s="213" t="s">
        <v>106</v>
      </c>
      <c r="AH13" s="213">
        <v>0</v>
      </c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32">
        <v>2</v>
      </c>
      <c r="B14" s="233" t="s">
        <v>137</v>
      </c>
      <c r="C14" s="248" t="s">
        <v>138</v>
      </c>
      <c r="D14" s="234" t="s">
        <v>100</v>
      </c>
      <c r="E14" s="235">
        <v>4.75</v>
      </c>
      <c r="F14" s="236"/>
      <c r="G14" s="237">
        <f>ROUND(E14*F14,2)</f>
        <v>0</v>
      </c>
      <c r="H14" s="236"/>
      <c r="I14" s="237">
        <f>ROUND(E14*H14,2)</f>
        <v>0</v>
      </c>
      <c r="J14" s="236"/>
      <c r="K14" s="237">
        <f>ROUND(E14*J14,2)</f>
        <v>0</v>
      </c>
      <c r="L14" s="237">
        <v>15</v>
      </c>
      <c r="M14" s="237">
        <f>G14*(1+L14/100)</f>
        <v>0</v>
      </c>
      <c r="N14" s="237">
        <v>1.7000000000000001E-4</v>
      </c>
      <c r="O14" s="237">
        <f>ROUND(E14*N14,2)</f>
        <v>0</v>
      </c>
      <c r="P14" s="237">
        <v>0</v>
      </c>
      <c r="Q14" s="237">
        <f>ROUND(E14*P14,2)</f>
        <v>0</v>
      </c>
      <c r="R14" s="237"/>
      <c r="S14" s="237" t="s">
        <v>101</v>
      </c>
      <c r="T14" s="238" t="s">
        <v>102</v>
      </c>
      <c r="U14" s="222">
        <v>0.152</v>
      </c>
      <c r="V14" s="222">
        <f>ROUND(E14*U14,2)</f>
        <v>0.72</v>
      </c>
      <c r="W14" s="222"/>
      <c r="X14" s="222" t="s">
        <v>103</v>
      </c>
      <c r="Y14" s="213"/>
      <c r="Z14" s="213"/>
      <c r="AA14" s="213"/>
      <c r="AB14" s="213"/>
      <c r="AC14" s="213"/>
      <c r="AD14" s="213"/>
      <c r="AE14" s="213"/>
      <c r="AF14" s="213"/>
      <c r="AG14" s="213" t="s">
        <v>104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20"/>
      <c r="B15" s="221"/>
      <c r="C15" s="249" t="s">
        <v>195</v>
      </c>
      <c r="D15" s="223"/>
      <c r="E15" s="224">
        <v>4.75</v>
      </c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13"/>
      <c r="Z15" s="213"/>
      <c r="AA15" s="213"/>
      <c r="AB15" s="213"/>
      <c r="AC15" s="213"/>
      <c r="AD15" s="213"/>
      <c r="AE15" s="213"/>
      <c r="AF15" s="213"/>
      <c r="AG15" s="213" t="s">
        <v>106</v>
      </c>
      <c r="AH15" s="213">
        <v>0</v>
      </c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32">
        <v>3</v>
      </c>
      <c r="B16" s="233" t="s">
        <v>98</v>
      </c>
      <c r="C16" s="248" t="s">
        <v>99</v>
      </c>
      <c r="D16" s="234" t="s">
        <v>100</v>
      </c>
      <c r="E16" s="235">
        <v>48.13</v>
      </c>
      <c r="F16" s="236"/>
      <c r="G16" s="237">
        <f>ROUND(E16*F16,2)</f>
        <v>0</v>
      </c>
      <c r="H16" s="236"/>
      <c r="I16" s="237">
        <f>ROUND(E16*H16,2)</f>
        <v>0</v>
      </c>
      <c r="J16" s="236"/>
      <c r="K16" s="237">
        <f>ROUND(E16*J16,2)</f>
        <v>0</v>
      </c>
      <c r="L16" s="237">
        <v>15</v>
      </c>
      <c r="M16" s="237">
        <f>G16*(1+L16/100)</f>
        <v>0</v>
      </c>
      <c r="N16" s="237">
        <v>4.0000000000000003E-5</v>
      </c>
      <c r="O16" s="237">
        <f>ROUND(E16*N16,2)</f>
        <v>0</v>
      </c>
      <c r="P16" s="237">
        <v>0</v>
      </c>
      <c r="Q16" s="237">
        <f>ROUND(E16*P16,2)</f>
        <v>0</v>
      </c>
      <c r="R16" s="237"/>
      <c r="S16" s="237" t="s">
        <v>101</v>
      </c>
      <c r="T16" s="238" t="s">
        <v>102</v>
      </c>
      <c r="U16" s="222">
        <v>7.8200000000000006E-2</v>
      </c>
      <c r="V16" s="222">
        <f>ROUND(E16*U16,2)</f>
        <v>3.76</v>
      </c>
      <c r="W16" s="222"/>
      <c r="X16" s="222" t="s">
        <v>103</v>
      </c>
      <c r="Y16" s="213"/>
      <c r="Z16" s="213"/>
      <c r="AA16" s="213"/>
      <c r="AB16" s="213"/>
      <c r="AC16" s="213"/>
      <c r="AD16" s="213"/>
      <c r="AE16" s="213"/>
      <c r="AF16" s="213"/>
      <c r="AG16" s="213" t="s">
        <v>104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20"/>
      <c r="B17" s="221"/>
      <c r="C17" s="249" t="s">
        <v>196</v>
      </c>
      <c r="D17" s="223"/>
      <c r="E17" s="224">
        <v>1.72</v>
      </c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13"/>
      <c r="Z17" s="213"/>
      <c r="AA17" s="213"/>
      <c r="AB17" s="213"/>
      <c r="AC17" s="213"/>
      <c r="AD17" s="213"/>
      <c r="AE17" s="213"/>
      <c r="AF17" s="213"/>
      <c r="AG17" s="213" t="s">
        <v>106</v>
      </c>
      <c r="AH17" s="213">
        <v>0</v>
      </c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20"/>
      <c r="B18" s="221"/>
      <c r="C18" s="249" t="s">
        <v>197</v>
      </c>
      <c r="D18" s="223"/>
      <c r="E18" s="224">
        <v>9.27</v>
      </c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13"/>
      <c r="Z18" s="213"/>
      <c r="AA18" s="213"/>
      <c r="AB18" s="213"/>
      <c r="AC18" s="213"/>
      <c r="AD18" s="213"/>
      <c r="AE18" s="213"/>
      <c r="AF18" s="213"/>
      <c r="AG18" s="213" t="s">
        <v>106</v>
      </c>
      <c r="AH18" s="213">
        <v>0</v>
      </c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20"/>
      <c r="B19" s="221"/>
      <c r="C19" s="249" t="s">
        <v>198</v>
      </c>
      <c r="D19" s="223"/>
      <c r="E19" s="224">
        <v>8.34</v>
      </c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13"/>
      <c r="Z19" s="213"/>
      <c r="AA19" s="213"/>
      <c r="AB19" s="213"/>
      <c r="AC19" s="213"/>
      <c r="AD19" s="213"/>
      <c r="AE19" s="213"/>
      <c r="AF19" s="213"/>
      <c r="AG19" s="213" t="s">
        <v>106</v>
      </c>
      <c r="AH19" s="213">
        <v>0</v>
      </c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20"/>
      <c r="B20" s="221"/>
      <c r="C20" s="249" t="s">
        <v>199</v>
      </c>
      <c r="D20" s="223"/>
      <c r="E20" s="224">
        <v>8.44</v>
      </c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13"/>
      <c r="Z20" s="213"/>
      <c r="AA20" s="213"/>
      <c r="AB20" s="213"/>
      <c r="AC20" s="213"/>
      <c r="AD20" s="213"/>
      <c r="AE20" s="213"/>
      <c r="AF20" s="213"/>
      <c r="AG20" s="213" t="s">
        <v>106</v>
      </c>
      <c r="AH20" s="213">
        <v>0</v>
      </c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20"/>
      <c r="B21" s="221"/>
      <c r="C21" s="249" t="s">
        <v>200</v>
      </c>
      <c r="D21" s="223"/>
      <c r="E21" s="224">
        <v>20.36</v>
      </c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13"/>
      <c r="Z21" s="213"/>
      <c r="AA21" s="213"/>
      <c r="AB21" s="213"/>
      <c r="AC21" s="213"/>
      <c r="AD21" s="213"/>
      <c r="AE21" s="213"/>
      <c r="AF21" s="213"/>
      <c r="AG21" s="213" t="s">
        <v>106</v>
      </c>
      <c r="AH21" s="213">
        <v>0</v>
      </c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32">
        <v>4</v>
      </c>
      <c r="B22" s="233" t="s">
        <v>107</v>
      </c>
      <c r="C22" s="248" t="s">
        <v>108</v>
      </c>
      <c r="D22" s="234" t="s">
        <v>100</v>
      </c>
      <c r="E22" s="235">
        <v>56.43</v>
      </c>
      <c r="F22" s="236"/>
      <c r="G22" s="237">
        <f>ROUND(E22*F22,2)</f>
        <v>0</v>
      </c>
      <c r="H22" s="236"/>
      <c r="I22" s="237">
        <f>ROUND(E22*H22,2)</f>
        <v>0</v>
      </c>
      <c r="J22" s="236"/>
      <c r="K22" s="237">
        <f>ROUND(E22*J22,2)</f>
        <v>0</v>
      </c>
      <c r="L22" s="237">
        <v>15</v>
      </c>
      <c r="M22" s="237">
        <f>G22*(1+L22/100)</f>
        <v>0</v>
      </c>
      <c r="N22" s="237">
        <v>8.0000000000000007E-5</v>
      </c>
      <c r="O22" s="237">
        <f>ROUND(E22*N22,2)</f>
        <v>0</v>
      </c>
      <c r="P22" s="237">
        <v>0</v>
      </c>
      <c r="Q22" s="237">
        <f>ROUND(E22*P22,2)</f>
        <v>0</v>
      </c>
      <c r="R22" s="237"/>
      <c r="S22" s="237" t="s">
        <v>101</v>
      </c>
      <c r="T22" s="238" t="s">
        <v>102</v>
      </c>
      <c r="U22" s="222">
        <v>0.13719999999999999</v>
      </c>
      <c r="V22" s="222">
        <f>ROUND(E22*U22,2)</f>
        <v>7.74</v>
      </c>
      <c r="W22" s="222"/>
      <c r="X22" s="222" t="s">
        <v>103</v>
      </c>
      <c r="Y22" s="213"/>
      <c r="Z22" s="213"/>
      <c r="AA22" s="213"/>
      <c r="AB22" s="213"/>
      <c r="AC22" s="213"/>
      <c r="AD22" s="213"/>
      <c r="AE22" s="213"/>
      <c r="AF22" s="213"/>
      <c r="AG22" s="213" t="s">
        <v>104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20"/>
      <c r="B23" s="221"/>
      <c r="C23" s="249" t="s">
        <v>201</v>
      </c>
      <c r="D23" s="223"/>
      <c r="E23" s="224">
        <v>5.26</v>
      </c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13"/>
      <c r="Z23" s="213"/>
      <c r="AA23" s="213"/>
      <c r="AB23" s="213"/>
      <c r="AC23" s="213"/>
      <c r="AD23" s="213"/>
      <c r="AE23" s="213"/>
      <c r="AF23" s="213"/>
      <c r="AG23" s="213" t="s">
        <v>106</v>
      </c>
      <c r="AH23" s="213">
        <v>0</v>
      </c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20"/>
      <c r="B24" s="221"/>
      <c r="C24" s="249" t="s">
        <v>202</v>
      </c>
      <c r="D24" s="223"/>
      <c r="E24" s="224">
        <v>10.029999999999999</v>
      </c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13"/>
      <c r="Z24" s="213"/>
      <c r="AA24" s="213"/>
      <c r="AB24" s="213"/>
      <c r="AC24" s="213"/>
      <c r="AD24" s="213"/>
      <c r="AE24" s="213"/>
      <c r="AF24" s="213"/>
      <c r="AG24" s="213" t="s">
        <v>106</v>
      </c>
      <c r="AH24" s="213">
        <v>0</v>
      </c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20"/>
      <c r="B25" s="221"/>
      <c r="C25" s="249" t="s">
        <v>203</v>
      </c>
      <c r="D25" s="223"/>
      <c r="E25" s="224">
        <v>10.41</v>
      </c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13"/>
      <c r="Z25" s="213"/>
      <c r="AA25" s="213"/>
      <c r="AB25" s="213"/>
      <c r="AC25" s="213"/>
      <c r="AD25" s="213"/>
      <c r="AE25" s="213"/>
      <c r="AF25" s="213"/>
      <c r="AG25" s="213" t="s">
        <v>106</v>
      </c>
      <c r="AH25" s="213">
        <v>0</v>
      </c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20"/>
      <c r="B26" s="221"/>
      <c r="C26" s="249" t="s">
        <v>204</v>
      </c>
      <c r="D26" s="223"/>
      <c r="E26" s="224">
        <v>13.6</v>
      </c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13"/>
      <c r="Z26" s="213"/>
      <c r="AA26" s="213"/>
      <c r="AB26" s="213"/>
      <c r="AC26" s="213"/>
      <c r="AD26" s="213"/>
      <c r="AE26" s="213"/>
      <c r="AF26" s="213"/>
      <c r="AG26" s="213" t="s">
        <v>106</v>
      </c>
      <c r="AH26" s="213">
        <v>0</v>
      </c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20"/>
      <c r="B27" s="221"/>
      <c r="C27" s="249" t="s">
        <v>205</v>
      </c>
      <c r="D27" s="223"/>
      <c r="E27" s="224">
        <v>17.13</v>
      </c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13"/>
      <c r="Z27" s="213"/>
      <c r="AA27" s="213"/>
      <c r="AB27" s="213"/>
      <c r="AC27" s="213"/>
      <c r="AD27" s="213"/>
      <c r="AE27" s="213"/>
      <c r="AF27" s="213"/>
      <c r="AG27" s="213" t="s">
        <v>106</v>
      </c>
      <c r="AH27" s="213">
        <v>0</v>
      </c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32">
        <v>5</v>
      </c>
      <c r="B28" s="233" t="s">
        <v>110</v>
      </c>
      <c r="C28" s="248" t="s">
        <v>111</v>
      </c>
      <c r="D28" s="234" t="s">
        <v>112</v>
      </c>
      <c r="E28" s="235">
        <v>53.097000000000001</v>
      </c>
      <c r="F28" s="236"/>
      <c r="G28" s="237">
        <f>ROUND(E28*F28,2)</f>
        <v>0</v>
      </c>
      <c r="H28" s="236"/>
      <c r="I28" s="237">
        <f>ROUND(E28*H28,2)</f>
        <v>0</v>
      </c>
      <c r="J28" s="236"/>
      <c r="K28" s="237">
        <f>ROUND(E28*J28,2)</f>
        <v>0</v>
      </c>
      <c r="L28" s="237">
        <v>15</v>
      </c>
      <c r="M28" s="237">
        <f>G28*(1+L28/100)</f>
        <v>0</v>
      </c>
      <c r="N28" s="237">
        <v>2.5000000000000001E-4</v>
      </c>
      <c r="O28" s="237">
        <f>ROUND(E28*N28,2)</f>
        <v>0.01</v>
      </c>
      <c r="P28" s="237">
        <v>0</v>
      </c>
      <c r="Q28" s="237">
        <f>ROUND(E28*P28,2)</f>
        <v>0</v>
      </c>
      <c r="R28" s="237"/>
      <c r="S28" s="237" t="s">
        <v>101</v>
      </c>
      <c r="T28" s="238" t="s">
        <v>102</v>
      </c>
      <c r="U28" s="222">
        <v>0.38</v>
      </c>
      <c r="V28" s="222">
        <f>ROUND(E28*U28,2)</f>
        <v>20.18</v>
      </c>
      <c r="W28" s="222"/>
      <c r="X28" s="222" t="s">
        <v>103</v>
      </c>
      <c r="Y28" s="213"/>
      <c r="Z28" s="213"/>
      <c r="AA28" s="213"/>
      <c r="AB28" s="213"/>
      <c r="AC28" s="213"/>
      <c r="AD28" s="213"/>
      <c r="AE28" s="213"/>
      <c r="AF28" s="213"/>
      <c r="AG28" s="213" t="s">
        <v>104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20"/>
      <c r="B29" s="221"/>
      <c r="C29" s="249" t="s">
        <v>191</v>
      </c>
      <c r="D29" s="223"/>
      <c r="E29" s="224">
        <v>2.08</v>
      </c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13"/>
      <c r="Z29" s="213"/>
      <c r="AA29" s="213"/>
      <c r="AB29" s="213"/>
      <c r="AC29" s="213"/>
      <c r="AD29" s="213"/>
      <c r="AE29" s="213"/>
      <c r="AF29" s="213"/>
      <c r="AG29" s="213" t="s">
        <v>106</v>
      </c>
      <c r="AH29" s="213">
        <v>0</v>
      </c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20"/>
      <c r="B30" s="221"/>
      <c r="C30" s="249" t="s">
        <v>192</v>
      </c>
      <c r="D30" s="223"/>
      <c r="E30" s="224">
        <v>10.07</v>
      </c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13"/>
      <c r="Z30" s="213"/>
      <c r="AA30" s="213"/>
      <c r="AB30" s="213"/>
      <c r="AC30" s="213"/>
      <c r="AD30" s="213"/>
      <c r="AE30" s="213"/>
      <c r="AF30" s="213"/>
      <c r="AG30" s="213" t="s">
        <v>106</v>
      </c>
      <c r="AH30" s="213">
        <v>0</v>
      </c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20"/>
      <c r="B31" s="221"/>
      <c r="C31" s="249" t="s">
        <v>193</v>
      </c>
      <c r="D31" s="223"/>
      <c r="E31" s="224">
        <v>7.71</v>
      </c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13"/>
      <c r="Z31" s="213"/>
      <c r="AA31" s="213"/>
      <c r="AB31" s="213"/>
      <c r="AC31" s="213"/>
      <c r="AD31" s="213"/>
      <c r="AE31" s="213"/>
      <c r="AF31" s="213"/>
      <c r="AG31" s="213" t="s">
        <v>106</v>
      </c>
      <c r="AH31" s="213">
        <v>0</v>
      </c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20"/>
      <c r="B32" s="221"/>
      <c r="C32" s="249" t="s">
        <v>194</v>
      </c>
      <c r="D32" s="223"/>
      <c r="E32" s="224">
        <v>12.37</v>
      </c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13"/>
      <c r="Z32" s="213"/>
      <c r="AA32" s="213"/>
      <c r="AB32" s="213"/>
      <c r="AC32" s="213"/>
      <c r="AD32" s="213"/>
      <c r="AE32" s="213"/>
      <c r="AF32" s="213"/>
      <c r="AG32" s="213" t="s">
        <v>106</v>
      </c>
      <c r="AH32" s="213">
        <v>0</v>
      </c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20"/>
      <c r="B33" s="221"/>
      <c r="C33" s="249" t="s">
        <v>206</v>
      </c>
      <c r="D33" s="223"/>
      <c r="E33" s="224">
        <v>20.87</v>
      </c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13"/>
      <c r="Z33" s="213"/>
      <c r="AA33" s="213"/>
      <c r="AB33" s="213"/>
      <c r="AC33" s="213"/>
      <c r="AD33" s="213"/>
      <c r="AE33" s="213"/>
      <c r="AF33" s="213"/>
      <c r="AG33" s="213" t="s">
        <v>106</v>
      </c>
      <c r="AH33" s="213">
        <v>0</v>
      </c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32">
        <v>6</v>
      </c>
      <c r="B34" s="233" t="s">
        <v>114</v>
      </c>
      <c r="C34" s="248" t="s">
        <v>115</v>
      </c>
      <c r="D34" s="234" t="s">
        <v>112</v>
      </c>
      <c r="E34" s="235">
        <v>159.291</v>
      </c>
      <c r="F34" s="236"/>
      <c r="G34" s="237">
        <f>ROUND(E34*F34,2)</f>
        <v>0</v>
      </c>
      <c r="H34" s="236"/>
      <c r="I34" s="237">
        <f>ROUND(E34*H34,2)</f>
        <v>0</v>
      </c>
      <c r="J34" s="236"/>
      <c r="K34" s="237">
        <f>ROUND(E34*J34,2)</f>
        <v>0</v>
      </c>
      <c r="L34" s="237">
        <v>15</v>
      </c>
      <c r="M34" s="237">
        <f>G34*(1+L34/100)</f>
        <v>0</v>
      </c>
      <c r="N34" s="237">
        <v>0</v>
      </c>
      <c r="O34" s="237">
        <f>ROUND(E34*N34,2)</f>
        <v>0</v>
      </c>
      <c r="P34" s="237">
        <v>0</v>
      </c>
      <c r="Q34" s="237">
        <f>ROUND(E34*P34,2)</f>
        <v>0</v>
      </c>
      <c r="R34" s="237"/>
      <c r="S34" s="237" t="s">
        <v>101</v>
      </c>
      <c r="T34" s="238" t="s">
        <v>102</v>
      </c>
      <c r="U34" s="222">
        <v>0.02</v>
      </c>
      <c r="V34" s="222">
        <f>ROUND(E34*U34,2)</f>
        <v>3.19</v>
      </c>
      <c r="W34" s="222"/>
      <c r="X34" s="222" t="s">
        <v>103</v>
      </c>
      <c r="Y34" s="213"/>
      <c r="Z34" s="213"/>
      <c r="AA34" s="213"/>
      <c r="AB34" s="213"/>
      <c r="AC34" s="213"/>
      <c r="AD34" s="213"/>
      <c r="AE34" s="213"/>
      <c r="AF34" s="213"/>
      <c r="AG34" s="213" t="s">
        <v>104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20"/>
      <c r="B35" s="221"/>
      <c r="C35" s="249" t="s">
        <v>207</v>
      </c>
      <c r="D35" s="223"/>
      <c r="E35" s="224">
        <v>159.29</v>
      </c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13"/>
      <c r="Z35" s="213"/>
      <c r="AA35" s="213"/>
      <c r="AB35" s="213"/>
      <c r="AC35" s="213"/>
      <c r="AD35" s="213"/>
      <c r="AE35" s="213"/>
      <c r="AF35" s="213"/>
      <c r="AG35" s="213" t="s">
        <v>106</v>
      </c>
      <c r="AH35" s="213">
        <v>0</v>
      </c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32">
        <v>7</v>
      </c>
      <c r="B36" s="233" t="s">
        <v>117</v>
      </c>
      <c r="C36" s="248" t="s">
        <v>118</v>
      </c>
      <c r="D36" s="234" t="s">
        <v>112</v>
      </c>
      <c r="E36" s="235">
        <v>61.061549999999997</v>
      </c>
      <c r="F36" s="236"/>
      <c r="G36" s="237">
        <f>ROUND(E36*F36,2)</f>
        <v>0</v>
      </c>
      <c r="H36" s="236"/>
      <c r="I36" s="237">
        <f>ROUND(E36*H36,2)</f>
        <v>0</v>
      </c>
      <c r="J36" s="236"/>
      <c r="K36" s="237">
        <f>ROUND(E36*J36,2)</f>
        <v>0</v>
      </c>
      <c r="L36" s="237">
        <v>15</v>
      </c>
      <c r="M36" s="237">
        <f>G36*(1+L36/100)</f>
        <v>0</v>
      </c>
      <c r="N36" s="237">
        <v>0</v>
      </c>
      <c r="O36" s="237">
        <f>ROUND(E36*N36,2)</f>
        <v>0</v>
      </c>
      <c r="P36" s="237">
        <v>0</v>
      </c>
      <c r="Q36" s="237">
        <f>ROUND(E36*P36,2)</f>
        <v>0</v>
      </c>
      <c r="R36" s="237"/>
      <c r="S36" s="237" t="s">
        <v>119</v>
      </c>
      <c r="T36" s="238" t="s">
        <v>102</v>
      </c>
      <c r="U36" s="222">
        <v>0</v>
      </c>
      <c r="V36" s="222">
        <f>ROUND(E36*U36,2)</f>
        <v>0</v>
      </c>
      <c r="W36" s="222"/>
      <c r="X36" s="222" t="s">
        <v>120</v>
      </c>
      <c r="Y36" s="213"/>
      <c r="Z36" s="213"/>
      <c r="AA36" s="213"/>
      <c r="AB36" s="213"/>
      <c r="AC36" s="213"/>
      <c r="AD36" s="213"/>
      <c r="AE36" s="213"/>
      <c r="AF36" s="213"/>
      <c r="AG36" s="213" t="s">
        <v>121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20"/>
      <c r="B37" s="221"/>
      <c r="C37" s="249" t="s">
        <v>208</v>
      </c>
      <c r="D37" s="223"/>
      <c r="E37" s="224">
        <v>61.06</v>
      </c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13"/>
      <c r="Z37" s="213"/>
      <c r="AA37" s="213"/>
      <c r="AB37" s="213"/>
      <c r="AC37" s="213"/>
      <c r="AD37" s="213"/>
      <c r="AE37" s="213"/>
      <c r="AF37" s="213"/>
      <c r="AG37" s="213" t="s">
        <v>106</v>
      </c>
      <c r="AH37" s="213">
        <v>0</v>
      </c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39">
        <v>8</v>
      </c>
      <c r="B38" s="240" t="s">
        <v>123</v>
      </c>
      <c r="C38" s="250" t="s">
        <v>124</v>
      </c>
      <c r="D38" s="241" t="s">
        <v>112</v>
      </c>
      <c r="E38" s="242">
        <v>61.061549999999997</v>
      </c>
      <c r="F38" s="243"/>
      <c r="G38" s="244">
        <f>ROUND(E38*F38,2)</f>
        <v>0</v>
      </c>
      <c r="H38" s="243"/>
      <c r="I38" s="244">
        <f>ROUND(E38*H38,2)</f>
        <v>0</v>
      </c>
      <c r="J38" s="243"/>
      <c r="K38" s="244">
        <f>ROUND(E38*J38,2)</f>
        <v>0</v>
      </c>
      <c r="L38" s="244">
        <v>15</v>
      </c>
      <c r="M38" s="244">
        <f>G38*(1+L38/100)</f>
        <v>0</v>
      </c>
      <c r="N38" s="244">
        <v>0</v>
      </c>
      <c r="O38" s="244">
        <f>ROUND(E38*N38,2)</f>
        <v>0</v>
      </c>
      <c r="P38" s="244">
        <v>0</v>
      </c>
      <c r="Q38" s="244">
        <f>ROUND(E38*P38,2)</f>
        <v>0</v>
      </c>
      <c r="R38" s="244"/>
      <c r="S38" s="244" t="s">
        <v>119</v>
      </c>
      <c r="T38" s="245" t="s">
        <v>102</v>
      </c>
      <c r="U38" s="222">
        <v>0</v>
      </c>
      <c r="V38" s="222">
        <f>ROUND(E38*U38,2)</f>
        <v>0</v>
      </c>
      <c r="W38" s="222"/>
      <c r="X38" s="222" t="s">
        <v>120</v>
      </c>
      <c r="Y38" s="213"/>
      <c r="Z38" s="213"/>
      <c r="AA38" s="213"/>
      <c r="AB38" s="213"/>
      <c r="AC38" s="213"/>
      <c r="AD38" s="213"/>
      <c r="AE38" s="213"/>
      <c r="AF38" s="213"/>
      <c r="AG38" s="213" t="s">
        <v>121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39">
        <v>9</v>
      </c>
      <c r="B39" s="240" t="s">
        <v>125</v>
      </c>
      <c r="C39" s="250" t="s">
        <v>126</v>
      </c>
      <c r="D39" s="241" t="s">
        <v>112</v>
      </c>
      <c r="E39" s="242">
        <v>61.061549999999997</v>
      </c>
      <c r="F39" s="243"/>
      <c r="G39" s="244">
        <f>ROUND(E39*F39,2)</f>
        <v>0</v>
      </c>
      <c r="H39" s="243"/>
      <c r="I39" s="244">
        <f>ROUND(E39*H39,2)</f>
        <v>0</v>
      </c>
      <c r="J39" s="243"/>
      <c r="K39" s="244">
        <f>ROUND(E39*J39,2)</f>
        <v>0</v>
      </c>
      <c r="L39" s="244">
        <v>15</v>
      </c>
      <c r="M39" s="244">
        <f>G39*(1+L39/100)</f>
        <v>0</v>
      </c>
      <c r="N39" s="244">
        <v>0</v>
      </c>
      <c r="O39" s="244">
        <f>ROUND(E39*N39,2)</f>
        <v>0</v>
      </c>
      <c r="P39" s="244">
        <v>0</v>
      </c>
      <c r="Q39" s="244">
        <f>ROUND(E39*P39,2)</f>
        <v>0</v>
      </c>
      <c r="R39" s="244"/>
      <c r="S39" s="244" t="s">
        <v>119</v>
      </c>
      <c r="T39" s="245" t="s">
        <v>102</v>
      </c>
      <c r="U39" s="222">
        <v>0</v>
      </c>
      <c r="V39" s="222">
        <f>ROUND(E39*U39,2)</f>
        <v>0</v>
      </c>
      <c r="W39" s="222"/>
      <c r="X39" s="222" t="s">
        <v>120</v>
      </c>
      <c r="Y39" s="213"/>
      <c r="Z39" s="213"/>
      <c r="AA39" s="213"/>
      <c r="AB39" s="213"/>
      <c r="AC39" s="213"/>
      <c r="AD39" s="213"/>
      <c r="AE39" s="213"/>
      <c r="AF39" s="213"/>
      <c r="AG39" s="213" t="s">
        <v>121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39">
        <v>10</v>
      </c>
      <c r="B40" s="240" t="s">
        <v>127</v>
      </c>
      <c r="C40" s="250" t="s">
        <v>128</v>
      </c>
      <c r="D40" s="241" t="s">
        <v>0</v>
      </c>
      <c r="E40" s="242">
        <v>736.68669999999997</v>
      </c>
      <c r="F40" s="243"/>
      <c r="G40" s="244">
        <f>ROUND(E40*F40,2)</f>
        <v>0</v>
      </c>
      <c r="H40" s="243"/>
      <c r="I40" s="244">
        <f>ROUND(E40*H40,2)</f>
        <v>0</v>
      </c>
      <c r="J40" s="243"/>
      <c r="K40" s="244">
        <f>ROUND(E40*J40,2)</f>
        <v>0</v>
      </c>
      <c r="L40" s="244">
        <v>15</v>
      </c>
      <c r="M40" s="244">
        <f>G40*(1+L40/100)</f>
        <v>0</v>
      </c>
      <c r="N40" s="244">
        <v>0</v>
      </c>
      <c r="O40" s="244">
        <f>ROUND(E40*N40,2)</f>
        <v>0</v>
      </c>
      <c r="P40" s="244">
        <v>0</v>
      </c>
      <c r="Q40" s="244">
        <f>ROUND(E40*P40,2)</f>
        <v>0</v>
      </c>
      <c r="R40" s="244"/>
      <c r="S40" s="244" t="s">
        <v>101</v>
      </c>
      <c r="T40" s="245" t="s">
        <v>102</v>
      </c>
      <c r="U40" s="222">
        <v>0</v>
      </c>
      <c r="V40" s="222">
        <f>ROUND(E40*U40,2)</f>
        <v>0</v>
      </c>
      <c r="W40" s="222"/>
      <c r="X40" s="222" t="s">
        <v>103</v>
      </c>
      <c r="Y40" s="213"/>
      <c r="Z40" s="213"/>
      <c r="AA40" s="213"/>
      <c r="AB40" s="213"/>
      <c r="AC40" s="213"/>
      <c r="AD40" s="213"/>
      <c r="AE40" s="213"/>
      <c r="AF40" s="213"/>
      <c r="AG40" s="213" t="s">
        <v>129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x14ac:dyDescent="0.2">
      <c r="A41" s="226" t="s">
        <v>96</v>
      </c>
      <c r="B41" s="227" t="s">
        <v>65</v>
      </c>
      <c r="C41" s="247" t="s">
        <v>66</v>
      </c>
      <c r="D41" s="228"/>
      <c r="E41" s="229"/>
      <c r="F41" s="230"/>
      <c r="G41" s="230">
        <f>SUMIF(AG42:AG48,"&lt;&gt;NOR",G42:G48)</f>
        <v>0</v>
      </c>
      <c r="H41" s="230"/>
      <c r="I41" s="230">
        <f>SUM(I42:I48)</f>
        <v>0</v>
      </c>
      <c r="J41" s="230"/>
      <c r="K41" s="230">
        <f>SUM(K42:K48)</f>
        <v>0</v>
      </c>
      <c r="L41" s="230"/>
      <c r="M41" s="230">
        <f>SUM(M42:M48)</f>
        <v>0</v>
      </c>
      <c r="N41" s="230"/>
      <c r="O41" s="230">
        <f>SUM(O42:O48)</f>
        <v>0</v>
      </c>
      <c r="P41" s="230"/>
      <c r="Q41" s="230">
        <f>SUM(Q42:Q48)</f>
        <v>0</v>
      </c>
      <c r="R41" s="230"/>
      <c r="S41" s="230"/>
      <c r="T41" s="231"/>
      <c r="U41" s="225"/>
      <c r="V41" s="225">
        <f>SUM(V42:V48)</f>
        <v>0.65</v>
      </c>
      <c r="W41" s="225"/>
      <c r="X41" s="225"/>
      <c r="AG41" t="s">
        <v>97</v>
      </c>
    </row>
    <row r="42" spans="1:60" outlineLevel="1" x14ac:dyDescent="0.2">
      <c r="A42" s="239">
        <v>11</v>
      </c>
      <c r="B42" s="240" t="s">
        <v>145</v>
      </c>
      <c r="C42" s="250" t="s">
        <v>146</v>
      </c>
      <c r="D42" s="241" t="s">
        <v>147</v>
      </c>
      <c r="E42" s="242">
        <v>0.16114000000000001</v>
      </c>
      <c r="F42" s="243"/>
      <c r="G42" s="244">
        <f>ROUND(E42*F42,2)</f>
        <v>0</v>
      </c>
      <c r="H42" s="243"/>
      <c r="I42" s="244">
        <f>ROUND(E42*H42,2)</f>
        <v>0</v>
      </c>
      <c r="J42" s="243"/>
      <c r="K42" s="244">
        <f>ROUND(E42*J42,2)</f>
        <v>0</v>
      </c>
      <c r="L42" s="244">
        <v>15</v>
      </c>
      <c r="M42" s="244">
        <f>G42*(1+L42/100)</f>
        <v>0</v>
      </c>
      <c r="N42" s="244">
        <v>0</v>
      </c>
      <c r="O42" s="244">
        <f>ROUND(E42*N42,2)</f>
        <v>0</v>
      </c>
      <c r="P42" s="244">
        <v>0</v>
      </c>
      <c r="Q42" s="244">
        <f>ROUND(E42*P42,2)</f>
        <v>0</v>
      </c>
      <c r="R42" s="244"/>
      <c r="S42" s="244" t="s">
        <v>101</v>
      </c>
      <c r="T42" s="245" t="s">
        <v>102</v>
      </c>
      <c r="U42" s="222">
        <v>2.0089999999999999</v>
      </c>
      <c r="V42" s="222">
        <f>ROUND(E42*U42,2)</f>
        <v>0.32</v>
      </c>
      <c r="W42" s="222"/>
      <c r="X42" s="222" t="s">
        <v>103</v>
      </c>
      <c r="Y42" s="213"/>
      <c r="Z42" s="213"/>
      <c r="AA42" s="213"/>
      <c r="AB42" s="213"/>
      <c r="AC42" s="213"/>
      <c r="AD42" s="213"/>
      <c r="AE42" s="213"/>
      <c r="AF42" s="213"/>
      <c r="AG42" s="213" t="s">
        <v>148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39">
        <v>12</v>
      </c>
      <c r="B43" s="240" t="s">
        <v>149</v>
      </c>
      <c r="C43" s="250" t="s">
        <v>150</v>
      </c>
      <c r="D43" s="241" t="s">
        <v>147</v>
      </c>
      <c r="E43" s="242">
        <v>0.16114000000000001</v>
      </c>
      <c r="F43" s="243"/>
      <c r="G43" s="244">
        <f>ROUND(E43*F43,2)</f>
        <v>0</v>
      </c>
      <c r="H43" s="243"/>
      <c r="I43" s="244">
        <f>ROUND(E43*H43,2)</f>
        <v>0</v>
      </c>
      <c r="J43" s="243"/>
      <c r="K43" s="244">
        <f>ROUND(E43*J43,2)</f>
        <v>0</v>
      </c>
      <c r="L43" s="244">
        <v>15</v>
      </c>
      <c r="M43" s="244">
        <f>G43*(1+L43/100)</f>
        <v>0</v>
      </c>
      <c r="N43" s="244">
        <v>0</v>
      </c>
      <c r="O43" s="244">
        <f>ROUND(E43*N43,2)</f>
        <v>0</v>
      </c>
      <c r="P43" s="244">
        <v>0</v>
      </c>
      <c r="Q43" s="244">
        <f>ROUND(E43*P43,2)</f>
        <v>0</v>
      </c>
      <c r="R43" s="244"/>
      <c r="S43" s="244" t="s">
        <v>101</v>
      </c>
      <c r="T43" s="245" t="s">
        <v>102</v>
      </c>
      <c r="U43" s="222">
        <v>0.95899999999999996</v>
      </c>
      <c r="V43" s="222">
        <f>ROUND(E43*U43,2)</f>
        <v>0.15</v>
      </c>
      <c r="W43" s="222"/>
      <c r="X43" s="222" t="s">
        <v>103</v>
      </c>
      <c r="Y43" s="213"/>
      <c r="Z43" s="213"/>
      <c r="AA43" s="213"/>
      <c r="AB43" s="213"/>
      <c r="AC43" s="213"/>
      <c r="AD43" s="213"/>
      <c r="AE43" s="213"/>
      <c r="AF43" s="213"/>
      <c r="AG43" s="213" t="s">
        <v>148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39">
        <v>13</v>
      </c>
      <c r="B44" s="240" t="s">
        <v>151</v>
      </c>
      <c r="C44" s="250" t="s">
        <v>152</v>
      </c>
      <c r="D44" s="241" t="s">
        <v>147</v>
      </c>
      <c r="E44" s="242">
        <v>0.16114000000000001</v>
      </c>
      <c r="F44" s="243"/>
      <c r="G44" s="244">
        <f>ROUND(E44*F44,2)</f>
        <v>0</v>
      </c>
      <c r="H44" s="243"/>
      <c r="I44" s="244">
        <f>ROUND(E44*H44,2)</f>
        <v>0</v>
      </c>
      <c r="J44" s="243"/>
      <c r="K44" s="244">
        <f>ROUND(E44*J44,2)</f>
        <v>0</v>
      </c>
      <c r="L44" s="244">
        <v>15</v>
      </c>
      <c r="M44" s="244">
        <f>G44*(1+L44/100)</f>
        <v>0</v>
      </c>
      <c r="N44" s="244">
        <v>0</v>
      </c>
      <c r="O44" s="244">
        <f>ROUND(E44*N44,2)</f>
        <v>0</v>
      </c>
      <c r="P44" s="244">
        <v>0</v>
      </c>
      <c r="Q44" s="244">
        <f>ROUND(E44*P44,2)</f>
        <v>0</v>
      </c>
      <c r="R44" s="244"/>
      <c r="S44" s="244" t="s">
        <v>101</v>
      </c>
      <c r="T44" s="245" t="s">
        <v>102</v>
      </c>
      <c r="U44" s="222">
        <v>0</v>
      </c>
      <c r="V44" s="222">
        <f>ROUND(E44*U44,2)</f>
        <v>0</v>
      </c>
      <c r="W44" s="222"/>
      <c r="X44" s="222" t="s">
        <v>103</v>
      </c>
      <c r="Y44" s="213"/>
      <c r="Z44" s="213"/>
      <c r="AA44" s="213"/>
      <c r="AB44" s="213"/>
      <c r="AC44" s="213"/>
      <c r="AD44" s="213"/>
      <c r="AE44" s="213"/>
      <c r="AF44" s="213"/>
      <c r="AG44" s="213" t="s">
        <v>148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">
      <c r="A45" s="239">
        <v>14</v>
      </c>
      <c r="B45" s="240" t="s">
        <v>153</v>
      </c>
      <c r="C45" s="250" t="s">
        <v>154</v>
      </c>
      <c r="D45" s="241" t="s">
        <v>147</v>
      </c>
      <c r="E45" s="242">
        <v>0.16114000000000001</v>
      </c>
      <c r="F45" s="243"/>
      <c r="G45" s="244">
        <f>ROUND(E45*F45,2)</f>
        <v>0</v>
      </c>
      <c r="H45" s="243"/>
      <c r="I45" s="244">
        <f>ROUND(E45*H45,2)</f>
        <v>0</v>
      </c>
      <c r="J45" s="243"/>
      <c r="K45" s="244">
        <f>ROUND(E45*J45,2)</f>
        <v>0</v>
      </c>
      <c r="L45" s="244">
        <v>15</v>
      </c>
      <c r="M45" s="244">
        <f>G45*(1+L45/100)</f>
        <v>0</v>
      </c>
      <c r="N45" s="244">
        <v>0</v>
      </c>
      <c r="O45" s="244">
        <f>ROUND(E45*N45,2)</f>
        <v>0</v>
      </c>
      <c r="P45" s="244">
        <v>0</v>
      </c>
      <c r="Q45" s="244">
        <f>ROUND(E45*P45,2)</f>
        <v>0</v>
      </c>
      <c r="R45" s="244"/>
      <c r="S45" s="244" t="s">
        <v>101</v>
      </c>
      <c r="T45" s="245" t="s">
        <v>102</v>
      </c>
      <c r="U45" s="222">
        <v>0.94199999999999995</v>
      </c>
      <c r="V45" s="222">
        <f>ROUND(E45*U45,2)</f>
        <v>0.15</v>
      </c>
      <c r="W45" s="222"/>
      <c r="X45" s="222" t="s">
        <v>103</v>
      </c>
      <c r="Y45" s="213"/>
      <c r="Z45" s="213"/>
      <c r="AA45" s="213"/>
      <c r="AB45" s="213"/>
      <c r="AC45" s="213"/>
      <c r="AD45" s="213"/>
      <c r="AE45" s="213"/>
      <c r="AF45" s="213"/>
      <c r="AG45" s="213" t="s">
        <v>148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">
      <c r="A46" s="239">
        <v>15</v>
      </c>
      <c r="B46" s="240" t="s">
        <v>155</v>
      </c>
      <c r="C46" s="250" t="s">
        <v>156</v>
      </c>
      <c r="D46" s="241" t="s">
        <v>147</v>
      </c>
      <c r="E46" s="242">
        <v>0.32228000000000001</v>
      </c>
      <c r="F46" s="243"/>
      <c r="G46" s="244">
        <f>ROUND(E46*F46,2)</f>
        <v>0</v>
      </c>
      <c r="H46" s="243"/>
      <c r="I46" s="244">
        <f>ROUND(E46*H46,2)</f>
        <v>0</v>
      </c>
      <c r="J46" s="243"/>
      <c r="K46" s="244">
        <f>ROUND(E46*J46,2)</f>
        <v>0</v>
      </c>
      <c r="L46" s="244">
        <v>15</v>
      </c>
      <c r="M46" s="244">
        <f>G46*(1+L46/100)</f>
        <v>0</v>
      </c>
      <c r="N46" s="244">
        <v>0</v>
      </c>
      <c r="O46" s="244">
        <f>ROUND(E46*N46,2)</f>
        <v>0</v>
      </c>
      <c r="P46" s="244">
        <v>0</v>
      </c>
      <c r="Q46" s="244">
        <f>ROUND(E46*P46,2)</f>
        <v>0</v>
      </c>
      <c r="R46" s="244"/>
      <c r="S46" s="244" t="s">
        <v>101</v>
      </c>
      <c r="T46" s="245" t="s">
        <v>102</v>
      </c>
      <c r="U46" s="222">
        <v>0.105</v>
      </c>
      <c r="V46" s="222">
        <f>ROUND(E46*U46,2)</f>
        <v>0.03</v>
      </c>
      <c r="W46" s="222"/>
      <c r="X46" s="222" t="s">
        <v>103</v>
      </c>
      <c r="Y46" s="213"/>
      <c r="Z46" s="213"/>
      <c r="AA46" s="213"/>
      <c r="AB46" s="213"/>
      <c r="AC46" s="213"/>
      <c r="AD46" s="213"/>
      <c r="AE46" s="213"/>
      <c r="AF46" s="213"/>
      <c r="AG46" s="213" t="s">
        <v>148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">
      <c r="A47" s="239">
        <v>16</v>
      </c>
      <c r="B47" s="240" t="s">
        <v>157</v>
      </c>
      <c r="C47" s="250" t="s">
        <v>158</v>
      </c>
      <c r="D47" s="241" t="s">
        <v>147</v>
      </c>
      <c r="E47" s="242">
        <v>0.16114000000000001</v>
      </c>
      <c r="F47" s="243"/>
      <c r="G47" s="244">
        <f>ROUND(E47*F47,2)</f>
        <v>0</v>
      </c>
      <c r="H47" s="243"/>
      <c r="I47" s="244">
        <f>ROUND(E47*H47,2)</f>
        <v>0</v>
      </c>
      <c r="J47" s="243"/>
      <c r="K47" s="244">
        <f>ROUND(E47*J47,2)</f>
        <v>0</v>
      </c>
      <c r="L47" s="244">
        <v>15</v>
      </c>
      <c r="M47" s="244">
        <f>G47*(1+L47/100)</f>
        <v>0</v>
      </c>
      <c r="N47" s="244">
        <v>0</v>
      </c>
      <c r="O47" s="244">
        <f>ROUND(E47*N47,2)</f>
        <v>0</v>
      </c>
      <c r="P47" s="244">
        <v>0</v>
      </c>
      <c r="Q47" s="244">
        <f>ROUND(E47*P47,2)</f>
        <v>0</v>
      </c>
      <c r="R47" s="244"/>
      <c r="S47" s="244" t="s">
        <v>101</v>
      </c>
      <c r="T47" s="245" t="s">
        <v>102</v>
      </c>
      <c r="U47" s="222">
        <v>0.01</v>
      </c>
      <c r="V47" s="222">
        <f>ROUND(E47*U47,2)</f>
        <v>0</v>
      </c>
      <c r="W47" s="222"/>
      <c r="X47" s="222" t="s">
        <v>103</v>
      </c>
      <c r="Y47" s="213"/>
      <c r="Z47" s="213"/>
      <c r="AA47" s="213"/>
      <c r="AB47" s="213"/>
      <c r="AC47" s="213"/>
      <c r="AD47" s="213"/>
      <c r="AE47" s="213"/>
      <c r="AF47" s="213"/>
      <c r="AG47" s="213" t="s">
        <v>148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">
      <c r="A48" s="232">
        <v>17</v>
      </c>
      <c r="B48" s="233" t="s">
        <v>159</v>
      </c>
      <c r="C48" s="248" t="s">
        <v>160</v>
      </c>
      <c r="D48" s="234" t="s">
        <v>147</v>
      </c>
      <c r="E48" s="235">
        <v>3.2227999999999999</v>
      </c>
      <c r="F48" s="236"/>
      <c r="G48" s="237">
        <f>ROUND(E48*F48,2)</f>
        <v>0</v>
      </c>
      <c r="H48" s="236"/>
      <c r="I48" s="237">
        <f>ROUND(E48*H48,2)</f>
        <v>0</v>
      </c>
      <c r="J48" s="236"/>
      <c r="K48" s="237">
        <f>ROUND(E48*J48,2)</f>
        <v>0</v>
      </c>
      <c r="L48" s="237">
        <v>15</v>
      </c>
      <c r="M48" s="237">
        <f>G48*(1+L48/100)</f>
        <v>0</v>
      </c>
      <c r="N48" s="237">
        <v>0</v>
      </c>
      <c r="O48" s="237">
        <f>ROUND(E48*N48,2)</f>
        <v>0</v>
      </c>
      <c r="P48" s="237">
        <v>0</v>
      </c>
      <c r="Q48" s="237">
        <f>ROUND(E48*P48,2)</f>
        <v>0</v>
      </c>
      <c r="R48" s="237"/>
      <c r="S48" s="237" t="s">
        <v>101</v>
      </c>
      <c r="T48" s="238" t="s">
        <v>102</v>
      </c>
      <c r="U48" s="222">
        <v>0</v>
      </c>
      <c r="V48" s="222">
        <f>ROUND(E48*U48,2)</f>
        <v>0</v>
      </c>
      <c r="W48" s="222"/>
      <c r="X48" s="222" t="s">
        <v>103</v>
      </c>
      <c r="Y48" s="213"/>
      <c r="Z48" s="213"/>
      <c r="AA48" s="213"/>
      <c r="AB48" s="213"/>
      <c r="AC48" s="213"/>
      <c r="AD48" s="213"/>
      <c r="AE48" s="213"/>
      <c r="AF48" s="213"/>
      <c r="AG48" s="213" t="s">
        <v>148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33" x14ac:dyDescent="0.2">
      <c r="A49" s="3"/>
      <c r="B49" s="4"/>
      <c r="C49" s="251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AE49">
        <v>15</v>
      </c>
      <c r="AF49">
        <v>21</v>
      </c>
      <c r="AG49" t="s">
        <v>83</v>
      </c>
    </row>
    <row r="50" spans="1:33" x14ac:dyDescent="0.2">
      <c r="A50" s="216"/>
      <c r="B50" s="217" t="s">
        <v>29</v>
      </c>
      <c r="C50" s="252"/>
      <c r="D50" s="218"/>
      <c r="E50" s="219"/>
      <c r="F50" s="219"/>
      <c r="G50" s="246">
        <f>G8+G41</f>
        <v>0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AE50">
        <f>SUMIF(L7:L48,AE49,G7:G48)</f>
        <v>0</v>
      </c>
      <c r="AF50">
        <f>SUMIF(L7:L48,AF49,G7:G48)</f>
        <v>0</v>
      </c>
      <c r="AG50" t="s">
        <v>130</v>
      </c>
    </row>
    <row r="51" spans="1:33" x14ac:dyDescent="0.2">
      <c r="C51" s="253"/>
      <c r="D51" s="10"/>
      <c r="AG51" t="s">
        <v>131</v>
      </c>
    </row>
    <row r="52" spans="1:33" x14ac:dyDescent="0.2">
      <c r="D52" s="10"/>
    </row>
    <row r="53" spans="1:33" x14ac:dyDescent="0.2">
      <c r="D53" s="10"/>
    </row>
    <row r="54" spans="1:33" x14ac:dyDescent="0.2">
      <c r="D54" s="10"/>
    </row>
    <row r="55" spans="1:33" x14ac:dyDescent="0.2">
      <c r="D55" s="10"/>
    </row>
    <row r="56" spans="1:33" x14ac:dyDescent="0.2">
      <c r="D56" s="10"/>
    </row>
    <row r="57" spans="1:33" x14ac:dyDescent="0.2">
      <c r="D57" s="10"/>
    </row>
    <row r="58" spans="1:33" x14ac:dyDescent="0.2">
      <c r="D58" s="10"/>
    </row>
    <row r="59" spans="1:33" x14ac:dyDescent="0.2">
      <c r="D59" s="10"/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lK7SgtE3b/6B5crIuJ5Rh7jyJgZHB/kh0cJKSgYLw5NuP59X64SDrrUcSZ+Jq6Z/IDxtKXjea0jrCOT7zFZ/KA==" saltValue="7+j7DSHaXvWuxLB1l5qe6Q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56</vt:i4>
      </vt:variant>
    </vt:vector>
  </HeadingPairs>
  <TitlesOfParts>
    <vt:vector size="64" baseType="lpstr">
      <vt:lpstr>Pokyny pro vyplnění</vt:lpstr>
      <vt:lpstr>Stavba</vt:lpstr>
      <vt:lpstr>VzorPolozky</vt:lpstr>
      <vt:lpstr>SO01 A Pol</vt:lpstr>
      <vt:lpstr>SO01 B Pol</vt:lpstr>
      <vt:lpstr>SO01 C Pol</vt:lpstr>
      <vt:lpstr>SO01 D Pol</vt:lpstr>
      <vt:lpstr>SO01 E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A Pol'!Názvy_tisku</vt:lpstr>
      <vt:lpstr>'SO01 B Pol'!Názvy_tisku</vt:lpstr>
      <vt:lpstr>'SO01 C Pol'!Názvy_tisku</vt:lpstr>
      <vt:lpstr>'SO01 D Pol'!Názvy_tisku</vt:lpstr>
      <vt:lpstr>'SO01 E Pol'!Názvy_tisku</vt:lpstr>
      <vt:lpstr>oadresa</vt:lpstr>
      <vt:lpstr>Stavba!Objednatel</vt:lpstr>
      <vt:lpstr>Stavba!Objekt</vt:lpstr>
      <vt:lpstr>'SO01 A Pol'!Oblast_tisku</vt:lpstr>
      <vt:lpstr>'SO01 B Pol'!Oblast_tisku</vt:lpstr>
      <vt:lpstr>'SO01 C Pol'!Oblast_tisku</vt:lpstr>
      <vt:lpstr>'SO01 D Pol'!Oblast_tisku</vt:lpstr>
      <vt:lpstr>'SO01 E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klimek</dc:creator>
  <cp:lastModifiedBy>klimek</cp:lastModifiedBy>
  <cp:lastPrinted>2019-03-19T12:27:02Z</cp:lastPrinted>
  <dcterms:created xsi:type="dcterms:W3CDTF">2009-04-08T07:15:50Z</dcterms:created>
  <dcterms:modified xsi:type="dcterms:W3CDTF">2021-02-24T07:56:44Z</dcterms:modified>
</cp:coreProperties>
</file>