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adka\Desktop\"/>
    </mc:Choice>
  </mc:AlternateContent>
  <bookViews>
    <workbookView xWindow="0" yWindow="0" windowWidth="0" windowHeight="0"/>
  </bookViews>
  <sheets>
    <sheet name="Rekapitulace stavby" sheetId="1" r:id="rId1"/>
    <sheet name="SO 01.1-3 - Kanalizační s..." sheetId="2" r:id="rId2"/>
    <sheet name="SO 01.2 - Domovní kanaliz..." sheetId="3" r:id="rId3"/>
    <sheet name="00-00 - Ostatní a vedlejš..." sheetId="4" r:id="rId4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01.1-3 - Kanalizační s...'!$C$134:$K$314</definedName>
    <definedName name="_xlnm.Print_Area" localSheetId="1">'SO 01.1-3 - Kanalizační s...'!$C$4:$J$76,'SO 01.1-3 - Kanalizační s...'!$C$118:$J$314</definedName>
    <definedName name="_xlnm.Print_Titles" localSheetId="1">'SO 01.1-3 - Kanalizační s...'!$134:$134</definedName>
    <definedName name="_xlnm._FilterDatabase" localSheetId="2" hidden="1">'SO 01.2 - Domovní kanaliz...'!$C$120:$K$130</definedName>
    <definedName name="_xlnm.Print_Area" localSheetId="2">'SO 01.2 - Domovní kanaliz...'!$C$4:$J$76,'SO 01.2 - Domovní kanaliz...'!$C$106:$J$130</definedName>
    <definedName name="_xlnm.Print_Titles" localSheetId="2">'SO 01.2 - Domovní kanaliz...'!$120:$120</definedName>
    <definedName name="_xlnm._FilterDatabase" localSheetId="3" hidden="1">'00-00 - Ostatní a vedlejš...'!$C$147:$K$217</definedName>
    <definedName name="_xlnm.Print_Area" localSheetId="3">'00-00 - Ostatní a vedlejš...'!$C$4:$J$76,'00-00 - Ostatní a vedlejš...'!$C$133:$J$217</definedName>
    <definedName name="_xlnm.Print_Titles" localSheetId="3">'00-00 - Ostatní a vedlejš...'!$147:$147</definedName>
  </definedNames>
  <calcPr/>
</workbook>
</file>

<file path=xl/calcChain.xml><?xml version="1.0" encoding="utf-8"?>
<calcChain xmlns="http://schemas.openxmlformats.org/spreadsheetml/2006/main">
  <c i="4" l="1" r="J39"/>
  <c r="J38"/>
  <c i="1" r="AY99"/>
  <c i="4" r="J37"/>
  <c i="1" r="AX99"/>
  <c i="4"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3"/>
  <c r="BH213"/>
  <c r="BG213"/>
  <c r="BF213"/>
  <c r="T213"/>
  <c r="T212"/>
  <c r="R213"/>
  <c r="R212"/>
  <c r="P213"/>
  <c r="P212"/>
  <c r="BI211"/>
  <c r="BH211"/>
  <c r="BG211"/>
  <c r="BF211"/>
  <c r="T211"/>
  <c r="T210"/>
  <c r="R211"/>
  <c r="R210"/>
  <c r="P211"/>
  <c r="P210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T191"/>
  <c r="R192"/>
  <c r="R191"/>
  <c r="P192"/>
  <c r="P191"/>
  <c r="BI190"/>
  <c r="BH190"/>
  <c r="BG190"/>
  <c r="BF190"/>
  <c r="T190"/>
  <c r="T189"/>
  <c r="R190"/>
  <c r="R189"/>
  <c r="P190"/>
  <c r="P189"/>
  <c r="BI188"/>
  <c r="BH188"/>
  <c r="BG188"/>
  <c r="BF188"/>
  <c r="T188"/>
  <c r="T187"/>
  <c r="R188"/>
  <c r="R187"/>
  <c r="P188"/>
  <c r="P187"/>
  <c r="BI186"/>
  <c r="BH186"/>
  <c r="BG186"/>
  <c r="BF186"/>
  <c r="T186"/>
  <c r="T185"/>
  <c r="R186"/>
  <c r="R185"/>
  <c r="P186"/>
  <c r="P185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J144"/>
  <c r="F142"/>
  <c r="E140"/>
  <c r="J93"/>
  <c r="F91"/>
  <c r="E89"/>
  <c r="J26"/>
  <c r="E26"/>
  <c r="J94"/>
  <c r="J25"/>
  <c r="J20"/>
  <c r="E20"/>
  <c r="F145"/>
  <c r="J19"/>
  <c r="J17"/>
  <c r="E17"/>
  <c r="F144"/>
  <c r="J16"/>
  <c r="J14"/>
  <c r="J142"/>
  <c r="E7"/>
  <c r="E85"/>
  <c i="3" r="J39"/>
  <c r="J38"/>
  <c i="1" r="AY98"/>
  <c i="3" r="J37"/>
  <c i="1" r="AX98"/>
  <c i="3" r="BI127"/>
  <c r="BH127"/>
  <c r="BG127"/>
  <c r="BF127"/>
  <c r="T127"/>
  <c r="R127"/>
  <c r="P127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2" r="J41"/>
  <c r="J40"/>
  <c i="1" r="AY97"/>
  <c i="2" r="J39"/>
  <c i="1" r="AX97"/>
  <c i="2"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T307"/>
  <c r="R308"/>
  <c r="R307"/>
  <c r="P308"/>
  <c r="P307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T259"/>
  <c r="R260"/>
  <c r="R259"/>
  <c r="P260"/>
  <c r="P259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3"/>
  <c r="BH203"/>
  <c r="BG203"/>
  <c r="BF203"/>
  <c r="T203"/>
  <c r="R203"/>
  <c r="P203"/>
  <c r="BI198"/>
  <c r="BH198"/>
  <c r="BG198"/>
  <c r="BF198"/>
  <c r="T198"/>
  <c r="R198"/>
  <c r="P198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2"/>
  <c r="BH162"/>
  <c r="BG162"/>
  <c r="BF162"/>
  <c r="T162"/>
  <c r="R162"/>
  <c r="P162"/>
  <c r="BI156"/>
  <c r="BH156"/>
  <c r="BG156"/>
  <c r="BF156"/>
  <c r="T156"/>
  <c r="R156"/>
  <c r="P156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J131"/>
  <c r="F131"/>
  <c r="F129"/>
  <c r="E127"/>
  <c r="J95"/>
  <c r="F95"/>
  <c r="F93"/>
  <c r="E91"/>
  <c r="J28"/>
  <c r="E28"/>
  <c r="J132"/>
  <c r="J27"/>
  <c r="J22"/>
  <c r="E22"/>
  <c r="F132"/>
  <c r="J21"/>
  <c r="J16"/>
  <c r="J93"/>
  <c r="E7"/>
  <c r="E121"/>
  <c i="1" r="L90"/>
  <c r="AM90"/>
  <c r="AM89"/>
  <c r="L89"/>
  <c r="AM87"/>
  <c r="L87"/>
  <c r="L85"/>
  <c r="L84"/>
  <c i="4" r="J217"/>
  <c r="J215"/>
  <c r="BK209"/>
  <c r="J207"/>
  <c r="BK206"/>
  <c r="J206"/>
  <c r="BK205"/>
  <c r="BK203"/>
  <c r="J201"/>
  <c r="BK200"/>
  <c r="BK196"/>
  <c r="J195"/>
  <c r="BK194"/>
  <c r="BK190"/>
  <c r="BK188"/>
  <c r="J188"/>
  <c r="J186"/>
  <c r="BK184"/>
  <c r="J181"/>
  <c r="BK180"/>
  <c r="J180"/>
  <c r="BK178"/>
  <c r="BK176"/>
  <c r="BK174"/>
  <c r="BK172"/>
  <c r="BK171"/>
  <c r="BK170"/>
  <c r="J170"/>
  <c r="BK164"/>
  <c r="J159"/>
  <c r="BK158"/>
  <c r="BK156"/>
  <c r="BK152"/>
  <c r="BK151"/>
  <c r="J151"/>
  <c i="3" r="BK127"/>
  <c r="J123"/>
  <c i="2" r="BK314"/>
  <c r="BK313"/>
  <c r="J313"/>
  <c r="BK311"/>
  <c r="BK310"/>
  <c r="BK303"/>
  <c r="J303"/>
  <c r="J302"/>
  <c r="BK298"/>
  <c r="BK296"/>
  <c r="BK292"/>
  <c r="BK288"/>
  <c r="BK287"/>
  <c r="J284"/>
  <c r="BK281"/>
  <c r="BK277"/>
  <c r="BK275"/>
  <c r="BK274"/>
  <c r="J270"/>
  <c r="BK266"/>
  <c r="BK260"/>
  <c r="J250"/>
  <c r="BK247"/>
  <c r="BK244"/>
  <c r="J241"/>
  <c r="BK236"/>
  <c r="BK234"/>
  <c r="BK233"/>
  <c r="J229"/>
  <c r="BK227"/>
  <c r="BK222"/>
  <c r="J219"/>
  <c r="BK214"/>
  <c r="BK210"/>
  <c r="BK203"/>
  <c r="J203"/>
  <c r="BK198"/>
  <c r="BK197"/>
  <c r="BK192"/>
  <c r="J192"/>
  <c r="BK189"/>
  <c r="J180"/>
  <c r="BK174"/>
  <c r="BK171"/>
  <c r="BK162"/>
  <c r="J162"/>
  <c r="J156"/>
  <c r="BK147"/>
  <c r="BK142"/>
  <c r="BK137"/>
  <c i="4" r="BK217"/>
  <c r="BK213"/>
  <c r="BK211"/>
  <c r="J209"/>
  <c r="J205"/>
  <c r="J198"/>
  <c r="J192"/>
  <c r="J190"/>
  <c r="BK181"/>
  <c r="J178"/>
  <c r="J176"/>
  <c r="J172"/>
  <c r="J168"/>
  <c r="J167"/>
  <c r="BK166"/>
  <c r="J164"/>
  <c r="J162"/>
  <c r="J161"/>
  <c r="BK159"/>
  <c r="J158"/>
  <c r="J156"/>
  <c r="BK155"/>
  <c r="J154"/>
  <c i="3" r="J127"/>
  <c r="BK123"/>
  <c i="2" r="J311"/>
  <c r="J310"/>
  <c r="BK308"/>
  <c r="J299"/>
  <c r="J298"/>
  <c r="J296"/>
  <c r="J287"/>
  <c r="BK284"/>
  <c r="J281"/>
  <c r="J277"/>
  <c r="J275"/>
  <c r="J274"/>
  <c r="BK270"/>
  <c r="J266"/>
  <c r="J260"/>
  <c r="BK254"/>
  <c r="J247"/>
  <c r="J244"/>
  <c r="BK241"/>
  <c r="J236"/>
  <c r="J234"/>
  <c r="J233"/>
  <c r="BK229"/>
  <c r="J212"/>
  <c r="J198"/>
  <c r="J189"/>
  <c r="BK180"/>
  <c r="J174"/>
  <c r="BK140"/>
  <c i="4" r="BK215"/>
  <c r="J213"/>
  <c r="J211"/>
  <c r="BK207"/>
  <c r="J203"/>
  <c r="BK201"/>
  <c r="J200"/>
  <c r="BK198"/>
  <c r="J196"/>
  <c r="BK195"/>
  <c r="J194"/>
  <c r="BK192"/>
  <c r="BK186"/>
  <c r="J184"/>
  <c r="J174"/>
  <c r="J171"/>
  <c r="BK168"/>
  <c r="BK167"/>
  <c r="J166"/>
  <c r="BK162"/>
  <c r="BK161"/>
  <c r="J155"/>
  <c r="BK154"/>
  <c r="J152"/>
  <c i="2" r="J314"/>
  <c r="J308"/>
  <c r="BK302"/>
  <c r="BK299"/>
  <c r="J292"/>
  <c r="J288"/>
  <c r="J254"/>
  <c r="BK250"/>
  <c r="J227"/>
  <c r="J222"/>
  <c r="BK219"/>
  <c r="J214"/>
  <c r="BK212"/>
  <c r="J210"/>
  <c r="J197"/>
  <c r="J171"/>
  <c r="BK156"/>
  <c r="J147"/>
  <c r="J142"/>
  <c r="J140"/>
  <c r="J137"/>
  <c i="1" r="AS96"/>
  <c i="2" l="1" r="R136"/>
  <c r="BK240"/>
  <c r="J240"/>
  <c r="J103"/>
  <c r="T240"/>
  <c r="R249"/>
  <c r="P265"/>
  <c r="BK276"/>
  <c r="J276"/>
  <c r="J107"/>
  <c r="T276"/>
  <c r="T283"/>
  <c r="R301"/>
  <c r="T309"/>
  <c i="3" r="P122"/>
  <c r="P121"/>
  <c i="1" r="AU98"/>
  <c i="4" r="R199"/>
  <c i="2" r="P136"/>
  <c r="BK249"/>
  <c r="J249"/>
  <c r="J104"/>
  <c r="T249"/>
  <c r="BK265"/>
  <c r="J265"/>
  <c r="J106"/>
  <c r="T265"/>
  <c r="R276"/>
  <c r="P283"/>
  <c r="P301"/>
  <c r="BK309"/>
  <c r="J309"/>
  <c r="J111"/>
  <c r="P309"/>
  <c i="3" r="BK122"/>
  <c r="J122"/>
  <c r="J99"/>
  <c r="T122"/>
  <c r="T121"/>
  <c i="4" r="P150"/>
  <c r="T150"/>
  <c r="T153"/>
  <c r="P157"/>
  <c r="BK160"/>
  <c r="J160"/>
  <c r="J103"/>
  <c r="T160"/>
  <c r="P165"/>
  <c r="T165"/>
  <c r="R169"/>
  <c r="T179"/>
  <c r="BK193"/>
  <c r="J193"/>
  <c r="J117"/>
  <c r="R204"/>
  <c i="2" r="BK136"/>
  <c r="J136"/>
  <c r="J101"/>
  <c r="T136"/>
  <c r="P240"/>
  <c r="R240"/>
  <c r="P249"/>
  <c r="R265"/>
  <c r="P276"/>
  <c r="BK283"/>
  <c r="J283"/>
  <c r="J108"/>
  <c r="R283"/>
  <c r="BK301"/>
  <c r="J301"/>
  <c r="J109"/>
  <c r="T301"/>
  <c r="R309"/>
  <c i="3" r="R122"/>
  <c r="R121"/>
  <c i="4" r="BK150"/>
  <c r="J150"/>
  <c r="J100"/>
  <c r="R150"/>
  <c r="BK153"/>
  <c r="J153"/>
  <c r="J101"/>
  <c r="P153"/>
  <c r="R153"/>
  <c r="BK157"/>
  <c r="J157"/>
  <c r="J102"/>
  <c r="R157"/>
  <c r="T157"/>
  <c r="P160"/>
  <c r="R160"/>
  <c r="BK165"/>
  <c r="J165"/>
  <c r="J105"/>
  <c r="R165"/>
  <c r="BK169"/>
  <c r="J169"/>
  <c r="J106"/>
  <c r="P169"/>
  <c r="T169"/>
  <c r="BK179"/>
  <c r="J179"/>
  <c r="J110"/>
  <c r="P179"/>
  <c r="R179"/>
  <c r="P193"/>
  <c r="P182"/>
  <c r="R193"/>
  <c r="R182"/>
  <c r="T193"/>
  <c r="T182"/>
  <c r="BK199"/>
  <c r="J199"/>
  <c r="J119"/>
  <c r="P199"/>
  <c r="T199"/>
  <c r="BK204"/>
  <c r="J204"/>
  <c r="J121"/>
  <c r="P204"/>
  <c r="T204"/>
  <c i="2" r="E85"/>
  <c r="BE137"/>
  <c r="BE171"/>
  <c r="BE174"/>
  <c r="BE189"/>
  <c r="BE197"/>
  <c r="BE198"/>
  <c r="BE227"/>
  <c r="BE229"/>
  <c r="BE233"/>
  <c r="BE241"/>
  <c r="BE247"/>
  <c r="BE254"/>
  <c r="BE260"/>
  <c r="BE270"/>
  <c r="BE275"/>
  <c r="BE277"/>
  <c r="BE281"/>
  <c r="BE284"/>
  <c r="BE310"/>
  <c r="BE311"/>
  <c r="BK307"/>
  <c r="J307"/>
  <c r="J110"/>
  <c i="3" r="F118"/>
  <c r="BE123"/>
  <c i="4" r="E136"/>
  <c r="J145"/>
  <c r="BE155"/>
  <c r="BE156"/>
  <c r="BE158"/>
  <c r="BE174"/>
  <c r="BE176"/>
  <c r="BE178"/>
  <c r="BE180"/>
  <c r="BE188"/>
  <c r="BE190"/>
  <c r="BE205"/>
  <c r="BE217"/>
  <c i="2" r="F96"/>
  <c r="J129"/>
  <c r="BE140"/>
  <c r="BE147"/>
  <c r="BE156"/>
  <c r="BE162"/>
  <c r="BE192"/>
  <c r="BE203"/>
  <c r="BE214"/>
  <c r="BE219"/>
  <c r="BE222"/>
  <c r="BE287"/>
  <c r="BE296"/>
  <c r="BE302"/>
  <c r="BE303"/>
  <c r="BE308"/>
  <c r="BK235"/>
  <c r="J235"/>
  <c r="J102"/>
  <c i="3" r="J91"/>
  <c r="J94"/>
  <c i="4" r="BE151"/>
  <c r="BE152"/>
  <c r="BE170"/>
  <c r="BE172"/>
  <c r="BE184"/>
  <c r="BE186"/>
  <c r="BE194"/>
  <c r="BK173"/>
  <c r="J173"/>
  <c r="J107"/>
  <c r="BK183"/>
  <c r="J183"/>
  <c r="J112"/>
  <c i="2" r="J96"/>
  <c r="BE142"/>
  <c r="BE180"/>
  <c r="BE210"/>
  <c r="BE212"/>
  <c r="BE234"/>
  <c r="BE236"/>
  <c r="BE244"/>
  <c r="BE250"/>
  <c r="BE266"/>
  <c r="BE274"/>
  <c r="BE288"/>
  <c r="BE292"/>
  <c r="BE298"/>
  <c r="BE299"/>
  <c r="BE313"/>
  <c r="BE314"/>
  <c r="BK259"/>
  <c r="J259"/>
  <c r="J105"/>
  <c i="3" r="E85"/>
  <c r="BE127"/>
  <c i="4" r="J91"/>
  <c r="F93"/>
  <c r="F94"/>
  <c r="BE154"/>
  <c r="BE159"/>
  <c r="BE161"/>
  <c r="BE162"/>
  <c r="BE164"/>
  <c r="BE166"/>
  <c r="BE167"/>
  <c r="BE168"/>
  <c r="BE171"/>
  <c r="BE181"/>
  <c r="BE192"/>
  <c r="BE195"/>
  <c r="BE196"/>
  <c r="BE198"/>
  <c r="BE200"/>
  <c r="BE201"/>
  <c r="BE203"/>
  <c r="BE206"/>
  <c r="BE207"/>
  <c r="BE209"/>
  <c r="BE211"/>
  <c r="BE213"/>
  <c r="BE215"/>
  <c r="BK163"/>
  <c r="J163"/>
  <c r="J104"/>
  <c r="BK175"/>
  <c r="J175"/>
  <c r="J108"/>
  <c r="BK177"/>
  <c r="J177"/>
  <c r="J109"/>
  <c r="BK185"/>
  <c r="J185"/>
  <c r="J113"/>
  <c r="BK187"/>
  <c r="J187"/>
  <c r="J114"/>
  <c r="BK189"/>
  <c r="J189"/>
  <c r="J115"/>
  <c r="BK191"/>
  <c r="J191"/>
  <c r="J116"/>
  <c r="BK197"/>
  <c r="J197"/>
  <c r="J118"/>
  <c r="BK202"/>
  <c r="J202"/>
  <c r="J120"/>
  <c r="BK208"/>
  <c r="J208"/>
  <c r="J122"/>
  <c r="BK210"/>
  <c r="J210"/>
  <c r="J123"/>
  <c r="BK212"/>
  <c r="J212"/>
  <c r="J124"/>
  <c r="BK214"/>
  <c r="J214"/>
  <c r="J125"/>
  <c r="BK216"/>
  <c r="J216"/>
  <c r="J126"/>
  <c i="2" r="F41"/>
  <c i="1" r="BD97"/>
  <c r="BD96"/>
  <c i="2" r="F40"/>
  <c i="1" r="BC97"/>
  <c r="BC96"/>
  <c r="AY96"/>
  <c i="3" r="F39"/>
  <c i="1" r="BD98"/>
  <c i="4" r="F36"/>
  <c i="1" r="BA99"/>
  <c i="3" r="F38"/>
  <c i="1" r="BC98"/>
  <c i="2" r="F38"/>
  <c i="1" r="BA97"/>
  <c r="BA96"/>
  <c r="AW96"/>
  <c i="4" r="F39"/>
  <c i="1" r="BD99"/>
  <c i="2" r="J38"/>
  <c i="1" r="AW97"/>
  <c i="4" r="F38"/>
  <c i="1" r="BC99"/>
  <c i="3" r="F37"/>
  <c i="1" r="BB98"/>
  <c i="4" r="F37"/>
  <c i="1" r="BB99"/>
  <c i="3" r="F36"/>
  <c i="1" r="BA98"/>
  <c i="2" r="F39"/>
  <c i="1" r="BB97"/>
  <c r="BB96"/>
  <c r="AX96"/>
  <c i="3" r="J36"/>
  <c i="1" r="AW98"/>
  <c i="4" r="J36"/>
  <c i="1" r="AW99"/>
  <c r="AS95"/>
  <c r="AS94"/>
  <c i="4" l="1" r="R149"/>
  <c r="R148"/>
  <c r="T149"/>
  <c r="T148"/>
  <c r="P149"/>
  <c r="P148"/>
  <c i="1" r="AU99"/>
  <c i="2" r="P135"/>
  <c i="1" r="AU97"/>
  <c i="2" r="T135"/>
  <c r="R135"/>
  <c r="BK135"/>
  <c r="J135"/>
  <c i="3" r="BK121"/>
  <c r="J121"/>
  <c i="4" r="BK149"/>
  <c r="J149"/>
  <c r="J99"/>
  <c r="BK182"/>
  <c r="J182"/>
  <c r="J111"/>
  <c i="1" r="BD95"/>
  <c r="BD94"/>
  <c r="W33"/>
  <c r="AU96"/>
  <c r="AU95"/>
  <c r="AU94"/>
  <c i="3" r="J32"/>
  <c i="1" r="AG98"/>
  <c i="3" r="J35"/>
  <c i="1" r="AV98"/>
  <c r="AT98"/>
  <c i="2" r="F37"/>
  <c i="1" r="AZ97"/>
  <c r="AZ96"/>
  <c i="4" r="F35"/>
  <c i="1" r="AZ99"/>
  <c i="2" r="J34"/>
  <c i="1" r="AG97"/>
  <c r="AG96"/>
  <c i="4" r="J35"/>
  <c i="1" r="AV99"/>
  <c r="AT99"/>
  <c r="BC95"/>
  <c r="BC94"/>
  <c r="W32"/>
  <c r="BA95"/>
  <c r="AW95"/>
  <c r="BB95"/>
  <c r="AX95"/>
  <c i="2" r="J37"/>
  <c i="1" r="AV97"/>
  <c r="AT97"/>
  <c i="3" r="F35"/>
  <c i="1" r="AZ98"/>
  <c i="3" l="1" r="J41"/>
  <c i="2" r="J43"/>
  <c i="1" r="AN97"/>
  <c i="3" r="J98"/>
  <c i="2" r="J100"/>
  <c i="4" r="BK148"/>
  <c r="J148"/>
  <c r="J98"/>
  <c i="1" r="AN98"/>
  <c r="AZ95"/>
  <c r="AZ94"/>
  <c r="W29"/>
  <c r="BB94"/>
  <c r="W31"/>
  <c r="AY94"/>
  <c r="AV96"/>
  <c r="AT96"/>
  <c r="BA94"/>
  <c r="W30"/>
  <c r="AY95"/>
  <c l="1" r="AN96"/>
  <c r="AV94"/>
  <c r="AK29"/>
  <c r="AV95"/>
  <c r="AT95"/>
  <c i="4" r="J32"/>
  <c i="1" r="AG99"/>
  <c r="AN99"/>
  <c r="AW94"/>
  <c r="AK30"/>
  <c r="AX94"/>
  <c i="4" l="1" r="J41"/>
  <c i="1" r="AT94"/>
  <c r="AG95"/>
  <c r="AN95"/>
  <c l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<sst xmlns="http://schemas.openxmlformats.org/spreadsheetml/2006/main">
  <si>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</si>
  <si>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</si>
  <si>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</si>
  <si>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</si>
  <si>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</si>
  <si>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{d519beda-bf0d-40d8-b3de-95283c298d18}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</si>
  <si>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</si>
  <si>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</si>
  <si>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</si>
  <si>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</si>
  <si>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</si>
  <si>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</si>
  <si>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</si>
  <si>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</si>
  <si>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Mesto_Krnov/C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</si>
  <si>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</si>
  <si>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</si>
  <si>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Odvedení splaškových vod z lokality Krnov - Ježník- 3. část</t>
  </si>
  <si>
    <t>KSO:</t>
  </si>
  <si>
    <t>CC-CZ:</t>
  </si>
  <si>
    <t>Místo:</t>
  </si>
  <si>
    <t>Krnov</t>
  </si>
  <si>
    <t>Datum:</t>
  </si>
  <si>
    <t>7. 11. 2019</t>
  </si>
  <si>
    <t>Zadavatel:</t>
  </si>
  <si>
    <t>IČ:</t>
  </si>
  <si>
    <t>Město Krnov</t>
  </si>
  <si>
    <t>DIČ:</t>
  </si>
  <si>
    <t>Uchazeč:</t>
  </si>
  <si>
    <t>Vyplň údaj</t>
  </si>
  <si>
    <t>Projektant:</t>
  </si>
  <si>
    <t xml:space="preserve">KONEKO spol. s r.o. 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</si>
  <si>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</si>
  <si>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</si>
  <si>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</si>
  <si>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</si>
  <si>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</si>
  <si>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</si>
  <si>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</si>
  <si>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</si>
  <si>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</si>
  <si>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</si>
  <si>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</si>
  <si>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</si>
  <si>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</si>
  <si>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</si>
  <si>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</si>
  <si>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</si>
  <si>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</si>
  <si>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</si>
  <si>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</si>
  <si>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</si>
  <si>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</si>
  <si>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</si>
  <si>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</si>
  <si>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</si>
  <si>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</si>
  <si>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</si>
  <si>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</si>
  <si>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</si>
  <si>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</si>
  <si>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</si>
  <si>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</si>
  <si>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</si>
  <si>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</si>
  <si>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</si>
  <si>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</si>
  <si>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</si>
  <si>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</si>
  <si>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</si>
  <si>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</si>
  <si>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</si>
  <si>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</si>
  <si>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</si>
  <si>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</si>
  <si>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</si>
  <si>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</si>
  <si>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</si>
  <si>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</si>
  <si>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</si>
  <si>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</si>
  <si>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Splašková kanalizace</t>
  </si>
  <si>
    <t>STA</t>
  </si>
  <si>
    <t>1</t>
  </si>
  <si>
    <t>{a21c6b71-91b2-4fe5-8571-01cd4e92555f}</t>
  </si>
  <si>
    <t>2</t>
  </si>
  <si>
    <t>SO 01.1</t>
  </si>
  <si>
    <t>Kanalizační stoky</t>
  </si>
  <si>
    <t>Soupis</t>
  </si>
  <si>
    <t>{860c1a29-5ff1-43e3-a8cf-2c9f8475f578}</t>
  </si>
  <si>
    <t>/</t>
  </si>
  <si>
    <t>SO 01.1-3</t>
  </si>
  <si>
    <t>Kanalizační stoky - 3. část</t>
  </si>
  <si>
    <t>3</t>
  </si>
  <si>
    <t>{a61b7f8c-0314-47ff-9606-4d1497b59688}</t>
  </si>
  <si>
    <t>SO 01.2</t>
  </si>
  <si>
    <t>Domovní kanalizační přípojky</t>
  </si>
  <si>
    <t>{22d86ced-9c47-41cf-b127-2f2e0bf2a07c}</t>
  </si>
  <si>
    <t>00-00</t>
  </si>
  <si>
    <t>Ostatní a vedlejší náklady</t>
  </si>
  <si>
    <t>{cf354b90-0535-48ad-9f38-c9fa7d6b29f5}</t>
  </si>
  <si>
    <t>KRYCÍ LIST SOUPISU PRACÍ</t>
  </si>
  <si>
    <t>Objekt:</t>
  </si>
  <si>
    <t>SO 01 - Splašková kanalizace</t>
  </si>
  <si>
    <t>Soupis:</t>
  </si>
  <si>
    <t>SO 01.1 - Kanalizační stoky</t>
  </si>
  <si>
    <t>Úroveň 3:</t>
  </si>
  <si>
    <t>SO 01.1-3 - Kanalizační stoky - 3. část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</si>
  <si>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</si>
  <si>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</si>
  <si>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</si>
  <si>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</si>
  <si>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</si>
  <si>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</si>
  <si>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11 - Zemní práce - přípravné a přidružené práce</t>
  </si>
  <si>
    <t>21 - Zakládání - úprava podloží a základové spáry, zlepšování vlastností hornin</t>
  </si>
  <si>
    <t>45 - Podkladní a vedlejší konstrukce kromě vozovek a železničního svršku</t>
  </si>
  <si>
    <t>56 - Podkladní vrstvy komunikací, letišť a ploch</t>
  </si>
  <si>
    <t>57 - Kryty pozemních komunikací letišť a ploch z kameniva nebo živičné</t>
  </si>
  <si>
    <t>87 - Potrubí z trub plastických a skleněných</t>
  </si>
  <si>
    <t>89 - Ostatní konstrukce</t>
  </si>
  <si>
    <t>91 - Doplňující konstrukce a práce pozemních komunikací, letišť a ploch</t>
  </si>
  <si>
    <t>99 - Přesun hmot a manipulace se sutí</t>
  </si>
  <si>
    <t>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</si>
  <si>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</si>
  <si>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</si>
  <si>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</si>
  <si>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</si>
  <si>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</si>
  <si>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</si>
  <si>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</si>
  <si>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</si>
  <si>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</si>
  <si>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</si>
  <si>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</si>
  <si>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</si>
  <si>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</si>
  <si>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</si>
  <si>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</si>
  <si>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</si>
  <si>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115101201</t>
  </si>
  <si>
    <t>Čerpání vody na dopravní výšku do 10 m průměrný přítok do 500 l/min</t>
  </si>
  <si>
    <t>hod</t>
  </si>
  <si>
    <t>4</t>
  </si>
  <si>
    <t>-33330678</t>
  </si>
  <si>
    <t>VV</t>
  </si>
  <si>
    <t>3. část-po RŠ 41</t>
  </si>
  <si>
    <t>200,0</t>
  </si>
  <si>
    <t>115101301</t>
  </si>
  <si>
    <t>Pohotovost čerpací soupravy pro dopravní výšku do 10 m přítok do 500 l/min</t>
  </si>
  <si>
    <t>den</t>
  </si>
  <si>
    <t>-970506555</t>
  </si>
  <si>
    <t>20</t>
  </si>
  <si>
    <t>13</t>
  </si>
  <si>
    <t>132101201</t>
  </si>
  <si>
    <t>Hloubení rýh š do 2000 mm v hornině tř. 1 a 2 objemu do 100 m3</t>
  </si>
  <si>
    <t>m3</t>
  </si>
  <si>
    <t>-655500620</t>
  </si>
  <si>
    <t>stoka B12</t>
  </si>
  <si>
    <t>(1873,5-1494,5)*1,235*0,2*(0,1+0,5/2+0,1/3)</t>
  </si>
  <si>
    <t>Rozšíření pro RŠ</t>
  </si>
  <si>
    <t>1,5*(1,5-1,235)*0,2*(0,1+0,5/2+0,1/3)*8</t>
  </si>
  <si>
    <t>14</t>
  </si>
  <si>
    <t>132101203</t>
  </si>
  <si>
    <t>Hloubení rýh š do 2000 mm v hornině tř. 1 a 2 objemu do 5000 m3</t>
  </si>
  <si>
    <t>-1366328956</t>
  </si>
  <si>
    <t>3. část</t>
  </si>
  <si>
    <t>(1873,5-1494,5)*1,235*(2,61-0,2-0,15)*(0,1+0,5/2+0,1/3)</t>
  </si>
  <si>
    <t>1,5*(1,5-1,235)*(2,61-0,2-0,15)*(0,1+0,5/2+0,1/3)*8</t>
  </si>
  <si>
    <t>drenáž</t>
  </si>
  <si>
    <t>B12-3.část do RŠ 41</t>
  </si>
  <si>
    <t>(1773,5-1494,5)*1,235*(0,05+0,15)*0,5*(0,1+0,5/2+0,1/3)</t>
  </si>
  <si>
    <t>132201201</t>
  </si>
  <si>
    <t>Hloubení rýh š do 2000 mm v hornině tř. 3 objemu do 100 m3</t>
  </si>
  <si>
    <t>919749191</t>
  </si>
  <si>
    <t>(1873,5-1494,5)*1,235*0,2*(0,2+0,1/3+0,5/2+0,1/2)</t>
  </si>
  <si>
    <t>1,5*(1,5-1,235)*0,2*(0,1+0,1/3+0,5/2+0,1/2)*8</t>
  </si>
  <si>
    <t>16</t>
  </si>
  <si>
    <t>132201203</t>
  </si>
  <si>
    <t>Hloubení rýh š do 2000 mm v hornině tř. 3 objemu do 5000 m3</t>
  </si>
  <si>
    <t>185319190</t>
  </si>
  <si>
    <t>(1873,5-1494,5)*1,235*(2,61-0,2-0,15)*(0,2+0,1/3+0,5/2+0,1/2)</t>
  </si>
  <si>
    <t>1,5*(1,5-1,235)*(2,61-0,2-0,15)*(0,2+0,1/3+0,5/2+0,1/2)*8</t>
  </si>
  <si>
    <t>B12-3.část- po RŠ 41</t>
  </si>
  <si>
    <t>(1773,5-1494,5)*1,235*(0,05+0,15)*0,5*(0,2+0,1/3+0,5/2+0,1/2)</t>
  </si>
  <si>
    <t>17</t>
  </si>
  <si>
    <t>132201209</t>
  </si>
  <si>
    <t>Příplatek za lepivost k hloubení rýh š do 2000 mm v hornině tř. 3</t>
  </si>
  <si>
    <t>1120760895</t>
  </si>
  <si>
    <t>50,203+586,384</t>
  </si>
  <si>
    <t>636,587*0,3 'Přepočtené koeficientem množství</t>
  </si>
  <si>
    <t>18</t>
  </si>
  <si>
    <t>132301201</t>
  </si>
  <si>
    <t>Hloubení rýh š do 2000 mm v hornině tř. 4 objemu do 100 m3</t>
  </si>
  <si>
    <t>495141749</t>
  </si>
  <si>
    <t>(1873,5-1494,5)*1,235*0,2*(0,1/3+0,1/2)</t>
  </si>
  <si>
    <t>1,5*(1,5-1,235)*0,2*(0,1/3+0,1/2)*8</t>
  </si>
  <si>
    <t>19</t>
  </si>
  <si>
    <t>132301203</t>
  </si>
  <si>
    <t>Hloubení rýh š do 2000 mm v hornině tř. 4 objemu do 5000 m3</t>
  </si>
  <si>
    <t>-2008249720</t>
  </si>
  <si>
    <t>(1873,5-1494,5)*1,235*(2,61-0,2*0,15)*(0,1/2+0,1/3)</t>
  </si>
  <si>
    <t>1,5*(1,5-1,235)*(2,61-0,2-0,15)*(0,1/2+0,1/3)*8</t>
  </si>
  <si>
    <t>B12-3.část - po RŠ 41</t>
  </si>
  <si>
    <t>(1773,5-1494,5)*1,235*(0,05+0,15)*0,5*(0,1*0,5+0,1/3)</t>
  </si>
  <si>
    <t>132301209</t>
  </si>
  <si>
    <t>Příplatek za lepivost k hloubení rýh š do 2000 mm v hornině tř. 4</t>
  </si>
  <si>
    <t>-1592788801</t>
  </si>
  <si>
    <t>7,854+104,104</t>
  </si>
  <si>
    <t>111,958*0,3 'Přepočtené koeficientem množství</t>
  </si>
  <si>
    <t>27</t>
  </si>
  <si>
    <t>151811131</t>
  </si>
  <si>
    <t>Osazení pažicího boxu hl výkopu do 4 m š do 1,2 m</t>
  </si>
  <si>
    <t>m2</t>
  </si>
  <si>
    <t>-978802915</t>
  </si>
  <si>
    <t xml:space="preserve">3. část                                        </t>
  </si>
  <si>
    <t>(1773,5-1495,5)*(2,61*2+(0,05+0,15))</t>
  </si>
  <si>
    <t>(1873,5-1773,5)*2,61*2</t>
  </si>
  <si>
    <t>28</t>
  </si>
  <si>
    <t>151811231</t>
  </si>
  <si>
    <t>Odstranění pažicího boxu hl výkopu do 4 m š do 1,2 m</t>
  </si>
  <si>
    <t>706331011</t>
  </si>
  <si>
    <t>29</t>
  </si>
  <si>
    <t>161101101</t>
  </si>
  <si>
    <t>Svislé přemístění výkopku z horniny tř. 1 až 4 hl výkopu do 2,5 m</t>
  </si>
  <si>
    <t>-1986890033</t>
  </si>
  <si>
    <t>do 100 m3</t>
  </si>
  <si>
    <t>36,129+50,203+7,854</t>
  </si>
  <si>
    <t>přes 100 m3</t>
  </si>
  <si>
    <t>(421,463+586,384+104,104)*0,5</t>
  </si>
  <si>
    <t>31</t>
  </si>
  <si>
    <t>162701105</t>
  </si>
  <si>
    <t>Vodorovné přemístění do 10000 m výkopku/sypaniny z horniny tř. 1 až 4</t>
  </si>
  <si>
    <t>1924432193</t>
  </si>
  <si>
    <t>výkop</t>
  </si>
  <si>
    <t>část 3</t>
  </si>
  <si>
    <t>rýhy</t>
  </si>
  <si>
    <t>36,129+408,255+50,203+568,007+7,854+101,233</t>
  </si>
  <si>
    <t>13,208+18,377+2,871</t>
  </si>
  <si>
    <t>33</t>
  </si>
  <si>
    <t>171201201</t>
  </si>
  <si>
    <t>Uložení sypaniny na skládky</t>
  </si>
  <si>
    <t>-557370642</t>
  </si>
  <si>
    <t>1206,137</t>
  </si>
  <si>
    <t>34</t>
  </si>
  <si>
    <t>171201211</t>
  </si>
  <si>
    <t>Poplatek za uložení stavebního odpadu - zeminy a kameniva na skládce</t>
  </si>
  <si>
    <t>t</t>
  </si>
  <si>
    <t>1469760553</t>
  </si>
  <si>
    <t>1206,137*1,6 'Přepočtené koeficientem množství</t>
  </si>
  <si>
    <t>37</t>
  </si>
  <si>
    <t>174101101</t>
  </si>
  <si>
    <t>Zásyp jam, šachet rýh nebo kolem objektů sypaninou se zhutněním</t>
  </si>
  <si>
    <t>-1317936388</t>
  </si>
  <si>
    <t>kamenivem</t>
  </si>
  <si>
    <t xml:space="preserve"> B 12</t>
  </si>
  <si>
    <t>(1873,5-1494,5)*1,235*(2,61-0,1-0,6-0,2)</t>
  </si>
  <si>
    <t>38</t>
  </si>
  <si>
    <t>M</t>
  </si>
  <si>
    <t>58344197</t>
  </si>
  <si>
    <t>štěrkodrť frakce 0/63</t>
  </si>
  <si>
    <t>8</t>
  </si>
  <si>
    <t>2120994810</t>
  </si>
  <si>
    <t>800,391</t>
  </si>
  <si>
    <t>800,391*1,91 'Přepočtené koeficientem množství</t>
  </si>
  <si>
    <t>35</t>
  </si>
  <si>
    <t>175151101</t>
  </si>
  <si>
    <t>Obsypání potrubí strojně sypaninou bez prohození, uloženou do 3 m</t>
  </si>
  <si>
    <t>1888396938</t>
  </si>
  <si>
    <t>(1873,5-1494,5)*1,235*0,6</t>
  </si>
  <si>
    <t>-379*0,0781</t>
  </si>
  <si>
    <t>36</t>
  </si>
  <si>
    <t>58337302</t>
  </si>
  <si>
    <t>štěrkopísek frakce 0/16</t>
  </si>
  <si>
    <t>969038792</t>
  </si>
  <si>
    <t>251,239*2,0</t>
  </si>
  <si>
    <t>42</t>
  </si>
  <si>
    <t>119003217</t>
  </si>
  <si>
    <t>Mobilní plotová zábrana vyplněná dráty výšky do 1,5 m pro zabezpečení výkopu zřízení</t>
  </si>
  <si>
    <t>m</t>
  </si>
  <si>
    <t>-446298285</t>
  </si>
  <si>
    <t>(1873,5-1494,5)*2</t>
  </si>
  <si>
    <t>43</t>
  </si>
  <si>
    <t>119003218</t>
  </si>
  <si>
    <t>Mobilní plotová zábrana vyplněná dráty výšky do 1,5 m pro zabezpečení výkopu odstranění</t>
  </si>
  <si>
    <t>-1139781613</t>
  </si>
  <si>
    <t>44</t>
  </si>
  <si>
    <t>190-R</t>
  </si>
  <si>
    <t>zkoušky hutnění</t>
  </si>
  <si>
    <t>soubor</t>
  </si>
  <si>
    <t>-1295061283</t>
  </si>
  <si>
    <t>11</t>
  </si>
  <si>
    <t>Zemní práce - přípravné a přidružené práce</t>
  </si>
  <si>
    <t>47</t>
  </si>
  <si>
    <t>113107243</t>
  </si>
  <si>
    <t>Odstranění podkladu živičného tl 150 mm strojně pl přes 200 m2</t>
  </si>
  <si>
    <t>-427565897</t>
  </si>
  <si>
    <t>(1873,5-1494,5)*(1,235+0,25*2)</t>
  </si>
  <si>
    <t>Zakládání - úprava podloží a základové spáry, zlepšování vlastností hornin</t>
  </si>
  <si>
    <t>48</t>
  </si>
  <si>
    <t>212752212</t>
  </si>
  <si>
    <t>Trativod z drenážních trubek plastových flexibilních D do 100 mm včetně lože otevřený výkop</t>
  </si>
  <si>
    <t>-1945839607</t>
  </si>
  <si>
    <t>stoka B12- 3. část - po RŠ 41</t>
  </si>
  <si>
    <t>1773,5-1494,5</t>
  </si>
  <si>
    <t>49</t>
  </si>
  <si>
    <t>213141111</t>
  </si>
  <si>
    <t>Zřízení vrstvy z geotextilie v rovině nebo ve sklonu do 1:5 š do 3 m</t>
  </si>
  <si>
    <t>5867019</t>
  </si>
  <si>
    <t>stoka B12-3.část - po RŠ 41</t>
  </si>
  <si>
    <t>(1773,5-1494,5)*1,235</t>
  </si>
  <si>
    <t>50</t>
  </si>
  <si>
    <t>69311007</t>
  </si>
  <si>
    <t>geotextilie tkaná separační, filtrační, výztužná PP pevnost v tahu 25kN/m</t>
  </si>
  <si>
    <t>1823407546</t>
  </si>
  <si>
    <t>344,565*1,15 'Přepočtené koeficientem množství</t>
  </si>
  <si>
    <t>45</t>
  </si>
  <si>
    <t>Podkladní a vedlejší konstrukce kromě vozovek a železničního svršku</t>
  </si>
  <si>
    <t>51</t>
  </si>
  <si>
    <t>451572111</t>
  </si>
  <si>
    <t>Lože pod potrubí otevřený výkop z kameniva drobného těženého</t>
  </si>
  <si>
    <t>1530672722</t>
  </si>
  <si>
    <t>(1873,5-1494,5)*1,235*0,1</t>
  </si>
  <si>
    <t>52</t>
  </si>
  <si>
    <t>451573111</t>
  </si>
  <si>
    <t>Lože pod potrubí otevřený výkop ze štěrkopísku</t>
  </si>
  <si>
    <t>67580880</t>
  </si>
  <si>
    <t>stoka B12-3. část - po RŠ 41</t>
  </si>
  <si>
    <t>(1773,5-1494,5)*1,235*(0,05+0,15)*0,5</t>
  </si>
  <si>
    <t>odpočet z pol. drenáže</t>
  </si>
  <si>
    <t>-(1773,5-1494,5)*0,118</t>
  </si>
  <si>
    <t>56</t>
  </si>
  <si>
    <t>Podkladní vrstvy komunikací, letišť a ploch</t>
  </si>
  <si>
    <t>54</t>
  </si>
  <si>
    <t>565145111</t>
  </si>
  <si>
    <t>Asfaltový beton vrstva podkladní ACP 16 (obalované kamenivo OKS) tl 60 mm š do 3 m</t>
  </si>
  <si>
    <t>-977569049</t>
  </si>
  <si>
    <t>1. část - silnice III/45810</t>
  </si>
  <si>
    <t xml:space="preserve">3. část </t>
  </si>
  <si>
    <t>(1873,5-1494,5)*1,235</t>
  </si>
  <si>
    <t>57</t>
  </si>
  <si>
    <t>Kryty pozemních komunikací letišť a ploch z kameniva nebo živičné</t>
  </si>
  <si>
    <t>577165111</t>
  </si>
  <si>
    <t>Asfaltový beton vrstva obrusná ACO 16 (ABH) tl 70 mm š do 3 m z nemodifikovaného asfaltu</t>
  </si>
  <si>
    <t>207273320</t>
  </si>
  <si>
    <t>(1873,5-1494,5)*(1,235 +0,25*2)</t>
  </si>
  <si>
    <t>577166111</t>
  </si>
  <si>
    <t>Asfaltový beton vrstva ložní ACL 22 (ABVH) tl 70 mm š do 3 m z nemodifikovaného asfaltu</t>
  </si>
  <si>
    <t>474951438</t>
  </si>
  <si>
    <t>80</t>
  </si>
  <si>
    <t>573111112</t>
  </si>
  <si>
    <t>Postřik živičný infiltrační s posypem z asfaltu množství 1 kg/m2</t>
  </si>
  <si>
    <t>2051481136</t>
  </si>
  <si>
    <t>81</t>
  </si>
  <si>
    <t>573211109</t>
  </si>
  <si>
    <t>Postřik živičný spojovací z asfaltu v množství 0,50 kg/m2</t>
  </si>
  <si>
    <t>820786705</t>
  </si>
  <si>
    <t>87</t>
  </si>
  <si>
    <t>Potrubí z trub plastických a skleněných</t>
  </si>
  <si>
    <t>58</t>
  </si>
  <si>
    <t>871370420</t>
  </si>
  <si>
    <t>Montáž kanalizačního potrubí korugovaného SN 12 z polypropylenu DN 300</t>
  </si>
  <si>
    <t>448386253</t>
  </si>
  <si>
    <t>1873,5-1494,5</t>
  </si>
  <si>
    <t>59</t>
  </si>
  <si>
    <t>ELM.0557</t>
  </si>
  <si>
    <t xml:space="preserve">Trubka kanalizační-žebrované hrdlové  kanalizační potrubí PP SN 10 DN 300 mm (plné žebro v řezu stěny)</t>
  </si>
  <si>
    <t>916710552</t>
  </si>
  <si>
    <t>379*1,015 'Přepočtené koeficientem množství</t>
  </si>
  <si>
    <t>89</t>
  </si>
  <si>
    <t>Ostatní konstrukce</t>
  </si>
  <si>
    <t>70</t>
  </si>
  <si>
    <t>89000</t>
  </si>
  <si>
    <t>Prohlídka potrubí TV kamerou vč. záznamu</t>
  </si>
  <si>
    <t>-1631178416</t>
  </si>
  <si>
    <t>B12-3. část</t>
  </si>
  <si>
    <t>68</t>
  </si>
  <si>
    <t>892372111</t>
  </si>
  <si>
    <t>Zabezpečení konců potrubí DN do 300 při tlakových zkouškách vodou</t>
  </si>
  <si>
    <t>kus</t>
  </si>
  <si>
    <t>-1443852565</t>
  </si>
  <si>
    <t>66</t>
  </si>
  <si>
    <t>892381111</t>
  </si>
  <si>
    <t>Tlaková zkouška vodou potrubí DN 250, DN 300 nebo 350</t>
  </si>
  <si>
    <t>-494168312</t>
  </si>
  <si>
    <t>B12</t>
  </si>
  <si>
    <t>62</t>
  </si>
  <si>
    <t>8944111-R</t>
  </si>
  <si>
    <t>D+M vstupní šachta kanalizační, prefabrikovaná, vnitřní průměr 1000 mm DIN 4034.1 z bet C40/50-XA1,tl.stěny 120mm, pr.hloubka cca 2,5m,nástupnice a žlab šacht.dna v provedení beton s čedičovým obkladem</t>
  </si>
  <si>
    <t>1536586139</t>
  </si>
  <si>
    <t>64</t>
  </si>
  <si>
    <t>899104112</t>
  </si>
  <si>
    <t>Osazení poklopů litinových nebo ocelových včetně rámů pro třídu zatížení D400, E600</t>
  </si>
  <si>
    <t>-137401114</t>
  </si>
  <si>
    <t>65</t>
  </si>
  <si>
    <t>55241017.1</t>
  </si>
  <si>
    <t>poklop šachtový litinový kruhový DN 600 bez ventilace tř D 400 pro běžný provoz</t>
  </si>
  <si>
    <t>-606766126</t>
  </si>
  <si>
    <t>63</t>
  </si>
  <si>
    <t>nab-32-R</t>
  </si>
  <si>
    <t>Povrchová ochrana vnějšího pláště šachty hydroizolačním krystalickým nátěrem na zvýšení odolnosti betonu proti kapalinám</t>
  </si>
  <si>
    <t>-1715329929</t>
  </si>
  <si>
    <t>91</t>
  </si>
  <si>
    <t>Doplňující konstrukce a práce pozemních komunikací, letišť a ploch</t>
  </si>
  <si>
    <t>72</t>
  </si>
  <si>
    <t>919732211</t>
  </si>
  <si>
    <t>Styčná spára napojení nového živičného povrchu na stávající za tepla š 15 mm hl 25 mm s prořezáním</t>
  </si>
  <si>
    <t>-789490119</t>
  </si>
  <si>
    <t>71</t>
  </si>
  <si>
    <t>919735112</t>
  </si>
  <si>
    <t>Řezání stávajícího živičného krytu hl do 100 mm</t>
  </si>
  <si>
    <t>1714842734</t>
  </si>
  <si>
    <t>(1873,-1494,5)*2</t>
  </si>
  <si>
    <t>99</t>
  </si>
  <si>
    <t>Přesun hmot a manipulace se sutí</t>
  </si>
  <si>
    <t>75</t>
  </si>
  <si>
    <t>998276101</t>
  </si>
  <si>
    <t>Přesun hmot pro trubní vedení z trub z plastických hmot otevřený výkop</t>
  </si>
  <si>
    <t>141440030</t>
  </si>
  <si>
    <t>997</t>
  </si>
  <si>
    <t>Přesun sutě</t>
  </si>
  <si>
    <t>76</t>
  </si>
  <si>
    <t>997221551</t>
  </si>
  <si>
    <t>Vodorovná doprava suti ze sypkých materiálů do 1 km</t>
  </si>
  <si>
    <t>711293009</t>
  </si>
  <si>
    <t>77</t>
  </si>
  <si>
    <t>997221559</t>
  </si>
  <si>
    <t>Příplatek ZKD 1 km u vodorovné dopravy suti ze sypkých materiálů</t>
  </si>
  <si>
    <t>2011364356</t>
  </si>
  <si>
    <t>207,791*9 'Přepočtené koeficientem množství</t>
  </si>
  <si>
    <t>78</t>
  </si>
  <si>
    <t>997221611</t>
  </si>
  <si>
    <t>Nakládání suti na dopravní prostředky pro vodorovnou dopravu</t>
  </si>
  <si>
    <t>-2020888962</t>
  </si>
  <si>
    <t>79</t>
  </si>
  <si>
    <t>997221845</t>
  </si>
  <si>
    <t>Poplatek za uložení na skládce (skládkovné) odpadu asfaltového bez dehtu kód odpadu 170 302</t>
  </si>
  <si>
    <t>-1729818894</t>
  </si>
  <si>
    <t>SO 01.2 - Domovní kanalizační přípojky</t>
  </si>
  <si>
    <t>8 - Trubní vedení</t>
  </si>
  <si>
    <t>Trubní vedení</t>
  </si>
  <si>
    <t>8711-R200</t>
  </si>
  <si>
    <t xml:space="preserve">D+M Kanalizační přípojky  - materiál hrdlové kanalizační potrubí z  PVC-U KG SN min. 8, rozměrová řada dle ČSN EN 1401, profil DN 150;-otevřeným výkopem</t>
  </si>
  <si>
    <t>1754556904</t>
  </si>
  <si>
    <t>2,5</t>
  </si>
  <si>
    <t>8944116-R400</t>
  </si>
  <si>
    <t>D+M Revizní plast.šachta materiál PP DN 400mm s D+M litin.poklopem pro zatížení dle umístění tř.A15-D400; složení šachty z šacht.dna, šachtové korug.roury, plast.kónusu a teleskopické roury ( adaptérem) a betonovým roznášecím prstencem</t>
  </si>
  <si>
    <t>1282476946</t>
  </si>
  <si>
    <t>B-12</t>
  </si>
  <si>
    <t>00-00 - Ostatní a vedlejší náklady</t>
  </si>
  <si>
    <t>KONEKO spol. s r.o.</t>
  </si>
  <si>
    <t>1 - Vedlejší náklady</t>
  </si>
  <si>
    <t xml:space="preserve">    1.1 - Zařízení staveniště</t>
  </si>
  <si>
    <t xml:space="preserve">    1.2 - Připojení zařízení staveniště na jednotlivá média</t>
  </si>
  <si>
    <t xml:space="preserve">    1.3 - Vytýčení stávajících inž. sítí</t>
  </si>
  <si>
    <t xml:space="preserve">    1.4 - Zabezpečení podmínek dle Plánu bezpečnosti práce</t>
  </si>
  <si>
    <t xml:space="preserve">    1.5 - Zajištění čištění komunikací</t>
  </si>
  <si>
    <t xml:space="preserve">    1.6. - Zajištění obslužnosti komunikací a dočasné dopravní značení</t>
  </si>
  <si>
    <t xml:space="preserve">    1.7 - Projednání podmínek s majiteli pozemků</t>
  </si>
  <si>
    <t xml:space="preserve">    1.8. - Nájem komunikace po dobu výstavby</t>
  </si>
  <si>
    <t xml:space="preserve">    1.9. - Zajištění hydrogeologa</t>
  </si>
  <si>
    <t xml:space="preserve">    1.10. - Zajištění geotechnika</t>
  </si>
  <si>
    <t xml:space="preserve">    1.11. - Doprovodné objekty - zajištění propagace projektu (velkoplošný panel, pamětní deska)</t>
  </si>
  <si>
    <t>2 - Ostatní náklady</t>
  </si>
  <si>
    <t xml:space="preserve">    2.1. - Zajištění skládek a materiálů</t>
  </si>
  <si>
    <t xml:space="preserve">    2.2 - Monitoring podzemních vod</t>
  </si>
  <si>
    <t xml:space="preserve">    2.3. - Havarijní plán objektu</t>
  </si>
  <si>
    <t xml:space="preserve">    2.4. - Plán ochrany životního prostředí a jeho zabezpečení</t>
  </si>
  <si>
    <t xml:space="preserve">    2.5. - Plán dodržování a kontroly kvality a a jeho zabezpečení</t>
  </si>
  <si>
    <t xml:space="preserve">    2.6. - 2.6.</t>
  </si>
  <si>
    <t xml:space="preserve">    2.7. - Dokumentace změn pro realizaci</t>
  </si>
  <si>
    <t xml:space="preserve">    2.8. - Dokumentace skutečného provedení</t>
  </si>
  <si>
    <t xml:space="preserve">    2.9. - Kanalizační řad</t>
  </si>
  <si>
    <t xml:space="preserve">    2.10. - Zkoušky a testování</t>
  </si>
  <si>
    <t xml:space="preserve">    2.11. - Monitoring vlivu stavby na objekty</t>
  </si>
  <si>
    <t xml:space="preserve">    2.12 - Náklady na projednání a zajištění připojení nemovitostí</t>
  </si>
  <si>
    <t xml:space="preserve">    2.13. - Monitoring studní</t>
  </si>
  <si>
    <t xml:space="preserve">    2.14. - Kompletační činnost</t>
  </si>
  <si>
    <t xml:space="preserve">    2.16 - Dopracování PD</t>
  </si>
  <si>
    <t>Vedlejší náklady</t>
  </si>
  <si>
    <t>1.1</t>
  </si>
  <si>
    <t>Zařízení staveniště</t>
  </si>
  <si>
    <t>1.1.1</t>
  </si>
  <si>
    <t>ZS zhotovitele - provozní objekty, šatny, sociální objekty, komplet instalace, provoz, odstranění</t>
  </si>
  <si>
    <t>kpl</t>
  </si>
  <si>
    <t>53</t>
  </si>
  <si>
    <t>1.1.2</t>
  </si>
  <si>
    <t>Pronájem veřejných ploch pro zařízení staveniště</t>
  </si>
  <si>
    <t>1.2</t>
  </si>
  <si>
    <t>Připojení zařízení staveniště na jednotlivá média</t>
  </si>
  <si>
    <t>1.2.1</t>
  </si>
  <si>
    <t>Elektrická energie</t>
  </si>
  <si>
    <t>6</t>
  </si>
  <si>
    <t>55</t>
  </si>
  <si>
    <t>1.2.2</t>
  </si>
  <si>
    <t>Pitná voda</t>
  </si>
  <si>
    <t>1.2.3</t>
  </si>
  <si>
    <t>Kanalizace</t>
  </si>
  <si>
    <t>10</t>
  </si>
  <si>
    <t>1.3</t>
  </si>
  <si>
    <t>Vytýčení stávajících inž. sítí</t>
  </si>
  <si>
    <t>1.3.1</t>
  </si>
  <si>
    <t>Náklady na vytyčení navržené stavby</t>
  </si>
  <si>
    <t>12</t>
  </si>
  <si>
    <t>1.3.2</t>
  </si>
  <si>
    <t>Náklady na vytyčení všech sítí technického vybavení na staveništi před zahájením stavebních prací</t>
  </si>
  <si>
    <t>1.4</t>
  </si>
  <si>
    <t>Zabezpečení podmínek dle Plánu bezpečnosti práce</t>
  </si>
  <si>
    <t>1.4.1</t>
  </si>
  <si>
    <t>Provizorní přechody pro pěší a přejezdy</t>
  </si>
  <si>
    <t>61</t>
  </si>
  <si>
    <t>1.4.2</t>
  </si>
  <si>
    <t>Bezpečnost práce a zpracování Plánu bezpečnosti a ochrany zdraví při práci na staveništi</t>
  </si>
  <si>
    <t>1.5</t>
  </si>
  <si>
    <t>Zajištění čištění komunikací</t>
  </si>
  <si>
    <t>1.5.1</t>
  </si>
  <si>
    <t>Čistění komunikací</t>
  </si>
  <si>
    <t>1.6.</t>
  </si>
  <si>
    <t>Zajištění obslužnosti komunikací a dočasné dopravní značení</t>
  </si>
  <si>
    <t>1.6.1.</t>
  </si>
  <si>
    <t>Náklady na zajištění bezpečnosti silničního provozu</t>
  </si>
  <si>
    <t>22</t>
  </si>
  <si>
    <t>1.6.2.</t>
  </si>
  <si>
    <t>Dočasné dopravní značení dopravních značek, jejich osazení a následného odstranění, převzetí komunikace jejich správci, vč. aktualizace projektu</t>
  </si>
  <si>
    <t>24</t>
  </si>
  <si>
    <t>1.6.3.</t>
  </si>
  <si>
    <t>Aktualizace provozního řádu dočasného čerpání podzemní vody po dobu realizace stavby vč. projednání a schválení</t>
  </si>
  <si>
    <t>26</t>
  </si>
  <si>
    <t>1.7</t>
  </si>
  <si>
    <t>Projednání podmínek s majiteli pozemků</t>
  </si>
  <si>
    <t>1.7.1.</t>
  </si>
  <si>
    <t>Náklady na zajištění vstupu na pozemky majitelů</t>
  </si>
  <si>
    <t>67</t>
  </si>
  <si>
    <t>1.7.2.</t>
  </si>
  <si>
    <t>Projednání podmínek s vlastníky, respektive správci stávajících sítí technického vybavení na staveništi, vč. kopaných sond</t>
  </si>
  <si>
    <t>30</t>
  </si>
  <si>
    <t>117</t>
  </si>
  <si>
    <t>1.7.3</t>
  </si>
  <si>
    <t>Potřebná povolení a souhlasy</t>
  </si>
  <si>
    <t>32</t>
  </si>
  <si>
    <t>1.8.</t>
  </si>
  <si>
    <t>Nájem komunikace po dobu výstavby</t>
  </si>
  <si>
    <t>93</t>
  </si>
  <si>
    <t>1.8.1.</t>
  </si>
  <si>
    <t>Pronájem ploch veřejných komunikací pro potřeby výstavby po celou dobu realizace stavby.</t>
  </si>
  <si>
    <t>1.9.</t>
  </si>
  <si>
    <t>Zajištění hydrogeologa</t>
  </si>
  <si>
    <t>94</t>
  </si>
  <si>
    <t>1.9.1</t>
  </si>
  <si>
    <t>Zhotovitel zajistí odpovědného hydrogeologa po dobu realizace stavby.</t>
  </si>
  <si>
    <t>1.10.</t>
  </si>
  <si>
    <t>Zajištění geotechnika</t>
  </si>
  <si>
    <t>95</t>
  </si>
  <si>
    <t>1.10.1.</t>
  </si>
  <si>
    <t>Zhotovitel zajistí odpovědného geotechnika po dobu realizace stavby.</t>
  </si>
  <si>
    <t>1.11.</t>
  </si>
  <si>
    <t>Doprovodné objekty - zajištění propagace projektu (velkoplošný panel, pamětní deska)</t>
  </si>
  <si>
    <t>96</t>
  </si>
  <si>
    <t>1,11.1</t>
  </si>
  <si>
    <t>Zajištění propagace projektu - velkoplošný panel</t>
  </si>
  <si>
    <t>40</t>
  </si>
  <si>
    <t>97</t>
  </si>
  <si>
    <t>1.11.2</t>
  </si>
  <si>
    <t>Zajištění propagace projektu - pamětní deska</t>
  </si>
  <si>
    <t>Ostatní náklady</t>
  </si>
  <si>
    <t>2.1.</t>
  </si>
  <si>
    <t>Zajištění skládek a materiálů</t>
  </si>
  <si>
    <t>98</t>
  </si>
  <si>
    <t>2.1.1.</t>
  </si>
  <si>
    <t xml:space="preserve">Skládky  materiálu a mezideponie zeminy</t>
  </si>
  <si>
    <t>2.2</t>
  </si>
  <si>
    <t>Monitoring podzemních vod</t>
  </si>
  <si>
    <t>2.2.1.</t>
  </si>
  <si>
    <t>Sledování množství a kvality čerpané podzemní vody, která je následně vypuštěná do recipientu po dobu realizace zemních prací</t>
  </si>
  <si>
    <t>46</t>
  </si>
  <si>
    <t>2.3.</t>
  </si>
  <si>
    <t>Havarijní plán objektu</t>
  </si>
  <si>
    <t>100</t>
  </si>
  <si>
    <t>2.3.1.</t>
  </si>
  <si>
    <t>Náklady na zpracování, projednání a schválení havarijního plánu stavby</t>
  </si>
  <si>
    <t>2.4.</t>
  </si>
  <si>
    <t>Plán ochrany životního prostředí a jeho zabezpečení</t>
  </si>
  <si>
    <t>101</t>
  </si>
  <si>
    <t>2.4.1.</t>
  </si>
  <si>
    <t>Zabezpěčení ochrany životního prostředí</t>
  </si>
  <si>
    <t>2.5.</t>
  </si>
  <si>
    <t>Plán dodržování a kontroly kvality a a jeho zabezpečení</t>
  </si>
  <si>
    <t>102</t>
  </si>
  <si>
    <t>2.5.1.</t>
  </si>
  <si>
    <t>Zabezpeční dodržování a kontroly požadavku systému řízení kvality</t>
  </si>
  <si>
    <t>2.6.</t>
  </si>
  <si>
    <t>103</t>
  </si>
  <si>
    <t>2.6.1.</t>
  </si>
  <si>
    <t>Geodetické zaměření skutečného stavu</t>
  </si>
  <si>
    <t>104</t>
  </si>
  <si>
    <t>2.6.2.</t>
  </si>
  <si>
    <t>Zákres skutečného provedení stavby</t>
  </si>
  <si>
    <t>105</t>
  </si>
  <si>
    <t>2.6.3.</t>
  </si>
  <si>
    <t>Vyhotovení geometrického plánu celé stavby pro vklad věcných břemen do katastru nemovitostí, případně pro výkupy</t>
  </si>
  <si>
    <t>60</t>
  </si>
  <si>
    <t>2.7.</t>
  </si>
  <si>
    <t>Dokumentace změn pro realizaci</t>
  </si>
  <si>
    <t>106</t>
  </si>
  <si>
    <t>2.7.1.</t>
  </si>
  <si>
    <t>Dokumentace změn stavby - pro změny v realizační dokumentaci stavby</t>
  </si>
  <si>
    <t>2.8.</t>
  </si>
  <si>
    <t>Dokumentace skutečného provedení</t>
  </si>
  <si>
    <t>107</t>
  </si>
  <si>
    <t>2.8.1.</t>
  </si>
  <si>
    <t>Dokumentace změn stavby - pro změnu před kolaudací</t>
  </si>
  <si>
    <t>108</t>
  </si>
  <si>
    <t>2.8.2.</t>
  </si>
  <si>
    <t>Zpracování PD skutečného provedení stavby, vč. fotodokumentace z průběhu stavby</t>
  </si>
  <si>
    <t>2.9.</t>
  </si>
  <si>
    <t>Kanalizační řad</t>
  </si>
  <si>
    <t>109</t>
  </si>
  <si>
    <t>2.9.1.</t>
  </si>
  <si>
    <t>2.10.</t>
  </si>
  <si>
    <t>Zkoušky a testování</t>
  </si>
  <si>
    <t>110</t>
  </si>
  <si>
    <t>2.10.1</t>
  </si>
  <si>
    <t>Zkoušky zhutnění násypů a zásypů</t>
  </si>
  <si>
    <t>111</t>
  </si>
  <si>
    <t>2.10.2</t>
  </si>
  <si>
    <t>Zkoušky hutnění komunikací, přejímací zkoušky</t>
  </si>
  <si>
    <t>112</t>
  </si>
  <si>
    <t>2.10.3.</t>
  </si>
  <si>
    <t>Související zkoušky a atesty</t>
  </si>
  <si>
    <t>74</t>
  </si>
  <si>
    <t>2.11.</t>
  </si>
  <si>
    <t>Monitoring vlivu stavby na objekty</t>
  </si>
  <si>
    <t>113</t>
  </si>
  <si>
    <t>2.11.1.</t>
  </si>
  <si>
    <t>2.12</t>
  </si>
  <si>
    <t>Náklady na projednání a zajištění připojení nemovitostí</t>
  </si>
  <si>
    <t>114</t>
  </si>
  <si>
    <t>2,12.1</t>
  </si>
  <si>
    <t>Náklady na projednání a zajištění připojení nemovitostí - zhotovitel zajistí projednání umístění kanalizačních přípojek formou protokolu, včetně situačního zákresu odsouhlaseného TDI s jednotlivými majiteli nemovitostí. Součástí je zajištění písemného sou</t>
  </si>
  <si>
    <t>2.13.</t>
  </si>
  <si>
    <t>Monitoring studní</t>
  </si>
  <si>
    <t>115</t>
  </si>
  <si>
    <t>2.13.1.</t>
  </si>
  <si>
    <t>Monitoring vlivu stavby na stávající studny</t>
  </si>
  <si>
    <t>2.14.</t>
  </si>
  <si>
    <t>Kompletační činnost</t>
  </si>
  <si>
    <t>116</t>
  </si>
  <si>
    <t>2.14.1.</t>
  </si>
  <si>
    <t>Kompletační činnost zhotovitele stavby a příprava k odevzdání stavby zadavateli</t>
  </si>
  <si>
    <t>82</t>
  </si>
  <si>
    <t>2.16</t>
  </si>
  <si>
    <t>Dopracování PD</t>
  </si>
  <si>
    <t>120</t>
  </si>
  <si>
    <t>2.16.1</t>
  </si>
  <si>
    <t>Dopracování provádějícího projektu pažení montážních jam</t>
  </si>
  <si>
    <t>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</si>
</sst>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horizontal="right" vertical="center"/>
    </xf>
    <xf numFmtId="4" fontId="1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5938" style="1" customWidth="1"/>
    <col min="2" max="2" width="1.667969" style="1" customWidth="1"/>
    <col min="3" max="3" width="4.105469" style="1" customWidth="1"/>
    <col min="4" max="4" width="2.664063" style="1" customWidth="1"/>
    <col min="5" max="5" width="2.664063" style="1" customWidth="1"/>
    <col min="6" max="6" width="2.664063" style="1" customWidth="1"/>
    <col min="7" max="7" width="2.664063" style="1" customWidth="1"/>
    <col min="8" max="8" width="2.664063" style="1" customWidth="1"/>
    <col min="9" max="9" width="2.664063" style="1" customWidth="1"/>
    <col min="10" max="10" width="2.664063" style="1" customWidth="1"/>
    <col min="11" max="11" width="2.664063" style="1" customWidth="1"/>
    <col min="12" max="12" width="2.664063" style="1" customWidth="1"/>
    <col min="13" max="13" width="2.664063" style="1" customWidth="1"/>
    <col min="14" max="14" width="2.664063" style="1" customWidth="1"/>
    <col min="15" max="15" width="2.664063" style="1" customWidth="1"/>
    <col min="16" max="16" width="2.664063" style="1" customWidth="1"/>
    <col min="17" max="17" width="2.664063" style="1" customWidth="1"/>
    <col min="18" max="18" width="2.664063" style="1" customWidth="1"/>
    <col min="19" max="19" width="2.664063" style="1" customWidth="1"/>
    <col min="20" max="20" width="2.664063" style="1" customWidth="1"/>
    <col min="21" max="21" width="2.664063" style="1" customWidth="1"/>
    <col min="22" max="22" width="2.664063" style="1" customWidth="1"/>
    <col min="23" max="23" width="2.664063" style="1" customWidth="1"/>
    <col min="24" max="24" width="2.664063" style="1" customWidth="1"/>
    <col min="25" max="25" width="2.664063" style="1" customWidth="1"/>
    <col min="26" max="26" width="2.664063" style="1" customWidth="1"/>
    <col min="27" max="27" width="2.664063" style="1" customWidth="1"/>
    <col min="28" max="28" width="2.664063" style="1" customWidth="1"/>
    <col min="29" max="29" width="2.664063" style="1" customWidth="1"/>
    <col min="30" max="30" width="2.664063" style="1" customWidth="1"/>
    <col min="31" max="31" width="2.664063" style="1" customWidth="1"/>
    <col min="32" max="32" width="2.664063" style="1" customWidth="1"/>
    <col min="33" max="33" width="2.664063" style="1" customWidth="1"/>
    <col min="34" max="34" width="3.335938" style="1" customWidth="1"/>
    <col min="35" max="35" width="47.44531" style="1" customWidth="1"/>
    <col min="36" max="36" width="2.445313" style="1" customWidth="1"/>
    <col min="37" max="37" width="2.445313" style="1" customWidth="1"/>
    <col min="38" max="38" width="8.335938" style="1" customWidth="1"/>
    <col min="39" max="39" width="3.335938" style="1" customWidth="1"/>
    <col min="40" max="40" width="13.33594" style="1" customWidth="1"/>
    <col min="41" max="41" width="7.445313" style="1" customWidth="1"/>
    <col min="42" max="42" width="4.105469" style="1" customWidth="1"/>
    <col min="43" max="43" width="15.66406" style="1" hidden="1" customWidth="1"/>
    <col min="44" max="44" width="13.66406" style="1" customWidth="1"/>
    <col min="45" max="45" width="25.77734" style="1" hidden="1" customWidth="1"/>
    <col min="46" max="46" width="25.77734" style="1" hidden="1" customWidth="1"/>
    <col min="47" max="47" width="25.77734" style="1" hidden="1" customWidth="1"/>
    <col min="48" max="48" width="21.66406" style="1" hidden="1" customWidth="1"/>
    <col min="49" max="49" width="21.66406" style="1" hidden="1" customWidth="1"/>
    <col min="50" max="50" width="24.99609" style="1" hidden="1" customWidth="1"/>
    <col min="51" max="51" width="24.99609" style="1" hidden="1" customWidth="1"/>
    <col min="52" max="52" width="21.66406" style="1" hidden="1" customWidth="1"/>
    <col min="53" max="53" width="19.10547" style="1" hidden="1" customWidth="1"/>
    <col min="54" max="54" width="24.99609" style="1" hidden="1" customWidth="1"/>
    <col min="55" max="55" width="21.66406" style="1" hidden="1" customWidth="1"/>
    <col min="56" max="56" width="19.10547" style="1" hidden="1" customWidth="1"/>
    <col min="57" max="57" width="66.44531" style="1" customWidth="1"/>
    <col min="71" max="71" width="8.886719" style="1" hidden="1"/>
    <col min="72" max="72" width="8.886719" style="1" hidden="1"/>
    <col min="73" max="73" width="8.886719" style="1" hidden="1"/>
    <col min="74" max="74" width="8.886719" style="1" hidden="1"/>
    <col min="75" max="75" width="8.886719" style="1" hidden="1"/>
    <col min="76" max="76" width="8.886719" style="1" hidden="1"/>
    <col min="77" max="77" width="8.886719" style="1" hidden="1"/>
    <col min="78" max="78" width="8.886719" style="1" hidden="1"/>
    <col min="79" max="79" width="8.886719" style="1" hidden="1"/>
    <col min="80" max="80" width="8.886719" style="1" hidden="1"/>
    <col min="81" max="81" width="8.886719" style="1" hidden="1"/>
    <col min="82" max="82" width="8.886719" style="1" hidden="1"/>
    <col min="83" max="83" width="8.886719" style="1" hidden="1"/>
    <col min="84" max="84" width="8.886719" style="1" hidden="1"/>
    <col min="85" max="85" width="8.886719" style="1" hidden="1"/>
    <col min="86" max="86" width="8.886719" style="1" hidden="1"/>
    <col min="87" max="87" width="8.886719" style="1" hidden="1"/>
    <col min="88" max="88" width="8.886719" style="1" hidden="1"/>
    <col min="89" max="89" width="8.886719" style="1" hidden="1"/>
    <col min="90" max="90" width="8.886719" style="1" hidden="1"/>
    <col min="91" max="91" width="8.886719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Mesto_Krnov/C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Odvedení splaškových vod z lokality Krnov - Ježník- 3. část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Krnov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7. 11. 2019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4.9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Krnov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KONEKO spol. s r.o.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4.9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0001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4.5" customHeight="1">
      <c r="A95" s="7"/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ROUND(AG96+AG98+AG99,2)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82</v>
      </c>
      <c r="AR95" s="125"/>
      <c r="AS95" s="126">
        <f>ROUND(AS96+AS98+AS99,2)</f>
        <v>0</v>
      </c>
      <c r="AT95" s="127">
        <f>ROUND(SUM(AV95:AW95),2)</f>
        <v>0</v>
      </c>
      <c r="AU95" s="128">
        <f>ROUND(AU96+AU98+AU99,5)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ROUND(AZ96+AZ98+AZ99,2)</f>
        <v>0</v>
      </c>
      <c r="BA95" s="127">
        <f>ROUND(BA96+BA98+BA99,2)</f>
        <v>0</v>
      </c>
      <c r="BB95" s="127">
        <f>ROUND(BB96+BB98+BB99,2)</f>
        <v>0</v>
      </c>
      <c r="BC95" s="127">
        <f>ROUND(BC96+BC98+BC99,2)</f>
        <v>0</v>
      </c>
      <c r="BD95" s="129">
        <f>ROUND(BD96+BD98+BD99,2)</f>
        <v>0</v>
      </c>
      <c r="BE95" s="7"/>
      <c r="BS95" s="130" t="s">
        <v>75</v>
      </c>
      <c r="BT95" s="130" t="s">
        <v>83</v>
      </c>
      <c r="BU95" s="130" t="s">
        <v>77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4" customFormat="1" ht="14.5" customHeight="1">
      <c r="A96" s="4"/>
      <c r="B96" s="69"/>
      <c r="C96" s="131"/>
      <c r="D96" s="131"/>
      <c r="E96" s="132" t="s">
        <v>86</v>
      </c>
      <c r="F96" s="132"/>
      <c r="G96" s="132"/>
      <c r="H96" s="132"/>
      <c r="I96" s="132"/>
      <c r="J96" s="131"/>
      <c r="K96" s="132" t="s">
        <v>87</v>
      </c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3">
        <f>ROUND(AG97,2)</f>
        <v>0</v>
      </c>
      <c r="AH96" s="131"/>
      <c r="AI96" s="131"/>
      <c r="AJ96" s="131"/>
      <c r="AK96" s="131"/>
      <c r="AL96" s="131"/>
      <c r="AM96" s="131"/>
      <c r="AN96" s="134">
        <f>SUM(AG96,AT96)</f>
        <v>0</v>
      </c>
      <c r="AO96" s="131"/>
      <c r="AP96" s="131"/>
      <c r="AQ96" s="135" t="s">
        <v>88</v>
      </c>
      <c r="AR96" s="71"/>
      <c r="AS96" s="136">
        <f>ROUND(AS97,2)</f>
        <v>0</v>
      </c>
      <c r="AT96" s="137">
        <f>ROUND(SUM(AV96:AW96),2)</f>
        <v>0</v>
      </c>
      <c r="AU96" s="138">
        <f>ROUND(AU97,5)</f>
        <v>0</v>
      </c>
      <c r="AV96" s="137">
        <f>ROUND(AZ96*L29,2)</f>
        <v>0</v>
      </c>
      <c r="AW96" s="137">
        <f>ROUND(BA96*L30,2)</f>
        <v>0</v>
      </c>
      <c r="AX96" s="137">
        <f>ROUND(BB96*L29,2)</f>
        <v>0</v>
      </c>
      <c r="AY96" s="137">
        <f>ROUND(BC96*L30,2)</f>
        <v>0</v>
      </c>
      <c r="AZ96" s="137">
        <f>ROUND(AZ97,2)</f>
        <v>0</v>
      </c>
      <c r="BA96" s="137">
        <f>ROUND(BA97,2)</f>
        <v>0</v>
      </c>
      <c r="BB96" s="137">
        <f>ROUND(BB97,2)</f>
        <v>0</v>
      </c>
      <c r="BC96" s="137">
        <f>ROUND(BC97,2)</f>
        <v>0</v>
      </c>
      <c r="BD96" s="139">
        <f>ROUND(BD97,2)</f>
        <v>0</v>
      </c>
      <c r="BE96" s="4"/>
      <c r="BS96" s="140" t="s">
        <v>75</v>
      </c>
      <c r="BT96" s="140" t="s">
        <v>85</v>
      </c>
      <c r="BU96" s="140" t="s">
        <v>77</v>
      </c>
      <c r="BV96" s="140" t="s">
        <v>78</v>
      </c>
      <c r="BW96" s="140" t="s">
        <v>89</v>
      </c>
      <c r="BX96" s="140" t="s">
        <v>84</v>
      </c>
      <c r="CL96" s="140" t="s">
        <v>1</v>
      </c>
    </row>
    <row r="97" s="4" customFormat="1" ht="22.5" customHeight="1">
      <c r="A97" s="141" t="s">
        <v>90</v>
      </c>
      <c r="B97" s="69"/>
      <c r="C97" s="131"/>
      <c r="D97" s="131"/>
      <c r="E97" s="131"/>
      <c r="F97" s="132" t="s">
        <v>91</v>
      </c>
      <c r="G97" s="132"/>
      <c r="H97" s="132"/>
      <c r="I97" s="132"/>
      <c r="J97" s="132"/>
      <c r="K97" s="131"/>
      <c r="L97" s="132" t="s">
        <v>92</v>
      </c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4">
        <f>'SO 01.1-3 - Kanalizační s...'!J34</f>
        <v>0</v>
      </c>
      <c r="AH97" s="131"/>
      <c r="AI97" s="131"/>
      <c r="AJ97" s="131"/>
      <c r="AK97" s="131"/>
      <c r="AL97" s="131"/>
      <c r="AM97" s="131"/>
      <c r="AN97" s="134">
        <f>SUM(AG97,AT97)</f>
        <v>0</v>
      </c>
      <c r="AO97" s="131"/>
      <c r="AP97" s="131"/>
      <c r="AQ97" s="135" t="s">
        <v>88</v>
      </c>
      <c r="AR97" s="71"/>
      <c r="AS97" s="136">
        <v>0</v>
      </c>
      <c r="AT97" s="137">
        <f>ROUND(SUM(AV97:AW97),2)</f>
        <v>0</v>
      </c>
      <c r="AU97" s="138">
        <f>'SO 01.1-3 - Kanalizační s...'!P135</f>
        <v>0</v>
      </c>
      <c r="AV97" s="137">
        <f>'SO 01.1-3 - Kanalizační s...'!J37</f>
        <v>0</v>
      </c>
      <c r="AW97" s="137">
        <f>'SO 01.1-3 - Kanalizační s...'!J38</f>
        <v>0</v>
      </c>
      <c r="AX97" s="137">
        <f>'SO 01.1-3 - Kanalizační s...'!J39</f>
        <v>0</v>
      </c>
      <c r="AY97" s="137">
        <f>'SO 01.1-3 - Kanalizační s...'!J40</f>
        <v>0</v>
      </c>
      <c r="AZ97" s="137">
        <f>'SO 01.1-3 - Kanalizační s...'!F37</f>
        <v>0</v>
      </c>
      <c r="BA97" s="137">
        <f>'SO 01.1-3 - Kanalizační s...'!F38</f>
        <v>0</v>
      </c>
      <c r="BB97" s="137">
        <f>'SO 01.1-3 - Kanalizační s...'!F39</f>
        <v>0</v>
      </c>
      <c r="BC97" s="137">
        <f>'SO 01.1-3 - Kanalizační s...'!F40</f>
        <v>0</v>
      </c>
      <c r="BD97" s="139">
        <f>'SO 01.1-3 - Kanalizační s...'!F41</f>
        <v>0</v>
      </c>
      <c r="BE97" s="4"/>
      <c r="BT97" s="140" t="s">
        <v>93</v>
      </c>
      <c r="BV97" s="140" t="s">
        <v>78</v>
      </c>
      <c r="BW97" s="140" t="s">
        <v>94</v>
      </c>
      <c r="BX97" s="140" t="s">
        <v>89</v>
      </c>
      <c r="CL97" s="140" t="s">
        <v>1</v>
      </c>
    </row>
    <row r="98" s="4" customFormat="1" ht="14.5" customHeight="1">
      <c r="A98" s="141" t="s">
        <v>90</v>
      </c>
      <c r="B98" s="69"/>
      <c r="C98" s="131"/>
      <c r="D98" s="131"/>
      <c r="E98" s="132" t="s">
        <v>95</v>
      </c>
      <c r="F98" s="132"/>
      <c r="G98" s="132"/>
      <c r="H98" s="132"/>
      <c r="I98" s="132"/>
      <c r="J98" s="131"/>
      <c r="K98" s="132" t="s">
        <v>96</v>
      </c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4">
        <f>'SO 01.2 - Domovní kanaliz...'!J32</f>
        <v>0</v>
      </c>
      <c r="AH98" s="131"/>
      <c r="AI98" s="131"/>
      <c r="AJ98" s="131"/>
      <c r="AK98" s="131"/>
      <c r="AL98" s="131"/>
      <c r="AM98" s="131"/>
      <c r="AN98" s="134">
        <f>SUM(AG98,AT98)</f>
        <v>0</v>
      </c>
      <c r="AO98" s="131"/>
      <c r="AP98" s="131"/>
      <c r="AQ98" s="135" t="s">
        <v>88</v>
      </c>
      <c r="AR98" s="71"/>
      <c r="AS98" s="136">
        <v>0</v>
      </c>
      <c r="AT98" s="137">
        <f>ROUND(SUM(AV98:AW98),2)</f>
        <v>0</v>
      </c>
      <c r="AU98" s="138">
        <f>'SO 01.2 - Domovní kanaliz...'!P121</f>
        <v>0</v>
      </c>
      <c r="AV98" s="137">
        <f>'SO 01.2 - Domovní kanaliz...'!J35</f>
        <v>0</v>
      </c>
      <c r="AW98" s="137">
        <f>'SO 01.2 - Domovní kanaliz...'!J36</f>
        <v>0</v>
      </c>
      <c r="AX98" s="137">
        <f>'SO 01.2 - Domovní kanaliz...'!J37</f>
        <v>0</v>
      </c>
      <c r="AY98" s="137">
        <f>'SO 01.2 - Domovní kanaliz...'!J38</f>
        <v>0</v>
      </c>
      <c r="AZ98" s="137">
        <f>'SO 01.2 - Domovní kanaliz...'!F35</f>
        <v>0</v>
      </c>
      <c r="BA98" s="137">
        <f>'SO 01.2 - Domovní kanaliz...'!F36</f>
        <v>0</v>
      </c>
      <c r="BB98" s="137">
        <f>'SO 01.2 - Domovní kanaliz...'!F37</f>
        <v>0</v>
      </c>
      <c r="BC98" s="137">
        <f>'SO 01.2 - Domovní kanaliz...'!F38</f>
        <v>0</v>
      </c>
      <c r="BD98" s="139">
        <f>'SO 01.2 - Domovní kanaliz...'!F39</f>
        <v>0</v>
      </c>
      <c r="BE98" s="4"/>
      <c r="BT98" s="140" t="s">
        <v>85</v>
      </c>
      <c r="BV98" s="140" t="s">
        <v>78</v>
      </c>
      <c r="BW98" s="140" t="s">
        <v>97</v>
      </c>
      <c r="BX98" s="140" t="s">
        <v>84</v>
      </c>
      <c r="CL98" s="140" t="s">
        <v>1</v>
      </c>
    </row>
    <row r="99" s="4" customFormat="1" ht="14.5" customHeight="1">
      <c r="A99" s="141" t="s">
        <v>90</v>
      </c>
      <c r="B99" s="69"/>
      <c r="C99" s="131"/>
      <c r="D99" s="131"/>
      <c r="E99" s="132" t="s">
        <v>98</v>
      </c>
      <c r="F99" s="132"/>
      <c r="G99" s="132"/>
      <c r="H99" s="132"/>
      <c r="I99" s="132"/>
      <c r="J99" s="131"/>
      <c r="K99" s="132" t="s">
        <v>99</v>
      </c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4">
        <f>'00-00 - Ostatní a vedlejš...'!J32</f>
        <v>0</v>
      </c>
      <c r="AH99" s="131"/>
      <c r="AI99" s="131"/>
      <c r="AJ99" s="131"/>
      <c r="AK99" s="131"/>
      <c r="AL99" s="131"/>
      <c r="AM99" s="131"/>
      <c r="AN99" s="134">
        <f>SUM(AG99,AT99)</f>
        <v>0</v>
      </c>
      <c r="AO99" s="131"/>
      <c r="AP99" s="131"/>
      <c r="AQ99" s="135" t="s">
        <v>88</v>
      </c>
      <c r="AR99" s="71"/>
      <c r="AS99" s="142">
        <v>0</v>
      </c>
      <c r="AT99" s="143">
        <f>ROUND(SUM(AV99:AW99),2)</f>
        <v>0</v>
      </c>
      <c r="AU99" s="144">
        <f>'00-00 - Ostatní a vedlejš...'!P148</f>
        <v>0</v>
      </c>
      <c r="AV99" s="143">
        <f>'00-00 - Ostatní a vedlejš...'!J35</f>
        <v>0</v>
      </c>
      <c r="AW99" s="143">
        <f>'00-00 - Ostatní a vedlejš...'!J36</f>
        <v>0</v>
      </c>
      <c r="AX99" s="143">
        <f>'00-00 - Ostatní a vedlejš...'!J37</f>
        <v>0</v>
      </c>
      <c r="AY99" s="143">
        <f>'00-00 - Ostatní a vedlejš...'!J38</f>
        <v>0</v>
      </c>
      <c r="AZ99" s="143">
        <f>'00-00 - Ostatní a vedlejš...'!F35</f>
        <v>0</v>
      </c>
      <c r="BA99" s="143">
        <f>'00-00 - Ostatní a vedlejš...'!F36</f>
        <v>0</v>
      </c>
      <c r="BB99" s="143">
        <f>'00-00 - Ostatní a vedlejš...'!F37</f>
        <v>0</v>
      </c>
      <c r="BC99" s="143">
        <f>'00-00 - Ostatní a vedlejš...'!F38</f>
        <v>0</v>
      </c>
      <c r="BD99" s="145">
        <f>'00-00 - Ostatní a vedlejš...'!F39</f>
        <v>0</v>
      </c>
      <c r="BE99" s="4"/>
      <c r="BT99" s="140" t="s">
        <v>85</v>
      </c>
      <c r="BV99" s="140" t="s">
        <v>78</v>
      </c>
      <c r="BW99" s="140" t="s">
        <v>100</v>
      </c>
      <c r="BX99" s="140" t="s">
        <v>84</v>
      </c>
      <c r="CL99" s="140" t="s">
        <v>1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mNUm1wtgLkIOBkN/ahyN9ighQELNr1wJ7nUNsUES+ANC3iRItEj6BIocoxKWg2UzVd8CvHC9KIDtRTrDa4UNGw==" hashValue="wSTqhRW4BmqNa4i7+C91imqYy6upQMAY8iix0hzxRCH9GKznEMp/5bjbTAsN0ylQlRXDXMfZDSqVg1l6a4W95w==" algorithmName="SHA-512" password="CC35"/>
  <mergeCells count="5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L97:AF97"/>
    <mergeCell ref="AN97:AP97"/>
    <mergeCell ref="F97:J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7" location="'SO 01.1-3 - Kanalizační s...'!C2" display="/"/>
    <hyperlink ref="A98" location="'SO 01.2 - Domovní kanaliz...'!C2" display="/"/>
    <hyperlink ref="A99" location="'00-00 - Ostatní a vedlej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5938" style="1" customWidth="1"/>
    <col min="2" max="2" width="1.117188" style="1" customWidth="1"/>
    <col min="3" max="3" width="4.105469" style="1" customWidth="1"/>
    <col min="4" max="4" width="4.335938" style="1" customWidth="1"/>
    <col min="5" max="5" width="17.10547" style="1" customWidth="1"/>
    <col min="6" max="6" width="50.77734" style="1" customWidth="1"/>
    <col min="7" max="7" width="7.445313" style="1" customWidth="1"/>
    <col min="8" max="8" width="13.99609" style="1" customWidth="1"/>
    <col min="9" max="9" width="15.77734" style="1" customWidth="1"/>
    <col min="10" max="10" width="22.33594" style="1" customWidth="1"/>
    <col min="11" max="11" width="22.33594" style="1" hidden="1" customWidth="1"/>
    <col min="12" max="12" width="9.335938" style="1" customWidth="1"/>
    <col min="13" max="13" width="10.77734" style="1" hidden="1" customWidth="1"/>
    <col min="14" max="14" width="8.886719" style="1" hidden="1"/>
    <col min="15" max="15" width="14.10547" style="1" hidden="1" customWidth="1"/>
    <col min="16" max="16" width="14.10547" style="1" hidden="1" customWidth="1"/>
    <col min="17" max="17" width="14.10547" style="1" hidden="1" customWidth="1"/>
    <col min="18" max="18" width="14.10547" style="1" hidden="1" customWidth="1"/>
    <col min="19" max="19" width="14.10547" style="1" hidden="1" customWidth="1"/>
    <col min="20" max="20" width="14.10547" style="1" hidden="1" customWidth="1"/>
    <col min="21" max="21" width="16.33594" style="1" hidden="1" customWidth="1"/>
    <col min="22" max="22" width="12.33594" style="1" customWidth="1"/>
    <col min="23" max="23" width="16.33594" style="1" customWidth="1"/>
    <col min="24" max="24" width="12.33594" style="1" customWidth="1"/>
    <col min="25" max="25" width="14.99609" style="1" customWidth="1"/>
    <col min="26" max="26" width="10.99609" style="1" customWidth="1"/>
    <col min="27" max="27" width="14.99609" style="1" customWidth="1"/>
    <col min="28" max="28" width="16.33594" style="1" customWidth="1"/>
    <col min="29" max="29" width="10.99609" style="1" customWidth="1"/>
    <col min="30" max="30" width="14.99609" style="1" customWidth="1"/>
    <col min="31" max="31" width="16.33594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85</v>
      </c>
    </row>
    <row r="4" s="1" customFormat="1" ht="24.96" customHeight="1">
      <c r="B4" s="19"/>
      <c r="D4" s="148" t="s">
        <v>101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4.5" customHeight="1">
      <c r="B7" s="19"/>
      <c r="E7" s="151" t="str">
        <f>'Rekapitulace stavby'!K6</f>
        <v>Odvedení splaškových vod z lokality Krnov - Ježník- 3. část</v>
      </c>
      <c r="F7" s="150"/>
      <c r="G7" s="150"/>
      <c r="H7" s="150"/>
      <c r="L7" s="19"/>
    </row>
    <row r="8">
      <c r="B8" s="19"/>
      <c r="D8" s="150" t="s">
        <v>102</v>
      </c>
      <c r="L8" s="19"/>
    </row>
    <row r="9" s="1" customFormat="1" ht="14.5" customHeight="1">
      <c r="B9" s="19"/>
      <c r="E9" s="151" t="s">
        <v>103</v>
      </c>
      <c r="F9" s="1"/>
      <c r="G9" s="1"/>
      <c r="H9" s="1"/>
      <c r="L9" s="19"/>
    </row>
    <row r="10" s="1" customFormat="1" ht="12" customHeight="1">
      <c r="B10" s="19"/>
      <c r="D10" s="150" t="s">
        <v>104</v>
      </c>
      <c r="L10" s="19"/>
    </row>
    <row r="11" s="2" customFormat="1" ht="14.5" customHeight="1">
      <c r="A11" s="37"/>
      <c r="B11" s="43"/>
      <c r="C11" s="37"/>
      <c r="D11" s="37"/>
      <c r="E11" s="152" t="s">
        <v>105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106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4.5" customHeight="1">
      <c r="A13" s="37"/>
      <c r="B13" s="43"/>
      <c r="C13" s="37"/>
      <c r="D13" s="37"/>
      <c r="E13" s="153" t="s">
        <v>107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21</v>
      </c>
      <c r="G16" s="37"/>
      <c r="H16" s="37"/>
      <c r="I16" s="150" t="s">
        <v>22</v>
      </c>
      <c r="J16" s="154" t="str">
        <f>'Rekapitulace stavby'!AN8</f>
        <v>7. 11. 2019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">
        <v>26</v>
      </c>
      <c r="F19" s="37"/>
      <c r="G19" s="37"/>
      <c r="H19" s="37"/>
      <c r="I19" s="150" t="s">
        <v>27</v>
      </c>
      <c r="J19" s="140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">
        <v>31</v>
      </c>
      <c r="F25" s="37"/>
      <c r="G25" s="37"/>
      <c r="H25" s="37"/>
      <c r="I25" s="150" t="s">
        <v>27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33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35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4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9"/>
      <c r="E33" s="159"/>
      <c r="F33" s="159"/>
      <c r="G33" s="159"/>
      <c r="H33" s="159"/>
      <c r="I33" s="159"/>
      <c r="J33" s="159"/>
      <c r="K33" s="159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0" t="s">
        <v>36</v>
      </c>
      <c r="E34" s="37"/>
      <c r="F34" s="37"/>
      <c r="G34" s="37"/>
      <c r="H34" s="37"/>
      <c r="I34" s="37"/>
      <c r="J34" s="161">
        <f>ROUND(J135,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9"/>
      <c r="E35" s="159"/>
      <c r="F35" s="159"/>
      <c r="G35" s="159"/>
      <c r="H35" s="159"/>
      <c r="I35" s="159"/>
      <c r="J35" s="159"/>
      <c r="K35" s="159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2" t="s">
        <v>38</v>
      </c>
      <c r="G36" s="37"/>
      <c r="H36" s="37"/>
      <c r="I36" s="162" t="s">
        <v>37</v>
      </c>
      <c r="J36" s="162" t="s">
        <v>39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2" t="s">
        <v>40</v>
      </c>
      <c r="E37" s="150" t="s">
        <v>41</v>
      </c>
      <c r="F37" s="163">
        <f>ROUND((SUM(BE135:BE314)),  2)</f>
        <v>0</v>
      </c>
      <c r="G37" s="37"/>
      <c r="H37" s="37"/>
      <c r="I37" s="164">
        <v>0.20999999999999999</v>
      </c>
      <c r="J37" s="163">
        <f>ROUND(((SUM(BE135:BE314))*I37),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42</v>
      </c>
      <c r="F38" s="163">
        <f>ROUND((SUM(BF135:BF314)),  2)</f>
        <v>0</v>
      </c>
      <c r="G38" s="37"/>
      <c r="H38" s="37"/>
      <c r="I38" s="164">
        <v>0.14999999999999999</v>
      </c>
      <c r="J38" s="163">
        <f>ROUND(((SUM(BF135:BF314))*I38),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43</v>
      </c>
      <c r="F39" s="163">
        <f>ROUND((SUM(BG135:BG314)),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44</v>
      </c>
      <c r="F40" s="163">
        <f>ROUND((SUM(BH135:BH314)),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45</v>
      </c>
      <c r="F41" s="163">
        <f>ROUND((SUM(BI135:BI314)),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46</v>
      </c>
      <c r="E43" s="167"/>
      <c r="F43" s="167"/>
      <c r="G43" s="168" t="s">
        <v>47</v>
      </c>
      <c r="H43" s="169" t="s">
        <v>48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5" customHeight="1">
      <c r="A85" s="37"/>
      <c r="B85" s="38"/>
      <c r="C85" s="39"/>
      <c r="D85" s="39"/>
      <c r="E85" s="183" t="str">
        <f>E7</f>
        <v>Odvedení splaškových vod z lokality Krnov - Ježník- 3.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1" customFormat="1" ht="12" customHeight="1">
      <c r="B86" s="20"/>
      <c r="C86" s="31" t="s">
        <v>102</v>
      </c>
      <c r="D86" s="21"/>
      <c r="E86" s="21"/>
      <c r="F86" s="21"/>
      <c r="G86" s="21"/>
      <c r="H86" s="21"/>
      <c r="I86" s="21"/>
      <c r="J86" s="21"/>
      <c r="K86" s="21"/>
      <c r="L86" s="19"/>
    </row>
    <row r="87" hidden="1" s="1" customFormat="1" ht="14.5" customHeight="1">
      <c r="B87" s="20"/>
      <c r="C87" s="21"/>
      <c r="D87" s="21"/>
      <c r="E87" s="183" t="s">
        <v>103</v>
      </c>
      <c r="F87" s="21"/>
      <c r="G87" s="21"/>
      <c r="H87" s="21"/>
      <c r="I87" s="21"/>
      <c r="J87" s="21"/>
      <c r="K87" s="21"/>
      <c r="L87" s="19"/>
    </row>
    <row r="88" hidden="1" s="1" customFormat="1" ht="12" customHeight="1">
      <c r="B88" s="20"/>
      <c r="C88" s="31" t="s">
        <v>104</v>
      </c>
      <c r="D88" s="21"/>
      <c r="E88" s="21"/>
      <c r="F88" s="21"/>
      <c r="G88" s="21"/>
      <c r="H88" s="21"/>
      <c r="I88" s="21"/>
      <c r="J88" s="21"/>
      <c r="K88" s="21"/>
      <c r="L88" s="19"/>
    </row>
    <row r="89" hidden="1" s="2" customFormat="1" ht="14.5" customHeight="1">
      <c r="A89" s="37"/>
      <c r="B89" s="38"/>
      <c r="C89" s="39"/>
      <c r="D89" s="39"/>
      <c r="E89" s="184" t="s">
        <v>105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2" customHeight="1">
      <c r="A90" s="37"/>
      <c r="B90" s="38"/>
      <c r="C90" s="31" t="s">
        <v>106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4.5" customHeight="1">
      <c r="A91" s="37"/>
      <c r="B91" s="38"/>
      <c r="C91" s="39"/>
      <c r="D91" s="39"/>
      <c r="E91" s="75" t="str">
        <f>E13</f>
        <v>SO 01.1-3 - Kanalizační stoky - 3. část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2" customHeight="1">
      <c r="A93" s="37"/>
      <c r="B93" s="38"/>
      <c r="C93" s="31" t="s">
        <v>20</v>
      </c>
      <c r="D93" s="39"/>
      <c r="E93" s="39"/>
      <c r="F93" s="26" t="str">
        <f>F16</f>
        <v>Krnov</v>
      </c>
      <c r="G93" s="39"/>
      <c r="H93" s="39"/>
      <c r="I93" s="31" t="s">
        <v>22</v>
      </c>
      <c r="J93" s="78" t="str">
        <f>IF(J16="","",J16)</f>
        <v>7. 11. 2019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4.9" customHeight="1">
      <c r="A95" s="37"/>
      <c r="B95" s="38"/>
      <c r="C95" s="31" t="s">
        <v>24</v>
      </c>
      <c r="D95" s="39"/>
      <c r="E95" s="39"/>
      <c r="F95" s="26" t="str">
        <f>E19</f>
        <v>Město Krnov</v>
      </c>
      <c r="G95" s="39"/>
      <c r="H95" s="39"/>
      <c r="I95" s="31" t="s">
        <v>30</v>
      </c>
      <c r="J95" s="35" t="str">
        <f>E25</f>
        <v xml:space="preserve">KONEKO spol. s r.o.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14.9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33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29.28" customHeight="1">
      <c r="A98" s="37"/>
      <c r="B98" s="38"/>
      <c r="C98" s="185" t="s">
        <v>109</v>
      </c>
      <c r="D98" s="186"/>
      <c r="E98" s="186"/>
      <c r="F98" s="186"/>
      <c r="G98" s="186"/>
      <c r="H98" s="186"/>
      <c r="I98" s="186"/>
      <c r="J98" s="187" t="s">
        <v>110</v>
      </c>
      <c r="K98" s="18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 s="2" customFormat="1" ht="22.8" customHeight="1">
      <c r="A100" s="37"/>
      <c r="B100" s="38"/>
      <c r="C100" s="188" t="s">
        <v>111</v>
      </c>
      <c r="D100" s="39"/>
      <c r="E100" s="39"/>
      <c r="F100" s="39"/>
      <c r="G100" s="39"/>
      <c r="H100" s="39"/>
      <c r="I100" s="39"/>
      <c r="J100" s="109">
        <f>J135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112</v>
      </c>
    </row>
    <row r="101" hidden="1" s="9" customFormat="1" ht="24.96" customHeight="1">
      <c r="A101" s="9"/>
      <c r="B101" s="189"/>
      <c r="C101" s="190"/>
      <c r="D101" s="191" t="s">
        <v>113</v>
      </c>
      <c r="E101" s="192"/>
      <c r="F101" s="192"/>
      <c r="G101" s="192"/>
      <c r="H101" s="192"/>
      <c r="I101" s="192"/>
      <c r="J101" s="193">
        <f>J136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9"/>
      <c r="C102" s="190"/>
      <c r="D102" s="191" t="s">
        <v>114</v>
      </c>
      <c r="E102" s="192"/>
      <c r="F102" s="192"/>
      <c r="G102" s="192"/>
      <c r="H102" s="192"/>
      <c r="I102" s="192"/>
      <c r="J102" s="193">
        <f>J235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9"/>
      <c r="C103" s="190"/>
      <c r="D103" s="191" t="s">
        <v>115</v>
      </c>
      <c r="E103" s="192"/>
      <c r="F103" s="192"/>
      <c r="G103" s="192"/>
      <c r="H103" s="192"/>
      <c r="I103" s="192"/>
      <c r="J103" s="193">
        <f>J240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9"/>
      <c r="C104" s="190"/>
      <c r="D104" s="191" t="s">
        <v>116</v>
      </c>
      <c r="E104" s="192"/>
      <c r="F104" s="192"/>
      <c r="G104" s="192"/>
      <c r="H104" s="192"/>
      <c r="I104" s="192"/>
      <c r="J104" s="193">
        <f>J249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9"/>
      <c r="C105" s="190"/>
      <c r="D105" s="191" t="s">
        <v>117</v>
      </c>
      <c r="E105" s="192"/>
      <c r="F105" s="192"/>
      <c r="G105" s="192"/>
      <c r="H105" s="192"/>
      <c r="I105" s="192"/>
      <c r="J105" s="193">
        <f>J259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9"/>
      <c r="C106" s="190"/>
      <c r="D106" s="191" t="s">
        <v>118</v>
      </c>
      <c r="E106" s="192"/>
      <c r="F106" s="192"/>
      <c r="G106" s="192"/>
      <c r="H106" s="192"/>
      <c r="I106" s="192"/>
      <c r="J106" s="193">
        <f>J265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9"/>
      <c r="C107" s="190"/>
      <c r="D107" s="191" t="s">
        <v>119</v>
      </c>
      <c r="E107" s="192"/>
      <c r="F107" s="192"/>
      <c r="G107" s="192"/>
      <c r="H107" s="192"/>
      <c r="I107" s="192"/>
      <c r="J107" s="193">
        <f>J276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9"/>
      <c r="C108" s="190"/>
      <c r="D108" s="191" t="s">
        <v>120</v>
      </c>
      <c r="E108" s="192"/>
      <c r="F108" s="192"/>
      <c r="G108" s="192"/>
      <c r="H108" s="192"/>
      <c r="I108" s="192"/>
      <c r="J108" s="193">
        <f>J283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9" customFormat="1" ht="24.96" customHeight="1">
      <c r="A109" s="9"/>
      <c r="B109" s="189"/>
      <c r="C109" s="190"/>
      <c r="D109" s="191" t="s">
        <v>121</v>
      </c>
      <c r="E109" s="192"/>
      <c r="F109" s="192"/>
      <c r="G109" s="192"/>
      <c r="H109" s="192"/>
      <c r="I109" s="192"/>
      <c r="J109" s="193">
        <f>J301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9" customFormat="1" ht="24.96" customHeight="1">
      <c r="A110" s="9"/>
      <c r="B110" s="189"/>
      <c r="C110" s="190"/>
      <c r="D110" s="191" t="s">
        <v>122</v>
      </c>
      <c r="E110" s="192"/>
      <c r="F110" s="192"/>
      <c r="G110" s="192"/>
      <c r="H110" s="192"/>
      <c r="I110" s="192"/>
      <c r="J110" s="193">
        <f>J307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9" customFormat="1" ht="24.96" customHeight="1">
      <c r="A111" s="9"/>
      <c r="B111" s="189"/>
      <c r="C111" s="190"/>
      <c r="D111" s="191" t="s">
        <v>123</v>
      </c>
      <c r="E111" s="192"/>
      <c r="F111" s="192"/>
      <c r="G111" s="192"/>
      <c r="H111" s="192"/>
      <c r="I111" s="192"/>
      <c r="J111" s="193">
        <f>J309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hidden="1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hidden="1"/>
    <row r="115" hidden="1"/>
    <row r="116" hidden="1"/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124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4.5" customHeight="1">
      <c r="A121" s="37"/>
      <c r="B121" s="38"/>
      <c r="C121" s="39"/>
      <c r="D121" s="39"/>
      <c r="E121" s="183" t="str">
        <f>E7</f>
        <v>Odvedení splaškových vod z lokality Krnov - Ježník- 3. část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102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1" customFormat="1" ht="14.5" customHeight="1">
      <c r="B123" s="20"/>
      <c r="C123" s="21"/>
      <c r="D123" s="21"/>
      <c r="E123" s="183" t="s">
        <v>103</v>
      </c>
      <c r="F123" s="21"/>
      <c r="G123" s="21"/>
      <c r="H123" s="21"/>
      <c r="I123" s="21"/>
      <c r="J123" s="21"/>
      <c r="K123" s="21"/>
      <c r="L123" s="19"/>
    </row>
    <row r="124" s="1" customFormat="1" ht="12" customHeight="1">
      <c r="B124" s="20"/>
      <c r="C124" s="31" t="s">
        <v>104</v>
      </c>
      <c r="D124" s="21"/>
      <c r="E124" s="21"/>
      <c r="F124" s="21"/>
      <c r="G124" s="21"/>
      <c r="H124" s="21"/>
      <c r="I124" s="21"/>
      <c r="J124" s="21"/>
      <c r="K124" s="21"/>
      <c r="L124" s="19"/>
    </row>
    <row r="125" s="2" customFormat="1" ht="14.5" customHeight="1">
      <c r="A125" s="37"/>
      <c r="B125" s="38"/>
      <c r="C125" s="39"/>
      <c r="D125" s="39"/>
      <c r="E125" s="184" t="s">
        <v>105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106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4.5" customHeight="1">
      <c r="A127" s="37"/>
      <c r="B127" s="38"/>
      <c r="C127" s="39"/>
      <c r="D127" s="39"/>
      <c r="E127" s="75" t="str">
        <f>E13</f>
        <v>SO 01.1-3 - Kanalizační stoky - 3. část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F16</f>
        <v>Krnov</v>
      </c>
      <c r="G129" s="39"/>
      <c r="H129" s="39"/>
      <c r="I129" s="31" t="s">
        <v>22</v>
      </c>
      <c r="J129" s="78" t="str">
        <f>IF(J16="","",J16)</f>
        <v>7. 11. 2019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4.9" customHeight="1">
      <c r="A131" s="37"/>
      <c r="B131" s="38"/>
      <c r="C131" s="31" t="s">
        <v>24</v>
      </c>
      <c r="D131" s="39"/>
      <c r="E131" s="39"/>
      <c r="F131" s="26" t="str">
        <f>E19</f>
        <v>Město Krnov</v>
      </c>
      <c r="G131" s="39"/>
      <c r="H131" s="39"/>
      <c r="I131" s="31" t="s">
        <v>30</v>
      </c>
      <c r="J131" s="35" t="str">
        <f>E25</f>
        <v xml:space="preserve">KONEKO spol. s r.o.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4.9" customHeight="1">
      <c r="A132" s="37"/>
      <c r="B132" s="38"/>
      <c r="C132" s="31" t="s">
        <v>28</v>
      </c>
      <c r="D132" s="39"/>
      <c r="E132" s="39"/>
      <c r="F132" s="26" t="str">
        <f>IF(E22="","",E22)</f>
        <v>Vyplň údaj</v>
      </c>
      <c r="G132" s="39"/>
      <c r="H132" s="39"/>
      <c r="I132" s="31" t="s">
        <v>33</v>
      </c>
      <c r="J132" s="35" t="str">
        <f>E28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0" customFormat="1" ht="29.28" customHeight="1">
      <c r="A134" s="195"/>
      <c r="B134" s="196"/>
      <c r="C134" s="197" t="s">
        <v>125</v>
      </c>
      <c r="D134" s="198" t="s">
        <v>61</v>
      </c>
      <c r="E134" s="198" t="s">
        <v>57</v>
      </c>
      <c r="F134" s="198" t="s">
        <v>58</v>
      </c>
      <c r="G134" s="198" t="s">
        <v>126</v>
      </c>
      <c r="H134" s="198" t="s">
        <v>127</v>
      </c>
      <c r="I134" s="198" t="s">
        <v>128</v>
      </c>
      <c r="J134" s="199" t="s">
        <v>110</v>
      </c>
      <c r="K134" s="200" t="s">
        <v>129</v>
      </c>
      <c r="L134" s="201"/>
      <c r="M134" s="99" t="s">
        <v>1</v>
      </c>
      <c r="N134" s="100" t="s">
        <v>40</v>
      </c>
      <c r="O134" s="100" t="s">
        <v>130</v>
      </c>
      <c r="P134" s="100" t="s">
        <v>131</v>
      </c>
      <c r="Q134" s="100" t="s">
        <v>132</v>
      </c>
      <c r="R134" s="100" t="s">
        <v>133</v>
      </c>
      <c r="S134" s="100" t="s">
        <v>134</v>
      </c>
      <c r="T134" s="101" t="s">
        <v>135</v>
      </c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</row>
    <row r="135" s="2" customFormat="1" ht="22.8" customHeight="1">
      <c r="A135" s="37"/>
      <c r="B135" s="38"/>
      <c r="C135" s="106" t="s">
        <v>136</v>
      </c>
      <c r="D135" s="39"/>
      <c r="E135" s="39"/>
      <c r="F135" s="39"/>
      <c r="G135" s="39"/>
      <c r="H135" s="39"/>
      <c r="I135" s="39"/>
      <c r="J135" s="202">
        <f>BK135</f>
        <v>0</v>
      </c>
      <c r="K135" s="39"/>
      <c r="L135" s="43"/>
      <c r="M135" s="102"/>
      <c r="N135" s="203"/>
      <c r="O135" s="103"/>
      <c r="P135" s="204">
        <f>P136+P235+P240+P249+P259+P265+P276+P283+P301+P307+P309</f>
        <v>0</v>
      </c>
      <c r="Q135" s="103"/>
      <c r="R135" s="204">
        <f>R136+R235+R240+R249+R259+R265+R276+R283+R301+R307+R309</f>
        <v>70.950217800000004</v>
      </c>
      <c r="S135" s="103"/>
      <c r="T135" s="205">
        <f>T136+T235+T240+T249+T259+T265+T276+T283+T301+T307+T309</f>
        <v>207.79054000000002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75</v>
      </c>
      <c r="AU135" s="16" t="s">
        <v>112</v>
      </c>
      <c r="BK135" s="206">
        <f>BK136+BK235+BK240+BK249+BK259+BK265+BK276+BK283+BK301+BK307+BK309</f>
        <v>0</v>
      </c>
    </row>
    <row r="136" s="11" customFormat="1" ht="25.92" customHeight="1">
      <c r="A136" s="11"/>
      <c r="B136" s="207"/>
      <c r="C136" s="208"/>
      <c r="D136" s="209" t="s">
        <v>75</v>
      </c>
      <c r="E136" s="210" t="s">
        <v>83</v>
      </c>
      <c r="F136" s="210" t="s">
        <v>137</v>
      </c>
      <c r="G136" s="208"/>
      <c r="H136" s="208"/>
      <c r="I136" s="211"/>
      <c r="J136" s="212">
        <f>BK136</f>
        <v>0</v>
      </c>
      <c r="K136" s="208"/>
      <c r="L136" s="213"/>
      <c r="M136" s="214"/>
      <c r="N136" s="215"/>
      <c r="O136" s="215"/>
      <c r="P136" s="216">
        <f>SUM(P137:P234)</f>
        <v>0</v>
      </c>
      <c r="Q136" s="215"/>
      <c r="R136" s="216">
        <f>SUM(R137:R234)</f>
        <v>1.2524808000000001</v>
      </c>
      <c r="S136" s="215"/>
      <c r="T136" s="217">
        <f>SUM(T137:T234)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18" t="s">
        <v>83</v>
      </c>
      <c r="AT136" s="219" t="s">
        <v>75</v>
      </c>
      <c r="AU136" s="219" t="s">
        <v>76</v>
      </c>
      <c r="AY136" s="218" t="s">
        <v>138</v>
      </c>
      <c r="BK136" s="220">
        <f>SUM(BK137:BK234)</f>
        <v>0</v>
      </c>
    </row>
    <row r="137" s="2" customFormat="1" ht="20.5" customHeight="1">
      <c r="A137" s="37"/>
      <c r="B137" s="38"/>
      <c r="C137" s="221" t="s">
        <v>83</v>
      </c>
      <c r="D137" s="221" t="s">
        <v>139</v>
      </c>
      <c r="E137" s="222" t="s">
        <v>140</v>
      </c>
      <c r="F137" s="223" t="s">
        <v>141</v>
      </c>
      <c r="G137" s="224" t="s">
        <v>142</v>
      </c>
      <c r="H137" s="225">
        <v>200</v>
      </c>
      <c r="I137" s="226"/>
      <c r="J137" s="227">
        <f>ROUND(I137*H137,2)</f>
        <v>0</v>
      </c>
      <c r="K137" s="228"/>
      <c r="L137" s="43"/>
      <c r="M137" s="229" t="s">
        <v>1</v>
      </c>
      <c r="N137" s="230" t="s">
        <v>41</v>
      </c>
      <c r="O137" s="90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3" t="s">
        <v>143</v>
      </c>
      <c r="AT137" s="233" t="s">
        <v>139</v>
      </c>
      <c r="AU137" s="233" t="s">
        <v>83</v>
      </c>
      <c r="AY137" s="16" t="s">
        <v>138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6" t="s">
        <v>83</v>
      </c>
      <c r="BK137" s="234">
        <f>ROUND(I137*H137,2)</f>
        <v>0</v>
      </c>
      <c r="BL137" s="16" t="s">
        <v>143</v>
      </c>
      <c r="BM137" s="233" t="s">
        <v>144</v>
      </c>
    </row>
    <row r="138" s="12" customFormat="1">
      <c r="A138" s="12"/>
      <c r="B138" s="235"/>
      <c r="C138" s="236"/>
      <c r="D138" s="237" t="s">
        <v>145</v>
      </c>
      <c r="E138" s="238" t="s">
        <v>1</v>
      </c>
      <c r="F138" s="239" t="s">
        <v>146</v>
      </c>
      <c r="G138" s="236"/>
      <c r="H138" s="238" t="s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45" t="s">
        <v>145</v>
      </c>
      <c r="AU138" s="245" t="s">
        <v>83</v>
      </c>
      <c r="AV138" s="12" t="s">
        <v>83</v>
      </c>
      <c r="AW138" s="12" t="s">
        <v>32</v>
      </c>
      <c r="AX138" s="12" t="s">
        <v>76</v>
      </c>
      <c r="AY138" s="245" t="s">
        <v>138</v>
      </c>
    </row>
    <row r="139" s="13" customFormat="1">
      <c r="A139" s="13"/>
      <c r="B139" s="246"/>
      <c r="C139" s="247"/>
      <c r="D139" s="237" t="s">
        <v>145</v>
      </c>
      <c r="E139" s="248" t="s">
        <v>1</v>
      </c>
      <c r="F139" s="249" t="s">
        <v>147</v>
      </c>
      <c r="G139" s="247"/>
      <c r="H139" s="250">
        <v>200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145</v>
      </c>
      <c r="AU139" s="256" t="s">
        <v>83</v>
      </c>
      <c r="AV139" s="13" t="s">
        <v>85</v>
      </c>
      <c r="AW139" s="13" t="s">
        <v>32</v>
      </c>
      <c r="AX139" s="13" t="s">
        <v>76</v>
      </c>
      <c r="AY139" s="256" t="s">
        <v>138</v>
      </c>
    </row>
    <row r="140" s="2" customFormat="1" ht="20.5" customHeight="1">
      <c r="A140" s="37"/>
      <c r="B140" s="38"/>
      <c r="C140" s="221" t="s">
        <v>85</v>
      </c>
      <c r="D140" s="221" t="s">
        <v>139</v>
      </c>
      <c r="E140" s="222" t="s">
        <v>148</v>
      </c>
      <c r="F140" s="223" t="s">
        <v>149</v>
      </c>
      <c r="G140" s="224" t="s">
        <v>150</v>
      </c>
      <c r="H140" s="225">
        <v>20</v>
      </c>
      <c r="I140" s="226"/>
      <c r="J140" s="227">
        <f>ROUND(I140*H140,2)</f>
        <v>0</v>
      </c>
      <c r="K140" s="228"/>
      <c r="L140" s="43"/>
      <c r="M140" s="229" t="s">
        <v>1</v>
      </c>
      <c r="N140" s="230" t="s">
        <v>41</v>
      </c>
      <c r="O140" s="90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3" t="s">
        <v>143</v>
      </c>
      <c r="AT140" s="233" t="s">
        <v>139</v>
      </c>
      <c r="AU140" s="233" t="s">
        <v>83</v>
      </c>
      <c r="AY140" s="16" t="s">
        <v>138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83</v>
      </c>
      <c r="BK140" s="234">
        <f>ROUND(I140*H140,2)</f>
        <v>0</v>
      </c>
      <c r="BL140" s="16" t="s">
        <v>143</v>
      </c>
      <c r="BM140" s="233" t="s">
        <v>151</v>
      </c>
    </row>
    <row r="141" s="13" customFormat="1">
      <c r="A141" s="13"/>
      <c r="B141" s="246"/>
      <c r="C141" s="247"/>
      <c r="D141" s="237" t="s">
        <v>145</v>
      </c>
      <c r="E141" s="248" t="s">
        <v>1</v>
      </c>
      <c r="F141" s="249" t="s">
        <v>152</v>
      </c>
      <c r="G141" s="247"/>
      <c r="H141" s="250">
        <v>20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145</v>
      </c>
      <c r="AU141" s="256" t="s">
        <v>83</v>
      </c>
      <c r="AV141" s="13" t="s">
        <v>85</v>
      </c>
      <c r="AW141" s="13" t="s">
        <v>32</v>
      </c>
      <c r="AX141" s="13" t="s">
        <v>76</v>
      </c>
      <c r="AY141" s="256" t="s">
        <v>138</v>
      </c>
    </row>
    <row r="142" s="2" customFormat="1" ht="20.5" customHeight="1">
      <c r="A142" s="37"/>
      <c r="B142" s="38"/>
      <c r="C142" s="221" t="s">
        <v>153</v>
      </c>
      <c r="D142" s="221" t="s">
        <v>139</v>
      </c>
      <c r="E142" s="222" t="s">
        <v>154</v>
      </c>
      <c r="F142" s="223" t="s">
        <v>155</v>
      </c>
      <c r="G142" s="224" t="s">
        <v>156</v>
      </c>
      <c r="H142" s="225">
        <v>36.128999999999998</v>
      </c>
      <c r="I142" s="226"/>
      <c r="J142" s="227">
        <f>ROUND(I142*H142,2)</f>
        <v>0</v>
      </c>
      <c r="K142" s="228"/>
      <c r="L142" s="43"/>
      <c r="M142" s="229" t="s">
        <v>1</v>
      </c>
      <c r="N142" s="230" t="s">
        <v>41</v>
      </c>
      <c r="O142" s="90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3" t="s">
        <v>143</v>
      </c>
      <c r="AT142" s="233" t="s">
        <v>139</v>
      </c>
      <c r="AU142" s="233" t="s">
        <v>83</v>
      </c>
      <c r="AY142" s="16" t="s">
        <v>138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83</v>
      </c>
      <c r="BK142" s="234">
        <f>ROUND(I142*H142,2)</f>
        <v>0</v>
      </c>
      <c r="BL142" s="16" t="s">
        <v>143</v>
      </c>
      <c r="BM142" s="233" t="s">
        <v>157</v>
      </c>
    </row>
    <row r="143" s="12" customFormat="1">
      <c r="A143" s="12"/>
      <c r="B143" s="235"/>
      <c r="C143" s="236"/>
      <c r="D143" s="237" t="s">
        <v>145</v>
      </c>
      <c r="E143" s="238" t="s">
        <v>1</v>
      </c>
      <c r="F143" s="239" t="s">
        <v>158</v>
      </c>
      <c r="G143" s="236"/>
      <c r="H143" s="238" t="s">
        <v>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45" t="s">
        <v>145</v>
      </c>
      <c r="AU143" s="245" t="s">
        <v>83</v>
      </c>
      <c r="AV143" s="12" t="s">
        <v>83</v>
      </c>
      <c r="AW143" s="12" t="s">
        <v>32</v>
      </c>
      <c r="AX143" s="12" t="s">
        <v>76</v>
      </c>
      <c r="AY143" s="245" t="s">
        <v>138</v>
      </c>
    </row>
    <row r="144" s="13" customFormat="1">
      <c r="A144" s="13"/>
      <c r="B144" s="246"/>
      <c r="C144" s="247"/>
      <c r="D144" s="237" t="s">
        <v>145</v>
      </c>
      <c r="E144" s="248" t="s">
        <v>1</v>
      </c>
      <c r="F144" s="249" t="s">
        <v>159</v>
      </c>
      <c r="G144" s="247"/>
      <c r="H144" s="250">
        <v>35.884999999999998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145</v>
      </c>
      <c r="AU144" s="256" t="s">
        <v>83</v>
      </c>
      <c r="AV144" s="13" t="s">
        <v>85</v>
      </c>
      <c r="AW144" s="13" t="s">
        <v>32</v>
      </c>
      <c r="AX144" s="13" t="s">
        <v>76</v>
      </c>
      <c r="AY144" s="256" t="s">
        <v>138</v>
      </c>
    </row>
    <row r="145" s="12" customFormat="1">
      <c r="A145" s="12"/>
      <c r="B145" s="235"/>
      <c r="C145" s="236"/>
      <c r="D145" s="237" t="s">
        <v>145</v>
      </c>
      <c r="E145" s="238" t="s">
        <v>1</v>
      </c>
      <c r="F145" s="239" t="s">
        <v>160</v>
      </c>
      <c r="G145" s="236"/>
      <c r="H145" s="238" t="s">
        <v>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45" t="s">
        <v>145</v>
      </c>
      <c r="AU145" s="245" t="s">
        <v>83</v>
      </c>
      <c r="AV145" s="12" t="s">
        <v>83</v>
      </c>
      <c r="AW145" s="12" t="s">
        <v>32</v>
      </c>
      <c r="AX145" s="12" t="s">
        <v>76</v>
      </c>
      <c r="AY145" s="245" t="s">
        <v>138</v>
      </c>
    </row>
    <row r="146" s="13" customFormat="1">
      <c r="A146" s="13"/>
      <c r="B146" s="246"/>
      <c r="C146" s="247"/>
      <c r="D146" s="237" t="s">
        <v>145</v>
      </c>
      <c r="E146" s="248" t="s">
        <v>1</v>
      </c>
      <c r="F146" s="249" t="s">
        <v>161</v>
      </c>
      <c r="G146" s="247"/>
      <c r="H146" s="250">
        <v>0.244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145</v>
      </c>
      <c r="AU146" s="256" t="s">
        <v>83</v>
      </c>
      <c r="AV146" s="13" t="s">
        <v>85</v>
      </c>
      <c r="AW146" s="13" t="s">
        <v>32</v>
      </c>
      <c r="AX146" s="13" t="s">
        <v>76</v>
      </c>
      <c r="AY146" s="256" t="s">
        <v>138</v>
      </c>
    </row>
    <row r="147" s="2" customFormat="1" ht="20.5" customHeight="1">
      <c r="A147" s="37"/>
      <c r="B147" s="38"/>
      <c r="C147" s="221" t="s">
        <v>162</v>
      </c>
      <c r="D147" s="221" t="s">
        <v>139</v>
      </c>
      <c r="E147" s="222" t="s">
        <v>163</v>
      </c>
      <c r="F147" s="223" t="s">
        <v>164</v>
      </c>
      <c r="G147" s="224" t="s">
        <v>156</v>
      </c>
      <c r="H147" s="225">
        <v>421.46300000000002</v>
      </c>
      <c r="I147" s="226"/>
      <c r="J147" s="227">
        <f>ROUND(I147*H147,2)</f>
        <v>0</v>
      </c>
      <c r="K147" s="228"/>
      <c r="L147" s="43"/>
      <c r="M147" s="229" t="s">
        <v>1</v>
      </c>
      <c r="N147" s="230" t="s">
        <v>41</v>
      </c>
      <c r="O147" s="90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3" t="s">
        <v>143</v>
      </c>
      <c r="AT147" s="233" t="s">
        <v>139</v>
      </c>
      <c r="AU147" s="233" t="s">
        <v>83</v>
      </c>
      <c r="AY147" s="16" t="s">
        <v>138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6" t="s">
        <v>83</v>
      </c>
      <c r="BK147" s="234">
        <f>ROUND(I147*H147,2)</f>
        <v>0</v>
      </c>
      <c r="BL147" s="16" t="s">
        <v>143</v>
      </c>
      <c r="BM147" s="233" t="s">
        <v>165</v>
      </c>
    </row>
    <row r="148" s="12" customFormat="1">
      <c r="A148" s="12"/>
      <c r="B148" s="235"/>
      <c r="C148" s="236"/>
      <c r="D148" s="237" t="s">
        <v>145</v>
      </c>
      <c r="E148" s="238" t="s">
        <v>1</v>
      </c>
      <c r="F148" s="239" t="s">
        <v>166</v>
      </c>
      <c r="G148" s="236"/>
      <c r="H148" s="238" t="s">
        <v>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45" t="s">
        <v>145</v>
      </c>
      <c r="AU148" s="245" t="s">
        <v>83</v>
      </c>
      <c r="AV148" s="12" t="s">
        <v>83</v>
      </c>
      <c r="AW148" s="12" t="s">
        <v>32</v>
      </c>
      <c r="AX148" s="12" t="s">
        <v>76</v>
      </c>
      <c r="AY148" s="245" t="s">
        <v>138</v>
      </c>
    </row>
    <row r="149" s="12" customFormat="1">
      <c r="A149" s="12"/>
      <c r="B149" s="235"/>
      <c r="C149" s="236"/>
      <c r="D149" s="237" t="s">
        <v>145</v>
      </c>
      <c r="E149" s="238" t="s">
        <v>1</v>
      </c>
      <c r="F149" s="239" t="s">
        <v>158</v>
      </c>
      <c r="G149" s="236"/>
      <c r="H149" s="238" t="s">
        <v>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45" t="s">
        <v>145</v>
      </c>
      <c r="AU149" s="245" t="s">
        <v>83</v>
      </c>
      <c r="AV149" s="12" t="s">
        <v>83</v>
      </c>
      <c r="AW149" s="12" t="s">
        <v>32</v>
      </c>
      <c r="AX149" s="12" t="s">
        <v>76</v>
      </c>
      <c r="AY149" s="245" t="s">
        <v>138</v>
      </c>
    </row>
    <row r="150" s="13" customFormat="1">
      <c r="A150" s="13"/>
      <c r="B150" s="246"/>
      <c r="C150" s="247"/>
      <c r="D150" s="237" t="s">
        <v>145</v>
      </c>
      <c r="E150" s="248" t="s">
        <v>1</v>
      </c>
      <c r="F150" s="249" t="s">
        <v>167</v>
      </c>
      <c r="G150" s="247"/>
      <c r="H150" s="250">
        <v>405.5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145</v>
      </c>
      <c r="AU150" s="256" t="s">
        <v>83</v>
      </c>
      <c r="AV150" s="13" t="s">
        <v>85</v>
      </c>
      <c r="AW150" s="13" t="s">
        <v>32</v>
      </c>
      <c r="AX150" s="13" t="s">
        <v>76</v>
      </c>
      <c r="AY150" s="256" t="s">
        <v>138</v>
      </c>
    </row>
    <row r="151" s="12" customFormat="1">
      <c r="A151" s="12"/>
      <c r="B151" s="235"/>
      <c r="C151" s="236"/>
      <c r="D151" s="237" t="s">
        <v>145</v>
      </c>
      <c r="E151" s="238" t="s">
        <v>1</v>
      </c>
      <c r="F151" s="239" t="s">
        <v>160</v>
      </c>
      <c r="G151" s="236"/>
      <c r="H151" s="238" t="s">
        <v>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5" t="s">
        <v>145</v>
      </c>
      <c r="AU151" s="245" t="s">
        <v>83</v>
      </c>
      <c r="AV151" s="12" t="s">
        <v>83</v>
      </c>
      <c r="AW151" s="12" t="s">
        <v>32</v>
      </c>
      <c r="AX151" s="12" t="s">
        <v>76</v>
      </c>
      <c r="AY151" s="245" t="s">
        <v>138</v>
      </c>
    </row>
    <row r="152" s="13" customFormat="1">
      <c r="A152" s="13"/>
      <c r="B152" s="246"/>
      <c r="C152" s="247"/>
      <c r="D152" s="237" t="s">
        <v>145</v>
      </c>
      <c r="E152" s="248" t="s">
        <v>1</v>
      </c>
      <c r="F152" s="249" t="s">
        <v>168</v>
      </c>
      <c r="G152" s="247"/>
      <c r="H152" s="250">
        <v>2.7549999999999999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145</v>
      </c>
      <c r="AU152" s="256" t="s">
        <v>83</v>
      </c>
      <c r="AV152" s="13" t="s">
        <v>85</v>
      </c>
      <c r="AW152" s="13" t="s">
        <v>32</v>
      </c>
      <c r="AX152" s="13" t="s">
        <v>76</v>
      </c>
      <c r="AY152" s="256" t="s">
        <v>138</v>
      </c>
    </row>
    <row r="153" s="12" customFormat="1">
      <c r="A153" s="12"/>
      <c r="B153" s="235"/>
      <c r="C153" s="236"/>
      <c r="D153" s="237" t="s">
        <v>145</v>
      </c>
      <c r="E153" s="238" t="s">
        <v>1</v>
      </c>
      <c r="F153" s="239" t="s">
        <v>169</v>
      </c>
      <c r="G153" s="236"/>
      <c r="H153" s="238" t="s">
        <v>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45" t="s">
        <v>145</v>
      </c>
      <c r="AU153" s="245" t="s">
        <v>83</v>
      </c>
      <c r="AV153" s="12" t="s">
        <v>83</v>
      </c>
      <c r="AW153" s="12" t="s">
        <v>32</v>
      </c>
      <c r="AX153" s="12" t="s">
        <v>76</v>
      </c>
      <c r="AY153" s="245" t="s">
        <v>138</v>
      </c>
    </row>
    <row r="154" s="12" customFormat="1">
      <c r="A154" s="12"/>
      <c r="B154" s="235"/>
      <c r="C154" s="236"/>
      <c r="D154" s="237" t="s">
        <v>145</v>
      </c>
      <c r="E154" s="238" t="s">
        <v>1</v>
      </c>
      <c r="F154" s="239" t="s">
        <v>170</v>
      </c>
      <c r="G154" s="236"/>
      <c r="H154" s="238" t="s">
        <v>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5" t="s">
        <v>145</v>
      </c>
      <c r="AU154" s="245" t="s">
        <v>83</v>
      </c>
      <c r="AV154" s="12" t="s">
        <v>83</v>
      </c>
      <c r="AW154" s="12" t="s">
        <v>32</v>
      </c>
      <c r="AX154" s="12" t="s">
        <v>76</v>
      </c>
      <c r="AY154" s="245" t="s">
        <v>138</v>
      </c>
    </row>
    <row r="155" s="13" customFormat="1">
      <c r="A155" s="13"/>
      <c r="B155" s="246"/>
      <c r="C155" s="247"/>
      <c r="D155" s="237" t="s">
        <v>145</v>
      </c>
      <c r="E155" s="248" t="s">
        <v>1</v>
      </c>
      <c r="F155" s="249" t="s">
        <v>171</v>
      </c>
      <c r="G155" s="247"/>
      <c r="H155" s="250">
        <v>13.208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6" t="s">
        <v>145</v>
      </c>
      <c r="AU155" s="256" t="s">
        <v>83</v>
      </c>
      <c r="AV155" s="13" t="s">
        <v>85</v>
      </c>
      <c r="AW155" s="13" t="s">
        <v>32</v>
      </c>
      <c r="AX155" s="13" t="s">
        <v>76</v>
      </c>
      <c r="AY155" s="256" t="s">
        <v>138</v>
      </c>
    </row>
    <row r="156" s="2" customFormat="1" ht="20.5" customHeight="1">
      <c r="A156" s="37"/>
      <c r="B156" s="38"/>
      <c r="C156" s="221" t="s">
        <v>8</v>
      </c>
      <c r="D156" s="221" t="s">
        <v>139</v>
      </c>
      <c r="E156" s="222" t="s">
        <v>172</v>
      </c>
      <c r="F156" s="223" t="s">
        <v>173</v>
      </c>
      <c r="G156" s="224" t="s">
        <v>156</v>
      </c>
      <c r="H156" s="225">
        <v>50.203000000000003</v>
      </c>
      <c r="I156" s="226"/>
      <c r="J156" s="227">
        <f>ROUND(I156*H156,2)</f>
        <v>0</v>
      </c>
      <c r="K156" s="228"/>
      <c r="L156" s="43"/>
      <c r="M156" s="229" t="s">
        <v>1</v>
      </c>
      <c r="N156" s="230" t="s">
        <v>41</v>
      </c>
      <c r="O156" s="90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3" t="s">
        <v>143</v>
      </c>
      <c r="AT156" s="233" t="s">
        <v>139</v>
      </c>
      <c r="AU156" s="233" t="s">
        <v>83</v>
      </c>
      <c r="AY156" s="16" t="s">
        <v>138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6" t="s">
        <v>83</v>
      </c>
      <c r="BK156" s="234">
        <f>ROUND(I156*H156,2)</f>
        <v>0</v>
      </c>
      <c r="BL156" s="16" t="s">
        <v>143</v>
      </c>
      <c r="BM156" s="233" t="s">
        <v>174</v>
      </c>
    </row>
    <row r="157" s="12" customFormat="1">
      <c r="A157" s="12"/>
      <c r="B157" s="235"/>
      <c r="C157" s="236"/>
      <c r="D157" s="237" t="s">
        <v>145</v>
      </c>
      <c r="E157" s="238" t="s">
        <v>1</v>
      </c>
      <c r="F157" s="239" t="s">
        <v>166</v>
      </c>
      <c r="G157" s="236"/>
      <c r="H157" s="238" t="s">
        <v>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5" t="s">
        <v>145</v>
      </c>
      <c r="AU157" s="245" t="s">
        <v>83</v>
      </c>
      <c r="AV157" s="12" t="s">
        <v>83</v>
      </c>
      <c r="AW157" s="12" t="s">
        <v>32</v>
      </c>
      <c r="AX157" s="12" t="s">
        <v>76</v>
      </c>
      <c r="AY157" s="245" t="s">
        <v>138</v>
      </c>
    </row>
    <row r="158" s="12" customFormat="1">
      <c r="A158" s="12"/>
      <c r="B158" s="235"/>
      <c r="C158" s="236"/>
      <c r="D158" s="237" t="s">
        <v>145</v>
      </c>
      <c r="E158" s="238" t="s">
        <v>1</v>
      </c>
      <c r="F158" s="239" t="s">
        <v>158</v>
      </c>
      <c r="G158" s="236"/>
      <c r="H158" s="238" t="s">
        <v>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5" t="s">
        <v>145</v>
      </c>
      <c r="AU158" s="245" t="s">
        <v>83</v>
      </c>
      <c r="AV158" s="12" t="s">
        <v>83</v>
      </c>
      <c r="AW158" s="12" t="s">
        <v>32</v>
      </c>
      <c r="AX158" s="12" t="s">
        <v>76</v>
      </c>
      <c r="AY158" s="245" t="s">
        <v>138</v>
      </c>
    </row>
    <row r="159" s="13" customFormat="1">
      <c r="A159" s="13"/>
      <c r="B159" s="246"/>
      <c r="C159" s="247"/>
      <c r="D159" s="237" t="s">
        <v>145</v>
      </c>
      <c r="E159" s="248" t="s">
        <v>1</v>
      </c>
      <c r="F159" s="249" t="s">
        <v>175</v>
      </c>
      <c r="G159" s="247"/>
      <c r="H159" s="250">
        <v>49.927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145</v>
      </c>
      <c r="AU159" s="256" t="s">
        <v>83</v>
      </c>
      <c r="AV159" s="13" t="s">
        <v>85</v>
      </c>
      <c r="AW159" s="13" t="s">
        <v>32</v>
      </c>
      <c r="AX159" s="13" t="s">
        <v>76</v>
      </c>
      <c r="AY159" s="256" t="s">
        <v>138</v>
      </c>
    </row>
    <row r="160" s="12" customFormat="1">
      <c r="A160" s="12"/>
      <c r="B160" s="235"/>
      <c r="C160" s="236"/>
      <c r="D160" s="237" t="s">
        <v>145</v>
      </c>
      <c r="E160" s="238" t="s">
        <v>1</v>
      </c>
      <c r="F160" s="239" t="s">
        <v>160</v>
      </c>
      <c r="G160" s="236"/>
      <c r="H160" s="238" t="s">
        <v>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45" t="s">
        <v>145</v>
      </c>
      <c r="AU160" s="245" t="s">
        <v>83</v>
      </c>
      <c r="AV160" s="12" t="s">
        <v>83</v>
      </c>
      <c r="AW160" s="12" t="s">
        <v>32</v>
      </c>
      <c r="AX160" s="12" t="s">
        <v>76</v>
      </c>
      <c r="AY160" s="245" t="s">
        <v>138</v>
      </c>
    </row>
    <row r="161" s="13" customFormat="1">
      <c r="A161" s="13"/>
      <c r="B161" s="246"/>
      <c r="C161" s="247"/>
      <c r="D161" s="237" t="s">
        <v>145</v>
      </c>
      <c r="E161" s="248" t="s">
        <v>1</v>
      </c>
      <c r="F161" s="249" t="s">
        <v>176</v>
      </c>
      <c r="G161" s="247"/>
      <c r="H161" s="250">
        <v>0.27600000000000002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145</v>
      </c>
      <c r="AU161" s="256" t="s">
        <v>83</v>
      </c>
      <c r="AV161" s="13" t="s">
        <v>85</v>
      </c>
      <c r="AW161" s="13" t="s">
        <v>32</v>
      </c>
      <c r="AX161" s="13" t="s">
        <v>76</v>
      </c>
      <c r="AY161" s="256" t="s">
        <v>138</v>
      </c>
    </row>
    <row r="162" s="2" customFormat="1" ht="20.5" customHeight="1">
      <c r="A162" s="37"/>
      <c r="B162" s="38"/>
      <c r="C162" s="221" t="s">
        <v>177</v>
      </c>
      <c r="D162" s="221" t="s">
        <v>139</v>
      </c>
      <c r="E162" s="222" t="s">
        <v>178</v>
      </c>
      <c r="F162" s="223" t="s">
        <v>179</v>
      </c>
      <c r="G162" s="224" t="s">
        <v>156</v>
      </c>
      <c r="H162" s="225">
        <v>586.38400000000001</v>
      </c>
      <c r="I162" s="226"/>
      <c r="J162" s="227">
        <f>ROUND(I162*H162,2)</f>
        <v>0</v>
      </c>
      <c r="K162" s="228"/>
      <c r="L162" s="43"/>
      <c r="M162" s="229" t="s">
        <v>1</v>
      </c>
      <c r="N162" s="230" t="s">
        <v>41</v>
      </c>
      <c r="O162" s="90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3" t="s">
        <v>143</v>
      </c>
      <c r="AT162" s="233" t="s">
        <v>139</v>
      </c>
      <c r="AU162" s="233" t="s">
        <v>83</v>
      </c>
      <c r="AY162" s="16" t="s">
        <v>138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83</v>
      </c>
      <c r="BK162" s="234">
        <f>ROUND(I162*H162,2)</f>
        <v>0</v>
      </c>
      <c r="BL162" s="16" t="s">
        <v>143</v>
      </c>
      <c r="BM162" s="233" t="s">
        <v>180</v>
      </c>
    </row>
    <row r="163" s="12" customFormat="1">
      <c r="A163" s="12"/>
      <c r="B163" s="235"/>
      <c r="C163" s="236"/>
      <c r="D163" s="237" t="s">
        <v>145</v>
      </c>
      <c r="E163" s="238" t="s">
        <v>1</v>
      </c>
      <c r="F163" s="239" t="s">
        <v>166</v>
      </c>
      <c r="G163" s="236"/>
      <c r="H163" s="238" t="s">
        <v>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45" t="s">
        <v>145</v>
      </c>
      <c r="AU163" s="245" t="s">
        <v>83</v>
      </c>
      <c r="AV163" s="12" t="s">
        <v>83</v>
      </c>
      <c r="AW163" s="12" t="s">
        <v>32</v>
      </c>
      <c r="AX163" s="12" t="s">
        <v>76</v>
      </c>
      <c r="AY163" s="245" t="s">
        <v>138</v>
      </c>
    </row>
    <row r="164" s="12" customFormat="1">
      <c r="A164" s="12"/>
      <c r="B164" s="235"/>
      <c r="C164" s="236"/>
      <c r="D164" s="237" t="s">
        <v>145</v>
      </c>
      <c r="E164" s="238" t="s">
        <v>1</v>
      </c>
      <c r="F164" s="239" t="s">
        <v>158</v>
      </c>
      <c r="G164" s="236"/>
      <c r="H164" s="238" t="s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45" t="s">
        <v>145</v>
      </c>
      <c r="AU164" s="245" t="s">
        <v>83</v>
      </c>
      <c r="AV164" s="12" t="s">
        <v>83</v>
      </c>
      <c r="AW164" s="12" t="s">
        <v>32</v>
      </c>
      <c r="AX164" s="12" t="s">
        <v>76</v>
      </c>
      <c r="AY164" s="245" t="s">
        <v>138</v>
      </c>
    </row>
    <row r="165" s="13" customFormat="1">
      <c r="A165" s="13"/>
      <c r="B165" s="246"/>
      <c r="C165" s="247"/>
      <c r="D165" s="237" t="s">
        <v>145</v>
      </c>
      <c r="E165" s="248" t="s">
        <v>1</v>
      </c>
      <c r="F165" s="249" t="s">
        <v>181</v>
      </c>
      <c r="G165" s="247"/>
      <c r="H165" s="250">
        <v>564.17399999999998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145</v>
      </c>
      <c r="AU165" s="256" t="s">
        <v>83</v>
      </c>
      <c r="AV165" s="13" t="s">
        <v>85</v>
      </c>
      <c r="AW165" s="13" t="s">
        <v>32</v>
      </c>
      <c r="AX165" s="13" t="s">
        <v>76</v>
      </c>
      <c r="AY165" s="256" t="s">
        <v>138</v>
      </c>
    </row>
    <row r="166" s="12" customFormat="1">
      <c r="A166" s="12"/>
      <c r="B166" s="235"/>
      <c r="C166" s="236"/>
      <c r="D166" s="237" t="s">
        <v>145</v>
      </c>
      <c r="E166" s="238" t="s">
        <v>1</v>
      </c>
      <c r="F166" s="239" t="s">
        <v>160</v>
      </c>
      <c r="G166" s="236"/>
      <c r="H166" s="238" t="s">
        <v>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45" t="s">
        <v>145</v>
      </c>
      <c r="AU166" s="245" t="s">
        <v>83</v>
      </c>
      <c r="AV166" s="12" t="s">
        <v>83</v>
      </c>
      <c r="AW166" s="12" t="s">
        <v>32</v>
      </c>
      <c r="AX166" s="12" t="s">
        <v>76</v>
      </c>
      <c r="AY166" s="245" t="s">
        <v>138</v>
      </c>
    </row>
    <row r="167" s="13" customFormat="1">
      <c r="A167" s="13"/>
      <c r="B167" s="246"/>
      <c r="C167" s="247"/>
      <c r="D167" s="237" t="s">
        <v>145</v>
      </c>
      <c r="E167" s="248" t="s">
        <v>1</v>
      </c>
      <c r="F167" s="249" t="s">
        <v>182</v>
      </c>
      <c r="G167" s="247"/>
      <c r="H167" s="250">
        <v>3.8330000000000002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145</v>
      </c>
      <c r="AU167" s="256" t="s">
        <v>83</v>
      </c>
      <c r="AV167" s="13" t="s">
        <v>85</v>
      </c>
      <c r="AW167" s="13" t="s">
        <v>32</v>
      </c>
      <c r="AX167" s="13" t="s">
        <v>76</v>
      </c>
      <c r="AY167" s="256" t="s">
        <v>138</v>
      </c>
    </row>
    <row r="168" s="12" customFormat="1">
      <c r="A168" s="12"/>
      <c r="B168" s="235"/>
      <c r="C168" s="236"/>
      <c r="D168" s="237" t="s">
        <v>145</v>
      </c>
      <c r="E168" s="238" t="s">
        <v>1</v>
      </c>
      <c r="F168" s="239" t="s">
        <v>169</v>
      </c>
      <c r="G168" s="236"/>
      <c r="H168" s="238" t="s">
        <v>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45" t="s">
        <v>145</v>
      </c>
      <c r="AU168" s="245" t="s">
        <v>83</v>
      </c>
      <c r="AV168" s="12" t="s">
        <v>83</v>
      </c>
      <c r="AW168" s="12" t="s">
        <v>32</v>
      </c>
      <c r="AX168" s="12" t="s">
        <v>76</v>
      </c>
      <c r="AY168" s="245" t="s">
        <v>138</v>
      </c>
    </row>
    <row r="169" s="12" customFormat="1">
      <c r="A169" s="12"/>
      <c r="B169" s="235"/>
      <c r="C169" s="236"/>
      <c r="D169" s="237" t="s">
        <v>145</v>
      </c>
      <c r="E169" s="238" t="s">
        <v>1</v>
      </c>
      <c r="F169" s="239" t="s">
        <v>183</v>
      </c>
      <c r="G169" s="236"/>
      <c r="H169" s="238" t="s">
        <v>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45" t="s">
        <v>145</v>
      </c>
      <c r="AU169" s="245" t="s">
        <v>83</v>
      </c>
      <c r="AV169" s="12" t="s">
        <v>83</v>
      </c>
      <c r="AW169" s="12" t="s">
        <v>32</v>
      </c>
      <c r="AX169" s="12" t="s">
        <v>76</v>
      </c>
      <c r="AY169" s="245" t="s">
        <v>138</v>
      </c>
    </row>
    <row r="170" s="13" customFormat="1">
      <c r="A170" s="13"/>
      <c r="B170" s="246"/>
      <c r="C170" s="247"/>
      <c r="D170" s="237" t="s">
        <v>145</v>
      </c>
      <c r="E170" s="248" t="s">
        <v>1</v>
      </c>
      <c r="F170" s="249" t="s">
        <v>184</v>
      </c>
      <c r="G170" s="247"/>
      <c r="H170" s="250">
        <v>18.376999999999999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145</v>
      </c>
      <c r="AU170" s="256" t="s">
        <v>83</v>
      </c>
      <c r="AV170" s="13" t="s">
        <v>85</v>
      </c>
      <c r="AW170" s="13" t="s">
        <v>32</v>
      </c>
      <c r="AX170" s="13" t="s">
        <v>76</v>
      </c>
      <c r="AY170" s="256" t="s">
        <v>138</v>
      </c>
    </row>
    <row r="171" s="2" customFormat="1" ht="20.5" customHeight="1">
      <c r="A171" s="37"/>
      <c r="B171" s="38"/>
      <c r="C171" s="221" t="s">
        <v>185</v>
      </c>
      <c r="D171" s="221" t="s">
        <v>139</v>
      </c>
      <c r="E171" s="222" t="s">
        <v>186</v>
      </c>
      <c r="F171" s="223" t="s">
        <v>187</v>
      </c>
      <c r="G171" s="224" t="s">
        <v>156</v>
      </c>
      <c r="H171" s="225">
        <v>190.976</v>
      </c>
      <c r="I171" s="226"/>
      <c r="J171" s="227">
        <f>ROUND(I171*H171,2)</f>
        <v>0</v>
      </c>
      <c r="K171" s="228"/>
      <c r="L171" s="43"/>
      <c r="M171" s="229" t="s">
        <v>1</v>
      </c>
      <c r="N171" s="230" t="s">
        <v>41</v>
      </c>
      <c r="O171" s="90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3" t="s">
        <v>143</v>
      </c>
      <c r="AT171" s="233" t="s">
        <v>139</v>
      </c>
      <c r="AU171" s="233" t="s">
        <v>83</v>
      </c>
      <c r="AY171" s="16" t="s">
        <v>138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6" t="s">
        <v>83</v>
      </c>
      <c r="BK171" s="234">
        <f>ROUND(I171*H171,2)</f>
        <v>0</v>
      </c>
      <c r="BL171" s="16" t="s">
        <v>143</v>
      </c>
      <c r="BM171" s="233" t="s">
        <v>188</v>
      </c>
    </row>
    <row r="172" s="13" customFormat="1">
      <c r="A172" s="13"/>
      <c r="B172" s="246"/>
      <c r="C172" s="247"/>
      <c r="D172" s="237" t="s">
        <v>145</v>
      </c>
      <c r="E172" s="248" t="s">
        <v>1</v>
      </c>
      <c r="F172" s="249" t="s">
        <v>189</v>
      </c>
      <c r="G172" s="247"/>
      <c r="H172" s="250">
        <v>636.58699999999999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145</v>
      </c>
      <c r="AU172" s="256" t="s">
        <v>83</v>
      </c>
      <c r="AV172" s="13" t="s">
        <v>85</v>
      </c>
      <c r="AW172" s="13" t="s">
        <v>32</v>
      </c>
      <c r="AX172" s="13" t="s">
        <v>76</v>
      </c>
      <c r="AY172" s="256" t="s">
        <v>138</v>
      </c>
    </row>
    <row r="173" s="13" customFormat="1">
      <c r="A173" s="13"/>
      <c r="B173" s="246"/>
      <c r="C173" s="247"/>
      <c r="D173" s="237" t="s">
        <v>145</v>
      </c>
      <c r="E173" s="247"/>
      <c r="F173" s="249" t="s">
        <v>190</v>
      </c>
      <c r="G173" s="247"/>
      <c r="H173" s="250">
        <v>190.976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145</v>
      </c>
      <c r="AU173" s="256" t="s">
        <v>83</v>
      </c>
      <c r="AV173" s="13" t="s">
        <v>85</v>
      </c>
      <c r="AW173" s="13" t="s">
        <v>4</v>
      </c>
      <c r="AX173" s="13" t="s">
        <v>83</v>
      </c>
      <c r="AY173" s="256" t="s">
        <v>138</v>
      </c>
    </row>
    <row r="174" s="2" customFormat="1" ht="20.5" customHeight="1">
      <c r="A174" s="37"/>
      <c r="B174" s="38"/>
      <c r="C174" s="221" t="s">
        <v>191</v>
      </c>
      <c r="D174" s="221" t="s">
        <v>139</v>
      </c>
      <c r="E174" s="222" t="s">
        <v>192</v>
      </c>
      <c r="F174" s="223" t="s">
        <v>193</v>
      </c>
      <c r="G174" s="224" t="s">
        <v>156</v>
      </c>
      <c r="H174" s="225">
        <v>7.8540000000000001</v>
      </c>
      <c r="I174" s="226"/>
      <c r="J174" s="227">
        <f>ROUND(I174*H174,2)</f>
        <v>0</v>
      </c>
      <c r="K174" s="228"/>
      <c r="L174" s="43"/>
      <c r="M174" s="229" t="s">
        <v>1</v>
      </c>
      <c r="N174" s="230" t="s">
        <v>41</v>
      </c>
      <c r="O174" s="90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3" t="s">
        <v>143</v>
      </c>
      <c r="AT174" s="233" t="s">
        <v>139</v>
      </c>
      <c r="AU174" s="233" t="s">
        <v>83</v>
      </c>
      <c r="AY174" s="16" t="s">
        <v>138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6" t="s">
        <v>83</v>
      </c>
      <c r="BK174" s="234">
        <f>ROUND(I174*H174,2)</f>
        <v>0</v>
      </c>
      <c r="BL174" s="16" t="s">
        <v>143</v>
      </c>
      <c r="BM174" s="233" t="s">
        <v>194</v>
      </c>
    </row>
    <row r="175" s="12" customFormat="1">
      <c r="A175" s="12"/>
      <c r="B175" s="235"/>
      <c r="C175" s="236"/>
      <c r="D175" s="237" t="s">
        <v>145</v>
      </c>
      <c r="E175" s="238" t="s">
        <v>1</v>
      </c>
      <c r="F175" s="239" t="s">
        <v>166</v>
      </c>
      <c r="G175" s="236"/>
      <c r="H175" s="238" t="s">
        <v>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45" t="s">
        <v>145</v>
      </c>
      <c r="AU175" s="245" t="s">
        <v>83</v>
      </c>
      <c r="AV175" s="12" t="s">
        <v>83</v>
      </c>
      <c r="AW175" s="12" t="s">
        <v>32</v>
      </c>
      <c r="AX175" s="12" t="s">
        <v>76</v>
      </c>
      <c r="AY175" s="245" t="s">
        <v>138</v>
      </c>
    </row>
    <row r="176" s="12" customFormat="1">
      <c r="A176" s="12"/>
      <c r="B176" s="235"/>
      <c r="C176" s="236"/>
      <c r="D176" s="237" t="s">
        <v>145</v>
      </c>
      <c r="E176" s="238" t="s">
        <v>1</v>
      </c>
      <c r="F176" s="239" t="s">
        <v>158</v>
      </c>
      <c r="G176" s="236"/>
      <c r="H176" s="238" t="s">
        <v>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45" t="s">
        <v>145</v>
      </c>
      <c r="AU176" s="245" t="s">
        <v>83</v>
      </c>
      <c r="AV176" s="12" t="s">
        <v>83</v>
      </c>
      <c r="AW176" s="12" t="s">
        <v>32</v>
      </c>
      <c r="AX176" s="12" t="s">
        <v>76</v>
      </c>
      <c r="AY176" s="245" t="s">
        <v>138</v>
      </c>
    </row>
    <row r="177" s="13" customFormat="1">
      <c r="A177" s="13"/>
      <c r="B177" s="246"/>
      <c r="C177" s="247"/>
      <c r="D177" s="237" t="s">
        <v>145</v>
      </c>
      <c r="E177" s="248" t="s">
        <v>1</v>
      </c>
      <c r="F177" s="249" t="s">
        <v>195</v>
      </c>
      <c r="G177" s="247"/>
      <c r="H177" s="250">
        <v>7.8010000000000002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145</v>
      </c>
      <c r="AU177" s="256" t="s">
        <v>83</v>
      </c>
      <c r="AV177" s="13" t="s">
        <v>85</v>
      </c>
      <c r="AW177" s="13" t="s">
        <v>32</v>
      </c>
      <c r="AX177" s="13" t="s">
        <v>76</v>
      </c>
      <c r="AY177" s="256" t="s">
        <v>138</v>
      </c>
    </row>
    <row r="178" s="12" customFormat="1">
      <c r="A178" s="12"/>
      <c r="B178" s="235"/>
      <c r="C178" s="236"/>
      <c r="D178" s="237" t="s">
        <v>145</v>
      </c>
      <c r="E178" s="238" t="s">
        <v>1</v>
      </c>
      <c r="F178" s="239" t="s">
        <v>160</v>
      </c>
      <c r="G178" s="236"/>
      <c r="H178" s="238" t="s">
        <v>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45" t="s">
        <v>145</v>
      </c>
      <c r="AU178" s="245" t="s">
        <v>83</v>
      </c>
      <c r="AV178" s="12" t="s">
        <v>83</v>
      </c>
      <c r="AW178" s="12" t="s">
        <v>32</v>
      </c>
      <c r="AX178" s="12" t="s">
        <v>76</v>
      </c>
      <c r="AY178" s="245" t="s">
        <v>138</v>
      </c>
    </row>
    <row r="179" s="13" customFormat="1">
      <c r="A179" s="13"/>
      <c r="B179" s="246"/>
      <c r="C179" s="247"/>
      <c r="D179" s="237" t="s">
        <v>145</v>
      </c>
      <c r="E179" s="248" t="s">
        <v>1</v>
      </c>
      <c r="F179" s="249" t="s">
        <v>196</v>
      </c>
      <c r="G179" s="247"/>
      <c r="H179" s="250">
        <v>0.052999999999999998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6" t="s">
        <v>145</v>
      </c>
      <c r="AU179" s="256" t="s">
        <v>83</v>
      </c>
      <c r="AV179" s="13" t="s">
        <v>85</v>
      </c>
      <c r="AW179" s="13" t="s">
        <v>32</v>
      </c>
      <c r="AX179" s="13" t="s">
        <v>76</v>
      </c>
      <c r="AY179" s="256" t="s">
        <v>138</v>
      </c>
    </row>
    <row r="180" s="2" customFormat="1" ht="20.5" customHeight="1">
      <c r="A180" s="37"/>
      <c r="B180" s="38"/>
      <c r="C180" s="221" t="s">
        <v>197</v>
      </c>
      <c r="D180" s="221" t="s">
        <v>139</v>
      </c>
      <c r="E180" s="222" t="s">
        <v>198</v>
      </c>
      <c r="F180" s="223" t="s">
        <v>199</v>
      </c>
      <c r="G180" s="224" t="s">
        <v>156</v>
      </c>
      <c r="H180" s="225">
        <v>104.104</v>
      </c>
      <c r="I180" s="226"/>
      <c r="J180" s="227">
        <f>ROUND(I180*H180,2)</f>
        <v>0</v>
      </c>
      <c r="K180" s="228"/>
      <c r="L180" s="43"/>
      <c r="M180" s="229" t="s">
        <v>1</v>
      </c>
      <c r="N180" s="230" t="s">
        <v>41</v>
      </c>
      <c r="O180" s="90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3" t="s">
        <v>143</v>
      </c>
      <c r="AT180" s="233" t="s">
        <v>139</v>
      </c>
      <c r="AU180" s="233" t="s">
        <v>83</v>
      </c>
      <c r="AY180" s="16" t="s">
        <v>138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6" t="s">
        <v>83</v>
      </c>
      <c r="BK180" s="234">
        <f>ROUND(I180*H180,2)</f>
        <v>0</v>
      </c>
      <c r="BL180" s="16" t="s">
        <v>143</v>
      </c>
      <c r="BM180" s="233" t="s">
        <v>200</v>
      </c>
    </row>
    <row r="181" s="12" customFormat="1">
      <c r="A181" s="12"/>
      <c r="B181" s="235"/>
      <c r="C181" s="236"/>
      <c r="D181" s="237" t="s">
        <v>145</v>
      </c>
      <c r="E181" s="238" t="s">
        <v>1</v>
      </c>
      <c r="F181" s="239" t="s">
        <v>166</v>
      </c>
      <c r="G181" s="236"/>
      <c r="H181" s="238" t="s">
        <v>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45" t="s">
        <v>145</v>
      </c>
      <c r="AU181" s="245" t="s">
        <v>83</v>
      </c>
      <c r="AV181" s="12" t="s">
        <v>83</v>
      </c>
      <c r="AW181" s="12" t="s">
        <v>32</v>
      </c>
      <c r="AX181" s="12" t="s">
        <v>76</v>
      </c>
      <c r="AY181" s="245" t="s">
        <v>138</v>
      </c>
    </row>
    <row r="182" s="12" customFormat="1">
      <c r="A182" s="12"/>
      <c r="B182" s="235"/>
      <c r="C182" s="236"/>
      <c r="D182" s="237" t="s">
        <v>145</v>
      </c>
      <c r="E182" s="238" t="s">
        <v>1</v>
      </c>
      <c r="F182" s="239" t="s">
        <v>158</v>
      </c>
      <c r="G182" s="236"/>
      <c r="H182" s="238" t="s">
        <v>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45" t="s">
        <v>145</v>
      </c>
      <c r="AU182" s="245" t="s">
        <v>83</v>
      </c>
      <c r="AV182" s="12" t="s">
        <v>83</v>
      </c>
      <c r="AW182" s="12" t="s">
        <v>32</v>
      </c>
      <c r="AX182" s="12" t="s">
        <v>76</v>
      </c>
      <c r="AY182" s="245" t="s">
        <v>138</v>
      </c>
    </row>
    <row r="183" s="13" customFormat="1">
      <c r="A183" s="13"/>
      <c r="B183" s="246"/>
      <c r="C183" s="247"/>
      <c r="D183" s="237" t="s">
        <v>145</v>
      </c>
      <c r="E183" s="248" t="s">
        <v>1</v>
      </c>
      <c r="F183" s="249" t="s">
        <v>201</v>
      </c>
      <c r="G183" s="247"/>
      <c r="H183" s="250">
        <v>100.634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145</v>
      </c>
      <c r="AU183" s="256" t="s">
        <v>83</v>
      </c>
      <c r="AV183" s="13" t="s">
        <v>85</v>
      </c>
      <c r="AW183" s="13" t="s">
        <v>32</v>
      </c>
      <c r="AX183" s="13" t="s">
        <v>76</v>
      </c>
      <c r="AY183" s="256" t="s">
        <v>138</v>
      </c>
    </row>
    <row r="184" s="12" customFormat="1">
      <c r="A184" s="12"/>
      <c r="B184" s="235"/>
      <c r="C184" s="236"/>
      <c r="D184" s="237" t="s">
        <v>145</v>
      </c>
      <c r="E184" s="238" t="s">
        <v>1</v>
      </c>
      <c r="F184" s="239" t="s">
        <v>160</v>
      </c>
      <c r="G184" s="236"/>
      <c r="H184" s="238" t="s">
        <v>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45" t="s">
        <v>145</v>
      </c>
      <c r="AU184" s="245" t="s">
        <v>83</v>
      </c>
      <c r="AV184" s="12" t="s">
        <v>83</v>
      </c>
      <c r="AW184" s="12" t="s">
        <v>32</v>
      </c>
      <c r="AX184" s="12" t="s">
        <v>76</v>
      </c>
      <c r="AY184" s="245" t="s">
        <v>138</v>
      </c>
    </row>
    <row r="185" s="13" customFormat="1">
      <c r="A185" s="13"/>
      <c r="B185" s="246"/>
      <c r="C185" s="247"/>
      <c r="D185" s="237" t="s">
        <v>145</v>
      </c>
      <c r="E185" s="248" t="s">
        <v>1</v>
      </c>
      <c r="F185" s="249" t="s">
        <v>202</v>
      </c>
      <c r="G185" s="247"/>
      <c r="H185" s="250">
        <v>0.59899999999999998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145</v>
      </c>
      <c r="AU185" s="256" t="s">
        <v>83</v>
      </c>
      <c r="AV185" s="13" t="s">
        <v>85</v>
      </c>
      <c r="AW185" s="13" t="s">
        <v>32</v>
      </c>
      <c r="AX185" s="13" t="s">
        <v>76</v>
      </c>
      <c r="AY185" s="256" t="s">
        <v>138</v>
      </c>
    </row>
    <row r="186" s="12" customFormat="1">
      <c r="A186" s="12"/>
      <c r="B186" s="235"/>
      <c r="C186" s="236"/>
      <c r="D186" s="237" t="s">
        <v>145</v>
      </c>
      <c r="E186" s="238" t="s">
        <v>1</v>
      </c>
      <c r="F186" s="239" t="s">
        <v>169</v>
      </c>
      <c r="G186" s="236"/>
      <c r="H186" s="238" t="s">
        <v>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45" t="s">
        <v>145</v>
      </c>
      <c r="AU186" s="245" t="s">
        <v>83</v>
      </c>
      <c r="AV186" s="12" t="s">
        <v>83</v>
      </c>
      <c r="AW186" s="12" t="s">
        <v>32</v>
      </c>
      <c r="AX186" s="12" t="s">
        <v>76</v>
      </c>
      <c r="AY186" s="245" t="s">
        <v>138</v>
      </c>
    </row>
    <row r="187" s="12" customFormat="1">
      <c r="A187" s="12"/>
      <c r="B187" s="235"/>
      <c r="C187" s="236"/>
      <c r="D187" s="237" t="s">
        <v>145</v>
      </c>
      <c r="E187" s="238" t="s">
        <v>1</v>
      </c>
      <c r="F187" s="239" t="s">
        <v>203</v>
      </c>
      <c r="G187" s="236"/>
      <c r="H187" s="238" t="s">
        <v>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45" t="s">
        <v>145</v>
      </c>
      <c r="AU187" s="245" t="s">
        <v>83</v>
      </c>
      <c r="AV187" s="12" t="s">
        <v>83</v>
      </c>
      <c r="AW187" s="12" t="s">
        <v>32</v>
      </c>
      <c r="AX187" s="12" t="s">
        <v>76</v>
      </c>
      <c r="AY187" s="245" t="s">
        <v>138</v>
      </c>
    </row>
    <row r="188" s="13" customFormat="1">
      <c r="A188" s="13"/>
      <c r="B188" s="246"/>
      <c r="C188" s="247"/>
      <c r="D188" s="237" t="s">
        <v>145</v>
      </c>
      <c r="E188" s="248" t="s">
        <v>1</v>
      </c>
      <c r="F188" s="249" t="s">
        <v>204</v>
      </c>
      <c r="G188" s="247"/>
      <c r="H188" s="250">
        <v>2.871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145</v>
      </c>
      <c r="AU188" s="256" t="s">
        <v>83</v>
      </c>
      <c r="AV188" s="13" t="s">
        <v>85</v>
      </c>
      <c r="AW188" s="13" t="s">
        <v>32</v>
      </c>
      <c r="AX188" s="13" t="s">
        <v>76</v>
      </c>
      <c r="AY188" s="256" t="s">
        <v>138</v>
      </c>
    </row>
    <row r="189" s="2" customFormat="1" ht="20.5" customHeight="1">
      <c r="A189" s="37"/>
      <c r="B189" s="38"/>
      <c r="C189" s="221" t="s">
        <v>152</v>
      </c>
      <c r="D189" s="221" t="s">
        <v>139</v>
      </c>
      <c r="E189" s="222" t="s">
        <v>205</v>
      </c>
      <c r="F189" s="223" t="s">
        <v>206</v>
      </c>
      <c r="G189" s="224" t="s">
        <v>156</v>
      </c>
      <c r="H189" s="225">
        <v>33.587000000000003</v>
      </c>
      <c r="I189" s="226"/>
      <c r="J189" s="227">
        <f>ROUND(I189*H189,2)</f>
        <v>0</v>
      </c>
      <c r="K189" s="228"/>
      <c r="L189" s="43"/>
      <c r="M189" s="229" t="s">
        <v>1</v>
      </c>
      <c r="N189" s="230" t="s">
        <v>41</v>
      </c>
      <c r="O189" s="90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3" t="s">
        <v>143</v>
      </c>
      <c r="AT189" s="233" t="s">
        <v>139</v>
      </c>
      <c r="AU189" s="233" t="s">
        <v>83</v>
      </c>
      <c r="AY189" s="16" t="s">
        <v>138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6" t="s">
        <v>83</v>
      </c>
      <c r="BK189" s="234">
        <f>ROUND(I189*H189,2)</f>
        <v>0</v>
      </c>
      <c r="BL189" s="16" t="s">
        <v>143</v>
      </c>
      <c r="BM189" s="233" t="s">
        <v>207</v>
      </c>
    </row>
    <row r="190" s="13" customFormat="1">
      <c r="A190" s="13"/>
      <c r="B190" s="246"/>
      <c r="C190" s="247"/>
      <c r="D190" s="237" t="s">
        <v>145</v>
      </c>
      <c r="E190" s="248" t="s">
        <v>1</v>
      </c>
      <c r="F190" s="249" t="s">
        <v>208</v>
      </c>
      <c r="G190" s="247"/>
      <c r="H190" s="250">
        <v>111.958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6" t="s">
        <v>145</v>
      </c>
      <c r="AU190" s="256" t="s">
        <v>83</v>
      </c>
      <c r="AV190" s="13" t="s">
        <v>85</v>
      </c>
      <c r="AW190" s="13" t="s">
        <v>32</v>
      </c>
      <c r="AX190" s="13" t="s">
        <v>76</v>
      </c>
      <c r="AY190" s="256" t="s">
        <v>138</v>
      </c>
    </row>
    <row r="191" s="13" customFormat="1">
      <c r="A191" s="13"/>
      <c r="B191" s="246"/>
      <c r="C191" s="247"/>
      <c r="D191" s="237" t="s">
        <v>145</v>
      </c>
      <c r="E191" s="247"/>
      <c r="F191" s="249" t="s">
        <v>209</v>
      </c>
      <c r="G191" s="247"/>
      <c r="H191" s="250">
        <v>33.587000000000003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145</v>
      </c>
      <c r="AU191" s="256" t="s">
        <v>83</v>
      </c>
      <c r="AV191" s="13" t="s">
        <v>85</v>
      </c>
      <c r="AW191" s="13" t="s">
        <v>4</v>
      </c>
      <c r="AX191" s="13" t="s">
        <v>83</v>
      </c>
      <c r="AY191" s="256" t="s">
        <v>138</v>
      </c>
    </row>
    <row r="192" s="2" customFormat="1" ht="20.5" customHeight="1">
      <c r="A192" s="37"/>
      <c r="B192" s="38"/>
      <c r="C192" s="221" t="s">
        <v>210</v>
      </c>
      <c r="D192" s="221" t="s">
        <v>139</v>
      </c>
      <c r="E192" s="222" t="s">
        <v>211</v>
      </c>
      <c r="F192" s="223" t="s">
        <v>212</v>
      </c>
      <c r="G192" s="224" t="s">
        <v>213</v>
      </c>
      <c r="H192" s="225">
        <v>2028.76</v>
      </c>
      <c r="I192" s="226"/>
      <c r="J192" s="227">
        <f>ROUND(I192*H192,2)</f>
        <v>0</v>
      </c>
      <c r="K192" s="228"/>
      <c r="L192" s="43"/>
      <c r="M192" s="229" t="s">
        <v>1</v>
      </c>
      <c r="N192" s="230" t="s">
        <v>41</v>
      </c>
      <c r="O192" s="90"/>
      <c r="P192" s="231">
        <f>O192*H192</f>
        <v>0</v>
      </c>
      <c r="Q192" s="231">
        <v>0.00058</v>
      </c>
      <c r="R192" s="231">
        <f>Q192*H192</f>
        <v>1.1766808</v>
      </c>
      <c r="S192" s="231">
        <v>0</v>
      </c>
      <c r="T192" s="23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3" t="s">
        <v>143</v>
      </c>
      <c r="AT192" s="233" t="s">
        <v>139</v>
      </c>
      <c r="AU192" s="233" t="s">
        <v>83</v>
      </c>
      <c r="AY192" s="16" t="s">
        <v>138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6" t="s">
        <v>83</v>
      </c>
      <c r="BK192" s="234">
        <f>ROUND(I192*H192,2)</f>
        <v>0</v>
      </c>
      <c r="BL192" s="16" t="s">
        <v>143</v>
      </c>
      <c r="BM192" s="233" t="s">
        <v>214</v>
      </c>
    </row>
    <row r="193" s="12" customFormat="1">
      <c r="A193" s="12"/>
      <c r="B193" s="235"/>
      <c r="C193" s="236"/>
      <c r="D193" s="237" t="s">
        <v>145</v>
      </c>
      <c r="E193" s="238" t="s">
        <v>1</v>
      </c>
      <c r="F193" s="239" t="s">
        <v>215</v>
      </c>
      <c r="G193" s="236"/>
      <c r="H193" s="238" t="s">
        <v>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45" t="s">
        <v>145</v>
      </c>
      <c r="AU193" s="245" t="s">
        <v>83</v>
      </c>
      <c r="AV193" s="12" t="s">
        <v>83</v>
      </c>
      <c r="AW193" s="12" t="s">
        <v>32</v>
      </c>
      <c r="AX193" s="12" t="s">
        <v>76</v>
      </c>
      <c r="AY193" s="245" t="s">
        <v>138</v>
      </c>
    </row>
    <row r="194" s="12" customFormat="1">
      <c r="A194" s="12"/>
      <c r="B194" s="235"/>
      <c r="C194" s="236"/>
      <c r="D194" s="237" t="s">
        <v>145</v>
      </c>
      <c r="E194" s="238" t="s">
        <v>1</v>
      </c>
      <c r="F194" s="239" t="s">
        <v>158</v>
      </c>
      <c r="G194" s="236"/>
      <c r="H194" s="238" t="s">
        <v>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45" t="s">
        <v>145</v>
      </c>
      <c r="AU194" s="245" t="s">
        <v>83</v>
      </c>
      <c r="AV194" s="12" t="s">
        <v>83</v>
      </c>
      <c r="AW194" s="12" t="s">
        <v>32</v>
      </c>
      <c r="AX194" s="12" t="s">
        <v>76</v>
      </c>
      <c r="AY194" s="245" t="s">
        <v>138</v>
      </c>
    </row>
    <row r="195" s="13" customFormat="1">
      <c r="A195" s="13"/>
      <c r="B195" s="246"/>
      <c r="C195" s="247"/>
      <c r="D195" s="237" t="s">
        <v>145</v>
      </c>
      <c r="E195" s="248" t="s">
        <v>1</v>
      </c>
      <c r="F195" s="249" t="s">
        <v>216</v>
      </c>
      <c r="G195" s="247"/>
      <c r="H195" s="250">
        <v>1506.76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6" t="s">
        <v>145</v>
      </c>
      <c r="AU195" s="256" t="s">
        <v>83</v>
      </c>
      <c r="AV195" s="13" t="s">
        <v>85</v>
      </c>
      <c r="AW195" s="13" t="s">
        <v>32</v>
      </c>
      <c r="AX195" s="13" t="s">
        <v>76</v>
      </c>
      <c r="AY195" s="256" t="s">
        <v>138</v>
      </c>
    </row>
    <row r="196" s="13" customFormat="1">
      <c r="A196" s="13"/>
      <c r="B196" s="246"/>
      <c r="C196" s="247"/>
      <c r="D196" s="237" t="s">
        <v>145</v>
      </c>
      <c r="E196" s="248" t="s">
        <v>1</v>
      </c>
      <c r="F196" s="249" t="s">
        <v>217</v>
      </c>
      <c r="G196" s="247"/>
      <c r="H196" s="250">
        <v>522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6" t="s">
        <v>145</v>
      </c>
      <c r="AU196" s="256" t="s">
        <v>83</v>
      </c>
      <c r="AV196" s="13" t="s">
        <v>85</v>
      </c>
      <c r="AW196" s="13" t="s">
        <v>32</v>
      </c>
      <c r="AX196" s="13" t="s">
        <v>76</v>
      </c>
      <c r="AY196" s="256" t="s">
        <v>138</v>
      </c>
    </row>
    <row r="197" s="2" customFormat="1" ht="20.5" customHeight="1">
      <c r="A197" s="37"/>
      <c r="B197" s="38"/>
      <c r="C197" s="221" t="s">
        <v>218</v>
      </c>
      <c r="D197" s="221" t="s">
        <v>139</v>
      </c>
      <c r="E197" s="222" t="s">
        <v>219</v>
      </c>
      <c r="F197" s="223" t="s">
        <v>220</v>
      </c>
      <c r="G197" s="224" t="s">
        <v>213</v>
      </c>
      <c r="H197" s="225">
        <v>2028.76</v>
      </c>
      <c r="I197" s="226"/>
      <c r="J197" s="227">
        <f>ROUND(I197*H197,2)</f>
        <v>0</v>
      </c>
      <c r="K197" s="228"/>
      <c r="L197" s="43"/>
      <c r="M197" s="229" t="s">
        <v>1</v>
      </c>
      <c r="N197" s="230" t="s">
        <v>41</v>
      </c>
      <c r="O197" s="90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3" t="s">
        <v>143</v>
      </c>
      <c r="AT197" s="233" t="s">
        <v>139</v>
      </c>
      <c r="AU197" s="233" t="s">
        <v>83</v>
      </c>
      <c r="AY197" s="16" t="s">
        <v>138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6" t="s">
        <v>83</v>
      </c>
      <c r="BK197" s="234">
        <f>ROUND(I197*H197,2)</f>
        <v>0</v>
      </c>
      <c r="BL197" s="16" t="s">
        <v>143</v>
      </c>
      <c r="BM197" s="233" t="s">
        <v>221</v>
      </c>
    </row>
    <row r="198" s="2" customFormat="1" ht="20.5" customHeight="1">
      <c r="A198" s="37"/>
      <c r="B198" s="38"/>
      <c r="C198" s="221" t="s">
        <v>222</v>
      </c>
      <c r="D198" s="221" t="s">
        <v>139</v>
      </c>
      <c r="E198" s="222" t="s">
        <v>223</v>
      </c>
      <c r="F198" s="223" t="s">
        <v>224</v>
      </c>
      <c r="G198" s="224" t="s">
        <v>156</v>
      </c>
      <c r="H198" s="225">
        <v>650.16200000000003</v>
      </c>
      <c r="I198" s="226"/>
      <c r="J198" s="227">
        <f>ROUND(I198*H198,2)</f>
        <v>0</v>
      </c>
      <c r="K198" s="228"/>
      <c r="L198" s="43"/>
      <c r="M198" s="229" t="s">
        <v>1</v>
      </c>
      <c r="N198" s="230" t="s">
        <v>41</v>
      </c>
      <c r="O198" s="90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3" t="s">
        <v>143</v>
      </c>
      <c r="AT198" s="233" t="s">
        <v>139</v>
      </c>
      <c r="AU198" s="233" t="s">
        <v>83</v>
      </c>
      <c r="AY198" s="16" t="s">
        <v>138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6" t="s">
        <v>83</v>
      </c>
      <c r="BK198" s="234">
        <f>ROUND(I198*H198,2)</f>
        <v>0</v>
      </c>
      <c r="BL198" s="16" t="s">
        <v>143</v>
      </c>
      <c r="BM198" s="233" t="s">
        <v>225</v>
      </c>
    </row>
    <row r="199" s="12" customFormat="1">
      <c r="A199" s="12"/>
      <c r="B199" s="235"/>
      <c r="C199" s="236"/>
      <c r="D199" s="237" t="s">
        <v>145</v>
      </c>
      <c r="E199" s="238" t="s">
        <v>1</v>
      </c>
      <c r="F199" s="239" t="s">
        <v>226</v>
      </c>
      <c r="G199" s="236"/>
      <c r="H199" s="238" t="s">
        <v>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45" t="s">
        <v>145</v>
      </c>
      <c r="AU199" s="245" t="s">
        <v>83</v>
      </c>
      <c r="AV199" s="12" t="s">
        <v>83</v>
      </c>
      <c r="AW199" s="12" t="s">
        <v>32</v>
      </c>
      <c r="AX199" s="12" t="s">
        <v>76</v>
      </c>
      <c r="AY199" s="245" t="s">
        <v>138</v>
      </c>
    </row>
    <row r="200" s="13" customFormat="1">
      <c r="A200" s="13"/>
      <c r="B200" s="246"/>
      <c r="C200" s="247"/>
      <c r="D200" s="237" t="s">
        <v>145</v>
      </c>
      <c r="E200" s="248" t="s">
        <v>1</v>
      </c>
      <c r="F200" s="249" t="s">
        <v>227</v>
      </c>
      <c r="G200" s="247"/>
      <c r="H200" s="250">
        <v>94.186000000000007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6" t="s">
        <v>145</v>
      </c>
      <c r="AU200" s="256" t="s">
        <v>83</v>
      </c>
      <c r="AV200" s="13" t="s">
        <v>85</v>
      </c>
      <c r="AW200" s="13" t="s">
        <v>32</v>
      </c>
      <c r="AX200" s="13" t="s">
        <v>76</v>
      </c>
      <c r="AY200" s="256" t="s">
        <v>138</v>
      </c>
    </row>
    <row r="201" s="12" customFormat="1">
      <c r="A201" s="12"/>
      <c r="B201" s="235"/>
      <c r="C201" s="236"/>
      <c r="D201" s="237" t="s">
        <v>145</v>
      </c>
      <c r="E201" s="238" t="s">
        <v>1</v>
      </c>
      <c r="F201" s="239" t="s">
        <v>228</v>
      </c>
      <c r="G201" s="236"/>
      <c r="H201" s="238" t="s">
        <v>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45" t="s">
        <v>145</v>
      </c>
      <c r="AU201" s="245" t="s">
        <v>83</v>
      </c>
      <c r="AV201" s="12" t="s">
        <v>83</v>
      </c>
      <c r="AW201" s="12" t="s">
        <v>32</v>
      </c>
      <c r="AX201" s="12" t="s">
        <v>76</v>
      </c>
      <c r="AY201" s="245" t="s">
        <v>138</v>
      </c>
    </row>
    <row r="202" s="13" customFormat="1">
      <c r="A202" s="13"/>
      <c r="B202" s="246"/>
      <c r="C202" s="247"/>
      <c r="D202" s="237" t="s">
        <v>145</v>
      </c>
      <c r="E202" s="248" t="s">
        <v>1</v>
      </c>
      <c r="F202" s="249" t="s">
        <v>229</v>
      </c>
      <c r="G202" s="247"/>
      <c r="H202" s="250">
        <v>555.976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145</v>
      </c>
      <c r="AU202" s="256" t="s">
        <v>83</v>
      </c>
      <c r="AV202" s="13" t="s">
        <v>85</v>
      </c>
      <c r="AW202" s="13" t="s">
        <v>32</v>
      </c>
      <c r="AX202" s="13" t="s">
        <v>76</v>
      </c>
      <c r="AY202" s="256" t="s">
        <v>138</v>
      </c>
    </row>
    <row r="203" s="2" customFormat="1" ht="20.5" customHeight="1">
      <c r="A203" s="37"/>
      <c r="B203" s="38"/>
      <c r="C203" s="221" t="s">
        <v>230</v>
      </c>
      <c r="D203" s="221" t="s">
        <v>139</v>
      </c>
      <c r="E203" s="222" t="s">
        <v>231</v>
      </c>
      <c r="F203" s="223" t="s">
        <v>232</v>
      </c>
      <c r="G203" s="224" t="s">
        <v>156</v>
      </c>
      <c r="H203" s="225">
        <v>1206.1369999999999</v>
      </c>
      <c r="I203" s="226"/>
      <c r="J203" s="227">
        <f>ROUND(I203*H203,2)</f>
        <v>0</v>
      </c>
      <c r="K203" s="228"/>
      <c r="L203" s="43"/>
      <c r="M203" s="229" t="s">
        <v>1</v>
      </c>
      <c r="N203" s="230" t="s">
        <v>41</v>
      </c>
      <c r="O203" s="90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3" t="s">
        <v>143</v>
      </c>
      <c r="AT203" s="233" t="s">
        <v>139</v>
      </c>
      <c r="AU203" s="233" t="s">
        <v>83</v>
      </c>
      <c r="AY203" s="16" t="s">
        <v>138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6" t="s">
        <v>83</v>
      </c>
      <c r="BK203" s="234">
        <f>ROUND(I203*H203,2)</f>
        <v>0</v>
      </c>
      <c r="BL203" s="16" t="s">
        <v>143</v>
      </c>
      <c r="BM203" s="233" t="s">
        <v>233</v>
      </c>
    </row>
    <row r="204" s="12" customFormat="1">
      <c r="A204" s="12"/>
      <c r="B204" s="235"/>
      <c r="C204" s="236"/>
      <c r="D204" s="237" t="s">
        <v>145</v>
      </c>
      <c r="E204" s="238" t="s">
        <v>1</v>
      </c>
      <c r="F204" s="239" t="s">
        <v>234</v>
      </c>
      <c r="G204" s="236"/>
      <c r="H204" s="238" t="s">
        <v>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45" t="s">
        <v>145</v>
      </c>
      <c r="AU204" s="245" t="s">
        <v>83</v>
      </c>
      <c r="AV204" s="12" t="s">
        <v>83</v>
      </c>
      <c r="AW204" s="12" t="s">
        <v>32</v>
      </c>
      <c r="AX204" s="12" t="s">
        <v>76</v>
      </c>
      <c r="AY204" s="245" t="s">
        <v>138</v>
      </c>
    </row>
    <row r="205" s="12" customFormat="1">
      <c r="A205" s="12"/>
      <c r="B205" s="235"/>
      <c r="C205" s="236"/>
      <c r="D205" s="237" t="s">
        <v>145</v>
      </c>
      <c r="E205" s="238" t="s">
        <v>1</v>
      </c>
      <c r="F205" s="239" t="s">
        <v>235</v>
      </c>
      <c r="G205" s="236"/>
      <c r="H205" s="238" t="s">
        <v>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45" t="s">
        <v>145</v>
      </c>
      <c r="AU205" s="245" t="s">
        <v>83</v>
      </c>
      <c r="AV205" s="12" t="s">
        <v>83</v>
      </c>
      <c r="AW205" s="12" t="s">
        <v>32</v>
      </c>
      <c r="AX205" s="12" t="s">
        <v>76</v>
      </c>
      <c r="AY205" s="245" t="s">
        <v>138</v>
      </c>
    </row>
    <row r="206" s="12" customFormat="1">
      <c r="A206" s="12"/>
      <c r="B206" s="235"/>
      <c r="C206" s="236"/>
      <c r="D206" s="237" t="s">
        <v>145</v>
      </c>
      <c r="E206" s="238" t="s">
        <v>1</v>
      </c>
      <c r="F206" s="239" t="s">
        <v>236</v>
      </c>
      <c r="G206" s="236"/>
      <c r="H206" s="238" t="s">
        <v>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45" t="s">
        <v>145</v>
      </c>
      <c r="AU206" s="245" t="s">
        <v>83</v>
      </c>
      <c r="AV206" s="12" t="s">
        <v>83</v>
      </c>
      <c r="AW206" s="12" t="s">
        <v>32</v>
      </c>
      <c r="AX206" s="12" t="s">
        <v>76</v>
      </c>
      <c r="AY206" s="245" t="s">
        <v>138</v>
      </c>
    </row>
    <row r="207" s="13" customFormat="1">
      <c r="A207" s="13"/>
      <c r="B207" s="246"/>
      <c r="C207" s="247"/>
      <c r="D207" s="237" t="s">
        <v>145</v>
      </c>
      <c r="E207" s="248" t="s">
        <v>1</v>
      </c>
      <c r="F207" s="249" t="s">
        <v>237</v>
      </c>
      <c r="G207" s="247"/>
      <c r="H207" s="250">
        <v>1171.681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6" t="s">
        <v>145</v>
      </c>
      <c r="AU207" s="256" t="s">
        <v>83</v>
      </c>
      <c r="AV207" s="13" t="s">
        <v>85</v>
      </c>
      <c r="AW207" s="13" t="s">
        <v>32</v>
      </c>
      <c r="AX207" s="13" t="s">
        <v>76</v>
      </c>
      <c r="AY207" s="256" t="s">
        <v>138</v>
      </c>
    </row>
    <row r="208" s="12" customFormat="1">
      <c r="A208" s="12"/>
      <c r="B208" s="235"/>
      <c r="C208" s="236"/>
      <c r="D208" s="237" t="s">
        <v>145</v>
      </c>
      <c r="E208" s="238" t="s">
        <v>1</v>
      </c>
      <c r="F208" s="239" t="s">
        <v>169</v>
      </c>
      <c r="G208" s="236"/>
      <c r="H208" s="238" t="s">
        <v>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45" t="s">
        <v>145</v>
      </c>
      <c r="AU208" s="245" t="s">
        <v>83</v>
      </c>
      <c r="AV208" s="12" t="s">
        <v>83</v>
      </c>
      <c r="AW208" s="12" t="s">
        <v>32</v>
      </c>
      <c r="AX208" s="12" t="s">
        <v>76</v>
      </c>
      <c r="AY208" s="245" t="s">
        <v>138</v>
      </c>
    </row>
    <row r="209" s="13" customFormat="1">
      <c r="A209" s="13"/>
      <c r="B209" s="246"/>
      <c r="C209" s="247"/>
      <c r="D209" s="237" t="s">
        <v>145</v>
      </c>
      <c r="E209" s="248" t="s">
        <v>1</v>
      </c>
      <c r="F209" s="249" t="s">
        <v>238</v>
      </c>
      <c r="G209" s="247"/>
      <c r="H209" s="250">
        <v>34.456000000000003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6" t="s">
        <v>145</v>
      </c>
      <c r="AU209" s="256" t="s">
        <v>83</v>
      </c>
      <c r="AV209" s="13" t="s">
        <v>85</v>
      </c>
      <c r="AW209" s="13" t="s">
        <v>32</v>
      </c>
      <c r="AX209" s="13" t="s">
        <v>76</v>
      </c>
      <c r="AY209" s="256" t="s">
        <v>138</v>
      </c>
    </row>
    <row r="210" s="2" customFormat="1" ht="14.5" customHeight="1">
      <c r="A210" s="37"/>
      <c r="B210" s="38"/>
      <c r="C210" s="221" t="s">
        <v>239</v>
      </c>
      <c r="D210" s="221" t="s">
        <v>139</v>
      </c>
      <c r="E210" s="222" t="s">
        <v>240</v>
      </c>
      <c r="F210" s="223" t="s">
        <v>241</v>
      </c>
      <c r="G210" s="224" t="s">
        <v>156</v>
      </c>
      <c r="H210" s="225">
        <v>1206.1369999999999</v>
      </c>
      <c r="I210" s="226"/>
      <c r="J210" s="227">
        <f>ROUND(I210*H210,2)</f>
        <v>0</v>
      </c>
      <c r="K210" s="228"/>
      <c r="L210" s="43"/>
      <c r="M210" s="229" t="s">
        <v>1</v>
      </c>
      <c r="N210" s="230" t="s">
        <v>41</v>
      </c>
      <c r="O210" s="90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3" t="s">
        <v>143</v>
      </c>
      <c r="AT210" s="233" t="s">
        <v>139</v>
      </c>
      <c r="AU210" s="233" t="s">
        <v>83</v>
      </c>
      <c r="AY210" s="16" t="s">
        <v>138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6" t="s">
        <v>83</v>
      </c>
      <c r="BK210" s="234">
        <f>ROUND(I210*H210,2)</f>
        <v>0</v>
      </c>
      <c r="BL210" s="16" t="s">
        <v>143</v>
      </c>
      <c r="BM210" s="233" t="s">
        <v>242</v>
      </c>
    </row>
    <row r="211" s="13" customFormat="1">
      <c r="A211" s="13"/>
      <c r="B211" s="246"/>
      <c r="C211" s="247"/>
      <c r="D211" s="237" t="s">
        <v>145</v>
      </c>
      <c r="E211" s="248" t="s">
        <v>1</v>
      </c>
      <c r="F211" s="249" t="s">
        <v>243</v>
      </c>
      <c r="G211" s="247"/>
      <c r="H211" s="250">
        <v>1206.1369999999999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6" t="s">
        <v>145</v>
      </c>
      <c r="AU211" s="256" t="s">
        <v>83</v>
      </c>
      <c r="AV211" s="13" t="s">
        <v>85</v>
      </c>
      <c r="AW211" s="13" t="s">
        <v>32</v>
      </c>
      <c r="AX211" s="13" t="s">
        <v>76</v>
      </c>
      <c r="AY211" s="256" t="s">
        <v>138</v>
      </c>
    </row>
    <row r="212" s="2" customFormat="1" ht="20.5" customHeight="1">
      <c r="A212" s="37"/>
      <c r="B212" s="38"/>
      <c r="C212" s="221" t="s">
        <v>244</v>
      </c>
      <c r="D212" s="221" t="s">
        <v>139</v>
      </c>
      <c r="E212" s="222" t="s">
        <v>245</v>
      </c>
      <c r="F212" s="223" t="s">
        <v>246</v>
      </c>
      <c r="G212" s="224" t="s">
        <v>247</v>
      </c>
      <c r="H212" s="225">
        <v>1929.819</v>
      </c>
      <c r="I212" s="226"/>
      <c r="J212" s="227">
        <f>ROUND(I212*H212,2)</f>
        <v>0</v>
      </c>
      <c r="K212" s="228"/>
      <c r="L212" s="43"/>
      <c r="M212" s="229" t="s">
        <v>1</v>
      </c>
      <c r="N212" s="230" t="s">
        <v>41</v>
      </c>
      <c r="O212" s="90"/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3" t="s">
        <v>143</v>
      </c>
      <c r="AT212" s="233" t="s">
        <v>139</v>
      </c>
      <c r="AU212" s="233" t="s">
        <v>83</v>
      </c>
      <c r="AY212" s="16" t="s">
        <v>138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6" t="s">
        <v>83</v>
      </c>
      <c r="BK212" s="234">
        <f>ROUND(I212*H212,2)</f>
        <v>0</v>
      </c>
      <c r="BL212" s="16" t="s">
        <v>143</v>
      </c>
      <c r="BM212" s="233" t="s">
        <v>248</v>
      </c>
    </row>
    <row r="213" s="13" customFormat="1">
      <c r="A213" s="13"/>
      <c r="B213" s="246"/>
      <c r="C213" s="247"/>
      <c r="D213" s="237" t="s">
        <v>145</v>
      </c>
      <c r="E213" s="247"/>
      <c r="F213" s="249" t="s">
        <v>249</v>
      </c>
      <c r="G213" s="247"/>
      <c r="H213" s="250">
        <v>1929.819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6" t="s">
        <v>145</v>
      </c>
      <c r="AU213" s="256" t="s">
        <v>83</v>
      </c>
      <c r="AV213" s="13" t="s">
        <v>85</v>
      </c>
      <c r="AW213" s="13" t="s">
        <v>4</v>
      </c>
      <c r="AX213" s="13" t="s">
        <v>83</v>
      </c>
      <c r="AY213" s="256" t="s">
        <v>138</v>
      </c>
    </row>
    <row r="214" s="2" customFormat="1" ht="20.5" customHeight="1">
      <c r="A214" s="37"/>
      <c r="B214" s="38"/>
      <c r="C214" s="221" t="s">
        <v>250</v>
      </c>
      <c r="D214" s="221" t="s">
        <v>139</v>
      </c>
      <c r="E214" s="222" t="s">
        <v>251</v>
      </c>
      <c r="F214" s="223" t="s">
        <v>252</v>
      </c>
      <c r="G214" s="224" t="s">
        <v>156</v>
      </c>
      <c r="H214" s="225">
        <v>800.39099999999996</v>
      </c>
      <c r="I214" s="226"/>
      <c r="J214" s="227">
        <f>ROUND(I214*H214,2)</f>
        <v>0</v>
      </c>
      <c r="K214" s="228"/>
      <c r="L214" s="43"/>
      <c r="M214" s="229" t="s">
        <v>1</v>
      </c>
      <c r="N214" s="230" t="s">
        <v>41</v>
      </c>
      <c r="O214" s="90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3" t="s">
        <v>143</v>
      </c>
      <c r="AT214" s="233" t="s">
        <v>139</v>
      </c>
      <c r="AU214" s="233" t="s">
        <v>83</v>
      </c>
      <c r="AY214" s="16" t="s">
        <v>138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6" t="s">
        <v>83</v>
      </c>
      <c r="BK214" s="234">
        <f>ROUND(I214*H214,2)</f>
        <v>0</v>
      </c>
      <c r="BL214" s="16" t="s">
        <v>143</v>
      </c>
      <c r="BM214" s="233" t="s">
        <v>253</v>
      </c>
    </row>
    <row r="215" s="12" customFormat="1">
      <c r="A215" s="12"/>
      <c r="B215" s="235"/>
      <c r="C215" s="236"/>
      <c r="D215" s="237" t="s">
        <v>145</v>
      </c>
      <c r="E215" s="238" t="s">
        <v>1</v>
      </c>
      <c r="F215" s="239" t="s">
        <v>254</v>
      </c>
      <c r="G215" s="236"/>
      <c r="H215" s="238" t="s">
        <v>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45" t="s">
        <v>145</v>
      </c>
      <c r="AU215" s="245" t="s">
        <v>83</v>
      </c>
      <c r="AV215" s="12" t="s">
        <v>83</v>
      </c>
      <c r="AW215" s="12" t="s">
        <v>32</v>
      </c>
      <c r="AX215" s="12" t="s">
        <v>76</v>
      </c>
      <c r="AY215" s="245" t="s">
        <v>138</v>
      </c>
    </row>
    <row r="216" s="12" customFormat="1">
      <c r="A216" s="12"/>
      <c r="B216" s="235"/>
      <c r="C216" s="236"/>
      <c r="D216" s="237" t="s">
        <v>145</v>
      </c>
      <c r="E216" s="238" t="s">
        <v>1</v>
      </c>
      <c r="F216" s="239" t="s">
        <v>166</v>
      </c>
      <c r="G216" s="236"/>
      <c r="H216" s="238" t="s">
        <v>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45" t="s">
        <v>145</v>
      </c>
      <c r="AU216" s="245" t="s">
        <v>83</v>
      </c>
      <c r="AV216" s="12" t="s">
        <v>83</v>
      </c>
      <c r="AW216" s="12" t="s">
        <v>32</v>
      </c>
      <c r="AX216" s="12" t="s">
        <v>76</v>
      </c>
      <c r="AY216" s="245" t="s">
        <v>138</v>
      </c>
    </row>
    <row r="217" s="12" customFormat="1">
      <c r="A217" s="12"/>
      <c r="B217" s="235"/>
      <c r="C217" s="236"/>
      <c r="D217" s="237" t="s">
        <v>145</v>
      </c>
      <c r="E217" s="238" t="s">
        <v>1</v>
      </c>
      <c r="F217" s="239" t="s">
        <v>255</v>
      </c>
      <c r="G217" s="236"/>
      <c r="H217" s="238" t="s">
        <v>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45" t="s">
        <v>145</v>
      </c>
      <c r="AU217" s="245" t="s">
        <v>83</v>
      </c>
      <c r="AV217" s="12" t="s">
        <v>83</v>
      </c>
      <c r="AW217" s="12" t="s">
        <v>32</v>
      </c>
      <c r="AX217" s="12" t="s">
        <v>76</v>
      </c>
      <c r="AY217" s="245" t="s">
        <v>138</v>
      </c>
    </row>
    <row r="218" s="13" customFormat="1">
      <c r="A218" s="13"/>
      <c r="B218" s="246"/>
      <c r="C218" s="247"/>
      <c r="D218" s="237" t="s">
        <v>145</v>
      </c>
      <c r="E218" s="248" t="s">
        <v>1</v>
      </c>
      <c r="F218" s="249" t="s">
        <v>256</v>
      </c>
      <c r="G218" s="247"/>
      <c r="H218" s="250">
        <v>800.39099999999996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6" t="s">
        <v>145</v>
      </c>
      <c r="AU218" s="256" t="s">
        <v>83</v>
      </c>
      <c r="AV218" s="13" t="s">
        <v>85</v>
      </c>
      <c r="AW218" s="13" t="s">
        <v>32</v>
      </c>
      <c r="AX218" s="13" t="s">
        <v>76</v>
      </c>
      <c r="AY218" s="256" t="s">
        <v>138</v>
      </c>
    </row>
    <row r="219" s="2" customFormat="1" ht="14.5" customHeight="1">
      <c r="A219" s="37"/>
      <c r="B219" s="38"/>
      <c r="C219" s="257" t="s">
        <v>257</v>
      </c>
      <c r="D219" s="257" t="s">
        <v>258</v>
      </c>
      <c r="E219" s="258" t="s">
        <v>259</v>
      </c>
      <c r="F219" s="259" t="s">
        <v>260</v>
      </c>
      <c r="G219" s="260" t="s">
        <v>247</v>
      </c>
      <c r="H219" s="261">
        <v>1528.7470000000001</v>
      </c>
      <c r="I219" s="262"/>
      <c r="J219" s="263">
        <f>ROUND(I219*H219,2)</f>
        <v>0</v>
      </c>
      <c r="K219" s="264"/>
      <c r="L219" s="265"/>
      <c r="M219" s="266" t="s">
        <v>1</v>
      </c>
      <c r="N219" s="267" t="s">
        <v>41</v>
      </c>
      <c r="O219" s="90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3" t="s">
        <v>261</v>
      </c>
      <c r="AT219" s="233" t="s">
        <v>258</v>
      </c>
      <c r="AU219" s="233" t="s">
        <v>83</v>
      </c>
      <c r="AY219" s="16" t="s">
        <v>138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6" t="s">
        <v>83</v>
      </c>
      <c r="BK219" s="234">
        <f>ROUND(I219*H219,2)</f>
        <v>0</v>
      </c>
      <c r="BL219" s="16" t="s">
        <v>143</v>
      </c>
      <c r="BM219" s="233" t="s">
        <v>262</v>
      </c>
    </row>
    <row r="220" s="13" customFormat="1">
      <c r="A220" s="13"/>
      <c r="B220" s="246"/>
      <c r="C220" s="247"/>
      <c r="D220" s="237" t="s">
        <v>145</v>
      </c>
      <c r="E220" s="248" t="s">
        <v>1</v>
      </c>
      <c r="F220" s="249" t="s">
        <v>263</v>
      </c>
      <c r="G220" s="247"/>
      <c r="H220" s="250">
        <v>800.39099999999996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6" t="s">
        <v>145</v>
      </c>
      <c r="AU220" s="256" t="s">
        <v>83</v>
      </c>
      <c r="AV220" s="13" t="s">
        <v>85</v>
      </c>
      <c r="AW220" s="13" t="s">
        <v>32</v>
      </c>
      <c r="AX220" s="13" t="s">
        <v>76</v>
      </c>
      <c r="AY220" s="256" t="s">
        <v>138</v>
      </c>
    </row>
    <row r="221" s="13" customFormat="1">
      <c r="A221" s="13"/>
      <c r="B221" s="246"/>
      <c r="C221" s="247"/>
      <c r="D221" s="237" t="s">
        <v>145</v>
      </c>
      <c r="E221" s="247"/>
      <c r="F221" s="249" t="s">
        <v>264</v>
      </c>
      <c r="G221" s="247"/>
      <c r="H221" s="250">
        <v>1528.7470000000001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6" t="s">
        <v>145</v>
      </c>
      <c r="AU221" s="256" t="s">
        <v>83</v>
      </c>
      <c r="AV221" s="13" t="s">
        <v>85</v>
      </c>
      <c r="AW221" s="13" t="s">
        <v>4</v>
      </c>
      <c r="AX221" s="13" t="s">
        <v>83</v>
      </c>
      <c r="AY221" s="256" t="s">
        <v>138</v>
      </c>
    </row>
    <row r="222" s="2" customFormat="1" ht="20.5" customHeight="1">
      <c r="A222" s="37"/>
      <c r="B222" s="38"/>
      <c r="C222" s="221" t="s">
        <v>265</v>
      </c>
      <c r="D222" s="221" t="s">
        <v>139</v>
      </c>
      <c r="E222" s="222" t="s">
        <v>266</v>
      </c>
      <c r="F222" s="223" t="s">
        <v>267</v>
      </c>
      <c r="G222" s="224" t="s">
        <v>156</v>
      </c>
      <c r="H222" s="225">
        <v>251.239</v>
      </c>
      <c r="I222" s="226"/>
      <c r="J222" s="227">
        <f>ROUND(I222*H222,2)</f>
        <v>0</v>
      </c>
      <c r="K222" s="228"/>
      <c r="L222" s="43"/>
      <c r="M222" s="229" t="s">
        <v>1</v>
      </c>
      <c r="N222" s="230" t="s">
        <v>41</v>
      </c>
      <c r="O222" s="90"/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3" t="s">
        <v>143</v>
      </c>
      <c r="AT222" s="233" t="s">
        <v>139</v>
      </c>
      <c r="AU222" s="233" t="s">
        <v>83</v>
      </c>
      <c r="AY222" s="16" t="s">
        <v>138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6" t="s">
        <v>83</v>
      </c>
      <c r="BK222" s="234">
        <f>ROUND(I222*H222,2)</f>
        <v>0</v>
      </c>
      <c r="BL222" s="16" t="s">
        <v>143</v>
      </c>
      <c r="BM222" s="233" t="s">
        <v>268</v>
      </c>
    </row>
    <row r="223" s="12" customFormat="1">
      <c r="A223" s="12"/>
      <c r="B223" s="235"/>
      <c r="C223" s="236"/>
      <c r="D223" s="237" t="s">
        <v>145</v>
      </c>
      <c r="E223" s="238" t="s">
        <v>1</v>
      </c>
      <c r="F223" s="239" t="s">
        <v>235</v>
      </c>
      <c r="G223" s="236"/>
      <c r="H223" s="238" t="s">
        <v>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45" t="s">
        <v>145</v>
      </c>
      <c r="AU223" s="245" t="s">
        <v>83</v>
      </c>
      <c r="AV223" s="12" t="s">
        <v>83</v>
      </c>
      <c r="AW223" s="12" t="s">
        <v>32</v>
      </c>
      <c r="AX223" s="12" t="s">
        <v>76</v>
      </c>
      <c r="AY223" s="245" t="s">
        <v>138</v>
      </c>
    </row>
    <row r="224" s="12" customFormat="1">
      <c r="A224" s="12"/>
      <c r="B224" s="235"/>
      <c r="C224" s="236"/>
      <c r="D224" s="237" t="s">
        <v>145</v>
      </c>
      <c r="E224" s="238" t="s">
        <v>1</v>
      </c>
      <c r="F224" s="239" t="s">
        <v>158</v>
      </c>
      <c r="G224" s="236"/>
      <c r="H224" s="238" t="s">
        <v>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45" t="s">
        <v>145</v>
      </c>
      <c r="AU224" s="245" t="s">
        <v>83</v>
      </c>
      <c r="AV224" s="12" t="s">
        <v>83</v>
      </c>
      <c r="AW224" s="12" t="s">
        <v>32</v>
      </c>
      <c r="AX224" s="12" t="s">
        <v>76</v>
      </c>
      <c r="AY224" s="245" t="s">
        <v>138</v>
      </c>
    </row>
    <row r="225" s="13" customFormat="1">
      <c r="A225" s="13"/>
      <c r="B225" s="246"/>
      <c r="C225" s="247"/>
      <c r="D225" s="237" t="s">
        <v>145</v>
      </c>
      <c r="E225" s="248" t="s">
        <v>1</v>
      </c>
      <c r="F225" s="249" t="s">
        <v>269</v>
      </c>
      <c r="G225" s="247"/>
      <c r="H225" s="250">
        <v>280.839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6" t="s">
        <v>145</v>
      </c>
      <c r="AU225" s="256" t="s">
        <v>83</v>
      </c>
      <c r="AV225" s="13" t="s">
        <v>85</v>
      </c>
      <c r="AW225" s="13" t="s">
        <v>32</v>
      </c>
      <c r="AX225" s="13" t="s">
        <v>76</v>
      </c>
      <c r="AY225" s="256" t="s">
        <v>138</v>
      </c>
    </row>
    <row r="226" s="13" customFormat="1">
      <c r="A226" s="13"/>
      <c r="B226" s="246"/>
      <c r="C226" s="247"/>
      <c r="D226" s="237" t="s">
        <v>145</v>
      </c>
      <c r="E226" s="248" t="s">
        <v>1</v>
      </c>
      <c r="F226" s="249" t="s">
        <v>270</v>
      </c>
      <c r="G226" s="247"/>
      <c r="H226" s="250">
        <v>-29.600000000000001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6" t="s">
        <v>145</v>
      </c>
      <c r="AU226" s="256" t="s">
        <v>83</v>
      </c>
      <c r="AV226" s="13" t="s">
        <v>85</v>
      </c>
      <c r="AW226" s="13" t="s">
        <v>32</v>
      </c>
      <c r="AX226" s="13" t="s">
        <v>76</v>
      </c>
      <c r="AY226" s="256" t="s">
        <v>138</v>
      </c>
    </row>
    <row r="227" s="2" customFormat="1" ht="14.5" customHeight="1">
      <c r="A227" s="37"/>
      <c r="B227" s="38"/>
      <c r="C227" s="257" t="s">
        <v>271</v>
      </c>
      <c r="D227" s="257" t="s">
        <v>258</v>
      </c>
      <c r="E227" s="258" t="s">
        <v>272</v>
      </c>
      <c r="F227" s="259" t="s">
        <v>273</v>
      </c>
      <c r="G227" s="260" t="s">
        <v>247</v>
      </c>
      <c r="H227" s="261">
        <v>502.47800000000001</v>
      </c>
      <c r="I227" s="262"/>
      <c r="J227" s="263">
        <f>ROUND(I227*H227,2)</f>
        <v>0</v>
      </c>
      <c r="K227" s="264"/>
      <c r="L227" s="265"/>
      <c r="M227" s="266" t="s">
        <v>1</v>
      </c>
      <c r="N227" s="267" t="s">
        <v>41</v>
      </c>
      <c r="O227" s="90"/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3" t="s">
        <v>261</v>
      </c>
      <c r="AT227" s="233" t="s">
        <v>258</v>
      </c>
      <c r="AU227" s="233" t="s">
        <v>83</v>
      </c>
      <c r="AY227" s="16" t="s">
        <v>138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6" t="s">
        <v>83</v>
      </c>
      <c r="BK227" s="234">
        <f>ROUND(I227*H227,2)</f>
        <v>0</v>
      </c>
      <c r="BL227" s="16" t="s">
        <v>143</v>
      </c>
      <c r="BM227" s="233" t="s">
        <v>274</v>
      </c>
    </row>
    <row r="228" s="13" customFormat="1">
      <c r="A228" s="13"/>
      <c r="B228" s="246"/>
      <c r="C228" s="247"/>
      <c r="D228" s="237" t="s">
        <v>145</v>
      </c>
      <c r="E228" s="248" t="s">
        <v>1</v>
      </c>
      <c r="F228" s="249" t="s">
        <v>275</v>
      </c>
      <c r="G228" s="247"/>
      <c r="H228" s="250">
        <v>502.47800000000001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6" t="s">
        <v>145</v>
      </c>
      <c r="AU228" s="256" t="s">
        <v>83</v>
      </c>
      <c r="AV228" s="13" t="s">
        <v>85</v>
      </c>
      <c r="AW228" s="13" t="s">
        <v>32</v>
      </c>
      <c r="AX228" s="13" t="s">
        <v>83</v>
      </c>
      <c r="AY228" s="256" t="s">
        <v>138</v>
      </c>
    </row>
    <row r="229" s="2" customFormat="1" ht="20.5" customHeight="1">
      <c r="A229" s="37"/>
      <c r="B229" s="38"/>
      <c r="C229" s="221" t="s">
        <v>276</v>
      </c>
      <c r="D229" s="221" t="s">
        <v>139</v>
      </c>
      <c r="E229" s="222" t="s">
        <v>277</v>
      </c>
      <c r="F229" s="223" t="s">
        <v>278</v>
      </c>
      <c r="G229" s="224" t="s">
        <v>279</v>
      </c>
      <c r="H229" s="225">
        <v>758</v>
      </c>
      <c r="I229" s="226"/>
      <c r="J229" s="227">
        <f>ROUND(I229*H229,2)</f>
        <v>0</v>
      </c>
      <c r="K229" s="228"/>
      <c r="L229" s="43"/>
      <c r="M229" s="229" t="s">
        <v>1</v>
      </c>
      <c r="N229" s="230" t="s">
        <v>41</v>
      </c>
      <c r="O229" s="90"/>
      <c r="P229" s="231">
        <f>O229*H229</f>
        <v>0</v>
      </c>
      <c r="Q229" s="231">
        <v>0.00010000000000000001</v>
      </c>
      <c r="R229" s="231">
        <f>Q229*H229</f>
        <v>0.075800000000000006</v>
      </c>
      <c r="S229" s="231">
        <v>0</v>
      </c>
      <c r="T229" s="23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3" t="s">
        <v>143</v>
      </c>
      <c r="AT229" s="233" t="s">
        <v>139</v>
      </c>
      <c r="AU229" s="233" t="s">
        <v>83</v>
      </c>
      <c r="AY229" s="16" t="s">
        <v>138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6" t="s">
        <v>83</v>
      </c>
      <c r="BK229" s="234">
        <f>ROUND(I229*H229,2)</f>
        <v>0</v>
      </c>
      <c r="BL229" s="16" t="s">
        <v>143</v>
      </c>
      <c r="BM229" s="233" t="s">
        <v>280</v>
      </c>
    </row>
    <row r="230" s="12" customFormat="1">
      <c r="A230" s="12"/>
      <c r="B230" s="235"/>
      <c r="C230" s="236"/>
      <c r="D230" s="237" t="s">
        <v>145</v>
      </c>
      <c r="E230" s="238" t="s">
        <v>1</v>
      </c>
      <c r="F230" s="239" t="s">
        <v>166</v>
      </c>
      <c r="G230" s="236"/>
      <c r="H230" s="238" t="s">
        <v>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45" t="s">
        <v>145</v>
      </c>
      <c r="AU230" s="245" t="s">
        <v>83</v>
      </c>
      <c r="AV230" s="12" t="s">
        <v>83</v>
      </c>
      <c r="AW230" s="12" t="s">
        <v>32</v>
      </c>
      <c r="AX230" s="12" t="s">
        <v>76</v>
      </c>
      <c r="AY230" s="245" t="s">
        <v>138</v>
      </c>
    </row>
    <row r="231" s="12" customFormat="1">
      <c r="A231" s="12"/>
      <c r="B231" s="235"/>
      <c r="C231" s="236"/>
      <c r="D231" s="237" t="s">
        <v>145</v>
      </c>
      <c r="E231" s="238" t="s">
        <v>1</v>
      </c>
      <c r="F231" s="239" t="s">
        <v>158</v>
      </c>
      <c r="G231" s="236"/>
      <c r="H231" s="238" t="s">
        <v>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45" t="s">
        <v>145</v>
      </c>
      <c r="AU231" s="245" t="s">
        <v>83</v>
      </c>
      <c r="AV231" s="12" t="s">
        <v>83</v>
      </c>
      <c r="AW231" s="12" t="s">
        <v>32</v>
      </c>
      <c r="AX231" s="12" t="s">
        <v>76</v>
      </c>
      <c r="AY231" s="245" t="s">
        <v>138</v>
      </c>
    </row>
    <row r="232" s="13" customFormat="1">
      <c r="A232" s="13"/>
      <c r="B232" s="246"/>
      <c r="C232" s="247"/>
      <c r="D232" s="237" t="s">
        <v>145</v>
      </c>
      <c r="E232" s="248" t="s">
        <v>1</v>
      </c>
      <c r="F232" s="249" t="s">
        <v>281</v>
      </c>
      <c r="G232" s="247"/>
      <c r="H232" s="250">
        <v>758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6" t="s">
        <v>145</v>
      </c>
      <c r="AU232" s="256" t="s">
        <v>83</v>
      </c>
      <c r="AV232" s="13" t="s">
        <v>85</v>
      </c>
      <c r="AW232" s="13" t="s">
        <v>32</v>
      </c>
      <c r="AX232" s="13" t="s">
        <v>76</v>
      </c>
      <c r="AY232" s="256" t="s">
        <v>138</v>
      </c>
    </row>
    <row r="233" s="2" customFormat="1" ht="20.5" customHeight="1">
      <c r="A233" s="37"/>
      <c r="B233" s="38"/>
      <c r="C233" s="221" t="s">
        <v>282</v>
      </c>
      <c r="D233" s="221" t="s">
        <v>139</v>
      </c>
      <c r="E233" s="222" t="s">
        <v>283</v>
      </c>
      <c r="F233" s="223" t="s">
        <v>284</v>
      </c>
      <c r="G233" s="224" t="s">
        <v>279</v>
      </c>
      <c r="H233" s="225">
        <v>758</v>
      </c>
      <c r="I233" s="226"/>
      <c r="J233" s="227">
        <f>ROUND(I233*H233,2)</f>
        <v>0</v>
      </c>
      <c r="K233" s="228"/>
      <c r="L233" s="43"/>
      <c r="M233" s="229" t="s">
        <v>1</v>
      </c>
      <c r="N233" s="230" t="s">
        <v>41</v>
      </c>
      <c r="O233" s="90"/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3" t="s">
        <v>143</v>
      </c>
      <c r="AT233" s="233" t="s">
        <v>139</v>
      </c>
      <c r="AU233" s="233" t="s">
        <v>83</v>
      </c>
      <c r="AY233" s="16" t="s">
        <v>138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6" t="s">
        <v>83</v>
      </c>
      <c r="BK233" s="234">
        <f>ROUND(I233*H233,2)</f>
        <v>0</v>
      </c>
      <c r="BL233" s="16" t="s">
        <v>143</v>
      </c>
      <c r="BM233" s="233" t="s">
        <v>285</v>
      </c>
    </row>
    <row r="234" s="2" customFormat="1" ht="14.5" customHeight="1">
      <c r="A234" s="37"/>
      <c r="B234" s="38"/>
      <c r="C234" s="221" t="s">
        <v>286</v>
      </c>
      <c r="D234" s="221" t="s">
        <v>139</v>
      </c>
      <c r="E234" s="222" t="s">
        <v>287</v>
      </c>
      <c r="F234" s="223" t="s">
        <v>288</v>
      </c>
      <c r="G234" s="224" t="s">
        <v>289</v>
      </c>
      <c r="H234" s="225">
        <v>4</v>
      </c>
      <c r="I234" s="226"/>
      <c r="J234" s="227">
        <f>ROUND(I234*H234,2)</f>
        <v>0</v>
      </c>
      <c r="K234" s="228"/>
      <c r="L234" s="43"/>
      <c r="M234" s="229" t="s">
        <v>1</v>
      </c>
      <c r="N234" s="230" t="s">
        <v>41</v>
      </c>
      <c r="O234" s="90"/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3" t="s">
        <v>143</v>
      </c>
      <c r="AT234" s="233" t="s">
        <v>139</v>
      </c>
      <c r="AU234" s="233" t="s">
        <v>83</v>
      </c>
      <c r="AY234" s="16" t="s">
        <v>138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6" t="s">
        <v>83</v>
      </c>
      <c r="BK234" s="234">
        <f>ROUND(I234*H234,2)</f>
        <v>0</v>
      </c>
      <c r="BL234" s="16" t="s">
        <v>143</v>
      </c>
      <c r="BM234" s="233" t="s">
        <v>290</v>
      </c>
    </row>
    <row r="235" s="11" customFormat="1" ht="25.92" customHeight="1">
      <c r="A235" s="11"/>
      <c r="B235" s="207"/>
      <c r="C235" s="208"/>
      <c r="D235" s="209" t="s">
        <v>75</v>
      </c>
      <c r="E235" s="210" t="s">
        <v>291</v>
      </c>
      <c r="F235" s="210" t="s">
        <v>292</v>
      </c>
      <c r="G235" s="208"/>
      <c r="H235" s="208"/>
      <c r="I235" s="211"/>
      <c r="J235" s="212">
        <f>BK235</f>
        <v>0</v>
      </c>
      <c r="K235" s="208"/>
      <c r="L235" s="213"/>
      <c r="M235" s="214"/>
      <c r="N235" s="215"/>
      <c r="O235" s="215"/>
      <c r="P235" s="216">
        <f>SUM(P236:P239)</f>
        <v>0</v>
      </c>
      <c r="Q235" s="215"/>
      <c r="R235" s="216">
        <f>SUM(R236:R239)</f>
        <v>0</v>
      </c>
      <c r="S235" s="215"/>
      <c r="T235" s="217">
        <f>SUM(T236:T239)</f>
        <v>207.79054000000002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18" t="s">
        <v>83</v>
      </c>
      <c r="AT235" s="219" t="s">
        <v>75</v>
      </c>
      <c r="AU235" s="219" t="s">
        <v>76</v>
      </c>
      <c r="AY235" s="218" t="s">
        <v>138</v>
      </c>
      <c r="BK235" s="220">
        <f>SUM(BK236:BK239)</f>
        <v>0</v>
      </c>
    </row>
    <row r="236" s="2" customFormat="1" ht="20.5" customHeight="1">
      <c r="A236" s="37"/>
      <c r="B236" s="38"/>
      <c r="C236" s="221" t="s">
        <v>293</v>
      </c>
      <c r="D236" s="221" t="s">
        <v>139</v>
      </c>
      <c r="E236" s="222" t="s">
        <v>294</v>
      </c>
      <c r="F236" s="223" t="s">
        <v>295</v>
      </c>
      <c r="G236" s="224" t="s">
        <v>213</v>
      </c>
      <c r="H236" s="225">
        <v>657.56500000000005</v>
      </c>
      <c r="I236" s="226"/>
      <c r="J236" s="227">
        <f>ROUND(I236*H236,2)</f>
        <v>0</v>
      </c>
      <c r="K236" s="228"/>
      <c r="L236" s="43"/>
      <c r="M236" s="229" t="s">
        <v>1</v>
      </c>
      <c r="N236" s="230" t="s">
        <v>41</v>
      </c>
      <c r="O236" s="90"/>
      <c r="P236" s="231">
        <f>O236*H236</f>
        <v>0</v>
      </c>
      <c r="Q236" s="231">
        <v>0</v>
      </c>
      <c r="R236" s="231">
        <f>Q236*H236</f>
        <v>0</v>
      </c>
      <c r="S236" s="231">
        <v>0.316</v>
      </c>
      <c r="T236" s="232">
        <f>S236*H236</f>
        <v>207.79054000000002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3" t="s">
        <v>143</v>
      </c>
      <c r="AT236" s="233" t="s">
        <v>139</v>
      </c>
      <c r="AU236" s="233" t="s">
        <v>83</v>
      </c>
      <c r="AY236" s="16" t="s">
        <v>138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6" t="s">
        <v>83</v>
      </c>
      <c r="BK236" s="234">
        <f>ROUND(I236*H236,2)</f>
        <v>0</v>
      </c>
      <c r="BL236" s="16" t="s">
        <v>143</v>
      </c>
      <c r="BM236" s="233" t="s">
        <v>296</v>
      </c>
    </row>
    <row r="237" s="12" customFormat="1">
      <c r="A237" s="12"/>
      <c r="B237" s="235"/>
      <c r="C237" s="236"/>
      <c r="D237" s="237" t="s">
        <v>145</v>
      </c>
      <c r="E237" s="238" t="s">
        <v>1</v>
      </c>
      <c r="F237" s="239" t="s">
        <v>166</v>
      </c>
      <c r="G237" s="236"/>
      <c r="H237" s="238" t="s">
        <v>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45" t="s">
        <v>145</v>
      </c>
      <c r="AU237" s="245" t="s">
        <v>83</v>
      </c>
      <c r="AV237" s="12" t="s">
        <v>83</v>
      </c>
      <c r="AW237" s="12" t="s">
        <v>32</v>
      </c>
      <c r="AX237" s="12" t="s">
        <v>76</v>
      </c>
      <c r="AY237" s="245" t="s">
        <v>138</v>
      </c>
    </row>
    <row r="238" s="12" customFormat="1">
      <c r="A238" s="12"/>
      <c r="B238" s="235"/>
      <c r="C238" s="236"/>
      <c r="D238" s="237" t="s">
        <v>145</v>
      </c>
      <c r="E238" s="238" t="s">
        <v>1</v>
      </c>
      <c r="F238" s="239" t="s">
        <v>158</v>
      </c>
      <c r="G238" s="236"/>
      <c r="H238" s="238" t="s">
        <v>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45" t="s">
        <v>145</v>
      </c>
      <c r="AU238" s="245" t="s">
        <v>83</v>
      </c>
      <c r="AV238" s="12" t="s">
        <v>83</v>
      </c>
      <c r="AW238" s="12" t="s">
        <v>32</v>
      </c>
      <c r="AX238" s="12" t="s">
        <v>76</v>
      </c>
      <c r="AY238" s="245" t="s">
        <v>138</v>
      </c>
    </row>
    <row r="239" s="13" customFormat="1">
      <c r="A239" s="13"/>
      <c r="B239" s="246"/>
      <c r="C239" s="247"/>
      <c r="D239" s="237" t="s">
        <v>145</v>
      </c>
      <c r="E239" s="248" t="s">
        <v>1</v>
      </c>
      <c r="F239" s="249" t="s">
        <v>297</v>
      </c>
      <c r="G239" s="247"/>
      <c r="H239" s="250">
        <v>657.56500000000005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145</v>
      </c>
      <c r="AU239" s="256" t="s">
        <v>83</v>
      </c>
      <c r="AV239" s="13" t="s">
        <v>85</v>
      </c>
      <c r="AW239" s="13" t="s">
        <v>32</v>
      </c>
      <c r="AX239" s="13" t="s">
        <v>76</v>
      </c>
      <c r="AY239" s="256" t="s">
        <v>138</v>
      </c>
    </row>
    <row r="240" s="11" customFormat="1" ht="25.92" customHeight="1">
      <c r="A240" s="11"/>
      <c r="B240" s="207"/>
      <c r="C240" s="208"/>
      <c r="D240" s="209" t="s">
        <v>75</v>
      </c>
      <c r="E240" s="210" t="s">
        <v>7</v>
      </c>
      <c r="F240" s="210" t="s">
        <v>298</v>
      </c>
      <c r="G240" s="208"/>
      <c r="H240" s="208"/>
      <c r="I240" s="211"/>
      <c r="J240" s="212">
        <f>BK240</f>
        <v>0</v>
      </c>
      <c r="K240" s="208"/>
      <c r="L240" s="213"/>
      <c r="M240" s="214"/>
      <c r="N240" s="215"/>
      <c r="O240" s="215"/>
      <c r="P240" s="216">
        <f>SUM(P241:P248)</f>
        <v>0</v>
      </c>
      <c r="Q240" s="215"/>
      <c r="R240" s="216">
        <f>SUM(R241:R248)</f>
        <v>63.310886499999995</v>
      </c>
      <c r="S240" s="215"/>
      <c r="T240" s="217">
        <f>SUM(T241:T248)</f>
        <v>0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218" t="s">
        <v>83</v>
      </c>
      <c r="AT240" s="219" t="s">
        <v>75</v>
      </c>
      <c r="AU240" s="219" t="s">
        <v>76</v>
      </c>
      <c r="AY240" s="218" t="s">
        <v>138</v>
      </c>
      <c r="BK240" s="220">
        <f>SUM(BK241:BK248)</f>
        <v>0</v>
      </c>
    </row>
    <row r="241" s="2" customFormat="1" ht="31" customHeight="1">
      <c r="A241" s="37"/>
      <c r="B241" s="38"/>
      <c r="C241" s="221" t="s">
        <v>299</v>
      </c>
      <c r="D241" s="221" t="s">
        <v>139</v>
      </c>
      <c r="E241" s="222" t="s">
        <v>300</v>
      </c>
      <c r="F241" s="223" t="s">
        <v>301</v>
      </c>
      <c r="G241" s="224" t="s">
        <v>279</v>
      </c>
      <c r="H241" s="225">
        <v>279</v>
      </c>
      <c r="I241" s="226"/>
      <c r="J241" s="227">
        <f>ROUND(I241*H241,2)</f>
        <v>0</v>
      </c>
      <c r="K241" s="228"/>
      <c r="L241" s="43"/>
      <c r="M241" s="229" t="s">
        <v>1</v>
      </c>
      <c r="N241" s="230" t="s">
        <v>41</v>
      </c>
      <c r="O241" s="90"/>
      <c r="P241" s="231">
        <f>O241*H241</f>
        <v>0</v>
      </c>
      <c r="Q241" s="231">
        <v>0.22656999999999999</v>
      </c>
      <c r="R241" s="231">
        <f>Q241*H241</f>
        <v>63.213029999999996</v>
      </c>
      <c r="S241" s="231">
        <v>0</v>
      </c>
      <c r="T241" s="23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3" t="s">
        <v>143</v>
      </c>
      <c r="AT241" s="233" t="s">
        <v>139</v>
      </c>
      <c r="AU241" s="233" t="s">
        <v>83</v>
      </c>
      <c r="AY241" s="16" t="s">
        <v>138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6" t="s">
        <v>83</v>
      </c>
      <c r="BK241" s="234">
        <f>ROUND(I241*H241,2)</f>
        <v>0</v>
      </c>
      <c r="BL241" s="16" t="s">
        <v>143</v>
      </c>
      <c r="BM241" s="233" t="s">
        <v>302</v>
      </c>
    </row>
    <row r="242" s="12" customFormat="1">
      <c r="A242" s="12"/>
      <c r="B242" s="235"/>
      <c r="C242" s="236"/>
      <c r="D242" s="237" t="s">
        <v>145</v>
      </c>
      <c r="E242" s="238" t="s">
        <v>1</v>
      </c>
      <c r="F242" s="239" t="s">
        <v>303</v>
      </c>
      <c r="G242" s="236"/>
      <c r="H242" s="238" t="s">
        <v>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45" t="s">
        <v>145</v>
      </c>
      <c r="AU242" s="245" t="s">
        <v>83</v>
      </c>
      <c r="AV242" s="12" t="s">
        <v>83</v>
      </c>
      <c r="AW242" s="12" t="s">
        <v>32</v>
      </c>
      <c r="AX242" s="12" t="s">
        <v>76</v>
      </c>
      <c r="AY242" s="245" t="s">
        <v>138</v>
      </c>
    </row>
    <row r="243" s="13" customFormat="1">
      <c r="A243" s="13"/>
      <c r="B243" s="246"/>
      <c r="C243" s="247"/>
      <c r="D243" s="237" t="s">
        <v>145</v>
      </c>
      <c r="E243" s="248" t="s">
        <v>1</v>
      </c>
      <c r="F243" s="249" t="s">
        <v>304</v>
      </c>
      <c r="G243" s="247"/>
      <c r="H243" s="250">
        <v>279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6" t="s">
        <v>145</v>
      </c>
      <c r="AU243" s="256" t="s">
        <v>83</v>
      </c>
      <c r="AV243" s="13" t="s">
        <v>85</v>
      </c>
      <c r="AW243" s="13" t="s">
        <v>32</v>
      </c>
      <c r="AX243" s="13" t="s">
        <v>76</v>
      </c>
      <c r="AY243" s="256" t="s">
        <v>138</v>
      </c>
    </row>
    <row r="244" s="2" customFormat="1" ht="20.5" customHeight="1">
      <c r="A244" s="37"/>
      <c r="B244" s="38"/>
      <c r="C244" s="221" t="s">
        <v>305</v>
      </c>
      <c r="D244" s="221" t="s">
        <v>139</v>
      </c>
      <c r="E244" s="222" t="s">
        <v>306</v>
      </c>
      <c r="F244" s="223" t="s">
        <v>307</v>
      </c>
      <c r="G244" s="224" t="s">
        <v>213</v>
      </c>
      <c r="H244" s="225">
        <v>344.565</v>
      </c>
      <c r="I244" s="226"/>
      <c r="J244" s="227">
        <f>ROUND(I244*H244,2)</f>
        <v>0</v>
      </c>
      <c r="K244" s="228"/>
      <c r="L244" s="43"/>
      <c r="M244" s="229" t="s">
        <v>1</v>
      </c>
      <c r="N244" s="230" t="s">
        <v>41</v>
      </c>
      <c r="O244" s="90"/>
      <c r="P244" s="231">
        <f>O244*H244</f>
        <v>0</v>
      </c>
      <c r="Q244" s="231">
        <v>0.00010000000000000001</v>
      </c>
      <c r="R244" s="231">
        <f>Q244*H244</f>
        <v>0.034456500000000001</v>
      </c>
      <c r="S244" s="231">
        <v>0</v>
      </c>
      <c r="T244" s="23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3" t="s">
        <v>143</v>
      </c>
      <c r="AT244" s="233" t="s">
        <v>139</v>
      </c>
      <c r="AU244" s="233" t="s">
        <v>83</v>
      </c>
      <c r="AY244" s="16" t="s">
        <v>138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6" t="s">
        <v>83</v>
      </c>
      <c r="BK244" s="234">
        <f>ROUND(I244*H244,2)</f>
        <v>0</v>
      </c>
      <c r="BL244" s="16" t="s">
        <v>143</v>
      </c>
      <c r="BM244" s="233" t="s">
        <v>308</v>
      </c>
    </row>
    <row r="245" s="12" customFormat="1">
      <c r="A245" s="12"/>
      <c r="B245" s="235"/>
      <c r="C245" s="236"/>
      <c r="D245" s="237" t="s">
        <v>145</v>
      </c>
      <c r="E245" s="238" t="s">
        <v>1</v>
      </c>
      <c r="F245" s="239" t="s">
        <v>309</v>
      </c>
      <c r="G245" s="236"/>
      <c r="H245" s="238" t="s">
        <v>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45" t="s">
        <v>145</v>
      </c>
      <c r="AU245" s="245" t="s">
        <v>83</v>
      </c>
      <c r="AV245" s="12" t="s">
        <v>83</v>
      </c>
      <c r="AW245" s="12" t="s">
        <v>32</v>
      </c>
      <c r="AX245" s="12" t="s">
        <v>76</v>
      </c>
      <c r="AY245" s="245" t="s">
        <v>138</v>
      </c>
    </row>
    <row r="246" s="13" customFormat="1">
      <c r="A246" s="13"/>
      <c r="B246" s="246"/>
      <c r="C246" s="247"/>
      <c r="D246" s="237" t="s">
        <v>145</v>
      </c>
      <c r="E246" s="248" t="s">
        <v>1</v>
      </c>
      <c r="F246" s="249" t="s">
        <v>310</v>
      </c>
      <c r="G246" s="247"/>
      <c r="H246" s="250">
        <v>344.565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145</v>
      </c>
      <c r="AU246" s="256" t="s">
        <v>83</v>
      </c>
      <c r="AV246" s="13" t="s">
        <v>85</v>
      </c>
      <c r="AW246" s="13" t="s">
        <v>32</v>
      </c>
      <c r="AX246" s="13" t="s">
        <v>76</v>
      </c>
      <c r="AY246" s="256" t="s">
        <v>138</v>
      </c>
    </row>
    <row r="247" s="2" customFormat="1" ht="20.5" customHeight="1">
      <c r="A247" s="37"/>
      <c r="B247" s="38"/>
      <c r="C247" s="257" t="s">
        <v>311</v>
      </c>
      <c r="D247" s="257" t="s">
        <v>258</v>
      </c>
      <c r="E247" s="258" t="s">
        <v>312</v>
      </c>
      <c r="F247" s="259" t="s">
        <v>313</v>
      </c>
      <c r="G247" s="260" t="s">
        <v>213</v>
      </c>
      <c r="H247" s="261">
        <v>396.25</v>
      </c>
      <c r="I247" s="262"/>
      <c r="J247" s="263">
        <f>ROUND(I247*H247,2)</f>
        <v>0</v>
      </c>
      <c r="K247" s="264"/>
      <c r="L247" s="265"/>
      <c r="M247" s="266" t="s">
        <v>1</v>
      </c>
      <c r="N247" s="267" t="s">
        <v>41</v>
      </c>
      <c r="O247" s="90"/>
      <c r="P247" s="231">
        <f>O247*H247</f>
        <v>0</v>
      </c>
      <c r="Q247" s="231">
        <v>0.00016000000000000001</v>
      </c>
      <c r="R247" s="231">
        <f>Q247*H247</f>
        <v>0.063400000000000012</v>
      </c>
      <c r="S247" s="231">
        <v>0</v>
      </c>
      <c r="T247" s="23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3" t="s">
        <v>261</v>
      </c>
      <c r="AT247" s="233" t="s">
        <v>258</v>
      </c>
      <c r="AU247" s="233" t="s">
        <v>83</v>
      </c>
      <c r="AY247" s="16" t="s">
        <v>138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6" t="s">
        <v>83</v>
      </c>
      <c r="BK247" s="234">
        <f>ROUND(I247*H247,2)</f>
        <v>0</v>
      </c>
      <c r="BL247" s="16" t="s">
        <v>143</v>
      </c>
      <c r="BM247" s="233" t="s">
        <v>314</v>
      </c>
    </row>
    <row r="248" s="13" customFormat="1">
      <c r="A248" s="13"/>
      <c r="B248" s="246"/>
      <c r="C248" s="247"/>
      <c r="D248" s="237" t="s">
        <v>145</v>
      </c>
      <c r="E248" s="247"/>
      <c r="F248" s="249" t="s">
        <v>315</v>
      </c>
      <c r="G248" s="247"/>
      <c r="H248" s="250">
        <v>396.25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6" t="s">
        <v>145</v>
      </c>
      <c r="AU248" s="256" t="s">
        <v>83</v>
      </c>
      <c r="AV248" s="13" t="s">
        <v>85</v>
      </c>
      <c r="AW248" s="13" t="s">
        <v>4</v>
      </c>
      <c r="AX248" s="13" t="s">
        <v>83</v>
      </c>
      <c r="AY248" s="256" t="s">
        <v>138</v>
      </c>
    </row>
    <row r="249" s="11" customFormat="1" ht="25.92" customHeight="1">
      <c r="A249" s="11"/>
      <c r="B249" s="207"/>
      <c r="C249" s="208"/>
      <c r="D249" s="209" t="s">
        <v>75</v>
      </c>
      <c r="E249" s="210" t="s">
        <v>316</v>
      </c>
      <c r="F249" s="210" t="s">
        <v>317</v>
      </c>
      <c r="G249" s="208"/>
      <c r="H249" s="208"/>
      <c r="I249" s="211"/>
      <c r="J249" s="212">
        <f>BK249</f>
        <v>0</v>
      </c>
      <c r="K249" s="208"/>
      <c r="L249" s="213"/>
      <c r="M249" s="214"/>
      <c r="N249" s="215"/>
      <c r="O249" s="215"/>
      <c r="P249" s="216">
        <f>SUM(P250:P258)</f>
        <v>0</v>
      </c>
      <c r="Q249" s="215"/>
      <c r="R249" s="216">
        <f>SUM(R250:R258)</f>
        <v>0</v>
      </c>
      <c r="S249" s="215"/>
      <c r="T249" s="217">
        <f>SUM(T250:T258)</f>
        <v>0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R249" s="218" t="s">
        <v>83</v>
      </c>
      <c r="AT249" s="219" t="s">
        <v>75</v>
      </c>
      <c r="AU249" s="219" t="s">
        <v>76</v>
      </c>
      <c r="AY249" s="218" t="s">
        <v>138</v>
      </c>
      <c r="BK249" s="220">
        <f>SUM(BK250:BK258)</f>
        <v>0</v>
      </c>
    </row>
    <row r="250" s="2" customFormat="1" ht="20.5" customHeight="1">
      <c r="A250" s="37"/>
      <c r="B250" s="38"/>
      <c r="C250" s="221" t="s">
        <v>318</v>
      </c>
      <c r="D250" s="221" t="s">
        <v>139</v>
      </c>
      <c r="E250" s="222" t="s">
        <v>319</v>
      </c>
      <c r="F250" s="223" t="s">
        <v>320</v>
      </c>
      <c r="G250" s="224" t="s">
        <v>156</v>
      </c>
      <c r="H250" s="225">
        <v>46.807000000000002</v>
      </c>
      <c r="I250" s="226"/>
      <c r="J250" s="227">
        <f>ROUND(I250*H250,2)</f>
        <v>0</v>
      </c>
      <c r="K250" s="228"/>
      <c r="L250" s="43"/>
      <c r="M250" s="229" t="s">
        <v>1</v>
      </c>
      <c r="N250" s="230" t="s">
        <v>41</v>
      </c>
      <c r="O250" s="90"/>
      <c r="P250" s="231">
        <f>O250*H250</f>
        <v>0</v>
      </c>
      <c r="Q250" s="231">
        <v>0</v>
      </c>
      <c r="R250" s="231">
        <f>Q250*H250</f>
        <v>0</v>
      </c>
      <c r="S250" s="231">
        <v>0</v>
      </c>
      <c r="T250" s="23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3" t="s">
        <v>143</v>
      </c>
      <c r="AT250" s="233" t="s">
        <v>139</v>
      </c>
      <c r="AU250" s="233" t="s">
        <v>83</v>
      </c>
      <c r="AY250" s="16" t="s">
        <v>138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6" t="s">
        <v>83</v>
      </c>
      <c r="BK250" s="234">
        <f>ROUND(I250*H250,2)</f>
        <v>0</v>
      </c>
      <c r="BL250" s="16" t="s">
        <v>143</v>
      </c>
      <c r="BM250" s="233" t="s">
        <v>321</v>
      </c>
    </row>
    <row r="251" s="12" customFormat="1">
      <c r="A251" s="12"/>
      <c r="B251" s="235"/>
      <c r="C251" s="236"/>
      <c r="D251" s="237" t="s">
        <v>145</v>
      </c>
      <c r="E251" s="238" t="s">
        <v>1</v>
      </c>
      <c r="F251" s="239" t="s">
        <v>166</v>
      </c>
      <c r="G251" s="236"/>
      <c r="H251" s="238" t="s">
        <v>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45" t="s">
        <v>145</v>
      </c>
      <c r="AU251" s="245" t="s">
        <v>83</v>
      </c>
      <c r="AV251" s="12" t="s">
        <v>83</v>
      </c>
      <c r="AW251" s="12" t="s">
        <v>32</v>
      </c>
      <c r="AX251" s="12" t="s">
        <v>76</v>
      </c>
      <c r="AY251" s="245" t="s">
        <v>138</v>
      </c>
    </row>
    <row r="252" s="12" customFormat="1">
      <c r="A252" s="12"/>
      <c r="B252" s="235"/>
      <c r="C252" s="236"/>
      <c r="D252" s="237" t="s">
        <v>145</v>
      </c>
      <c r="E252" s="238" t="s">
        <v>1</v>
      </c>
      <c r="F252" s="239" t="s">
        <v>158</v>
      </c>
      <c r="G252" s="236"/>
      <c r="H252" s="238" t="s">
        <v>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45" t="s">
        <v>145</v>
      </c>
      <c r="AU252" s="245" t="s">
        <v>83</v>
      </c>
      <c r="AV252" s="12" t="s">
        <v>83</v>
      </c>
      <c r="AW252" s="12" t="s">
        <v>32</v>
      </c>
      <c r="AX252" s="12" t="s">
        <v>76</v>
      </c>
      <c r="AY252" s="245" t="s">
        <v>138</v>
      </c>
    </row>
    <row r="253" s="13" customFormat="1">
      <c r="A253" s="13"/>
      <c r="B253" s="246"/>
      <c r="C253" s="247"/>
      <c r="D253" s="237" t="s">
        <v>145</v>
      </c>
      <c r="E253" s="248" t="s">
        <v>1</v>
      </c>
      <c r="F253" s="249" t="s">
        <v>322</v>
      </c>
      <c r="G253" s="247"/>
      <c r="H253" s="250">
        <v>46.807000000000002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6" t="s">
        <v>145</v>
      </c>
      <c r="AU253" s="256" t="s">
        <v>83</v>
      </c>
      <c r="AV253" s="13" t="s">
        <v>85</v>
      </c>
      <c r="AW253" s="13" t="s">
        <v>32</v>
      </c>
      <c r="AX253" s="13" t="s">
        <v>76</v>
      </c>
      <c r="AY253" s="256" t="s">
        <v>138</v>
      </c>
    </row>
    <row r="254" s="2" customFormat="1" ht="14.5" customHeight="1">
      <c r="A254" s="37"/>
      <c r="B254" s="38"/>
      <c r="C254" s="221" t="s">
        <v>323</v>
      </c>
      <c r="D254" s="221" t="s">
        <v>139</v>
      </c>
      <c r="E254" s="222" t="s">
        <v>324</v>
      </c>
      <c r="F254" s="223" t="s">
        <v>325</v>
      </c>
      <c r="G254" s="224" t="s">
        <v>156</v>
      </c>
      <c r="H254" s="225">
        <v>1.5349999999999999</v>
      </c>
      <c r="I254" s="226"/>
      <c r="J254" s="227">
        <f>ROUND(I254*H254,2)</f>
        <v>0</v>
      </c>
      <c r="K254" s="228"/>
      <c r="L254" s="43"/>
      <c r="M254" s="229" t="s">
        <v>1</v>
      </c>
      <c r="N254" s="230" t="s">
        <v>41</v>
      </c>
      <c r="O254" s="90"/>
      <c r="P254" s="231">
        <f>O254*H254</f>
        <v>0</v>
      </c>
      <c r="Q254" s="231">
        <v>0</v>
      </c>
      <c r="R254" s="231">
        <f>Q254*H254</f>
        <v>0</v>
      </c>
      <c r="S254" s="231">
        <v>0</v>
      </c>
      <c r="T254" s="232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3" t="s">
        <v>143</v>
      </c>
      <c r="AT254" s="233" t="s">
        <v>139</v>
      </c>
      <c r="AU254" s="233" t="s">
        <v>83</v>
      </c>
      <c r="AY254" s="16" t="s">
        <v>138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6" t="s">
        <v>83</v>
      </c>
      <c r="BK254" s="234">
        <f>ROUND(I254*H254,2)</f>
        <v>0</v>
      </c>
      <c r="BL254" s="16" t="s">
        <v>143</v>
      </c>
      <c r="BM254" s="233" t="s">
        <v>326</v>
      </c>
    </row>
    <row r="255" s="12" customFormat="1">
      <c r="A255" s="12"/>
      <c r="B255" s="235"/>
      <c r="C255" s="236"/>
      <c r="D255" s="237" t="s">
        <v>145</v>
      </c>
      <c r="E255" s="238" t="s">
        <v>1</v>
      </c>
      <c r="F255" s="239" t="s">
        <v>327</v>
      </c>
      <c r="G255" s="236"/>
      <c r="H255" s="238" t="s">
        <v>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45" t="s">
        <v>145</v>
      </c>
      <c r="AU255" s="245" t="s">
        <v>83</v>
      </c>
      <c r="AV255" s="12" t="s">
        <v>83</v>
      </c>
      <c r="AW255" s="12" t="s">
        <v>32</v>
      </c>
      <c r="AX255" s="12" t="s">
        <v>76</v>
      </c>
      <c r="AY255" s="245" t="s">
        <v>138</v>
      </c>
    </row>
    <row r="256" s="13" customFormat="1">
      <c r="A256" s="13"/>
      <c r="B256" s="246"/>
      <c r="C256" s="247"/>
      <c r="D256" s="237" t="s">
        <v>145</v>
      </c>
      <c r="E256" s="248" t="s">
        <v>1</v>
      </c>
      <c r="F256" s="249" t="s">
        <v>328</v>
      </c>
      <c r="G256" s="247"/>
      <c r="H256" s="250">
        <v>34.457000000000001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6" t="s">
        <v>145</v>
      </c>
      <c r="AU256" s="256" t="s">
        <v>83</v>
      </c>
      <c r="AV256" s="13" t="s">
        <v>85</v>
      </c>
      <c r="AW256" s="13" t="s">
        <v>32</v>
      </c>
      <c r="AX256" s="13" t="s">
        <v>76</v>
      </c>
      <c r="AY256" s="256" t="s">
        <v>138</v>
      </c>
    </row>
    <row r="257" s="12" customFormat="1">
      <c r="A257" s="12"/>
      <c r="B257" s="235"/>
      <c r="C257" s="236"/>
      <c r="D257" s="237" t="s">
        <v>145</v>
      </c>
      <c r="E257" s="238" t="s">
        <v>1</v>
      </c>
      <c r="F257" s="239" t="s">
        <v>329</v>
      </c>
      <c r="G257" s="236"/>
      <c r="H257" s="238" t="s">
        <v>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45" t="s">
        <v>145</v>
      </c>
      <c r="AU257" s="245" t="s">
        <v>83</v>
      </c>
      <c r="AV257" s="12" t="s">
        <v>83</v>
      </c>
      <c r="AW257" s="12" t="s">
        <v>32</v>
      </c>
      <c r="AX257" s="12" t="s">
        <v>76</v>
      </c>
      <c r="AY257" s="245" t="s">
        <v>138</v>
      </c>
    </row>
    <row r="258" s="13" customFormat="1">
      <c r="A258" s="13"/>
      <c r="B258" s="246"/>
      <c r="C258" s="247"/>
      <c r="D258" s="237" t="s">
        <v>145</v>
      </c>
      <c r="E258" s="248" t="s">
        <v>1</v>
      </c>
      <c r="F258" s="249" t="s">
        <v>330</v>
      </c>
      <c r="G258" s="247"/>
      <c r="H258" s="250">
        <v>-32.921999999999997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6" t="s">
        <v>145</v>
      </c>
      <c r="AU258" s="256" t="s">
        <v>83</v>
      </c>
      <c r="AV258" s="13" t="s">
        <v>85</v>
      </c>
      <c r="AW258" s="13" t="s">
        <v>32</v>
      </c>
      <c r="AX258" s="13" t="s">
        <v>76</v>
      </c>
      <c r="AY258" s="256" t="s">
        <v>138</v>
      </c>
    </row>
    <row r="259" s="11" customFormat="1" ht="25.92" customHeight="1">
      <c r="A259" s="11"/>
      <c r="B259" s="207"/>
      <c r="C259" s="208"/>
      <c r="D259" s="209" t="s">
        <v>75</v>
      </c>
      <c r="E259" s="210" t="s">
        <v>331</v>
      </c>
      <c r="F259" s="210" t="s">
        <v>332</v>
      </c>
      <c r="G259" s="208"/>
      <c r="H259" s="208"/>
      <c r="I259" s="211"/>
      <c r="J259" s="212">
        <f>BK259</f>
        <v>0</v>
      </c>
      <c r="K259" s="208"/>
      <c r="L259" s="213"/>
      <c r="M259" s="214"/>
      <c r="N259" s="215"/>
      <c r="O259" s="215"/>
      <c r="P259" s="216">
        <f>SUM(P260:P264)</f>
        <v>0</v>
      </c>
      <c r="Q259" s="215"/>
      <c r="R259" s="216">
        <f>SUM(R260:R264)</f>
        <v>0</v>
      </c>
      <c r="S259" s="215"/>
      <c r="T259" s="217">
        <f>SUM(T260:T264)</f>
        <v>0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R259" s="218" t="s">
        <v>83</v>
      </c>
      <c r="AT259" s="219" t="s">
        <v>75</v>
      </c>
      <c r="AU259" s="219" t="s">
        <v>76</v>
      </c>
      <c r="AY259" s="218" t="s">
        <v>138</v>
      </c>
      <c r="BK259" s="220">
        <f>SUM(BK260:BK264)</f>
        <v>0</v>
      </c>
    </row>
    <row r="260" s="2" customFormat="1" ht="31" customHeight="1">
      <c r="A260" s="37"/>
      <c r="B260" s="38"/>
      <c r="C260" s="221" t="s">
        <v>333</v>
      </c>
      <c r="D260" s="221" t="s">
        <v>139</v>
      </c>
      <c r="E260" s="222" t="s">
        <v>334</v>
      </c>
      <c r="F260" s="223" t="s">
        <v>335</v>
      </c>
      <c r="G260" s="224" t="s">
        <v>213</v>
      </c>
      <c r="H260" s="225">
        <v>468.065</v>
      </c>
      <c r="I260" s="226"/>
      <c r="J260" s="227">
        <f>ROUND(I260*H260,2)</f>
        <v>0</v>
      </c>
      <c r="K260" s="228"/>
      <c r="L260" s="43"/>
      <c r="M260" s="229" t="s">
        <v>1</v>
      </c>
      <c r="N260" s="230" t="s">
        <v>41</v>
      </c>
      <c r="O260" s="90"/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3" t="s">
        <v>143</v>
      </c>
      <c r="AT260" s="233" t="s">
        <v>139</v>
      </c>
      <c r="AU260" s="233" t="s">
        <v>83</v>
      </c>
      <c r="AY260" s="16" t="s">
        <v>138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6" t="s">
        <v>83</v>
      </c>
      <c r="BK260" s="234">
        <f>ROUND(I260*H260,2)</f>
        <v>0</v>
      </c>
      <c r="BL260" s="16" t="s">
        <v>143</v>
      </c>
      <c r="BM260" s="233" t="s">
        <v>336</v>
      </c>
    </row>
    <row r="261" s="12" customFormat="1">
      <c r="A261" s="12"/>
      <c r="B261" s="235"/>
      <c r="C261" s="236"/>
      <c r="D261" s="237" t="s">
        <v>145</v>
      </c>
      <c r="E261" s="238" t="s">
        <v>1</v>
      </c>
      <c r="F261" s="239" t="s">
        <v>337</v>
      </c>
      <c r="G261" s="236"/>
      <c r="H261" s="238" t="s">
        <v>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45" t="s">
        <v>145</v>
      </c>
      <c r="AU261" s="245" t="s">
        <v>83</v>
      </c>
      <c r="AV261" s="12" t="s">
        <v>83</v>
      </c>
      <c r="AW261" s="12" t="s">
        <v>32</v>
      </c>
      <c r="AX261" s="12" t="s">
        <v>76</v>
      </c>
      <c r="AY261" s="245" t="s">
        <v>138</v>
      </c>
    </row>
    <row r="262" s="12" customFormat="1">
      <c r="A262" s="12"/>
      <c r="B262" s="235"/>
      <c r="C262" s="236"/>
      <c r="D262" s="237" t="s">
        <v>145</v>
      </c>
      <c r="E262" s="238" t="s">
        <v>1</v>
      </c>
      <c r="F262" s="239" t="s">
        <v>338</v>
      </c>
      <c r="G262" s="236"/>
      <c r="H262" s="238" t="s">
        <v>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45" t="s">
        <v>145</v>
      </c>
      <c r="AU262" s="245" t="s">
        <v>83</v>
      </c>
      <c r="AV262" s="12" t="s">
        <v>83</v>
      </c>
      <c r="AW262" s="12" t="s">
        <v>32</v>
      </c>
      <c r="AX262" s="12" t="s">
        <v>76</v>
      </c>
      <c r="AY262" s="245" t="s">
        <v>138</v>
      </c>
    </row>
    <row r="263" s="12" customFormat="1">
      <c r="A263" s="12"/>
      <c r="B263" s="235"/>
      <c r="C263" s="236"/>
      <c r="D263" s="237" t="s">
        <v>145</v>
      </c>
      <c r="E263" s="238" t="s">
        <v>1</v>
      </c>
      <c r="F263" s="239" t="s">
        <v>158</v>
      </c>
      <c r="G263" s="236"/>
      <c r="H263" s="238" t="s">
        <v>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45" t="s">
        <v>145</v>
      </c>
      <c r="AU263" s="245" t="s">
        <v>83</v>
      </c>
      <c r="AV263" s="12" t="s">
        <v>83</v>
      </c>
      <c r="AW263" s="12" t="s">
        <v>32</v>
      </c>
      <c r="AX263" s="12" t="s">
        <v>76</v>
      </c>
      <c r="AY263" s="245" t="s">
        <v>138</v>
      </c>
    </row>
    <row r="264" s="13" customFormat="1">
      <c r="A264" s="13"/>
      <c r="B264" s="246"/>
      <c r="C264" s="247"/>
      <c r="D264" s="237" t="s">
        <v>145</v>
      </c>
      <c r="E264" s="248" t="s">
        <v>1</v>
      </c>
      <c r="F264" s="249" t="s">
        <v>339</v>
      </c>
      <c r="G264" s="247"/>
      <c r="H264" s="250">
        <v>468.065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6" t="s">
        <v>145</v>
      </c>
      <c r="AU264" s="256" t="s">
        <v>83</v>
      </c>
      <c r="AV264" s="13" t="s">
        <v>85</v>
      </c>
      <c r="AW264" s="13" t="s">
        <v>32</v>
      </c>
      <c r="AX264" s="13" t="s">
        <v>76</v>
      </c>
      <c r="AY264" s="256" t="s">
        <v>138</v>
      </c>
    </row>
    <row r="265" s="11" customFormat="1" ht="25.92" customHeight="1">
      <c r="A265" s="11"/>
      <c r="B265" s="207"/>
      <c r="C265" s="208"/>
      <c r="D265" s="209" t="s">
        <v>75</v>
      </c>
      <c r="E265" s="210" t="s">
        <v>340</v>
      </c>
      <c r="F265" s="210" t="s">
        <v>341</v>
      </c>
      <c r="G265" s="208"/>
      <c r="H265" s="208"/>
      <c r="I265" s="211"/>
      <c r="J265" s="212">
        <f>BK265</f>
        <v>0</v>
      </c>
      <c r="K265" s="208"/>
      <c r="L265" s="213"/>
      <c r="M265" s="214"/>
      <c r="N265" s="215"/>
      <c r="O265" s="215"/>
      <c r="P265" s="216">
        <f>SUM(P266:P275)</f>
        <v>0</v>
      </c>
      <c r="Q265" s="215"/>
      <c r="R265" s="216">
        <f>SUM(R266:R275)</f>
        <v>0</v>
      </c>
      <c r="S265" s="215"/>
      <c r="T265" s="217">
        <f>SUM(T266:T275)</f>
        <v>0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R265" s="218" t="s">
        <v>83</v>
      </c>
      <c r="AT265" s="219" t="s">
        <v>75</v>
      </c>
      <c r="AU265" s="219" t="s">
        <v>76</v>
      </c>
      <c r="AY265" s="218" t="s">
        <v>138</v>
      </c>
      <c r="BK265" s="220">
        <f>SUM(BK266:BK275)</f>
        <v>0</v>
      </c>
    </row>
    <row r="266" s="2" customFormat="1" ht="31" customHeight="1">
      <c r="A266" s="37"/>
      <c r="B266" s="38"/>
      <c r="C266" s="221" t="s">
        <v>331</v>
      </c>
      <c r="D266" s="221" t="s">
        <v>139</v>
      </c>
      <c r="E266" s="222" t="s">
        <v>342</v>
      </c>
      <c r="F266" s="223" t="s">
        <v>343</v>
      </c>
      <c r="G266" s="224" t="s">
        <v>213</v>
      </c>
      <c r="H266" s="225">
        <v>657.56500000000005</v>
      </c>
      <c r="I266" s="226"/>
      <c r="J266" s="227">
        <f>ROUND(I266*H266,2)</f>
        <v>0</v>
      </c>
      <c r="K266" s="228"/>
      <c r="L266" s="43"/>
      <c r="M266" s="229" t="s">
        <v>1</v>
      </c>
      <c r="N266" s="230" t="s">
        <v>41</v>
      </c>
      <c r="O266" s="90"/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3" t="s">
        <v>143</v>
      </c>
      <c r="AT266" s="233" t="s">
        <v>139</v>
      </c>
      <c r="AU266" s="233" t="s">
        <v>83</v>
      </c>
      <c r="AY266" s="16" t="s">
        <v>138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6" t="s">
        <v>83</v>
      </c>
      <c r="BK266" s="234">
        <f>ROUND(I266*H266,2)</f>
        <v>0</v>
      </c>
      <c r="BL266" s="16" t="s">
        <v>143</v>
      </c>
      <c r="BM266" s="233" t="s">
        <v>344</v>
      </c>
    </row>
    <row r="267" s="12" customFormat="1">
      <c r="A267" s="12"/>
      <c r="B267" s="235"/>
      <c r="C267" s="236"/>
      <c r="D267" s="237" t="s">
        <v>145</v>
      </c>
      <c r="E267" s="238" t="s">
        <v>1</v>
      </c>
      <c r="F267" s="239" t="s">
        <v>166</v>
      </c>
      <c r="G267" s="236"/>
      <c r="H267" s="238" t="s">
        <v>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45" t="s">
        <v>145</v>
      </c>
      <c r="AU267" s="245" t="s">
        <v>83</v>
      </c>
      <c r="AV267" s="12" t="s">
        <v>83</v>
      </c>
      <c r="AW267" s="12" t="s">
        <v>32</v>
      </c>
      <c r="AX267" s="12" t="s">
        <v>76</v>
      </c>
      <c r="AY267" s="245" t="s">
        <v>138</v>
      </c>
    </row>
    <row r="268" s="12" customFormat="1">
      <c r="A268" s="12"/>
      <c r="B268" s="235"/>
      <c r="C268" s="236"/>
      <c r="D268" s="237" t="s">
        <v>145</v>
      </c>
      <c r="E268" s="238" t="s">
        <v>1</v>
      </c>
      <c r="F268" s="239" t="s">
        <v>158</v>
      </c>
      <c r="G268" s="236"/>
      <c r="H268" s="238" t="s">
        <v>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45" t="s">
        <v>145</v>
      </c>
      <c r="AU268" s="245" t="s">
        <v>83</v>
      </c>
      <c r="AV268" s="12" t="s">
        <v>83</v>
      </c>
      <c r="AW268" s="12" t="s">
        <v>32</v>
      </c>
      <c r="AX268" s="12" t="s">
        <v>76</v>
      </c>
      <c r="AY268" s="245" t="s">
        <v>138</v>
      </c>
    </row>
    <row r="269" s="13" customFormat="1">
      <c r="A269" s="13"/>
      <c r="B269" s="246"/>
      <c r="C269" s="247"/>
      <c r="D269" s="237" t="s">
        <v>145</v>
      </c>
      <c r="E269" s="248" t="s">
        <v>1</v>
      </c>
      <c r="F269" s="249" t="s">
        <v>345</v>
      </c>
      <c r="G269" s="247"/>
      <c r="H269" s="250">
        <v>657.56500000000005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6" t="s">
        <v>145</v>
      </c>
      <c r="AU269" s="256" t="s">
        <v>83</v>
      </c>
      <c r="AV269" s="13" t="s">
        <v>85</v>
      </c>
      <c r="AW269" s="13" t="s">
        <v>32</v>
      </c>
      <c r="AX269" s="13" t="s">
        <v>76</v>
      </c>
      <c r="AY269" s="256" t="s">
        <v>138</v>
      </c>
    </row>
    <row r="270" s="2" customFormat="1" ht="20.5" customHeight="1">
      <c r="A270" s="37"/>
      <c r="B270" s="38"/>
      <c r="C270" s="221" t="s">
        <v>340</v>
      </c>
      <c r="D270" s="221" t="s">
        <v>139</v>
      </c>
      <c r="E270" s="222" t="s">
        <v>346</v>
      </c>
      <c r="F270" s="223" t="s">
        <v>347</v>
      </c>
      <c r="G270" s="224" t="s">
        <v>213</v>
      </c>
      <c r="H270" s="225">
        <v>657.56500000000005</v>
      </c>
      <c r="I270" s="226"/>
      <c r="J270" s="227">
        <f>ROUND(I270*H270,2)</f>
        <v>0</v>
      </c>
      <c r="K270" s="228"/>
      <c r="L270" s="43"/>
      <c r="M270" s="229" t="s">
        <v>1</v>
      </c>
      <c r="N270" s="230" t="s">
        <v>41</v>
      </c>
      <c r="O270" s="90"/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3" t="s">
        <v>143</v>
      </c>
      <c r="AT270" s="233" t="s">
        <v>139</v>
      </c>
      <c r="AU270" s="233" t="s">
        <v>83</v>
      </c>
      <c r="AY270" s="16" t="s">
        <v>138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6" t="s">
        <v>83</v>
      </c>
      <c r="BK270" s="234">
        <f>ROUND(I270*H270,2)</f>
        <v>0</v>
      </c>
      <c r="BL270" s="16" t="s">
        <v>143</v>
      </c>
      <c r="BM270" s="233" t="s">
        <v>348</v>
      </c>
    </row>
    <row r="271" s="12" customFormat="1">
      <c r="A271" s="12"/>
      <c r="B271" s="235"/>
      <c r="C271" s="236"/>
      <c r="D271" s="237" t="s">
        <v>145</v>
      </c>
      <c r="E271" s="238" t="s">
        <v>1</v>
      </c>
      <c r="F271" s="239" t="s">
        <v>166</v>
      </c>
      <c r="G271" s="236"/>
      <c r="H271" s="238" t="s">
        <v>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45" t="s">
        <v>145</v>
      </c>
      <c r="AU271" s="245" t="s">
        <v>83</v>
      </c>
      <c r="AV271" s="12" t="s">
        <v>83</v>
      </c>
      <c r="AW271" s="12" t="s">
        <v>32</v>
      </c>
      <c r="AX271" s="12" t="s">
        <v>76</v>
      </c>
      <c r="AY271" s="245" t="s">
        <v>138</v>
      </c>
    </row>
    <row r="272" s="12" customFormat="1">
      <c r="A272" s="12"/>
      <c r="B272" s="235"/>
      <c r="C272" s="236"/>
      <c r="D272" s="237" t="s">
        <v>145</v>
      </c>
      <c r="E272" s="238" t="s">
        <v>1</v>
      </c>
      <c r="F272" s="239" t="s">
        <v>158</v>
      </c>
      <c r="G272" s="236"/>
      <c r="H272" s="238" t="s">
        <v>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45" t="s">
        <v>145</v>
      </c>
      <c r="AU272" s="245" t="s">
        <v>83</v>
      </c>
      <c r="AV272" s="12" t="s">
        <v>83</v>
      </c>
      <c r="AW272" s="12" t="s">
        <v>32</v>
      </c>
      <c r="AX272" s="12" t="s">
        <v>76</v>
      </c>
      <c r="AY272" s="245" t="s">
        <v>138</v>
      </c>
    </row>
    <row r="273" s="13" customFormat="1">
      <c r="A273" s="13"/>
      <c r="B273" s="246"/>
      <c r="C273" s="247"/>
      <c r="D273" s="237" t="s">
        <v>145</v>
      </c>
      <c r="E273" s="248" t="s">
        <v>1</v>
      </c>
      <c r="F273" s="249" t="s">
        <v>297</v>
      </c>
      <c r="G273" s="247"/>
      <c r="H273" s="250">
        <v>657.56500000000005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6" t="s">
        <v>145</v>
      </c>
      <c r="AU273" s="256" t="s">
        <v>83</v>
      </c>
      <c r="AV273" s="13" t="s">
        <v>85</v>
      </c>
      <c r="AW273" s="13" t="s">
        <v>32</v>
      </c>
      <c r="AX273" s="13" t="s">
        <v>76</v>
      </c>
      <c r="AY273" s="256" t="s">
        <v>138</v>
      </c>
    </row>
    <row r="274" s="2" customFormat="1" ht="20.5" customHeight="1">
      <c r="A274" s="37"/>
      <c r="B274" s="38"/>
      <c r="C274" s="221" t="s">
        <v>349</v>
      </c>
      <c r="D274" s="221" t="s">
        <v>139</v>
      </c>
      <c r="E274" s="222" t="s">
        <v>350</v>
      </c>
      <c r="F274" s="223" t="s">
        <v>351</v>
      </c>
      <c r="G274" s="224" t="s">
        <v>213</v>
      </c>
      <c r="H274" s="225">
        <v>657.56500000000005</v>
      </c>
      <c r="I274" s="226"/>
      <c r="J274" s="227">
        <f>ROUND(I274*H274,2)</f>
        <v>0</v>
      </c>
      <c r="K274" s="228"/>
      <c r="L274" s="43"/>
      <c r="M274" s="229" t="s">
        <v>1</v>
      </c>
      <c r="N274" s="230" t="s">
        <v>41</v>
      </c>
      <c r="O274" s="90"/>
      <c r="P274" s="231">
        <f>O274*H274</f>
        <v>0</v>
      </c>
      <c r="Q274" s="231">
        <v>0</v>
      </c>
      <c r="R274" s="231">
        <f>Q274*H274</f>
        <v>0</v>
      </c>
      <c r="S274" s="231">
        <v>0</v>
      </c>
      <c r="T274" s="23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3" t="s">
        <v>143</v>
      </c>
      <c r="AT274" s="233" t="s">
        <v>139</v>
      </c>
      <c r="AU274" s="233" t="s">
        <v>83</v>
      </c>
      <c r="AY274" s="16" t="s">
        <v>138</v>
      </c>
      <c r="BE274" s="234">
        <f>IF(N274="základní",J274,0)</f>
        <v>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6" t="s">
        <v>83</v>
      </c>
      <c r="BK274" s="234">
        <f>ROUND(I274*H274,2)</f>
        <v>0</v>
      </c>
      <c r="BL274" s="16" t="s">
        <v>143</v>
      </c>
      <c r="BM274" s="233" t="s">
        <v>352</v>
      </c>
    </row>
    <row r="275" s="2" customFormat="1" ht="20.5" customHeight="1">
      <c r="A275" s="37"/>
      <c r="B275" s="38"/>
      <c r="C275" s="221" t="s">
        <v>353</v>
      </c>
      <c r="D275" s="221" t="s">
        <v>139</v>
      </c>
      <c r="E275" s="222" t="s">
        <v>354</v>
      </c>
      <c r="F275" s="223" t="s">
        <v>355</v>
      </c>
      <c r="G275" s="224" t="s">
        <v>213</v>
      </c>
      <c r="H275" s="225">
        <v>657.56500000000005</v>
      </c>
      <c r="I275" s="226"/>
      <c r="J275" s="227">
        <f>ROUND(I275*H275,2)</f>
        <v>0</v>
      </c>
      <c r="K275" s="228"/>
      <c r="L275" s="43"/>
      <c r="M275" s="229" t="s">
        <v>1</v>
      </c>
      <c r="N275" s="230" t="s">
        <v>41</v>
      </c>
      <c r="O275" s="90"/>
      <c r="P275" s="231">
        <f>O275*H275</f>
        <v>0</v>
      </c>
      <c r="Q275" s="231">
        <v>0</v>
      </c>
      <c r="R275" s="231">
        <f>Q275*H275</f>
        <v>0</v>
      </c>
      <c r="S275" s="231">
        <v>0</v>
      </c>
      <c r="T275" s="23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3" t="s">
        <v>143</v>
      </c>
      <c r="AT275" s="233" t="s">
        <v>139</v>
      </c>
      <c r="AU275" s="233" t="s">
        <v>83</v>
      </c>
      <c r="AY275" s="16" t="s">
        <v>138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6" t="s">
        <v>83</v>
      </c>
      <c r="BK275" s="234">
        <f>ROUND(I275*H275,2)</f>
        <v>0</v>
      </c>
      <c r="BL275" s="16" t="s">
        <v>143</v>
      </c>
      <c r="BM275" s="233" t="s">
        <v>356</v>
      </c>
    </row>
    <row r="276" s="11" customFormat="1" ht="25.92" customHeight="1">
      <c r="A276" s="11"/>
      <c r="B276" s="207"/>
      <c r="C276" s="208"/>
      <c r="D276" s="209" t="s">
        <v>75</v>
      </c>
      <c r="E276" s="210" t="s">
        <v>357</v>
      </c>
      <c r="F276" s="210" t="s">
        <v>358</v>
      </c>
      <c r="G276" s="208"/>
      <c r="H276" s="208"/>
      <c r="I276" s="211"/>
      <c r="J276" s="212">
        <f>BK276</f>
        <v>0</v>
      </c>
      <c r="K276" s="208"/>
      <c r="L276" s="213"/>
      <c r="M276" s="214"/>
      <c r="N276" s="215"/>
      <c r="O276" s="215"/>
      <c r="P276" s="216">
        <f>SUM(P277:P282)</f>
        <v>0</v>
      </c>
      <c r="Q276" s="215"/>
      <c r="R276" s="216">
        <f>SUM(R277:R282)</f>
        <v>2.8157804999999998</v>
      </c>
      <c r="S276" s="215"/>
      <c r="T276" s="217">
        <f>SUM(T277:T282)</f>
        <v>0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R276" s="218" t="s">
        <v>83</v>
      </c>
      <c r="AT276" s="219" t="s">
        <v>75</v>
      </c>
      <c r="AU276" s="219" t="s">
        <v>76</v>
      </c>
      <c r="AY276" s="218" t="s">
        <v>138</v>
      </c>
      <c r="BK276" s="220">
        <f>SUM(BK277:BK282)</f>
        <v>0</v>
      </c>
    </row>
    <row r="277" s="2" customFormat="1" ht="20.5" customHeight="1">
      <c r="A277" s="37"/>
      <c r="B277" s="38"/>
      <c r="C277" s="221" t="s">
        <v>359</v>
      </c>
      <c r="D277" s="221" t="s">
        <v>139</v>
      </c>
      <c r="E277" s="222" t="s">
        <v>360</v>
      </c>
      <c r="F277" s="223" t="s">
        <v>361</v>
      </c>
      <c r="G277" s="224" t="s">
        <v>279</v>
      </c>
      <c r="H277" s="225">
        <v>379</v>
      </c>
      <c r="I277" s="226"/>
      <c r="J277" s="227">
        <f>ROUND(I277*H277,2)</f>
        <v>0</v>
      </c>
      <c r="K277" s="228"/>
      <c r="L277" s="43"/>
      <c r="M277" s="229" t="s">
        <v>1</v>
      </c>
      <c r="N277" s="230" t="s">
        <v>41</v>
      </c>
      <c r="O277" s="90"/>
      <c r="P277" s="231">
        <f>O277*H277</f>
        <v>0</v>
      </c>
      <c r="Q277" s="231">
        <v>2.0000000000000002E-05</v>
      </c>
      <c r="R277" s="231">
        <f>Q277*H277</f>
        <v>0.0075800000000000008</v>
      </c>
      <c r="S277" s="231">
        <v>0</v>
      </c>
      <c r="T277" s="23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3" t="s">
        <v>143</v>
      </c>
      <c r="AT277" s="233" t="s">
        <v>139</v>
      </c>
      <c r="AU277" s="233" t="s">
        <v>83</v>
      </c>
      <c r="AY277" s="16" t="s">
        <v>138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6" t="s">
        <v>83</v>
      </c>
      <c r="BK277" s="234">
        <f>ROUND(I277*H277,2)</f>
        <v>0</v>
      </c>
      <c r="BL277" s="16" t="s">
        <v>143</v>
      </c>
      <c r="BM277" s="233" t="s">
        <v>362</v>
      </c>
    </row>
    <row r="278" s="12" customFormat="1">
      <c r="A278" s="12"/>
      <c r="B278" s="235"/>
      <c r="C278" s="236"/>
      <c r="D278" s="237" t="s">
        <v>145</v>
      </c>
      <c r="E278" s="238" t="s">
        <v>1</v>
      </c>
      <c r="F278" s="239" t="s">
        <v>166</v>
      </c>
      <c r="G278" s="236"/>
      <c r="H278" s="238" t="s">
        <v>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45" t="s">
        <v>145</v>
      </c>
      <c r="AU278" s="245" t="s">
        <v>83</v>
      </c>
      <c r="AV278" s="12" t="s">
        <v>83</v>
      </c>
      <c r="AW278" s="12" t="s">
        <v>32</v>
      </c>
      <c r="AX278" s="12" t="s">
        <v>76</v>
      </c>
      <c r="AY278" s="245" t="s">
        <v>138</v>
      </c>
    </row>
    <row r="279" s="12" customFormat="1">
      <c r="A279" s="12"/>
      <c r="B279" s="235"/>
      <c r="C279" s="236"/>
      <c r="D279" s="237" t="s">
        <v>145</v>
      </c>
      <c r="E279" s="238" t="s">
        <v>1</v>
      </c>
      <c r="F279" s="239" t="s">
        <v>158</v>
      </c>
      <c r="G279" s="236"/>
      <c r="H279" s="238" t="s">
        <v>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45" t="s">
        <v>145</v>
      </c>
      <c r="AU279" s="245" t="s">
        <v>83</v>
      </c>
      <c r="AV279" s="12" t="s">
        <v>83</v>
      </c>
      <c r="AW279" s="12" t="s">
        <v>32</v>
      </c>
      <c r="AX279" s="12" t="s">
        <v>76</v>
      </c>
      <c r="AY279" s="245" t="s">
        <v>138</v>
      </c>
    </row>
    <row r="280" s="13" customFormat="1">
      <c r="A280" s="13"/>
      <c r="B280" s="246"/>
      <c r="C280" s="247"/>
      <c r="D280" s="237" t="s">
        <v>145</v>
      </c>
      <c r="E280" s="248" t="s">
        <v>1</v>
      </c>
      <c r="F280" s="249" t="s">
        <v>363</v>
      </c>
      <c r="G280" s="247"/>
      <c r="H280" s="250">
        <v>379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6" t="s">
        <v>145</v>
      </c>
      <c r="AU280" s="256" t="s">
        <v>83</v>
      </c>
      <c r="AV280" s="13" t="s">
        <v>85</v>
      </c>
      <c r="AW280" s="13" t="s">
        <v>32</v>
      </c>
      <c r="AX280" s="13" t="s">
        <v>76</v>
      </c>
      <c r="AY280" s="256" t="s">
        <v>138</v>
      </c>
    </row>
    <row r="281" s="2" customFormat="1" ht="31" customHeight="1">
      <c r="A281" s="37"/>
      <c r="B281" s="38"/>
      <c r="C281" s="257" t="s">
        <v>364</v>
      </c>
      <c r="D281" s="257" t="s">
        <v>258</v>
      </c>
      <c r="E281" s="258" t="s">
        <v>365</v>
      </c>
      <c r="F281" s="259" t="s">
        <v>366</v>
      </c>
      <c r="G281" s="260" t="s">
        <v>279</v>
      </c>
      <c r="H281" s="261">
        <v>384.685</v>
      </c>
      <c r="I281" s="262"/>
      <c r="J281" s="263">
        <f>ROUND(I281*H281,2)</f>
        <v>0</v>
      </c>
      <c r="K281" s="264"/>
      <c r="L281" s="265"/>
      <c r="M281" s="266" t="s">
        <v>1</v>
      </c>
      <c r="N281" s="267" t="s">
        <v>41</v>
      </c>
      <c r="O281" s="90"/>
      <c r="P281" s="231">
        <f>O281*H281</f>
        <v>0</v>
      </c>
      <c r="Q281" s="231">
        <v>0.0073000000000000001</v>
      </c>
      <c r="R281" s="231">
        <f>Q281*H281</f>
        <v>2.8082004999999999</v>
      </c>
      <c r="S281" s="231">
        <v>0</v>
      </c>
      <c r="T281" s="23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3" t="s">
        <v>261</v>
      </c>
      <c r="AT281" s="233" t="s">
        <v>258</v>
      </c>
      <c r="AU281" s="233" t="s">
        <v>83</v>
      </c>
      <c r="AY281" s="16" t="s">
        <v>138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6" t="s">
        <v>83</v>
      </c>
      <c r="BK281" s="234">
        <f>ROUND(I281*H281,2)</f>
        <v>0</v>
      </c>
      <c r="BL281" s="16" t="s">
        <v>143</v>
      </c>
      <c r="BM281" s="233" t="s">
        <v>367</v>
      </c>
    </row>
    <row r="282" s="13" customFormat="1">
      <c r="A282" s="13"/>
      <c r="B282" s="246"/>
      <c r="C282" s="247"/>
      <c r="D282" s="237" t="s">
        <v>145</v>
      </c>
      <c r="E282" s="247"/>
      <c r="F282" s="249" t="s">
        <v>368</v>
      </c>
      <c r="G282" s="247"/>
      <c r="H282" s="250">
        <v>384.685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6" t="s">
        <v>145</v>
      </c>
      <c r="AU282" s="256" t="s">
        <v>83</v>
      </c>
      <c r="AV282" s="13" t="s">
        <v>85</v>
      </c>
      <c r="AW282" s="13" t="s">
        <v>4</v>
      </c>
      <c r="AX282" s="13" t="s">
        <v>83</v>
      </c>
      <c r="AY282" s="256" t="s">
        <v>138</v>
      </c>
    </row>
    <row r="283" s="11" customFormat="1" ht="25.92" customHeight="1">
      <c r="A283" s="11"/>
      <c r="B283" s="207"/>
      <c r="C283" s="208"/>
      <c r="D283" s="209" t="s">
        <v>75</v>
      </c>
      <c r="E283" s="210" t="s">
        <v>369</v>
      </c>
      <c r="F283" s="210" t="s">
        <v>370</v>
      </c>
      <c r="G283" s="208"/>
      <c r="H283" s="208"/>
      <c r="I283" s="211"/>
      <c r="J283" s="212">
        <f>BK283</f>
        <v>0</v>
      </c>
      <c r="K283" s="208"/>
      <c r="L283" s="213"/>
      <c r="M283" s="214"/>
      <c r="N283" s="215"/>
      <c r="O283" s="215"/>
      <c r="P283" s="216">
        <f>SUM(P284:P300)</f>
        <v>0</v>
      </c>
      <c r="Q283" s="215"/>
      <c r="R283" s="216">
        <f>SUM(R284:R300)</f>
        <v>3.1093000000000002</v>
      </c>
      <c r="S283" s="215"/>
      <c r="T283" s="217">
        <f>SUM(T284:T300)</f>
        <v>0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218" t="s">
        <v>83</v>
      </c>
      <c r="AT283" s="219" t="s">
        <v>75</v>
      </c>
      <c r="AU283" s="219" t="s">
        <v>76</v>
      </c>
      <c r="AY283" s="218" t="s">
        <v>138</v>
      </c>
      <c r="BK283" s="220">
        <f>SUM(BK284:BK300)</f>
        <v>0</v>
      </c>
    </row>
    <row r="284" s="2" customFormat="1" ht="14.5" customHeight="1">
      <c r="A284" s="37"/>
      <c r="B284" s="38"/>
      <c r="C284" s="221" t="s">
        <v>371</v>
      </c>
      <c r="D284" s="221" t="s">
        <v>139</v>
      </c>
      <c r="E284" s="222" t="s">
        <v>372</v>
      </c>
      <c r="F284" s="223" t="s">
        <v>373</v>
      </c>
      <c r="G284" s="224" t="s">
        <v>279</v>
      </c>
      <c r="H284" s="225">
        <v>379</v>
      </c>
      <c r="I284" s="226"/>
      <c r="J284" s="227">
        <f>ROUND(I284*H284,2)</f>
        <v>0</v>
      </c>
      <c r="K284" s="228"/>
      <c r="L284" s="43"/>
      <c r="M284" s="229" t="s">
        <v>1</v>
      </c>
      <c r="N284" s="230" t="s">
        <v>41</v>
      </c>
      <c r="O284" s="90"/>
      <c r="P284" s="231">
        <f>O284*H284</f>
        <v>0</v>
      </c>
      <c r="Q284" s="231">
        <v>0</v>
      </c>
      <c r="R284" s="231">
        <f>Q284*H284</f>
        <v>0</v>
      </c>
      <c r="S284" s="231">
        <v>0</v>
      </c>
      <c r="T284" s="23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3" t="s">
        <v>143</v>
      </c>
      <c r="AT284" s="233" t="s">
        <v>139</v>
      </c>
      <c r="AU284" s="233" t="s">
        <v>83</v>
      </c>
      <c r="AY284" s="16" t="s">
        <v>138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6" t="s">
        <v>83</v>
      </c>
      <c r="BK284" s="234">
        <f>ROUND(I284*H284,2)</f>
        <v>0</v>
      </c>
      <c r="BL284" s="16" t="s">
        <v>143</v>
      </c>
      <c r="BM284" s="233" t="s">
        <v>374</v>
      </c>
    </row>
    <row r="285" s="12" customFormat="1">
      <c r="A285" s="12"/>
      <c r="B285" s="235"/>
      <c r="C285" s="236"/>
      <c r="D285" s="237" t="s">
        <v>145</v>
      </c>
      <c r="E285" s="238" t="s">
        <v>1</v>
      </c>
      <c r="F285" s="239" t="s">
        <v>375</v>
      </c>
      <c r="G285" s="236"/>
      <c r="H285" s="238" t="s">
        <v>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45" t="s">
        <v>145</v>
      </c>
      <c r="AU285" s="245" t="s">
        <v>83</v>
      </c>
      <c r="AV285" s="12" t="s">
        <v>83</v>
      </c>
      <c r="AW285" s="12" t="s">
        <v>32</v>
      </c>
      <c r="AX285" s="12" t="s">
        <v>76</v>
      </c>
      <c r="AY285" s="245" t="s">
        <v>138</v>
      </c>
    </row>
    <row r="286" s="13" customFormat="1">
      <c r="A286" s="13"/>
      <c r="B286" s="246"/>
      <c r="C286" s="247"/>
      <c r="D286" s="237" t="s">
        <v>145</v>
      </c>
      <c r="E286" s="248" t="s">
        <v>1</v>
      </c>
      <c r="F286" s="249" t="s">
        <v>363</v>
      </c>
      <c r="G286" s="247"/>
      <c r="H286" s="250">
        <v>379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6" t="s">
        <v>145</v>
      </c>
      <c r="AU286" s="256" t="s">
        <v>83</v>
      </c>
      <c r="AV286" s="13" t="s">
        <v>85</v>
      </c>
      <c r="AW286" s="13" t="s">
        <v>32</v>
      </c>
      <c r="AX286" s="13" t="s">
        <v>76</v>
      </c>
      <c r="AY286" s="256" t="s">
        <v>138</v>
      </c>
    </row>
    <row r="287" s="2" customFormat="1" ht="20.5" customHeight="1">
      <c r="A287" s="37"/>
      <c r="B287" s="38"/>
      <c r="C287" s="221" t="s">
        <v>376</v>
      </c>
      <c r="D287" s="221" t="s">
        <v>139</v>
      </c>
      <c r="E287" s="222" t="s">
        <v>377</v>
      </c>
      <c r="F287" s="223" t="s">
        <v>378</v>
      </c>
      <c r="G287" s="224" t="s">
        <v>379</v>
      </c>
      <c r="H287" s="225">
        <v>2</v>
      </c>
      <c r="I287" s="226"/>
      <c r="J287" s="227">
        <f>ROUND(I287*H287,2)</f>
        <v>0</v>
      </c>
      <c r="K287" s="228"/>
      <c r="L287" s="43"/>
      <c r="M287" s="229" t="s">
        <v>1</v>
      </c>
      <c r="N287" s="230" t="s">
        <v>41</v>
      </c>
      <c r="O287" s="90"/>
      <c r="P287" s="231">
        <f>O287*H287</f>
        <v>0</v>
      </c>
      <c r="Q287" s="231">
        <v>0.46009</v>
      </c>
      <c r="R287" s="231">
        <f>Q287*H287</f>
        <v>0.92018</v>
      </c>
      <c r="S287" s="231">
        <v>0</v>
      </c>
      <c r="T287" s="232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3" t="s">
        <v>143</v>
      </c>
      <c r="AT287" s="233" t="s">
        <v>139</v>
      </c>
      <c r="AU287" s="233" t="s">
        <v>83</v>
      </c>
      <c r="AY287" s="16" t="s">
        <v>138</v>
      </c>
      <c r="BE287" s="234">
        <f>IF(N287="základní",J287,0)</f>
        <v>0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6" t="s">
        <v>83</v>
      </c>
      <c r="BK287" s="234">
        <f>ROUND(I287*H287,2)</f>
        <v>0</v>
      </c>
      <c r="BL287" s="16" t="s">
        <v>143</v>
      </c>
      <c r="BM287" s="233" t="s">
        <v>380</v>
      </c>
    </row>
    <row r="288" s="2" customFormat="1" ht="20.5" customHeight="1">
      <c r="A288" s="37"/>
      <c r="B288" s="38"/>
      <c r="C288" s="221" t="s">
        <v>381</v>
      </c>
      <c r="D288" s="221" t="s">
        <v>139</v>
      </c>
      <c r="E288" s="222" t="s">
        <v>382</v>
      </c>
      <c r="F288" s="223" t="s">
        <v>383</v>
      </c>
      <c r="G288" s="224" t="s">
        <v>279</v>
      </c>
      <c r="H288" s="225">
        <v>379</v>
      </c>
      <c r="I288" s="226"/>
      <c r="J288" s="227">
        <f>ROUND(I288*H288,2)</f>
        <v>0</v>
      </c>
      <c r="K288" s="228"/>
      <c r="L288" s="43"/>
      <c r="M288" s="229" t="s">
        <v>1</v>
      </c>
      <c r="N288" s="230" t="s">
        <v>41</v>
      </c>
      <c r="O288" s="90"/>
      <c r="P288" s="231">
        <f>O288*H288</f>
        <v>0</v>
      </c>
      <c r="Q288" s="231">
        <v>0</v>
      </c>
      <c r="R288" s="231">
        <f>Q288*H288</f>
        <v>0</v>
      </c>
      <c r="S288" s="231">
        <v>0</v>
      </c>
      <c r="T288" s="23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3" t="s">
        <v>143</v>
      </c>
      <c r="AT288" s="233" t="s">
        <v>139</v>
      </c>
      <c r="AU288" s="233" t="s">
        <v>83</v>
      </c>
      <c r="AY288" s="16" t="s">
        <v>138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6" t="s">
        <v>83</v>
      </c>
      <c r="BK288" s="234">
        <f>ROUND(I288*H288,2)</f>
        <v>0</v>
      </c>
      <c r="BL288" s="16" t="s">
        <v>143</v>
      </c>
      <c r="BM288" s="233" t="s">
        <v>384</v>
      </c>
    </row>
    <row r="289" s="12" customFormat="1">
      <c r="A289" s="12"/>
      <c r="B289" s="235"/>
      <c r="C289" s="236"/>
      <c r="D289" s="237" t="s">
        <v>145</v>
      </c>
      <c r="E289" s="238" t="s">
        <v>1</v>
      </c>
      <c r="F289" s="239" t="s">
        <v>166</v>
      </c>
      <c r="G289" s="236"/>
      <c r="H289" s="238" t="s">
        <v>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45" t="s">
        <v>145</v>
      </c>
      <c r="AU289" s="245" t="s">
        <v>83</v>
      </c>
      <c r="AV289" s="12" t="s">
        <v>83</v>
      </c>
      <c r="AW289" s="12" t="s">
        <v>32</v>
      </c>
      <c r="AX289" s="12" t="s">
        <v>76</v>
      </c>
      <c r="AY289" s="245" t="s">
        <v>138</v>
      </c>
    </row>
    <row r="290" s="12" customFormat="1">
      <c r="A290" s="12"/>
      <c r="B290" s="235"/>
      <c r="C290" s="236"/>
      <c r="D290" s="237" t="s">
        <v>145</v>
      </c>
      <c r="E290" s="238" t="s">
        <v>1</v>
      </c>
      <c r="F290" s="239" t="s">
        <v>385</v>
      </c>
      <c r="G290" s="236"/>
      <c r="H290" s="238" t="s">
        <v>1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45" t="s">
        <v>145</v>
      </c>
      <c r="AU290" s="245" t="s">
        <v>83</v>
      </c>
      <c r="AV290" s="12" t="s">
        <v>83</v>
      </c>
      <c r="AW290" s="12" t="s">
        <v>32</v>
      </c>
      <c r="AX290" s="12" t="s">
        <v>76</v>
      </c>
      <c r="AY290" s="245" t="s">
        <v>138</v>
      </c>
    </row>
    <row r="291" s="13" customFormat="1">
      <c r="A291" s="13"/>
      <c r="B291" s="246"/>
      <c r="C291" s="247"/>
      <c r="D291" s="237" t="s">
        <v>145</v>
      </c>
      <c r="E291" s="248" t="s">
        <v>1</v>
      </c>
      <c r="F291" s="249" t="s">
        <v>363</v>
      </c>
      <c r="G291" s="247"/>
      <c r="H291" s="250">
        <v>379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6" t="s">
        <v>145</v>
      </c>
      <c r="AU291" s="256" t="s">
        <v>83</v>
      </c>
      <c r="AV291" s="13" t="s">
        <v>85</v>
      </c>
      <c r="AW291" s="13" t="s">
        <v>32</v>
      </c>
      <c r="AX291" s="13" t="s">
        <v>76</v>
      </c>
      <c r="AY291" s="256" t="s">
        <v>138</v>
      </c>
    </row>
    <row r="292" s="2" customFormat="1" ht="52" customHeight="1">
      <c r="A292" s="37"/>
      <c r="B292" s="38"/>
      <c r="C292" s="221" t="s">
        <v>386</v>
      </c>
      <c r="D292" s="221" t="s">
        <v>139</v>
      </c>
      <c r="E292" s="222" t="s">
        <v>387</v>
      </c>
      <c r="F292" s="223" t="s">
        <v>388</v>
      </c>
      <c r="G292" s="224" t="s">
        <v>379</v>
      </c>
      <c r="H292" s="225">
        <v>8</v>
      </c>
      <c r="I292" s="226"/>
      <c r="J292" s="227">
        <f>ROUND(I292*H292,2)</f>
        <v>0</v>
      </c>
      <c r="K292" s="228"/>
      <c r="L292" s="43"/>
      <c r="M292" s="229" t="s">
        <v>1</v>
      </c>
      <c r="N292" s="230" t="s">
        <v>41</v>
      </c>
      <c r="O292" s="90"/>
      <c r="P292" s="231">
        <f>O292*H292</f>
        <v>0</v>
      </c>
      <c r="Q292" s="231">
        <v>0</v>
      </c>
      <c r="R292" s="231">
        <f>Q292*H292</f>
        <v>0</v>
      </c>
      <c r="S292" s="231">
        <v>0</v>
      </c>
      <c r="T292" s="23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3" t="s">
        <v>143</v>
      </c>
      <c r="AT292" s="233" t="s">
        <v>139</v>
      </c>
      <c r="AU292" s="233" t="s">
        <v>83</v>
      </c>
      <c r="AY292" s="16" t="s">
        <v>138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6" t="s">
        <v>83</v>
      </c>
      <c r="BK292" s="234">
        <f>ROUND(I292*H292,2)</f>
        <v>0</v>
      </c>
      <c r="BL292" s="16" t="s">
        <v>143</v>
      </c>
      <c r="BM292" s="233" t="s">
        <v>389</v>
      </c>
    </row>
    <row r="293" s="12" customFormat="1">
      <c r="A293" s="12"/>
      <c r="B293" s="235"/>
      <c r="C293" s="236"/>
      <c r="D293" s="237" t="s">
        <v>145</v>
      </c>
      <c r="E293" s="238" t="s">
        <v>1</v>
      </c>
      <c r="F293" s="239" t="s">
        <v>166</v>
      </c>
      <c r="G293" s="236"/>
      <c r="H293" s="238" t="s">
        <v>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45" t="s">
        <v>145</v>
      </c>
      <c r="AU293" s="245" t="s">
        <v>83</v>
      </c>
      <c r="AV293" s="12" t="s">
        <v>83</v>
      </c>
      <c r="AW293" s="12" t="s">
        <v>32</v>
      </c>
      <c r="AX293" s="12" t="s">
        <v>76</v>
      </c>
      <c r="AY293" s="245" t="s">
        <v>138</v>
      </c>
    </row>
    <row r="294" s="12" customFormat="1">
      <c r="A294" s="12"/>
      <c r="B294" s="235"/>
      <c r="C294" s="236"/>
      <c r="D294" s="237" t="s">
        <v>145</v>
      </c>
      <c r="E294" s="238" t="s">
        <v>1</v>
      </c>
      <c r="F294" s="239" t="s">
        <v>158</v>
      </c>
      <c r="G294" s="236"/>
      <c r="H294" s="238" t="s">
        <v>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45" t="s">
        <v>145</v>
      </c>
      <c r="AU294" s="245" t="s">
        <v>83</v>
      </c>
      <c r="AV294" s="12" t="s">
        <v>83</v>
      </c>
      <c r="AW294" s="12" t="s">
        <v>32</v>
      </c>
      <c r="AX294" s="12" t="s">
        <v>76</v>
      </c>
      <c r="AY294" s="245" t="s">
        <v>138</v>
      </c>
    </row>
    <row r="295" s="13" customFormat="1">
      <c r="A295" s="13"/>
      <c r="B295" s="246"/>
      <c r="C295" s="247"/>
      <c r="D295" s="237" t="s">
        <v>145</v>
      </c>
      <c r="E295" s="248" t="s">
        <v>1</v>
      </c>
      <c r="F295" s="249" t="s">
        <v>261</v>
      </c>
      <c r="G295" s="247"/>
      <c r="H295" s="250">
        <v>8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6" t="s">
        <v>145</v>
      </c>
      <c r="AU295" s="256" t="s">
        <v>83</v>
      </c>
      <c r="AV295" s="13" t="s">
        <v>85</v>
      </c>
      <c r="AW295" s="13" t="s">
        <v>32</v>
      </c>
      <c r="AX295" s="13" t="s">
        <v>76</v>
      </c>
      <c r="AY295" s="256" t="s">
        <v>138</v>
      </c>
    </row>
    <row r="296" s="2" customFormat="1" ht="20.5" customHeight="1">
      <c r="A296" s="37"/>
      <c r="B296" s="38"/>
      <c r="C296" s="221" t="s">
        <v>390</v>
      </c>
      <c r="D296" s="221" t="s">
        <v>139</v>
      </c>
      <c r="E296" s="222" t="s">
        <v>391</v>
      </c>
      <c r="F296" s="223" t="s">
        <v>392</v>
      </c>
      <c r="G296" s="224" t="s">
        <v>379</v>
      </c>
      <c r="H296" s="225">
        <v>8</v>
      </c>
      <c r="I296" s="226"/>
      <c r="J296" s="227">
        <f>ROUND(I296*H296,2)</f>
        <v>0</v>
      </c>
      <c r="K296" s="228"/>
      <c r="L296" s="43"/>
      <c r="M296" s="229" t="s">
        <v>1</v>
      </c>
      <c r="N296" s="230" t="s">
        <v>41</v>
      </c>
      <c r="O296" s="90"/>
      <c r="P296" s="231">
        <f>O296*H296</f>
        <v>0</v>
      </c>
      <c r="Q296" s="231">
        <v>0.21734000000000001</v>
      </c>
      <c r="R296" s="231">
        <f>Q296*H296</f>
        <v>1.73872</v>
      </c>
      <c r="S296" s="231">
        <v>0</v>
      </c>
      <c r="T296" s="23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3" t="s">
        <v>143</v>
      </c>
      <c r="AT296" s="233" t="s">
        <v>139</v>
      </c>
      <c r="AU296" s="233" t="s">
        <v>83</v>
      </c>
      <c r="AY296" s="16" t="s">
        <v>138</v>
      </c>
      <c r="BE296" s="234">
        <f>IF(N296="základní",J296,0)</f>
        <v>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6" t="s">
        <v>83</v>
      </c>
      <c r="BK296" s="234">
        <f>ROUND(I296*H296,2)</f>
        <v>0</v>
      </c>
      <c r="BL296" s="16" t="s">
        <v>143</v>
      </c>
      <c r="BM296" s="233" t="s">
        <v>393</v>
      </c>
    </row>
    <row r="297" s="13" customFormat="1">
      <c r="A297" s="13"/>
      <c r="B297" s="246"/>
      <c r="C297" s="247"/>
      <c r="D297" s="237" t="s">
        <v>145</v>
      </c>
      <c r="E297" s="248" t="s">
        <v>1</v>
      </c>
      <c r="F297" s="249" t="s">
        <v>261</v>
      </c>
      <c r="G297" s="247"/>
      <c r="H297" s="250">
        <v>8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6" t="s">
        <v>145</v>
      </c>
      <c r="AU297" s="256" t="s">
        <v>83</v>
      </c>
      <c r="AV297" s="13" t="s">
        <v>85</v>
      </c>
      <c r="AW297" s="13" t="s">
        <v>32</v>
      </c>
      <c r="AX297" s="13" t="s">
        <v>76</v>
      </c>
      <c r="AY297" s="256" t="s">
        <v>138</v>
      </c>
    </row>
    <row r="298" s="2" customFormat="1" ht="20.5" customHeight="1">
      <c r="A298" s="37"/>
      <c r="B298" s="38"/>
      <c r="C298" s="257" t="s">
        <v>394</v>
      </c>
      <c r="D298" s="257" t="s">
        <v>258</v>
      </c>
      <c r="E298" s="258" t="s">
        <v>395</v>
      </c>
      <c r="F298" s="259" t="s">
        <v>396</v>
      </c>
      <c r="G298" s="260" t="s">
        <v>379</v>
      </c>
      <c r="H298" s="261">
        <v>8</v>
      </c>
      <c r="I298" s="262"/>
      <c r="J298" s="263">
        <f>ROUND(I298*H298,2)</f>
        <v>0</v>
      </c>
      <c r="K298" s="264"/>
      <c r="L298" s="265"/>
      <c r="M298" s="266" t="s">
        <v>1</v>
      </c>
      <c r="N298" s="267" t="s">
        <v>41</v>
      </c>
      <c r="O298" s="90"/>
      <c r="P298" s="231">
        <f>O298*H298</f>
        <v>0</v>
      </c>
      <c r="Q298" s="231">
        <v>0.056300000000000003</v>
      </c>
      <c r="R298" s="231">
        <f>Q298*H298</f>
        <v>0.45040000000000002</v>
      </c>
      <c r="S298" s="231">
        <v>0</v>
      </c>
      <c r="T298" s="23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3" t="s">
        <v>261</v>
      </c>
      <c r="AT298" s="233" t="s">
        <v>258</v>
      </c>
      <c r="AU298" s="233" t="s">
        <v>83</v>
      </c>
      <c r="AY298" s="16" t="s">
        <v>138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6" t="s">
        <v>83</v>
      </c>
      <c r="BK298" s="234">
        <f>ROUND(I298*H298,2)</f>
        <v>0</v>
      </c>
      <c r="BL298" s="16" t="s">
        <v>143</v>
      </c>
      <c r="BM298" s="233" t="s">
        <v>397</v>
      </c>
    </row>
    <row r="299" s="2" customFormat="1" ht="31" customHeight="1">
      <c r="A299" s="37"/>
      <c r="B299" s="38"/>
      <c r="C299" s="221" t="s">
        <v>398</v>
      </c>
      <c r="D299" s="221" t="s">
        <v>139</v>
      </c>
      <c r="E299" s="222" t="s">
        <v>399</v>
      </c>
      <c r="F299" s="223" t="s">
        <v>400</v>
      </c>
      <c r="G299" s="224" t="s">
        <v>379</v>
      </c>
      <c r="H299" s="225">
        <v>8</v>
      </c>
      <c r="I299" s="226"/>
      <c r="J299" s="227">
        <f>ROUND(I299*H299,2)</f>
        <v>0</v>
      </c>
      <c r="K299" s="228"/>
      <c r="L299" s="43"/>
      <c r="M299" s="229" t="s">
        <v>1</v>
      </c>
      <c r="N299" s="230" t="s">
        <v>41</v>
      </c>
      <c r="O299" s="90"/>
      <c r="P299" s="231">
        <f>O299*H299</f>
        <v>0</v>
      </c>
      <c r="Q299" s="231">
        <v>0</v>
      </c>
      <c r="R299" s="231">
        <f>Q299*H299</f>
        <v>0</v>
      </c>
      <c r="S299" s="231">
        <v>0</v>
      </c>
      <c r="T299" s="23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3" t="s">
        <v>143</v>
      </c>
      <c r="AT299" s="233" t="s">
        <v>139</v>
      </c>
      <c r="AU299" s="233" t="s">
        <v>83</v>
      </c>
      <c r="AY299" s="16" t="s">
        <v>138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6" t="s">
        <v>83</v>
      </c>
      <c r="BK299" s="234">
        <f>ROUND(I299*H299,2)</f>
        <v>0</v>
      </c>
      <c r="BL299" s="16" t="s">
        <v>143</v>
      </c>
      <c r="BM299" s="233" t="s">
        <v>401</v>
      </c>
    </row>
    <row r="300" s="13" customFormat="1">
      <c r="A300" s="13"/>
      <c r="B300" s="246"/>
      <c r="C300" s="247"/>
      <c r="D300" s="237" t="s">
        <v>145</v>
      </c>
      <c r="E300" s="248" t="s">
        <v>1</v>
      </c>
      <c r="F300" s="249" t="s">
        <v>261</v>
      </c>
      <c r="G300" s="247"/>
      <c r="H300" s="250">
        <v>8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6" t="s">
        <v>145</v>
      </c>
      <c r="AU300" s="256" t="s">
        <v>83</v>
      </c>
      <c r="AV300" s="13" t="s">
        <v>85</v>
      </c>
      <c r="AW300" s="13" t="s">
        <v>32</v>
      </c>
      <c r="AX300" s="13" t="s">
        <v>83</v>
      </c>
      <c r="AY300" s="256" t="s">
        <v>138</v>
      </c>
    </row>
    <row r="301" s="11" customFormat="1" ht="25.92" customHeight="1">
      <c r="A301" s="11"/>
      <c r="B301" s="207"/>
      <c r="C301" s="208"/>
      <c r="D301" s="209" t="s">
        <v>75</v>
      </c>
      <c r="E301" s="210" t="s">
        <v>402</v>
      </c>
      <c r="F301" s="210" t="s">
        <v>403</v>
      </c>
      <c r="G301" s="208"/>
      <c r="H301" s="208"/>
      <c r="I301" s="211"/>
      <c r="J301" s="212">
        <f>BK301</f>
        <v>0</v>
      </c>
      <c r="K301" s="208"/>
      <c r="L301" s="213"/>
      <c r="M301" s="214"/>
      <c r="N301" s="215"/>
      <c r="O301" s="215"/>
      <c r="P301" s="216">
        <f>SUM(P302:P306)</f>
        <v>0</v>
      </c>
      <c r="Q301" s="215"/>
      <c r="R301" s="216">
        <f>SUM(R302:R306)</f>
        <v>0.46176999999999996</v>
      </c>
      <c r="S301" s="215"/>
      <c r="T301" s="217">
        <f>SUM(T302:T306)</f>
        <v>0</v>
      </c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R301" s="218" t="s">
        <v>83</v>
      </c>
      <c r="AT301" s="219" t="s">
        <v>75</v>
      </c>
      <c r="AU301" s="219" t="s">
        <v>76</v>
      </c>
      <c r="AY301" s="218" t="s">
        <v>138</v>
      </c>
      <c r="BK301" s="220">
        <f>SUM(BK302:BK306)</f>
        <v>0</v>
      </c>
    </row>
    <row r="302" s="2" customFormat="1" ht="31" customHeight="1">
      <c r="A302" s="37"/>
      <c r="B302" s="38"/>
      <c r="C302" s="221" t="s">
        <v>404</v>
      </c>
      <c r="D302" s="221" t="s">
        <v>139</v>
      </c>
      <c r="E302" s="222" t="s">
        <v>405</v>
      </c>
      <c r="F302" s="223" t="s">
        <v>406</v>
      </c>
      <c r="G302" s="224" t="s">
        <v>279</v>
      </c>
      <c r="H302" s="225">
        <v>757</v>
      </c>
      <c r="I302" s="226"/>
      <c r="J302" s="227">
        <f>ROUND(I302*H302,2)</f>
        <v>0</v>
      </c>
      <c r="K302" s="228"/>
      <c r="L302" s="43"/>
      <c r="M302" s="229" t="s">
        <v>1</v>
      </c>
      <c r="N302" s="230" t="s">
        <v>41</v>
      </c>
      <c r="O302" s="90"/>
      <c r="P302" s="231">
        <f>O302*H302</f>
        <v>0</v>
      </c>
      <c r="Q302" s="231">
        <v>0.00060999999999999997</v>
      </c>
      <c r="R302" s="231">
        <f>Q302*H302</f>
        <v>0.46176999999999996</v>
      </c>
      <c r="S302" s="231">
        <v>0</v>
      </c>
      <c r="T302" s="23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3" t="s">
        <v>143</v>
      </c>
      <c r="AT302" s="233" t="s">
        <v>139</v>
      </c>
      <c r="AU302" s="233" t="s">
        <v>83</v>
      </c>
      <c r="AY302" s="16" t="s">
        <v>138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6" t="s">
        <v>83</v>
      </c>
      <c r="BK302" s="234">
        <f>ROUND(I302*H302,2)</f>
        <v>0</v>
      </c>
      <c r="BL302" s="16" t="s">
        <v>143</v>
      </c>
      <c r="BM302" s="233" t="s">
        <v>407</v>
      </c>
    </row>
    <row r="303" s="2" customFormat="1" ht="20.5" customHeight="1">
      <c r="A303" s="37"/>
      <c r="B303" s="38"/>
      <c r="C303" s="221" t="s">
        <v>408</v>
      </c>
      <c r="D303" s="221" t="s">
        <v>139</v>
      </c>
      <c r="E303" s="222" t="s">
        <v>409</v>
      </c>
      <c r="F303" s="223" t="s">
        <v>410</v>
      </c>
      <c r="G303" s="224" t="s">
        <v>279</v>
      </c>
      <c r="H303" s="225">
        <v>757</v>
      </c>
      <c r="I303" s="226"/>
      <c r="J303" s="227">
        <f>ROUND(I303*H303,2)</f>
        <v>0</v>
      </c>
      <c r="K303" s="228"/>
      <c r="L303" s="43"/>
      <c r="M303" s="229" t="s">
        <v>1</v>
      </c>
      <c r="N303" s="230" t="s">
        <v>41</v>
      </c>
      <c r="O303" s="90"/>
      <c r="P303" s="231">
        <f>O303*H303</f>
        <v>0</v>
      </c>
      <c r="Q303" s="231">
        <v>0</v>
      </c>
      <c r="R303" s="231">
        <f>Q303*H303</f>
        <v>0</v>
      </c>
      <c r="S303" s="231">
        <v>0</v>
      </c>
      <c r="T303" s="232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3" t="s">
        <v>143</v>
      </c>
      <c r="AT303" s="233" t="s">
        <v>139</v>
      </c>
      <c r="AU303" s="233" t="s">
        <v>83</v>
      </c>
      <c r="AY303" s="16" t="s">
        <v>138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6" t="s">
        <v>83</v>
      </c>
      <c r="BK303" s="234">
        <f>ROUND(I303*H303,2)</f>
        <v>0</v>
      </c>
      <c r="BL303" s="16" t="s">
        <v>143</v>
      </c>
      <c r="BM303" s="233" t="s">
        <v>411</v>
      </c>
    </row>
    <row r="304" s="12" customFormat="1">
      <c r="A304" s="12"/>
      <c r="B304" s="235"/>
      <c r="C304" s="236"/>
      <c r="D304" s="237" t="s">
        <v>145</v>
      </c>
      <c r="E304" s="238" t="s">
        <v>1</v>
      </c>
      <c r="F304" s="239" t="s">
        <v>166</v>
      </c>
      <c r="G304" s="236"/>
      <c r="H304" s="238" t="s">
        <v>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45" t="s">
        <v>145</v>
      </c>
      <c r="AU304" s="245" t="s">
        <v>83</v>
      </c>
      <c r="AV304" s="12" t="s">
        <v>83</v>
      </c>
      <c r="AW304" s="12" t="s">
        <v>32</v>
      </c>
      <c r="AX304" s="12" t="s">
        <v>76</v>
      </c>
      <c r="AY304" s="245" t="s">
        <v>138</v>
      </c>
    </row>
    <row r="305" s="12" customFormat="1">
      <c r="A305" s="12"/>
      <c r="B305" s="235"/>
      <c r="C305" s="236"/>
      <c r="D305" s="237" t="s">
        <v>145</v>
      </c>
      <c r="E305" s="238" t="s">
        <v>1</v>
      </c>
      <c r="F305" s="239" t="s">
        <v>158</v>
      </c>
      <c r="G305" s="236"/>
      <c r="H305" s="238" t="s">
        <v>1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45" t="s">
        <v>145</v>
      </c>
      <c r="AU305" s="245" t="s">
        <v>83</v>
      </c>
      <c r="AV305" s="12" t="s">
        <v>83</v>
      </c>
      <c r="AW305" s="12" t="s">
        <v>32</v>
      </c>
      <c r="AX305" s="12" t="s">
        <v>76</v>
      </c>
      <c r="AY305" s="245" t="s">
        <v>138</v>
      </c>
    </row>
    <row r="306" s="13" customFormat="1">
      <c r="A306" s="13"/>
      <c r="B306" s="246"/>
      <c r="C306" s="247"/>
      <c r="D306" s="237" t="s">
        <v>145</v>
      </c>
      <c r="E306" s="248" t="s">
        <v>1</v>
      </c>
      <c r="F306" s="249" t="s">
        <v>412</v>
      </c>
      <c r="G306" s="247"/>
      <c r="H306" s="250">
        <v>757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6" t="s">
        <v>145</v>
      </c>
      <c r="AU306" s="256" t="s">
        <v>83</v>
      </c>
      <c r="AV306" s="13" t="s">
        <v>85</v>
      </c>
      <c r="AW306" s="13" t="s">
        <v>32</v>
      </c>
      <c r="AX306" s="13" t="s">
        <v>76</v>
      </c>
      <c r="AY306" s="256" t="s">
        <v>138</v>
      </c>
    </row>
    <row r="307" s="11" customFormat="1" ht="25.92" customHeight="1">
      <c r="A307" s="11"/>
      <c r="B307" s="207"/>
      <c r="C307" s="208"/>
      <c r="D307" s="209" t="s">
        <v>75</v>
      </c>
      <c r="E307" s="210" t="s">
        <v>413</v>
      </c>
      <c r="F307" s="210" t="s">
        <v>414</v>
      </c>
      <c r="G307" s="208"/>
      <c r="H307" s="208"/>
      <c r="I307" s="211"/>
      <c r="J307" s="212">
        <f>BK307</f>
        <v>0</v>
      </c>
      <c r="K307" s="208"/>
      <c r="L307" s="213"/>
      <c r="M307" s="214"/>
      <c r="N307" s="215"/>
      <c r="O307" s="215"/>
      <c r="P307" s="216">
        <f>P308</f>
        <v>0</v>
      </c>
      <c r="Q307" s="215"/>
      <c r="R307" s="216">
        <f>R308</f>
        <v>0</v>
      </c>
      <c r="S307" s="215"/>
      <c r="T307" s="217">
        <f>T308</f>
        <v>0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R307" s="218" t="s">
        <v>83</v>
      </c>
      <c r="AT307" s="219" t="s">
        <v>75</v>
      </c>
      <c r="AU307" s="219" t="s">
        <v>76</v>
      </c>
      <c r="AY307" s="218" t="s">
        <v>138</v>
      </c>
      <c r="BK307" s="220">
        <f>BK308</f>
        <v>0</v>
      </c>
    </row>
    <row r="308" s="2" customFormat="1" ht="20.5" customHeight="1">
      <c r="A308" s="37"/>
      <c r="B308" s="38"/>
      <c r="C308" s="221" t="s">
        <v>415</v>
      </c>
      <c r="D308" s="221" t="s">
        <v>139</v>
      </c>
      <c r="E308" s="222" t="s">
        <v>416</v>
      </c>
      <c r="F308" s="223" t="s">
        <v>417</v>
      </c>
      <c r="G308" s="224" t="s">
        <v>247</v>
      </c>
      <c r="H308" s="225">
        <v>70.950000000000003</v>
      </c>
      <c r="I308" s="226"/>
      <c r="J308" s="227">
        <f>ROUND(I308*H308,2)</f>
        <v>0</v>
      </c>
      <c r="K308" s="228"/>
      <c r="L308" s="43"/>
      <c r="M308" s="229" t="s">
        <v>1</v>
      </c>
      <c r="N308" s="230" t="s">
        <v>41</v>
      </c>
      <c r="O308" s="90"/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3" t="s">
        <v>143</v>
      </c>
      <c r="AT308" s="233" t="s">
        <v>139</v>
      </c>
      <c r="AU308" s="233" t="s">
        <v>83</v>
      </c>
      <c r="AY308" s="16" t="s">
        <v>138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6" t="s">
        <v>83</v>
      </c>
      <c r="BK308" s="234">
        <f>ROUND(I308*H308,2)</f>
        <v>0</v>
      </c>
      <c r="BL308" s="16" t="s">
        <v>143</v>
      </c>
      <c r="BM308" s="233" t="s">
        <v>418</v>
      </c>
    </row>
    <row r="309" s="11" customFormat="1" ht="25.92" customHeight="1">
      <c r="A309" s="11"/>
      <c r="B309" s="207"/>
      <c r="C309" s="208"/>
      <c r="D309" s="209" t="s">
        <v>75</v>
      </c>
      <c r="E309" s="210" t="s">
        <v>419</v>
      </c>
      <c r="F309" s="210" t="s">
        <v>420</v>
      </c>
      <c r="G309" s="208"/>
      <c r="H309" s="208"/>
      <c r="I309" s="211"/>
      <c r="J309" s="212">
        <f>BK309</f>
        <v>0</v>
      </c>
      <c r="K309" s="208"/>
      <c r="L309" s="213"/>
      <c r="M309" s="214"/>
      <c r="N309" s="215"/>
      <c r="O309" s="215"/>
      <c r="P309" s="216">
        <f>SUM(P310:P314)</f>
        <v>0</v>
      </c>
      <c r="Q309" s="215"/>
      <c r="R309" s="216">
        <f>SUM(R310:R314)</f>
        <v>0</v>
      </c>
      <c r="S309" s="215"/>
      <c r="T309" s="217">
        <f>SUM(T310:T314)</f>
        <v>0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R309" s="218" t="s">
        <v>83</v>
      </c>
      <c r="AT309" s="219" t="s">
        <v>75</v>
      </c>
      <c r="AU309" s="219" t="s">
        <v>76</v>
      </c>
      <c r="AY309" s="218" t="s">
        <v>138</v>
      </c>
      <c r="BK309" s="220">
        <f>SUM(BK310:BK314)</f>
        <v>0</v>
      </c>
    </row>
    <row r="310" s="2" customFormat="1" ht="20.5" customHeight="1">
      <c r="A310" s="37"/>
      <c r="B310" s="38"/>
      <c r="C310" s="221" t="s">
        <v>421</v>
      </c>
      <c r="D310" s="221" t="s">
        <v>139</v>
      </c>
      <c r="E310" s="222" t="s">
        <v>422</v>
      </c>
      <c r="F310" s="223" t="s">
        <v>423</v>
      </c>
      <c r="G310" s="224" t="s">
        <v>247</v>
      </c>
      <c r="H310" s="225">
        <v>207.791</v>
      </c>
      <c r="I310" s="226"/>
      <c r="J310" s="227">
        <f>ROUND(I310*H310,2)</f>
        <v>0</v>
      </c>
      <c r="K310" s="228"/>
      <c r="L310" s="43"/>
      <c r="M310" s="229" t="s">
        <v>1</v>
      </c>
      <c r="N310" s="230" t="s">
        <v>41</v>
      </c>
      <c r="O310" s="90"/>
      <c r="P310" s="231">
        <f>O310*H310</f>
        <v>0</v>
      </c>
      <c r="Q310" s="231">
        <v>0</v>
      </c>
      <c r="R310" s="231">
        <f>Q310*H310</f>
        <v>0</v>
      </c>
      <c r="S310" s="231">
        <v>0</v>
      </c>
      <c r="T310" s="23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3" t="s">
        <v>143</v>
      </c>
      <c r="AT310" s="233" t="s">
        <v>139</v>
      </c>
      <c r="AU310" s="233" t="s">
        <v>83</v>
      </c>
      <c r="AY310" s="16" t="s">
        <v>138</v>
      </c>
      <c r="BE310" s="234">
        <f>IF(N310="základní",J310,0)</f>
        <v>0</v>
      </c>
      <c r="BF310" s="234">
        <f>IF(N310="snížená",J310,0)</f>
        <v>0</v>
      </c>
      <c r="BG310" s="234">
        <f>IF(N310="zákl. přenesená",J310,0)</f>
        <v>0</v>
      </c>
      <c r="BH310" s="234">
        <f>IF(N310="sníž. přenesená",J310,0)</f>
        <v>0</v>
      </c>
      <c r="BI310" s="234">
        <f>IF(N310="nulová",J310,0)</f>
        <v>0</v>
      </c>
      <c r="BJ310" s="16" t="s">
        <v>83</v>
      </c>
      <c r="BK310" s="234">
        <f>ROUND(I310*H310,2)</f>
        <v>0</v>
      </c>
      <c r="BL310" s="16" t="s">
        <v>143</v>
      </c>
      <c r="BM310" s="233" t="s">
        <v>424</v>
      </c>
    </row>
    <row r="311" s="2" customFormat="1" ht="20.5" customHeight="1">
      <c r="A311" s="37"/>
      <c r="B311" s="38"/>
      <c r="C311" s="221" t="s">
        <v>425</v>
      </c>
      <c r="D311" s="221" t="s">
        <v>139</v>
      </c>
      <c r="E311" s="222" t="s">
        <v>426</v>
      </c>
      <c r="F311" s="223" t="s">
        <v>427</v>
      </c>
      <c r="G311" s="224" t="s">
        <v>247</v>
      </c>
      <c r="H311" s="225">
        <v>1870.1189999999999</v>
      </c>
      <c r="I311" s="226"/>
      <c r="J311" s="227">
        <f>ROUND(I311*H311,2)</f>
        <v>0</v>
      </c>
      <c r="K311" s="228"/>
      <c r="L311" s="43"/>
      <c r="M311" s="229" t="s">
        <v>1</v>
      </c>
      <c r="N311" s="230" t="s">
        <v>41</v>
      </c>
      <c r="O311" s="90"/>
      <c r="P311" s="231">
        <f>O311*H311</f>
        <v>0</v>
      </c>
      <c r="Q311" s="231">
        <v>0</v>
      </c>
      <c r="R311" s="231">
        <f>Q311*H311</f>
        <v>0</v>
      </c>
      <c r="S311" s="231">
        <v>0</v>
      </c>
      <c r="T311" s="23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3" t="s">
        <v>143</v>
      </c>
      <c r="AT311" s="233" t="s">
        <v>139</v>
      </c>
      <c r="AU311" s="233" t="s">
        <v>83</v>
      </c>
      <c r="AY311" s="16" t="s">
        <v>138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6" t="s">
        <v>83</v>
      </c>
      <c r="BK311" s="234">
        <f>ROUND(I311*H311,2)</f>
        <v>0</v>
      </c>
      <c r="BL311" s="16" t="s">
        <v>143</v>
      </c>
      <c r="BM311" s="233" t="s">
        <v>428</v>
      </c>
    </row>
    <row r="312" s="13" customFormat="1">
      <c r="A312" s="13"/>
      <c r="B312" s="246"/>
      <c r="C312" s="247"/>
      <c r="D312" s="237" t="s">
        <v>145</v>
      </c>
      <c r="E312" s="247"/>
      <c r="F312" s="249" t="s">
        <v>429</v>
      </c>
      <c r="G312" s="247"/>
      <c r="H312" s="250">
        <v>1870.1189999999999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6" t="s">
        <v>145</v>
      </c>
      <c r="AU312" s="256" t="s">
        <v>83</v>
      </c>
      <c r="AV312" s="13" t="s">
        <v>85</v>
      </c>
      <c r="AW312" s="13" t="s">
        <v>4</v>
      </c>
      <c r="AX312" s="13" t="s">
        <v>83</v>
      </c>
      <c r="AY312" s="256" t="s">
        <v>138</v>
      </c>
    </row>
    <row r="313" s="2" customFormat="1" ht="20.5" customHeight="1">
      <c r="A313" s="37"/>
      <c r="B313" s="38"/>
      <c r="C313" s="221" t="s">
        <v>430</v>
      </c>
      <c r="D313" s="221" t="s">
        <v>139</v>
      </c>
      <c r="E313" s="222" t="s">
        <v>431</v>
      </c>
      <c r="F313" s="223" t="s">
        <v>432</v>
      </c>
      <c r="G313" s="224" t="s">
        <v>247</v>
      </c>
      <c r="H313" s="225">
        <v>207.791</v>
      </c>
      <c r="I313" s="226"/>
      <c r="J313" s="227">
        <f>ROUND(I313*H313,2)</f>
        <v>0</v>
      </c>
      <c r="K313" s="228"/>
      <c r="L313" s="43"/>
      <c r="M313" s="229" t="s">
        <v>1</v>
      </c>
      <c r="N313" s="230" t="s">
        <v>41</v>
      </c>
      <c r="O313" s="90"/>
      <c r="P313" s="231">
        <f>O313*H313</f>
        <v>0</v>
      </c>
      <c r="Q313" s="231">
        <v>0</v>
      </c>
      <c r="R313" s="231">
        <f>Q313*H313</f>
        <v>0</v>
      </c>
      <c r="S313" s="231">
        <v>0</v>
      </c>
      <c r="T313" s="23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3" t="s">
        <v>143</v>
      </c>
      <c r="AT313" s="233" t="s">
        <v>139</v>
      </c>
      <c r="AU313" s="233" t="s">
        <v>83</v>
      </c>
      <c r="AY313" s="16" t="s">
        <v>138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6" t="s">
        <v>83</v>
      </c>
      <c r="BK313" s="234">
        <f>ROUND(I313*H313,2)</f>
        <v>0</v>
      </c>
      <c r="BL313" s="16" t="s">
        <v>143</v>
      </c>
      <c r="BM313" s="233" t="s">
        <v>433</v>
      </c>
    </row>
    <row r="314" s="2" customFormat="1" ht="31" customHeight="1">
      <c r="A314" s="37"/>
      <c r="B314" s="38"/>
      <c r="C314" s="221" t="s">
        <v>434</v>
      </c>
      <c r="D314" s="221" t="s">
        <v>139</v>
      </c>
      <c r="E314" s="222" t="s">
        <v>435</v>
      </c>
      <c r="F314" s="223" t="s">
        <v>436</v>
      </c>
      <c r="G314" s="224" t="s">
        <v>247</v>
      </c>
      <c r="H314" s="225">
        <v>207.791</v>
      </c>
      <c r="I314" s="226"/>
      <c r="J314" s="227">
        <f>ROUND(I314*H314,2)</f>
        <v>0</v>
      </c>
      <c r="K314" s="228"/>
      <c r="L314" s="43"/>
      <c r="M314" s="268" t="s">
        <v>1</v>
      </c>
      <c r="N314" s="269" t="s">
        <v>41</v>
      </c>
      <c r="O314" s="270"/>
      <c r="P314" s="271">
        <f>O314*H314</f>
        <v>0</v>
      </c>
      <c r="Q314" s="271">
        <v>0</v>
      </c>
      <c r="R314" s="271">
        <f>Q314*H314</f>
        <v>0</v>
      </c>
      <c r="S314" s="271">
        <v>0</v>
      </c>
      <c r="T314" s="27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3" t="s">
        <v>143</v>
      </c>
      <c r="AT314" s="233" t="s">
        <v>139</v>
      </c>
      <c r="AU314" s="233" t="s">
        <v>83</v>
      </c>
      <c r="AY314" s="16" t="s">
        <v>138</v>
      </c>
      <c r="BE314" s="234">
        <f>IF(N314="základní",J314,0)</f>
        <v>0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6" t="s">
        <v>83</v>
      </c>
      <c r="BK314" s="234">
        <f>ROUND(I314*H314,2)</f>
        <v>0</v>
      </c>
      <c r="BL314" s="16" t="s">
        <v>143</v>
      </c>
      <c r="BM314" s="233" t="s">
        <v>437</v>
      </c>
    </row>
    <row r="315" s="2" customFormat="1" ht="6.96" customHeight="1">
      <c r="A315" s="37"/>
      <c r="B315" s="65"/>
      <c r="C315" s="66"/>
      <c r="D315" s="66"/>
      <c r="E315" s="66"/>
      <c r="F315" s="66"/>
      <c r="G315" s="66"/>
      <c r="H315" s="66"/>
      <c r="I315" s="66"/>
      <c r="J315" s="66"/>
      <c r="K315" s="66"/>
      <c r="L315" s="43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</row>
  </sheetData>
  <sheetProtection sheet="1" autoFilter="0" formatColumns="0" formatRows="0" objects="1" scenarios="1" spinCount="100000" saltValue="YxwUab7WXgKyHQIGLzCx5oA/hnge+uBE2FIGQX0BjAZu+nuL+fejjLQUqIBtonntj00QHmE4eFvA1zYvQ4FIXg==" hashValue="3FNvT1FWyryXcyw4qdG4wU+3eg8rKuio6atv+Ixgu52lgr9TGL+kjO6GQEqTX46vC1cBwjP7qWqFcRRhh/O46A==" algorithmName="SHA-512" password="CC35"/>
  <autoFilter ref="C134:K31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5938" style="1" customWidth="1"/>
    <col min="2" max="2" width="1.117188" style="1" customWidth="1"/>
    <col min="3" max="3" width="4.105469" style="1" customWidth="1"/>
    <col min="4" max="4" width="4.335938" style="1" customWidth="1"/>
    <col min="5" max="5" width="17.10547" style="1" customWidth="1"/>
    <col min="6" max="6" width="50.77734" style="1" customWidth="1"/>
    <col min="7" max="7" width="7.445313" style="1" customWidth="1"/>
    <col min="8" max="8" width="13.99609" style="1" customWidth="1"/>
    <col min="9" max="9" width="15.77734" style="1" customWidth="1"/>
    <col min="10" max="10" width="22.33594" style="1" customWidth="1"/>
    <col min="11" max="11" width="22.33594" style="1" hidden="1" customWidth="1"/>
    <col min="12" max="12" width="9.335938" style="1" customWidth="1"/>
    <col min="13" max="13" width="10.77734" style="1" hidden="1" customWidth="1"/>
    <col min="14" max="14" width="8.886719" style="1" hidden="1"/>
    <col min="15" max="15" width="14.10547" style="1" hidden="1" customWidth="1"/>
    <col min="16" max="16" width="14.10547" style="1" hidden="1" customWidth="1"/>
    <col min="17" max="17" width="14.10547" style="1" hidden="1" customWidth="1"/>
    <col min="18" max="18" width="14.10547" style="1" hidden="1" customWidth="1"/>
    <col min="19" max="19" width="14.10547" style="1" hidden="1" customWidth="1"/>
    <col min="20" max="20" width="14.10547" style="1" hidden="1" customWidth="1"/>
    <col min="21" max="21" width="16.33594" style="1" hidden="1" customWidth="1"/>
    <col min="22" max="22" width="12.33594" style="1" customWidth="1"/>
    <col min="23" max="23" width="16.33594" style="1" customWidth="1"/>
    <col min="24" max="24" width="12.33594" style="1" customWidth="1"/>
    <col min="25" max="25" width="14.99609" style="1" customWidth="1"/>
    <col min="26" max="26" width="10.99609" style="1" customWidth="1"/>
    <col min="27" max="27" width="14.99609" style="1" customWidth="1"/>
    <col min="28" max="28" width="16.33594" style="1" customWidth="1"/>
    <col min="29" max="29" width="10.99609" style="1" customWidth="1"/>
    <col min="30" max="30" width="14.99609" style="1" customWidth="1"/>
    <col min="31" max="31" width="16.33594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85</v>
      </c>
    </row>
    <row r="4" s="1" customFormat="1" ht="24.96" customHeight="1">
      <c r="B4" s="19"/>
      <c r="D4" s="148" t="s">
        <v>101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4.5" customHeight="1">
      <c r="B7" s="19"/>
      <c r="E7" s="151" t="str">
        <f>'Rekapitulace stavby'!K6</f>
        <v>Odvedení splaškových vod z lokality Krnov - Ježník- 3. část</v>
      </c>
      <c r="F7" s="150"/>
      <c r="G7" s="150"/>
      <c r="H7" s="150"/>
      <c r="L7" s="19"/>
    </row>
    <row r="8" s="1" customFormat="1" ht="12" customHeight="1">
      <c r="B8" s="19"/>
      <c r="D8" s="150" t="s">
        <v>102</v>
      </c>
      <c r="L8" s="19"/>
    </row>
    <row r="9" s="2" customFormat="1" ht="14.5" customHeight="1">
      <c r="A9" s="37"/>
      <c r="B9" s="43"/>
      <c r="C9" s="37"/>
      <c r="D9" s="37"/>
      <c r="E9" s="151" t="s">
        <v>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104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4.5" customHeight="1">
      <c r="A11" s="37"/>
      <c r="B11" s="43"/>
      <c r="C11" s="37"/>
      <c r="D11" s="37"/>
      <c r="E11" s="153" t="s">
        <v>438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4" t="str">
        <f>'Rekapitulace stavby'!AN8</f>
        <v>7. 11. 2019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50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28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30</v>
      </c>
      <c r="E22" s="37"/>
      <c r="F22" s="37"/>
      <c r="G22" s="37"/>
      <c r="H22" s="37"/>
      <c r="I22" s="150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50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33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4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9"/>
      <c r="E31" s="159"/>
      <c r="F31" s="159"/>
      <c r="G31" s="159"/>
      <c r="H31" s="159"/>
      <c r="I31" s="159"/>
      <c r="J31" s="159"/>
      <c r="K31" s="15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0" t="s">
        <v>36</v>
      </c>
      <c r="E32" s="37"/>
      <c r="F32" s="37"/>
      <c r="G32" s="37"/>
      <c r="H32" s="37"/>
      <c r="I32" s="37"/>
      <c r="J32" s="161">
        <f>ROUND(J121,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9"/>
      <c r="E33" s="159"/>
      <c r="F33" s="159"/>
      <c r="G33" s="159"/>
      <c r="H33" s="159"/>
      <c r="I33" s="159"/>
      <c r="J33" s="159"/>
      <c r="K33" s="159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2" t="s">
        <v>38</v>
      </c>
      <c r="G34" s="37"/>
      <c r="H34" s="37"/>
      <c r="I34" s="162" t="s">
        <v>37</v>
      </c>
      <c r="J34" s="162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2" t="s">
        <v>40</v>
      </c>
      <c r="E35" s="150" t="s">
        <v>41</v>
      </c>
      <c r="F35" s="163">
        <f>ROUND((SUM(BE121:BE130)),  2)</f>
        <v>0</v>
      </c>
      <c r="G35" s="37"/>
      <c r="H35" s="37"/>
      <c r="I35" s="164">
        <v>0.20999999999999999</v>
      </c>
      <c r="J35" s="163">
        <f>ROUND(((SUM(BE121:BE130))*I35),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0" t="s">
        <v>42</v>
      </c>
      <c r="F36" s="163">
        <f>ROUND((SUM(BF121:BF130)),  2)</f>
        <v>0</v>
      </c>
      <c r="G36" s="37"/>
      <c r="H36" s="37"/>
      <c r="I36" s="164">
        <v>0.14999999999999999</v>
      </c>
      <c r="J36" s="163">
        <f>ROUND(((SUM(BF121:BF130))*I36),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43</v>
      </c>
      <c r="F37" s="163">
        <f>ROUND((SUM(BG121:BG130)),  2)</f>
        <v>0</v>
      </c>
      <c r="G37" s="37"/>
      <c r="H37" s="37"/>
      <c r="I37" s="164">
        <v>0.20999999999999999</v>
      </c>
      <c r="J37" s="16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0" t="s">
        <v>44</v>
      </c>
      <c r="F38" s="163">
        <f>ROUND((SUM(BH121:BH130)),  2)</f>
        <v>0</v>
      </c>
      <c r="G38" s="37"/>
      <c r="H38" s="37"/>
      <c r="I38" s="164">
        <v>0.14999999999999999</v>
      </c>
      <c r="J38" s="16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45</v>
      </c>
      <c r="F39" s="163">
        <f>ROUND((SUM(BI121:BI130)),  2)</f>
        <v>0</v>
      </c>
      <c r="G39" s="37"/>
      <c r="H39" s="37"/>
      <c r="I39" s="164">
        <v>0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5" customHeight="1">
      <c r="A85" s="37"/>
      <c r="B85" s="38"/>
      <c r="C85" s="39"/>
      <c r="D85" s="39"/>
      <c r="E85" s="183" t="str">
        <f>E7</f>
        <v>Odvedení splaškových vod z lokality Krnov - Ježník- 3.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1" customFormat="1" ht="12" customHeight="1">
      <c r="B86" s="20"/>
      <c r="C86" s="31" t="s">
        <v>102</v>
      </c>
      <c r="D86" s="21"/>
      <c r="E86" s="21"/>
      <c r="F86" s="21"/>
      <c r="G86" s="21"/>
      <c r="H86" s="21"/>
      <c r="I86" s="21"/>
      <c r="J86" s="21"/>
      <c r="K86" s="21"/>
      <c r="L86" s="19"/>
    </row>
    <row r="87" hidden="1" s="2" customFormat="1" ht="14.5" customHeight="1">
      <c r="A87" s="37"/>
      <c r="B87" s="38"/>
      <c r="C87" s="39"/>
      <c r="D87" s="39"/>
      <c r="E87" s="183" t="s">
        <v>103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1" t="s">
        <v>104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4.5" customHeight="1">
      <c r="A89" s="37"/>
      <c r="B89" s="38"/>
      <c r="C89" s="39"/>
      <c r="D89" s="39"/>
      <c r="E89" s="75" t="str">
        <f>E11</f>
        <v>SO 01.2 - Domovní kanalizační přípojky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Krnov</v>
      </c>
      <c r="G91" s="39"/>
      <c r="H91" s="39"/>
      <c r="I91" s="31" t="s">
        <v>22</v>
      </c>
      <c r="J91" s="78" t="str">
        <f>IF(J14="","",J14)</f>
        <v>7. 11. 2019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4.9" customHeight="1">
      <c r="A93" s="37"/>
      <c r="B93" s="38"/>
      <c r="C93" s="31" t="s">
        <v>24</v>
      </c>
      <c r="D93" s="39"/>
      <c r="E93" s="39"/>
      <c r="F93" s="26" t="str">
        <f>E17</f>
        <v>Město Krnov</v>
      </c>
      <c r="G93" s="39"/>
      <c r="H93" s="39"/>
      <c r="I93" s="31" t="s">
        <v>30</v>
      </c>
      <c r="J93" s="35" t="str">
        <f>E23</f>
        <v xml:space="preserve">KONEKO spol. s r.o.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4.9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9.28" customHeight="1">
      <c r="A96" s="37"/>
      <c r="B96" s="38"/>
      <c r="C96" s="185" t="s">
        <v>109</v>
      </c>
      <c r="D96" s="186"/>
      <c r="E96" s="186"/>
      <c r="F96" s="186"/>
      <c r="G96" s="186"/>
      <c r="H96" s="186"/>
      <c r="I96" s="186"/>
      <c r="J96" s="187" t="s">
        <v>110</v>
      </c>
      <c r="K96" s="18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22.8" customHeight="1">
      <c r="A98" s="37"/>
      <c r="B98" s="38"/>
      <c r="C98" s="188" t="s">
        <v>111</v>
      </c>
      <c r="D98" s="39"/>
      <c r="E98" s="39"/>
      <c r="F98" s="39"/>
      <c r="G98" s="39"/>
      <c r="H98" s="39"/>
      <c r="I98" s="39"/>
      <c r="J98" s="109">
        <f>J121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112</v>
      </c>
    </row>
    <row r="99" hidden="1" s="9" customFormat="1" ht="24.96" customHeight="1">
      <c r="A99" s="9"/>
      <c r="B99" s="189"/>
      <c r="C99" s="190"/>
      <c r="D99" s="191" t="s">
        <v>439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/>
    <row r="103" hidden="1"/>
    <row r="104" hidden="1"/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4.5" customHeight="1">
      <c r="A109" s="37"/>
      <c r="B109" s="38"/>
      <c r="C109" s="39"/>
      <c r="D109" s="39"/>
      <c r="E109" s="183" t="str">
        <f>E7</f>
        <v>Odvedení splaškových vod z lokality Krnov - Ježník- 3. část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0"/>
      <c r="C110" s="31" t="s">
        <v>102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4.5" customHeight="1">
      <c r="A111" s="37"/>
      <c r="B111" s="38"/>
      <c r="C111" s="39"/>
      <c r="D111" s="39"/>
      <c r="E111" s="183" t="s">
        <v>103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4.5" customHeight="1">
      <c r="A113" s="37"/>
      <c r="B113" s="38"/>
      <c r="C113" s="39"/>
      <c r="D113" s="39"/>
      <c r="E113" s="75" t="str">
        <f>E11</f>
        <v>SO 01.2 - Domovní kanalizační přípojky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F14</f>
        <v>Krnov</v>
      </c>
      <c r="G115" s="39"/>
      <c r="H115" s="39"/>
      <c r="I115" s="31" t="s">
        <v>22</v>
      </c>
      <c r="J115" s="78" t="str">
        <f>IF(J14="","",J14)</f>
        <v>7. 11. 2019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4.9" customHeight="1">
      <c r="A117" s="37"/>
      <c r="B117" s="38"/>
      <c r="C117" s="31" t="s">
        <v>24</v>
      </c>
      <c r="D117" s="39"/>
      <c r="E117" s="39"/>
      <c r="F117" s="26" t="str">
        <f>E17</f>
        <v>Město Krnov</v>
      </c>
      <c r="G117" s="39"/>
      <c r="H117" s="39"/>
      <c r="I117" s="31" t="s">
        <v>30</v>
      </c>
      <c r="J117" s="35" t="str">
        <f>E23</f>
        <v xml:space="preserve">KONEKO spol. s r.o.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4.9" customHeight="1">
      <c r="A118" s="37"/>
      <c r="B118" s="38"/>
      <c r="C118" s="31" t="s">
        <v>28</v>
      </c>
      <c r="D118" s="39"/>
      <c r="E118" s="39"/>
      <c r="F118" s="26" t="str">
        <f>IF(E20="","",E20)</f>
        <v>Vyplň údaj</v>
      </c>
      <c r="G118" s="39"/>
      <c r="H118" s="39"/>
      <c r="I118" s="31" t="s">
        <v>33</v>
      </c>
      <c r="J118" s="35" t="str">
        <f>E26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0" customFormat="1" ht="29.28" customHeight="1">
      <c r="A120" s="195"/>
      <c r="B120" s="196"/>
      <c r="C120" s="197" t="s">
        <v>125</v>
      </c>
      <c r="D120" s="198" t="s">
        <v>61</v>
      </c>
      <c r="E120" s="198" t="s">
        <v>57</v>
      </c>
      <c r="F120" s="198" t="s">
        <v>58</v>
      </c>
      <c r="G120" s="198" t="s">
        <v>126</v>
      </c>
      <c r="H120" s="198" t="s">
        <v>127</v>
      </c>
      <c r="I120" s="198" t="s">
        <v>128</v>
      </c>
      <c r="J120" s="199" t="s">
        <v>110</v>
      </c>
      <c r="K120" s="200" t="s">
        <v>129</v>
      </c>
      <c r="L120" s="201"/>
      <c r="M120" s="99" t="s">
        <v>1</v>
      </c>
      <c r="N120" s="100" t="s">
        <v>40</v>
      </c>
      <c r="O120" s="100" t="s">
        <v>130</v>
      </c>
      <c r="P120" s="100" t="s">
        <v>131</v>
      </c>
      <c r="Q120" s="100" t="s">
        <v>132</v>
      </c>
      <c r="R120" s="100" t="s">
        <v>133</v>
      </c>
      <c r="S120" s="100" t="s">
        <v>134</v>
      </c>
      <c r="T120" s="101" t="s">
        <v>135</v>
      </c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</row>
    <row r="121" s="2" customFormat="1" ht="22.8" customHeight="1">
      <c r="A121" s="37"/>
      <c r="B121" s="38"/>
      <c r="C121" s="106" t="s">
        <v>136</v>
      </c>
      <c r="D121" s="39"/>
      <c r="E121" s="39"/>
      <c r="F121" s="39"/>
      <c r="G121" s="39"/>
      <c r="H121" s="39"/>
      <c r="I121" s="39"/>
      <c r="J121" s="202">
        <f>BK121</f>
        <v>0</v>
      </c>
      <c r="K121" s="39"/>
      <c r="L121" s="43"/>
      <c r="M121" s="102"/>
      <c r="N121" s="203"/>
      <c r="O121" s="103"/>
      <c r="P121" s="204">
        <f>P122</f>
        <v>0</v>
      </c>
      <c r="Q121" s="103"/>
      <c r="R121" s="204">
        <f>R122</f>
        <v>0</v>
      </c>
      <c r="S121" s="103"/>
      <c r="T121" s="205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112</v>
      </c>
      <c r="BK121" s="206">
        <f>BK122</f>
        <v>0</v>
      </c>
    </row>
    <row r="122" s="11" customFormat="1" ht="25.92" customHeight="1">
      <c r="A122" s="11"/>
      <c r="B122" s="207"/>
      <c r="C122" s="208"/>
      <c r="D122" s="209" t="s">
        <v>75</v>
      </c>
      <c r="E122" s="210" t="s">
        <v>261</v>
      </c>
      <c r="F122" s="210" t="s">
        <v>440</v>
      </c>
      <c r="G122" s="208"/>
      <c r="H122" s="208"/>
      <c r="I122" s="211"/>
      <c r="J122" s="212">
        <f>BK122</f>
        <v>0</v>
      </c>
      <c r="K122" s="208"/>
      <c r="L122" s="213"/>
      <c r="M122" s="214"/>
      <c r="N122" s="215"/>
      <c r="O122" s="215"/>
      <c r="P122" s="216">
        <f>SUM(P123:P130)</f>
        <v>0</v>
      </c>
      <c r="Q122" s="215"/>
      <c r="R122" s="216">
        <f>SUM(R123:R130)</f>
        <v>0</v>
      </c>
      <c r="S122" s="215"/>
      <c r="T122" s="217">
        <f>SUM(T123:T130)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8" t="s">
        <v>83</v>
      </c>
      <c r="AT122" s="219" t="s">
        <v>75</v>
      </c>
      <c r="AU122" s="219" t="s">
        <v>76</v>
      </c>
      <c r="AY122" s="218" t="s">
        <v>138</v>
      </c>
      <c r="BK122" s="220">
        <f>SUM(BK123:BK130)</f>
        <v>0</v>
      </c>
    </row>
    <row r="123" s="2" customFormat="1" ht="41.5" customHeight="1">
      <c r="A123" s="37"/>
      <c r="B123" s="38"/>
      <c r="C123" s="221" t="s">
        <v>83</v>
      </c>
      <c r="D123" s="221" t="s">
        <v>139</v>
      </c>
      <c r="E123" s="222" t="s">
        <v>441</v>
      </c>
      <c r="F123" s="223" t="s">
        <v>442</v>
      </c>
      <c r="G123" s="224" t="s">
        <v>279</v>
      </c>
      <c r="H123" s="225">
        <v>2.5</v>
      </c>
      <c r="I123" s="226"/>
      <c r="J123" s="227">
        <f>ROUND(I123*H123,2)</f>
        <v>0</v>
      </c>
      <c r="K123" s="228"/>
      <c r="L123" s="43"/>
      <c r="M123" s="229" t="s">
        <v>1</v>
      </c>
      <c r="N123" s="230" t="s">
        <v>41</v>
      </c>
      <c r="O123" s="90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3" t="s">
        <v>143</v>
      </c>
      <c r="AT123" s="233" t="s">
        <v>139</v>
      </c>
      <c r="AU123" s="233" t="s">
        <v>83</v>
      </c>
      <c r="AY123" s="16" t="s">
        <v>138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6" t="s">
        <v>83</v>
      </c>
      <c r="BK123" s="234">
        <f>ROUND(I123*H123,2)</f>
        <v>0</v>
      </c>
      <c r="BL123" s="16" t="s">
        <v>143</v>
      </c>
      <c r="BM123" s="233" t="s">
        <v>443</v>
      </c>
    </row>
    <row r="124" s="12" customFormat="1">
      <c r="A124" s="12"/>
      <c r="B124" s="235"/>
      <c r="C124" s="236"/>
      <c r="D124" s="237" t="s">
        <v>145</v>
      </c>
      <c r="E124" s="238" t="s">
        <v>1</v>
      </c>
      <c r="F124" s="239" t="s">
        <v>235</v>
      </c>
      <c r="G124" s="236"/>
      <c r="H124" s="238" t="s">
        <v>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45" t="s">
        <v>145</v>
      </c>
      <c r="AU124" s="245" t="s">
        <v>83</v>
      </c>
      <c r="AV124" s="12" t="s">
        <v>83</v>
      </c>
      <c r="AW124" s="12" t="s">
        <v>32</v>
      </c>
      <c r="AX124" s="12" t="s">
        <v>76</v>
      </c>
      <c r="AY124" s="245" t="s">
        <v>138</v>
      </c>
    </row>
    <row r="125" s="12" customFormat="1">
      <c r="A125" s="12"/>
      <c r="B125" s="235"/>
      <c r="C125" s="236"/>
      <c r="D125" s="237" t="s">
        <v>145</v>
      </c>
      <c r="E125" s="238" t="s">
        <v>1</v>
      </c>
      <c r="F125" s="239" t="s">
        <v>158</v>
      </c>
      <c r="G125" s="236"/>
      <c r="H125" s="238" t="s">
        <v>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45" t="s">
        <v>145</v>
      </c>
      <c r="AU125" s="245" t="s">
        <v>83</v>
      </c>
      <c r="AV125" s="12" t="s">
        <v>83</v>
      </c>
      <c r="AW125" s="12" t="s">
        <v>32</v>
      </c>
      <c r="AX125" s="12" t="s">
        <v>76</v>
      </c>
      <c r="AY125" s="245" t="s">
        <v>138</v>
      </c>
    </row>
    <row r="126" s="13" customFormat="1">
      <c r="A126" s="13"/>
      <c r="B126" s="246"/>
      <c r="C126" s="247"/>
      <c r="D126" s="237" t="s">
        <v>145</v>
      </c>
      <c r="E126" s="248" t="s">
        <v>1</v>
      </c>
      <c r="F126" s="249" t="s">
        <v>444</v>
      </c>
      <c r="G126" s="247"/>
      <c r="H126" s="250">
        <v>2.5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6" t="s">
        <v>145</v>
      </c>
      <c r="AU126" s="256" t="s">
        <v>83</v>
      </c>
      <c r="AV126" s="13" t="s">
        <v>85</v>
      </c>
      <c r="AW126" s="13" t="s">
        <v>32</v>
      </c>
      <c r="AX126" s="13" t="s">
        <v>76</v>
      </c>
      <c r="AY126" s="256" t="s">
        <v>138</v>
      </c>
    </row>
    <row r="127" s="2" customFormat="1" ht="62.5" customHeight="1">
      <c r="A127" s="37"/>
      <c r="B127" s="38"/>
      <c r="C127" s="221" t="s">
        <v>85</v>
      </c>
      <c r="D127" s="221" t="s">
        <v>139</v>
      </c>
      <c r="E127" s="222" t="s">
        <v>445</v>
      </c>
      <c r="F127" s="223" t="s">
        <v>446</v>
      </c>
      <c r="G127" s="224" t="s">
        <v>379</v>
      </c>
      <c r="H127" s="225">
        <v>1</v>
      </c>
      <c r="I127" s="226"/>
      <c r="J127" s="227">
        <f>ROUND(I127*H127,2)</f>
        <v>0</v>
      </c>
      <c r="K127" s="228"/>
      <c r="L127" s="43"/>
      <c r="M127" s="229" t="s">
        <v>1</v>
      </c>
      <c r="N127" s="230" t="s">
        <v>41</v>
      </c>
      <c r="O127" s="90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3" t="s">
        <v>143</v>
      </c>
      <c r="AT127" s="233" t="s">
        <v>139</v>
      </c>
      <c r="AU127" s="233" t="s">
        <v>83</v>
      </c>
      <c r="AY127" s="16" t="s">
        <v>138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6" t="s">
        <v>83</v>
      </c>
      <c r="BK127" s="234">
        <f>ROUND(I127*H127,2)</f>
        <v>0</v>
      </c>
      <c r="BL127" s="16" t="s">
        <v>143</v>
      </c>
      <c r="BM127" s="233" t="s">
        <v>447</v>
      </c>
    </row>
    <row r="128" s="12" customFormat="1">
      <c r="A128" s="12"/>
      <c r="B128" s="235"/>
      <c r="C128" s="236"/>
      <c r="D128" s="237" t="s">
        <v>145</v>
      </c>
      <c r="E128" s="238" t="s">
        <v>1</v>
      </c>
      <c r="F128" s="239" t="s">
        <v>166</v>
      </c>
      <c r="G128" s="236"/>
      <c r="H128" s="238" t="s">
        <v>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45" t="s">
        <v>145</v>
      </c>
      <c r="AU128" s="245" t="s">
        <v>83</v>
      </c>
      <c r="AV128" s="12" t="s">
        <v>83</v>
      </c>
      <c r="AW128" s="12" t="s">
        <v>32</v>
      </c>
      <c r="AX128" s="12" t="s">
        <v>76</v>
      </c>
      <c r="AY128" s="245" t="s">
        <v>138</v>
      </c>
    </row>
    <row r="129" s="12" customFormat="1">
      <c r="A129" s="12"/>
      <c r="B129" s="235"/>
      <c r="C129" s="236"/>
      <c r="D129" s="237" t="s">
        <v>145</v>
      </c>
      <c r="E129" s="238" t="s">
        <v>1</v>
      </c>
      <c r="F129" s="239" t="s">
        <v>448</v>
      </c>
      <c r="G129" s="236"/>
      <c r="H129" s="238" t="s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45" t="s">
        <v>145</v>
      </c>
      <c r="AU129" s="245" t="s">
        <v>83</v>
      </c>
      <c r="AV129" s="12" t="s">
        <v>83</v>
      </c>
      <c r="AW129" s="12" t="s">
        <v>32</v>
      </c>
      <c r="AX129" s="12" t="s">
        <v>76</v>
      </c>
      <c r="AY129" s="245" t="s">
        <v>138</v>
      </c>
    </row>
    <row r="130" s="13" customFormat="1">
      <c r="A130" s="13"/>
      <c r="B130" s="246"/>
      <c r="C130" s="247"/>
      <c r="D130" s="237" t="s">
        <v>145</v>
      </c>
      <c r="E130" s="248" t="s">
        <v>1</v>
      </c>
      <c r="F130" s="249" t="s">
        <v>83</v>
      </c>
      <c r="G130" s="247"/>
      <c r="H130" s="250">
        <v>1</v>
      </c>
      <c r="I130" s="251"/>
      <c r="J130" s="247"/>
      <c r="K130" s="247"/>
      <c r="L130" s="252"/>
      <c r="M130" s="273"/>
      <c r="N130" s="274"/>
      <c r="O130" s="274"/>
      <c r="P130" s="274"/>
      <c r="Q130" s="274"/>
      <c r="R130" s="274"/>
      <c r="S130" s="274"/>
      <c r="T130" s="27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145</v>
      </c>
      <c r="AU130" s="256" t="s">
        <v>83</v>
      </c>
      <c r="AV130" s="13" t="s">
        <v>85</v>
      </c>
      <c r="AW130" s="13" t="s">
        <v>32</v>
      </c>
      <c r="AX130" s="13" t="s">
        <v>76</v>
      </c>
      <c r="AY130" s="256" t="s">
        <v>138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ytHWSkqM3o2BpSnCZWWwZaWwz/x3FAu/Gbp4W8CRJ7W4bYUx5pLcdNH8RYdqr8UkjUBOEMdN9OB0o1idA39FKw==" hashValue="/c5ECbB2FG34Q5SVnukPnubQ1E5MKpdERjxRbnddodKP/Y3iPk2YPCi+1CMLYsuC8rj0n84GCkQx3WqIQcz+hQ==" algorithmName="SHA-512" password="CC35"/>
  <autoFilter ref="C120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5938" style="1" customWidth="1"/>
    <col min="2" max="2" width="1.117188" style="1" customWidth="1"/>
    <col min="3" max="3" width="4.105469" style="1" customWidth="1"/>
    <col min="4" max="4" width="4.335938" style="1" customWidth="1"/>
    <col min="5" max="5" width="17.10547" style="1" customWidth="1"/>
    <col min="6" max="6" width="50.77734" style="1" customWidth="1"/>
    <col min="7" max="7" width="7.445313" style="1" customWidth="1"/>
    <col min="8" max="8" width="13.99609" style="1" customWidth="1"/>
    <col min="9" max="9" width="15.77734" style="1" customWidth="1"/>
    <col min="10" max="10" width="22.33594" style="1" customWidth="1"/>
    <col min="11" max="11" width="22.33594" style="1" hidden="1" customWidth="1"/>
    <col min="12" max="12" width="9.335938" style="1" customWidth="1"/>
    <col min="13" max="13" width="10.77734" style="1" hidden="1" customWidth="1"/>
    <col min="14" max="14" width="8.886719" style="1" hidden="1"/>
    <col min="15" max="15" width="14.10547" style="1" hidden="1" customWidth="1"/>
    <col min="16" max="16" width="14.10547" style="1" hidden="1" customWidth="1"/>
    <col min="17" max="17" width="14.10547" style="1" hidden="1" customWidth="1"/>
    <col min="18" max="18" width="14.10547" style="1" hidden="1" customWidth="1"/>
    <col min="19" max="19" width="14.10547" style="1" hidden="1" customWidth="1"/>
    <col min="20" max="20" width="14.10547" style="1" hidden="1" customWidth="1"/>
    <col min="21" max="21" width="16.33594" style="1" hidden="1" customWidth="1"/>
    <col min="22" max="22" width="12.33594" style="1" customWidth="1"/>
    <col min="23" max="23" width="16.33594" style="1" customWidth="1"/>
    <col min="24" max="24" width="12.33594" style="1" customWidth="1"/>
    <col min="25" max="25" width="14.99609" style="1" customWidth="1"/>
    <col min="26" max="26" width="10.99609" style="1" customWidth="1"/>
    <col min="27" max="27" width="14.99609" style="1" customWidth="1"/>
    <col min="28" max="28" width="16.33594" style="1" customWidth="1"/>
    <col min="29" max="29" width="10.99609" style="1" customWidth="1"/>
    <col min="30" max="30" width="14.99609" style="1" customWidth="1"/>
    <col min="31" max="31" width="16.33594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85</v>
      </c>
    </row>
    <row r="4" s="1" customFormat="1" ht="24.96" customHeight="1">
      <c r="B4" s="19"/>
      <c r="D4" s="148" t="s">
        <v>101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4.5" customHeight="1">
      <c r="B7" s="19"/>
      <c r="E7" s="151" t="str">
        <f>'Rekapitulace stavby'!K6</f>
        <v>Odvedení splaškových vod z lokality Krnov - Ježník- 3. část</v>
      </c>
      <c r="F7" s="150"/>
      <c r="G7" s="150"/>
      <c r="H7" s="150"/>
      <c r="L7" s="19"/>
    </row>
    <row r="8" s="1" customFormat="1" ht="12" customHeight="1">
      <c r="B8" s="19"/>
      <c r="D8" s="150" t="s">
        <v>102</v>
      </c>
      <c r="L8" s="19"/>
    </row>
    <row r="9" s="2" customFormat="1" ht="14.5" customHeight="1">
      <c r="A9" s="37"/>
      <c r="B9" s="43"/>
      <c r="C9" s="37"/>
      <c r="D9" s="37"/>
      <c r="E9" s="151" t="s">
        <v>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104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4.5" customHeight="1">
      <c r="A11" s="37"/>
      <c r="B11" s="43"/>
      <c r="C11" s="37"/>
      <c r="D11" s="37"/>
      <c r="E11" s="153" t="s">
        <v>449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4" t="str">
        <f>'Rekapitulace stavby'!AN8</f>
        <v>7. 11. 2019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>Město Krnov</v>
      </c>
      <c r="F17" s="37"/>
      <c r="G17" s="37"/>
      <c r="H17" s="37"/>
      <c r="I17" s="150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28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30</v>
      </c>
      <c r="E22" s="37"/>
      <c r="F22" s="37"/>
      <c r="G22" s="37"/>
      <c r="H22" s="37"/>
      <c r="I22" s="150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450</v>
      </c>
      <c r="F23" s="37"/>
      <c r="G23" s="37"/>
      <c r="H23" s="37"/>
      <c r="I23" s="150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33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4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9"/>
      <c r="E31" s="159"/>
      <c r="F31" s="159"/>
      <c r="G31" s="159"/>
      <c r="H31" s="159"/>
      <c r="I31" s="159"/>
      <c r="J31" s="159"/>
      <c r="K31" s="15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0" t="s">
        <v>36</v>
      </c>
      <c r="E32" s="37"/>
      <c r="F32" s="37"/>
      <c r="G32" s="37"/>
      <c r="H32" s="37"/>
      <c r="I32" s="37"/>
      <c r="J32" s="161">
        <f>ROUND(J148,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9"/>
      <c r="E33" s="159"/>
      <c r="F33" s="159"/>
      <c r="G33" s="159"/>
      <c r="H33" s="159"/>
      <c r="I33" s="159"/>
      <c r="J33" s="159"/>
      <c r="K33" s="159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2" t="s">
        <v>38</v>
      </c>
      <c r="G34" s="37"/>
      <c r="H34" s="37"/>
      <c r="I34" s="162" t="s">
        <v>37</v>
      </c>
      <c r="J34" s="162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2" t="s">
        <v>40</v>
      </c>
      <c r="E35" s="150" t="s">
        <v>41</v>
      </c>
      <c r="F35" s="163">
        <f>ROUND((SUM(BE148:BE217)),  2)</f>
        <v>0</v>
      </c>
      <c r="G35" s="37"/>
      <c r="H35" s="37"/>
      <c r="I35" s="164">
        <v>0.20999999999999999</v>
      </c>
      <c r="J35" s="163">
        <f>ROUND(((SUM(BE148:BE217))*I35),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0" t="s">
        <v>42</v>
      </c>
      <c r="F36" s="163">
        <f>ROUND((SUM(BF148:BF217)),  2)</f>
        <v>0</v>
      </c>
      <c r="G36" s="37"/>
      <c r="H36" s="37"/>
      <c r="I36" s="164">
        <v>0.14999999999999999</v>
      </c>
      <c r="J36" s="163">
        <f>ROUND(((SUM(BF148:BF217))*I36),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43</v>
      </c>
      <c r="F37" s="163">
        <f>ROUND((SUM(BG148:BG217)),  2)</f>
        <v>0</v>
      </c>
      <c r="G37" s="37"/>
      <c r="H37" s="37"/>
      <c r="I37" s="164">
        <v>0.20999999999999999</v>
      </c>
      <c r="J37" s="16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0" t="s">
        <v>44</v>
      </c>
      <c r="F38" s="163">
        <f>ROUND((SUM(BH148:BH217)),  2)</f>
        <v>0</v>
      </c>
      <c r="G38" s="37"/>
      <c r="H38" s="37"/>
      <c r="I38" s="164">
        <v>0.14999999999999999</v>
      </c>
      <c r="J38" s="16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45</v>
      </c>
      <c r="F39" s="163">
        <f>ROUND((SUM(BI148:BI217)),  2)</f>
        <v>0</v>
      </c>
      <c r="G39" s="37"/>
      <c r="H39" s="37"/>
      <c r="I39" s="164">
        <v>0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5" customHeight="1">
      <c r="A85" s="37"/>
      <c r="B85" s="38"/>
      <c r="C85" s="39"/>
      <c r="D85" s="39"/>
      <c r="E85" s="183" t="str">
        <f>E7</f>
        <v>Odvedení splaškových vod z lokality Krnov - Ježník- 3.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1" customFormat="1" ht="12" customHeight="1">
      <c r="B86" s="20"/>
      <c r="C86" s="31" t="s">
        <v>102</v>
      </c>
      <c r="D86" s="21"/>
      <c r="E86" s="21"/>
      <c r="F86" s="21"/>
      <c r="G86" s="21"/>
      <c r="H86" s="21"/>
      <c r="I86" s="21"/>
      <c r="J86" s="21"/>
      <c r="K86" s="21"/>
      <c r="L86" s="19"/>
    </row>
    <row r="87" hidden="1" s="2" customFormat="1" ht="14.5" customHeight="1">
      <c r="A87" s="37"/>
      <c r="B87" s="38"/>
      <c r="C87" s="39"/>
      <c r="D87" s="39"/>
      <c r="E87" s="183" t="s">
        <v>103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12" customHeight="1">
      <c r="A88" s="37"/>
      <c r="B88" s="38"/>
      <c r="C88" s="31" t="s">
        <v>104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4.5" customHeight="1">
      <c r="A89" s="37"/>
      <c r="B89" s="38"/>
      <c r="C89" s="39"/>
      <c r="D89" s="39"/>
      <c r="E89" s="75" t="str">
        <f>E11</f>
        <v>00-00 - Ostatní a vedlejší náklady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Krnov</v>
      </c>
      <c r="G91" s="39"/>
      <c r="H91" s="39"/>
      <c r="I91" s="31" t="s">
        <v>22</v>
      </c>
      <c r="J91" s="78" t="str">
        <f>IF(J14="","",J14)</f>
        <v>7. 11. 2019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4.9" customHeight="1">
      <c r="A93" s="37"/>
      <c r="B93" s="38"/>
      <c r="C93" s="31" t="s">
        <v>24</v>
      </c>
      <c r="D93" s="39"/>
      <c r="E93" s="39"/>
      <c r="F93" s="26" t="str">
        <f>E17</f>
        <v>Město Krnov</v>
      </c>
      <c r="G93" s="39"/>
      <c r="H93" s="39"/>
      <c r="I93" s="31" t="s">
        <v>30</v>
      </c>
      <c r="J93" s="35" t="str">
        <f>E23</f>
        <v>KONEKO spol. s 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14.9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9.28" customHeight="1">
      <c r="A96" s="37"/>
      <c r="B96" s="38"/>
      <c r="C96" s="185" t="s">
        <v>109</v>
      </c>
      <c r="D96" s="186"/>
      <c r="E96" s="186"/>
      <c r="F96" s="186"/>
      <c r="G96" s="186"/>
      <c r="H96" s="186"/>
      <c r="I96" s="186"/>
      <c r="J96" s="187" t="s">
        <v>110</v>
      </c>
      <c r="K96" s="186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hidden="1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22.8" customHeight="1">
      <c r="A98" s="37"/>
      <c r="B98" s="38"/>
      <c r="C98" s="188" t="s">
        <v>111</v>
      </c>
      <c r="D98" s="39"/>
      <c r="E98" s="39"/>
      <c r="F98" s="39"/>
      <c r="G98" s="39"/>
      <c r="H98" s="39"/>
      <c r="I98" s="39"/>
      <c r="J98" s="109">
        <f>J148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112</v>
      </c>
    </row>
    <row r="99" hidden="1" s="9" customFormat="1" ht="24.96" customHeight="1">
      <c r="A99" s="9"/>
      <c r="B99" s="189"/>
      <c r="C99" s="190"/>
      <c r="D99" s="191" t="s">
        <v>451</v>
      </c>
      <c r="E99" s="192"/>
      <c r="F99" s="192"/>
      <c r="G99" s="192"/>
      <c r="H99" s="192"/>
      <c r="I99" s="192"/>
      <c r="J99" s="193">
        <f>J149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4" customFormat="1" ht="19.92" customHeight="1">
      <c r="A100" s="14"/>
      <c r="B100" s="276"/>
      <c r="C100" s="131"/>
      <c r="D100" s="277" t="s">
        <v>452</v>
      </c>
      <c r="E100" s="278"/>
      <c r="F100" s="278"/>
      <c r="G100" s="278"/>
      <c r="H100" s="278"/>
      <c r="I100" s="278"/>
      <c r="J100" s="279">
        <f>J150</f>
        <v>0</v>
      </c>
      <c r="K100" s="131"/>
      <c r="L100" s="280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hidden="1" s="14" customFormat="1" ht="19.92" customHeight="1">
      <c r="A101" s="14"/>
      <c r="B101" s="276"/>
      <c r="C101" s="131"/>
      <c r="D101" s="277" t="s">
        <v>453</v>
      </c>
      <c r="E101" s="278"/>
      <c r="F101" s="278"/>
      <c r="G101" s="278"/>
      <c r="H101" s="278"/>
      <c r="I101" s="278"/>
      <c r="J101" s="279">
        <f>J153</f>
        <v>0</v>
      </c>
      <c r="K101" s="131"/>
      <c r="L101" s="280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hidden="1" s="14" customFormat="1" ht="19.92" customHeight="1">
      <c r="A102" s="14"/>
      <c r="B102" s="276"/>
      <c r="C102" s="131"/>
      <c r="D102" s="277" t="s">
        <v>454</v>
      </c>
      <c r="E102" s="278"/>
      <c r="F102" s="278"/>
      <c r="G102" s="278"/>
      <c r="H102" s="278"/>
      <c r="I102" s="278"/>
      <c r="J102" s="279">
        <f>J157</f>
        <v>0</v>
      </c>
      <c r="K102" s="131"/>
      <c r="L102" s="280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hidden="1" s="14" customFormat="1" ht="19.92" customHeight="1">
      <c r="A103" s="14"/>
      <c r="B103" s="276"/>
      <c r="C103" s="131"/>
      <c r="D103" s="277" t="s">
        <v>455</v>
      </c>
      <c r="E103" s="278"/>
      <c r="F103" s="278"/>
      <c r="G103" s="278"/>
      <c r="H103" s="278"/>
      <c r="I103" s="278"/>
      <c r="J103" s="279">
        <f>J160</f>
        <v>0</v>
      </c>
      <c r="K103" s="131"/>
      <c r="L103" s="280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hidden="1" s="14" customFormat="1" ht="19.92" customHeight="1">
      <c r="A104" s="14"/>
      <c r="B104" s="276"/>
      <c r="C104" s="131"/>
      <c r="D104" s="277" t="s">
        <v>456</v>
      </c>
      <c r="E104" s="278"/>
      <c r="F104" s="278"/>
      <c r="G104" s="278"/>
      <c r="H104" s="278"/>
      <c r="I104" s="278"/>
      <c r="J104" s="279">
        <f>J163</f>
        <v>0</v>
      </c>
      <c r="K104" s="131"/>
      <c r="L104" s="280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hidden="1" s="14" customFormat="1" ht="19.92" customHeight="1">
      <c r="A105" s="14"/>
      <c r="B105" s="276"/>
      <c r="C105" s="131"/>
      <c r="D105" s="277" t="s">
        <v>457</v>
      </c>
      <c r="E105" s="278"/>
      <c r="F105" s="278"/>
      <c r="G105" s="278"/>
      <c r="H105" s="278"/>
      <c r="I105" s="278"/>
      <c r="J105" s="279">
        <f>J165</f>
        <v>0</v>
      </c>
      <c r="K105" s="131"/>
      <c r="L105" s="280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hidden="1" s="14" customFormat="1" ht="19.92" customHeight="1">
      <c r="A106" s="14"/>
      <c r="B106" s="276"/>
      <c r="C106" s="131"/>
      <c r="D106" s="277" t="s">
        <v>458</v>
      </c>
      <c r="E106" s="278"/>
      <c r="F106" s="278"/>
      <c r="G106" s="278"/>
      <c r="H106" s="278"/>
      <c r="I106" s="278"/>
      <c r="J106" s="279">
        <f>J169</f>
        <v>0</v>
      </c>
      <c r="K106" s="131"/>
      <c r="L106" s="280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hidden="1" s="14" customFormat="1" ht="19.92" customHeight="1">
      <c r="A107" s="14"/>
      <c r="B107" s="276"/>
      <c r="C107" s="131"/>
      <c r="D107" s="277" t="s">
        <v>459</v>
      </c>
      <c r="E107" s="278"/>
      <c r="F107" s="278"/>
      <c r="G107" s="278"/>
      <c r="H107" s="278"/>
      <c r="I107" s="278"/>
      <c r="J107" s="279">
        <f>J173</f>
        <v>0</v>
      </c>
      <c r="K107" s="131"/>
      <c r="L107" s="280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hidden="1" s="14" customFormat="1" ht="19.92" customHeight="1">
      <c r="A108" s="14"/>
      <c r="B108" s="276"/>
      <c r="C108" s="131"/>
      <c r="D108" s="277" t="s">
        <v>460</v>
      </c>
      <c r="E108" s="278"/>
      <c r="F108" s="278"/>
      <c r="G108" s="278"/>
      <c r="H108" s="278"/>
      <c r="I108" s="278"/>
      <c r="J108" s="279">
        <f>J175</f>
        <v>0</v>
      </c>
      <c r="K108" s="131"/>
      <c r="L108" s="280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hidden="1" s="14" customFormat="1" ht="19.92" customHeight="1">
      <c r="A109" s="14"/>
      <c r="B109" s="276"/>
      <c r="C109" s="131"/>
      <c r="D109" s="277" t="s">
        <v>461</v>
      </c>
      <c r="E109" s="278"/>
      <c r="F109" s="278"/>
      <c r="G109" s="278"/>
      <c r="H109" s="278"/>
      <c r="I109" s="278"/>
      <c r="J109" s="279">
        <f>J177</f>
        <v>0</v>
      </c>
      <c r="K109" s="131"/>
      <c r="L109" s="280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hidden="1" s="14" customFormat="1" ht="19.92" customHeight="1">
      <c r="A110" s="14"/>
      <c r="B110" s="276"/>
      <c r="C110" s="131"/>
      <c r="D110" s="277" t="s">
        <v>462</v>
      </c>
      <c r="E110" s="278"/>
      <c r="F110" s="278"/>
      <c r="G110" s="278"/>
      <c r="H110" s="278"/>
      <c r="I110" s="278"/>
      <c r="J110" s="279">
        <f>J179</f>
        <v>0</v>
      </c>
      <c r="K110" s="131"/>
      <c r="L110" s="280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hidden="1" s="9" customFormat="1" ht="24.96" customHeight="1">
      <c r="A111" s="9"/>
      <c r="B111" s="189"/>
      <c r="C111" s="190"/>
      <c r="D111" s="191" t="s">
        <v>463</v>
      </c>
      <c r="E111" s="192"/>
      <c r="F111" s="192"/>
      <c r="G111" s="192"/>
      <c r="H111" s="192"/>
      <c r="I111" s="192"/>
      <c r="J111" s="193">
        <f>J182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14" customFormat="1" ht="19.92" customHeight="1">
      <c r="A112" s="14"/>
      <c r="B112" s="276"/>
      <c r="C112" s="131"/>
      <c r="D112" s="277" t="s">
        <v>464</v>
      </c>
      <c r="E112" s="278"/>
      <c r="F112" s="278"/>
      <c r="G112" s="278"/>
      <c r="H112" s="278"/>
      <c r="I112" s="278"/>
      <c r="J112" s="279">
        <f>J183</f>
        <v>0</v>
      </c>
      <c r="K112" s="131"/>
      <c r="L112" s="280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hidden="1" s="14" customFormat="1" ht="19.92" customHeight="1">
      <c r="A113" s="14"/>
      <c r="B113" s="276"/>
      <c r="C113" s="131"/>
      <c r="D113" s="277" t="s">
        <v>465</v>
      </c>
      <c r="E113" s="278"/>
      <c r="F113" s="278"/>
      <c r="G113" s="278"/>
      <c r="H113" s="278"/>
      <c r="I113" s="278"/>
      <c r="J113" s="279">
        <f>J185</f>
        <v>0</v>
      </c>
      <c r="K113" s="131"/>
      <c r="L113" s="280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hidden="1" s="14" customFormat="1" ht="19.92" customHeight="1">
      <c r="A114" s="14"/>
      <c r="B114" s="276"/>
      <c r="C114" s="131"/>
      <c r="D114" s="277" t="s">
        <v>466</v>
      </c>
      <c r="E114" s="278"/>
      <c r="F114" s="278"/>
      <c r="G114" s="278"/>
      <c r="H114" s="278"/>
      <c r="I114" s="278"/>
      <c r="J114" s="279">
        <f>J187</f>
        <v>0</v>
      </c>
      <c r="K114" s="131"/>
      <c r="L114" s="280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hidden="1" s="14" customFormat="1" ht="19.92" customHeight="1">
      <c r="A115" s="14"/>
      <c r="B115" s="276"/>
      <c r="C115" s="131"/>
      <c r="D115" s="277" t="s">
        <v>467</v>
      </c>
      <c r="E115" s="278"/>
      <c r="F115" s="278"/>
      <c r="G115" s="278"/>
      <c r="H115" s="278"/>
      <c r="I115" s="278"/>
      <c r="J115" s="279">
        <f>J189</f>
        <v>0</v>
      </c>
      <c r="K115" s="131"/>
      <c r="L115" s="280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hidden="1" s="14" customFormat="1" ht="19.92" customHeight="1">
      <c r="A116" s="14"/>
      <c r="B116" s="276"/>
      <c r="C116" s="131"/>
      <c r="D116" s="277" t="s">
        <v>468</v>
      </c>
      <c r="E116" s="278"/>
      <c r="F116" s="278"/>
      <c r="G116" s="278"/>
      <c r="H116" s="278"/>
      <c r="I116" s="278"/>
      <c r="J116" s="279">
        <f>J191</f>
        <v>0</v>
      </c>
      <c r="K116" s="131"/>
      <c r="L116" s="280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hidden="1" s="14" customFormat="1" ht="19.92" customHeight="1">
      <c r="A117" s="14"/>
      <c r="B117" s="276"/>
      <c r="C117" s="131"/>
      <c r="D117" s="277" t="s">
        <v>469</v>
      </c>
      <c r="E117" s="278"/>
      <c r="F117" s="278"/>
      <c r="G117" s="278"/>
      <c r="H117" s="278"/>
      <c r="I117" s="278"/>
      <c r="J117" s="279">
        <f>J193</f>
        <v>0</v>
      </c>
      <c r="K117" s="131"/>
      <c r="L117" s="280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hidden="1" s="14" customFormat="1" ht="19.92" customHeight="1">
      <c r="A118" s="14"/>
      <c r="B118" s="276"/>
      <c r="C118" s="131"/>
      <c r="D118" s="277" t="s">
        <v>470</v>
      </c>
      <c r="E118" s="278"/>
      <c r="F118" s="278"/>
      <c r="G118" s="278"/>
      <c r="H118" s="278"/>
      <c r="I118" s="278"/>
      <c r="J118" s="279">
        <f>J197</f>
        <v>0</v>
      </c>
      <c r="K118" s="131"/>
      <c r="L118" s="280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hidden="1" s="14" customFormat="1" ht="19.92" customHeight="1">
      <c r="A119" s="14"/>
      <c r="B119" s="276"/>
      <c r="C119" s="131"/>
      <c r="D119" s="277" t="s">
        <v>471</v>
      </c>
      <c r="E119" s="278"/>
      <c r="F119" s="278"/>
      <c r="G119" s="278"/>
      <c r="H119" s="278"/>
      <c r="I119" s="278"/>
      <c r="J119" s="279">
        <f>J199</f>
        <v>0</v>
      </c>
      <c r="K119" s="131"/>
      <c r="L119" s="280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hidden="1" s="14" customFormat="1" ht="19.92" customHeight="1">
      <c r="A120" s="14"/>
      <c r="B120" s="276"/>
      <c r="C120" s="131"/>
      <c r="D120" s="277" t="s">
        <v>472</v>
      </c>
      <c r="E120" s="278"/>
      <c r="F120" s="278"/>
      <c r="G120" s="278"/>
      <c r="H120" s="278"/>
      <c r="I120" s="278"/>
      <c r="J120" s="279">
        <f>J202</f>
        <v>0</v>
      </c>
      <c r="K120" s="131"/>
      <c r="L120" s="280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hidden="1" s="14" customFormat="1" ht="19.92" customHeight="1">
      <c r="A121" s="14"/>
      <c r="B121" s="276"/>
      <c r="C121" s="131"/>
      <c r="D121" s="277" t="s">
        <v>473</v>
      </c>
      <c r="E121" s="278"/>
      <c r="F121" s="278"/>
      <c r="G121" s="278"/>
      <c r="H121" s="278"/>
      <c r="I121" s="278"/>
      <c r="J121" s="279">
        <f>J204</f>
        <v>0</v>
      </c>
      <c r="K121" s="131"/>
      <c r="L121" s="28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hidden="1" s="14" customFormat="1" ht="19.92" customHeight="1">
      <c r="A122" s="14"/>
      <c r="B122" s="276"/>
      <c r="C122" s="131"/>
      <c r="D122" s="277" t="s">
        <v>474</v>
      </c>
      <c r="E122" s="278"/>
      <c r="F122" s="278"/>
      <c r="G122" s="278"/>
      <c r="H122" s="278"/>
      <c r="I122" s="278"/>
      <c r="J122" s="279">
        <f>J208</f>
        <v>0</v>
      </c>
      <c r="K122" s="131"/>
      <c r="L122" s="28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hidden="1" s="14" customFormat="1" ht="19.92" customHeight="1">
      <c r="A123" s="14"/>
      <c r="B123" s="276"/>
      <c r="C123" s="131"/>
      <c r="D123" s="277" t="s">
        <v>475</v>
      </c>
      <c r="E123" s="278"/>
      <c r="F123" s="278"/>
      <c r="G123" s="278"/>
      <c r="H123" s="278"/>
      <c r="I123" s="278"/>
      <c r="J123" s="279">
        <f>J210</f>
        <v>0</v>
      </c>
      <c r="K123" s="131"/>
      <c r="L123" s="28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hidden="1" s="14" customFormat="1" ht="19.92" customHeight="1">
      <c r="A124" s="14"/>
      <c r="B124" s="276"/>
      <c r="C124" s="131"/>
      <c r="D124" s="277" t="s">
        <v>476</v>
      </c>
      <c r="E124" s="278"/>
      <c r="F124" s="278"/>
      <c r="G124" s="278"/>
      <c r="H124" s="278"/>
      <c r="I124" s="278"/>
      <c r="J124" s="279">
        <f>J212</f>
        <v>0</v>
      </c>
      <c r="K124" s="131"/>
      <c r="L124" s="28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hidden="1" s="14" customFormat="1" ht="19.92" customHeight="1">
      <c r="A125" s="14"/>
      <c r="B125" s="276"/>
      <c r="C125" s="131"/>
      <c r="D125" s="277" t="s">
        <v>477</v>
      </c>
      <c r="E125" s="278"/>
      <c r="F125" s="278"/>
      <c r="G125" s="278"/>
      <c r="H125" s="278"/>
      <c r="I125" s="278"/>
      <c r="J125" s="279">
        <f>J214</f>
        <v>0</v>
      </c>
      <c r="K125" s="131"/>
      <c r="L125" s="28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hidden="1" s="14" customFormat="1" ht="19.92" customHeight="1">
      <c r="A126" s="14"/>
      <c r="B126" s="276"/>
      <c r="C126" s="131"/>
      <c r="D126" s="277" t="s">
        <v>478</v>
      </c>
      <c r="E126" s="278"/>
      <c r="F126" s="278"/>
      <c r="G126" s="278"/>
      <c r="H126" s="278"/>
      <c r="I126" s="278"/>
      <c r="J126" s="279">
        <f>J216</f>
        <v>0</v>
      </c>
      <c r="K126" s="131"/>
      <c r="L126" s="28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hidden="1" s="2" customFormat="1" ht="21.84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hidden="1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hidden="1"/>
    <row r="130" hidden="1"/>
    <row r="131" hidden="1"/>
    <row r="132" s="2" customFormat="1" ht="6.96" customHeight="1">
      <c r="A132" s="37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24.96" customHeight="1">
      <c r="A133" s="37"/>
      <c r="B133" s="38"/>
      <c r="C133" s="22" t="s">
        <v>124</v>
      </c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16</v>
      </c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4.5" customHeight="1">
      <c r="A136" s="37"/>
      <c r="B136" s="38"/>
      <c r="C136" s="39"/>
      <c r="D136" s="39"/>
      <c r="E136" s="183" t="str">
        <f>E7</f>
        <v>Odvedení splaškových vod z lokality Krnov - Ježník- 3. část</v>
      </c>
      <c r="F136" s="31"/>
      <c r="G136" s="31"/>
      <c r="H136" s="31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" customFormat="1" ht="12" customHeight="1">
      <c r="B137" s="20"/>
      <c r="C137" s="31" t="s">
        <v>102</v>
      </c>
      <c r="D137" s="21"/>
      <c r="E137" s="21"/>
      <c r="F137" s="21"/>
      <c r="G137" s="21"/>
      <c r="H137" s="21"/>
      <c r="I137" s="21"/>
      <c r="J137" s="21"/>
      <c r="K137" s="21"/>
      <c r="L137" s="19"/>
    </row>
    <row r="138" s="2" customFormat="1" ht="14.5" customHeight="1">
      <c r="A138" s="37"/>
      <c r="B138" s="38"/>
      <c r="C138" s="39"/>
      <c r="D138" s="39"/>
      <c r="E138" s="183" t="s">
        <v>103</v>
      </c>
      <c r="F138" s="39"/>
      <c r="G138" s="39"/>
      <c r="H138" s="39"/>
      <c r="I138" s="39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2" customHeight="1">
      <c r="A139" s="37"/>
      <c r="B139" s="38"/>
      <c r="C139" s="31" t="s">
        <v>104</v>
      </c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4.5" customHeight="1">
      <c r="A140" s="37"/>
      <c r="B140" s="38"/>
      <c r="C140" s="39"/>
      <c r="D140" s="39"/>
      <c r="E140" s="75" t="str">
        <f>E11</f>
        <v>00-00 - Ostatní a vedlejší náklady</v>
      </c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6.96" customHeight="1">
      <c r="A141" s="37"/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2" customHeight="1">
      <c r="A142" s="37"/>
      <c r="B142" s="38"/>
      <c r="C142" s="31" t="s">
        <v>20</v>
      </c>
      <c r="D142" s="39"/>
      <c r="E142" s="39"/>
      <c r="F142" s="26" t="str">
        <f>F14</f>
        <v>Krnov</v>
      </c>
      <c r="G142" s="39"/>
      <c r="H142" s="39"/>
      <c r="I142" s="31" t="s">
        <v>22</v>
      </c>
      <c r="J142" s="78" t="str">
        <f>IF(J14="","",J14)</f>
        <v>7. 11. 2019</v>
      </c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6.96" customHeight="1">
      <c r="A143" s="37"/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4.9" customHeight="1">
      <c r="A144" s="37"/>
      <c r="B144" s="38"/>
      <c r="C144" s="31" t="s">
        <v>24</v>
      </c>
      <c r="D144" s="39"/>
      <c r="E144" s="39"/>
      <c r="F144" s="26" t="str">
        <f>E17</f>
        <v>Město Krnov</v>
      </c>
      <c r="G144" s="39"/>
      <c r="H144" s="39"/>
      <c r="I144" s="31" t="s">
        <v>30</v>
      </c>
      <c r="J144" s="35" t="str">
        <f>E23</f>
        <v>KONEKO spol. s r.o.</v>
      </c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4.9" customHeight="1">
      <c r="A145" s="37"/>
      <c r="B145" s="38"/>
      <c r="C145" s="31" t="s">
        <v>28</v>
      </c>
      <c r="D145" s="39"/>
      <c r="E145" s="39"/>
      <c r="F145" s="26" t="str">
        <f>IF(E20="","",E20)</f>
        <v>Vyplň údaj</v>
      </c>
      <c r="G145" s="39"/>
      <c r="H145" s="39"/>
      <c r="I145" s="31" t="s">
        <v>33</v>
      </c>
      <c r="J145" s="35" t="str">
        <f>E26</f>
        <v xml:space="preserve"> </v>
      </c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0.32" customHeight="1">
      <c r="A146" s="37"/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10" customFormat="1" ht="29.28" customHeight="1">
      <c r="A147" s="195"/>
      <c r="B147" s="196"/>
      <c r="C147" s="197" t="s">
        <v>125</v>
      </c>
      <c r="D147" s="198" t="s">
        <v>61</v>
      </c>
      <c r="E147" s="198" t="s">
        <v>57</v>
      </c>
      <c r="F147" s="198" t="s">
        <v>58</v>
      </c>
      <c r="G147" s="198" t="s">
        <v>126</v>
      </c>
      <c r="H147" s="198" t="s">
        <v>127</v>
      </c>
      <c r="I147" s="198" t="s">
        <v>128</v>
      </c>
      <c r="J147" s="199" t="s">
        <v>110</v>
      </c>
      <c r="K147" s="200" t="s">
        <v>129</v>
      </c>
      <c r="L147" s="201"/>
      <c r="M147" s="99" t="s">
        <v>1</v>
      </c>
      <c r="N147" s="100" t="s">
        <v>40</v>
      </c>
      <c r="O147" s="100" t="s">
        <v>130</v>
      </c>
      <c r="P147" s="100" t="s">
        <v>131</v>
      </c>
      <c r="Q147" s="100" t="s">
        <v>132</v>
      </c>
      <c r="R147" s="100" t="s">
        <v>133</v>
      </c>
      <c r="S147" s="100" t="s">
        <v>134</v>
      </c>
      <c r="T147" s="101" t="s">
        <v>135</v>
      </c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</row>
    <row r="148" s="2" customFormat="1" ht="22.8" customHeight="1">
      <c r="A148" s="37"/>
      <c r="B148" s="38"/>
      <c r="C148" s="106" t="s">
        <v>136</v>
      </c>
      <c r="D148" s="39"/>
      <c r="E148" s="39"/>
      <c r="F148" s="39"/>
      <c r="G148" s="39"/>
      <c r="H148" s="39"/>
      <c r="I148" s="39"/>
      <c r="J148" s="202">
        <f>BK148</f>
        <v>0</v>
      </c>
      <c r="K148" s="39"/>
      <c r="L148" s="43"/>
      <c r="M148" s="102"/>
      <c r="N148" s="203"/>
      <c r="O148" s="103"/>
      <c r="P148" s="204">
        <f>P149+P182</f>
        <v>0</v>
      </c>
      <c r="Q148" s="103"/>
      <c r="R148" s="204">
        <f>R149+R182</f>
        <v>0</v>
      </c>
      <c r="S148" s="103"/>
      <c r="T148" s="205">
        <f>T149+T182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75</v>
      </c>
      <c r="AU148" s="16" t="s">
        <v>112</v>
      </c>
      <c r="BK148" s="206">
        <f>BK149+BK182</f>
        <v>0</v>
      </c>
    </row>
    <row r="149" s="11" customFormat="1" ht="25.92" customHeight="1">
      <c r="A149" s="11"/>
      <c r="B149" s="207"/>
      <c r="C149" s="208"/>
      <c r="D149" s="209" t="s">
        <v>75</v>
      </c>
      <c r="E149" s="210" t="s">
        <v>83</v>
      </c>
      <c r="F149" s="210" t="s">
        <v>479</v>
      </c>
      <c r="G149" s="208"/>
      <c r="H149" s="208"/>
      <c r="I149" s="211"/>
      <c r="J149" s="212">
        <f>BK149</f>
        <v>0</v>
      </c>
      <c r="K149" s="208"/>
      <c r="L149" s="213"/>
      <c r="M149" s="214"/>
      <c r="N149" s="215"/>
      <c r="O149" s="215"/>
      <c r="P149" s="216">
        <f>P150+P153+P157+P160+P163+P165+P169+P173+P175+P177+P179</f>
        <v>0</v>
      </c>
      <c r="Q149" s="215"/>
      <c r="R149" s="216">
        <f>R150+R153+R157+R160+R163+R165+R169+R173+R175+R177+R179</f>
        <v>0</v>
      </c>
      <c r="S149" s="215"/>
      <c r="T149" s="217">
        <f>T150+T153+T157+T160+T163+T165+T169+T173+T175+T177+T179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18" t="s">
        <v>83</v>
      </c>
      <c r="AT149" s="219" t="s">
        <v>75</v>
      </c>
      <c r="AU149" s="219" t="s">
        <v>76</v>
      </c>
      <c r="AY149" s="218" t="s">
        <v>138</v>
      </c>
      <c r="BK149" s="220">
        <f>BK150+BK153+BK157+BK160+BK163+BK165+BK169+BK173+BK175+BK177+BK179</f>
        <v>0</v>
      </c>
    </row>
    <row r="150" s="11" customFormat="1" ht="22.8" customHeight="1">
      <c r="A150" s="11"/>
      <c r="B150" s="207"/>
      <c r="C150" s="208"/>
      <c r="D150" s="209" t="s">
        <v>75</v>
      </c>
      <c r="E150" s="281" t="s">
        <v>480</v>
      </c>
      <c r="F150" s="281" t="s">
        <v>481</v>
      </c>
      <c r="G150" s="208"/>
      <c r="H150" s="208"/>
      <c r="I150" s="211"/>
      <c r="J150" s="282">
        <f>BK150</f>
        <v>0</v>
      </c>
      <c r="K150" s="208"/>
      <c r="L150" s="213"/>
      <c r="M150" s="214"/>
      <c r="N150" s="215"/>
      <c r="O150" s="215"/>
      <c r="P150" s="216">
        <f>SUM(P151:P152)</f>
        <v>0</v>
      </c>
      <c r="Q150" s="215"/>
      <c r="R150" s="216">
        <f>SUM(R151:R152)</f>
        <v>0</v>
      </c>
      <c r="S150" s="215"/>
      <c r="T150" s="217">
        <f>SUM(T151:T152)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18" t="s">
        <v>83</v>
      </c>
      <c r="AT150" s="219" t="s">
        <v>75</v>
      </c>
      <c r="AU150" s="219" t="s">
        <v>83</v>
      </c>
      <c r="AY150" s="218" t="s">
        <v>138</v>
      </c>
      <c r="BK150" s="220">
        <f>SUM(BK151:BK152)</f>
        <v>0</v>
      </c>
    </row>
    <row r="151" s="2" customFormat="1" ht="20.5" customHeight="1">
      <c r="A151" s="37"/>
      <c r="B151" s="38"/>
      <c r="C151" s="221" t="s">
        <v>323</v>
      </c>
      <c r="D151" s="221" t="s">
        <v>139</v>
      </c>
      <c r="E151" s="222" t="s">
        <v>482</v>
      </c>
      <c r="F151" s="223" t="s">
        <v>483</v>
      </c>
      <c r="G151" s="224" t="s">
        <v>484</v>
      </c>
      <c r="H151" s="225">
        <v>1</v>
      </c>
      <c r="I151" s="226"/>
      <c r="J151" s="227">
        <f>ROUND(I151*H151,2)</f>
        <v>0</v>
      </c>
      <c r="K151" s="228"/>
      <c r="L151" s="43"/>
      <c r="M151" s="229" t="s">
        <v>1</v>
      </c>
      <c r="N151" s="230" t="s">
        <v>41</v>
      </c>
      <c r="O151" s="90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3" t="s">
        <v>143</v>
      </c>
      <c r="AT151" s="233" t="s">
        <v>139</v>
      </c>
      <c r="AU151" s="233" t="s">
        <v>85</v>
      </c>
      <c r="AY151" s="16" t="s">
        <v>138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6" t="s">
        <v>83</v>
      </c>
      <c r="BK151" s="234">
        <f>ROUND(I151*H151,2)</f>
        <v>0</v>
      </c>
      <c r="BL151" s="16" t="s">
        <v>143</v>
      </c>
      <c r="BM151" s="233" t="s">
        <v>85</v>
      </c>
    </row>
    <row r="152" s="2" customFormat="1" ht="14.5" customHeight="1">
      <c r="A152" s="37"/>
      <c r="B152" s="38"/>
      <c r="C152" s="221" t="s">
        <v>485</v>
      </c>
      <c r="D152" s="221" t="s">
        <v>139</v>
      </c>
      <c r="E152" s="222" t="s">
        <v>486</v>
      </c>
      <c r="F152" s="223" t="s">
        <v>487</v>
      </c>
      <c r="G152" s="224" t="s">
        <v>484</v>
      </c>
      <c r="H152" s="225">
        <v>1</v>
      </c>
      <c r="I152" s="226"/>
      <c r="J152" s="227">
        <f>ROUND(I152*H152,2)</f>
        <v>0</v>
      </c>
      <c r="K152" s="228"/>
      <c r="L152" s="43"/>
      <c r="M152" s="229" t="s">
        <v>1</v>
      </c>
      <c r="N152" s="230" t="s">
        <v>41</v>
      </c>
      <c r="O152" s="90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3" t="s">
        <v>143</v>
      </c>
      <c r="AT152" s="233" t="s">
        <v>139</v>
      </c>
      <c r="AU152" s="233" t="s">
        <v>85</v>
      </c>
      <c r="AY152" s="16" t="s">
        <v>138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6" t="s">
        <v>83</v>
      </c>
      <c r="BK152" s="234">
        <f>ROUND(I152*H152,2)</f>
        <v>0</v>
      </c>
      <c r="BL152" s="16" t="s">
        <v>143</v>
      </c>
      <c r="BM152" s="233" t="s">
        <v>143</v>
      </c>
    </row>
    <row r="153" s="11" customFormat="1" ht="22.8" customHeight="1">
      <c r="A153" s="11"/>
      <c r="B153" s="207"/>
      <c r="C153" s="208"/>
      <c r="D153" s="209" t="s">
        <v>75</v>
      </c>
      <c r="E153" s="281" t="s">
        <v>488</v>
      </c>
      <c r="F153" s="281" t="s">
        <v>489</v>
      </c>
      <c r="G153" s="208"/>
      <c r="H153" s="208"/>
      <c r="I153" s="211"/>
      <c r="J153" s="282">
        <f>BK153</f>
        <v>0</v>
      </c>
      <c r="K153" s="208"/>
      <c r="L153" s="213"/>
      <c r="M153" s="214"/>
      <c r="N153" s="215"/>
      <c r="O153" s="215"/>
      <c r="P153" s="216">
        <f>SUM(P154:P156)</f>
        <v>0</v>
      </c>
      <c r="Q153" s="215"/>
      <c r="R153" s="216">
        <f>SUM(R154:R156)</f>
        <v>0</v>
      </c>
      <c r="S153" s="215"/>
      <c r="T153" s="217">
        <f>SUM(T154:T156)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18" t="s">
        <v>83</v>
      </c>
      <c r="AT153" s="219" t="s">
        <v>75</v>
      </c>
      <c r="AU153" s="219" t="s">
        <v>83</v>
      </c>
      <c r="AY153" s="218" t="s">
        <v>138</v>
      </c>
      <c r="BK153" s="220">
        <f>SUM(BK154:BK156)</f>
        <v>0</v>
      </c>
    </row>
    <row r="154" s="2" customFormat="1" ht="14.5" customHeight="1">
      <c r="A154" s="37"/>
      <c r="B154" s="38"/>
      <c r="C154" s="221" t="s">
        <v>333</v>
      </c>
      <c r="D154" s="221" t="s">
        <v>139</v>
      </c>
      <c r="E154" s="222" t="s">
        <v>490</v>
      </c>
      <c r="F154" s="223" t="s">
        <v>491</v>
      </c>
      <c r="G154" s="224" t="s">
        <v>484</v>
      </c>
      <c r="H154" s="225">
        <v>1</v>
      </c>
      <c r="I154" s="226"/>
      <c r="J154" s="227">
        <f>ROUND(I154*H154,2)</f>
        <v>0</v>
      </c>
      <c r="K154" s="228"/>
      <c r="L154" s="43"/>
      <c r="M154" s="229" t="s">
        <v>1</v>
      </c>
      <c r="N154" s="230" t="s">
        <v>41</v>
      </c>
      <c r="O154" s="90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3" t="s">
        <v>143</v>
      </c>
      <c r="AT154" s="233" t="s">
        <v>139</v>
      </c>
      <c r="AU154" s="233" t="s">
        <v>85</v>
      </c>
      <c r="AY154" s="16" t="s">
        <v>138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6" t="s">
        <v>83</v>
      </c>
      <c r="BK154" s="234">
        <f>ROUND(I154*H154,2)</f>
        <v>0</v>
      </c>
      <c r="BL154" s="16" t="s">
        <v>143</v>
      </c>
      <c r="BM154" s="233" t="s">
        <v>492</v>
      </c>
    </row>
    <row r="155" s="2" customFormat="1" ht="14.5" customHeight="1">
      <c r="A155" s="37"/>
      <c r="B155" s="38"/>
      <c r="C155" s="221" t="s">
        <v>493</v>
      </c>
      <c r="D155" s="221" t="s">
        <v>139</v>
      </c>
      <c r="E155" s="222" t="s">
        <v>494</v>
      </c>
      <c r="F155" s="223" t="s">
        <v>495</v>
      </c>
      <c r="G155" s="224" t="s">
        <v>484</v>
      </c>
      <c r="H155" s="225">
        <v>1</v>
      </c>
      <c r="I155" s="226"/>
      <c r="J155" s="227">
        <f>ROUND(I155*H155,2)</f>
        <v>0</v>
      </c>
      <c r="K155" s="228"/>
      <c r="L155" s="43"/>
      <c r="M155" s="229" t="s">
        <v>1</v>
      </c>
      <c r="N155" s="230" t="s">
        <v>41</v>
      </c>
      <c r="O155" s="90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3" t="s">
        <v>143</v>
      </c>
      <c r="AT155" s="233" t="s">
        <v>139</v>
      </c>
      <c r="AU155" s="233" t="s">
        <v>85</v>
      </c>
      <c r="AY155" s="16" t="s">
        <v>138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83</v>
      </c>
      <c r="BK155" s="234">
        <f>ROUND(I155*H155,2)</f>
        <v>0</v>
      </c>
      <c r="BL155" s="16" t="s">
        <v>143</v>
      </c>
      <c r="BM155" s="233" t="s">
        <v>261</v>
      </c>
    </row>
    <row r="156" s="2" customFormat="1" ht="14.5" customHeight="1">
      <c r="A156" s="37"/>
      <c r="B156" s="38"/>
      <c r="C156" s="221" t="s">
        <v>331</v>
      </c>
      <c r="D156" s="221" t="s">
        <v>139</v>
      </c>
      <c r="E156" s="222" t="s">
        <v>496</v>
      </c>
      <c r="F156" s="223" t="s">
        <v>497</v>
      </c>
      <c r="G156" s="224" t="s">
        <v>484</v>
      </c>
      <c r="H156" s="225">
        <v>1</v>
      </c>
      <c r="I156" s="226"/>
      <c r="J156" s="227">
        <f>ROUND(I156*H156,2)</f>
        <v>0</v>
      </c>
      <c r="K156" s="228"/>
      <c r="L156" s="43"/>
      <c r="M156" s="229" t="s">
        <v>1</v>
      </c>
      <c r="N156" s="230" t="s">
        <v>41</v>
      </c>
      <c r="O156" s="90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3" t="s">
        <v>143</v>
      </c>
      <c r="AT156" s="233" t="s">
        <v>139</v>
      </c>
      <c r="AU156" s="233" t="s">
        <v>85</v>
      </c>
      <c r="AY156" s="16" t="s">
        <v>138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6" t="s">
        <v>83</v>
      </c>
      <c r="BK156" s="234">
        <f>ROUND(I156*H156,2)</f>
        <v>0</v>
      </c>
      <c r="BL156" s="16" t="s">
        <v>143</v>
      </c>
      <c r="BM156" s="233" t="s">
        <v>498</v>
      </c>
    </row>
    <row r="157" s="11" customFormat="1" ht="22.8" customHeight="1">
      <c r="A157" s="11"/>
      <c r="B157" s="207"/>
      <c r="C157" s="208"/>
      <c r="D157" s="209" t="s">
        <v>75</v>
      </c>
      <c r="E157" s="281" t="s">
        <v>499</v>
      </c>
      <c r="F157" s="281" t="s">
        <v>500</v>
      </c>
      <c r="G157" s="208"/>
      <c r="H157" s="208"/>
      <c r="I157" s="211"/>
      <c r="J157" s="282">
        <f>BK157</f>
        <v>0</v>
      </c>
      <c r="K157" s="208"/>
      <c r="L157" s="213"/>
      <c r="M157" s="214"/>
      <c r="N157" s="215"/>
      <c r="O157" s="215"/>
      <c r="P157" s="216">
        <f>SUM(P158:P159)</f>
        <v>0</v>
      </c>
      <c r="Q157" s="215"/>
      <c r="R157" s="216">
        <f>SUM(R158:R159)</f>
        <v>0</v>
      </c>
      <c r="S157" s="215"/>
      <c r="T157" s="217">
        <f>SUM(T158:T159)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18" t="s">
        <v>83</v>
      </c>
      <c r="AT157" s="219" t="s">
        <v>75</v>
      </c>
      <c r="AU157" s="219" t="s">
        <v>83</v>
      </c>
      <c r="AY157" s="218" t="s">
        <v>138</v>
      </c>
      <c r="BK157" s="220">
        <f>SUM(BK158:BK159)</f>
        <v>0</v>
      </c>
    </row>
    <row r="158" s="2" customFormat="1" ht="14.5" customHeight="1">
      <c r="A158" s="37"/>
      <c r="B158" s="38"/>
      <c r="C158" s="221" t="s">
        <v>340</v>
      </c>
      <c r="D158" s="221" t="s">
        <v>139</v>
      </c>
      <c r="E158" s="222" t="s">
        <v>501</v>
      </c>
      <c r="F158" s="223" t="s">
        <v>502</v>
      </c>
      <c r="G158" s="224" t="s">
        <v>484</v>
      </c>
      <c r="H158" s="225">
        <v>1</v>
      </c>
      <c r="I158" s="226"/>
      <c r="J158" s="227">
        <f>ROUND(I158*H158,2)</f>
        <v>0</v>
      </c>
      <c r="K158" s="228"/>
      <c r="L158" s="43"/>
      <c r="M158" s="229" t="s">
        <v>1</v>
      </c>
      <c r="N158" s="230" t="s">
        <v>41</v>
      </c>
      <c r="O158" s="90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3" t="s">
        <v>143</v>
      </c>
      <c r="AT158" s="233" t="s">
        <v>139</v>
      </c>
      <c r="AU158" s="233" t="s">
        <v>85</v>
      </c>
      <c r="AY158" s="16" t="s">
        <v>138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6" t="s">
        <v>83</v>
      </c>
      <c r="BK158" s="234">
        <f>ROUND(I158*H158,2)</f>
        <v>0</v>
      </c>
      <c r="BL158" s="16" t="s">
        <v>143</v>
      </c>
      <c r="BM158" s="233" t="s">
        <v>503</v>
      </c>
    </row>
    <row r="159" s="2" customFormat="1" ht="31" customHeight="1">
      <c r="A159" s="37"/>
      <c r="B159" s="38"/>
      <c r="C159" s="221" t="s">
        <v>359</v>
      </c>
      <c r="D159" s="221" t="s">
        <v>139</v>
      </c>
      <c r="E159" s="222" t="s">
        <v>504</v>
      </c>
      <c r="F159" s="223" t="s">
        <v>505</v>
      </c>
      <c r="G159" s="224" t="s">
        <v>484</v>
      </c>
      <c r="H159" s="225">
        <v>1</v>
      </c>
      <c r="I159" s="226"/>
      <c r="J159" s="227">
        <f>ROUND(I159*H159,2)</f>
        <v>0</v>
      </c>
      <c r="K159" s="228"/>
      <c r="L159" s="43"/>
      <c r="M159" s="229" t="s">
        <v>1</v>
      </c>
      <c r="N159" s="230" t="s">
        <v>41</v>
      </c>
      <c r="O159" s="90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3" t="s">
        <v>143</v>
      </c>
      <c r="AT159" s="233" t="s">
        <v>139</v>
      </c>
      <c r="AU159" s="233" t="s">
        <v>85</v>
      </c>
      <c r="AY159" s="16" t="s">
        <v>138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6" t="s">
        <v>83</v>
      </c>
      <c r="BK159" s="234">
        <f>ROUND(I159*H159,2)</f>
        <v>0</v>
      </c>
      <c r="BL159" s="16" t="s">
        <v>143</v>
      </c>
      <c r="BM159" s="233" t="s">
        <v>162</v>
      </c>
    </row>
    <row r="160" s="11" customFormat="1" ht="22.8" customHeight="1">
      <c r="A160" s="11"/>
      <c r="B160" s="207"/>
      <c r="C160" s="208"/>
      <c r="D160" s="209" t="s">
        <v>75</v>
      </c>
      <c r="E160" s="281" t="s">
        <v>506</v>
      </c>
      <c r="F160" s="281" t="s">
        <v>507</v>
      </c>
      <c r="G160" s="208"/>
      <c r="H160" s="208"/>
      <c r="I160" s="211"/>
      <c r="J160" s="282">
        <f>BK160</f>
        <v>0</v>
      </c>
      <c r="K160" s="208"/>
      <c r="L160" s="213"/>
      <c r="M160" s="214"/>
      <c r="N160" s="215"/>
      <c r="O160" s="215"/>
      <c r="P160" s="216">
        <f>SUM(P161:P162)</f>
        <v>0</v>
      </c>
      <c r="Q160" s="215"/>
      <c r="R160" s="216">
        <f>SUM(R161:R162)</f>
        <v>0</v>
      </c>
      <c r="S160" s="215"/>
      <c r="T160" s="217">
        <f>SUM(T161:T162)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18" t="s">
        <v>83</v>
      </c>
      <c r="AT160" s="219" t="s">
        <v>75</v>
      </c>
      <c r="AU160" s="219" t="s">
        <v>83</v>
      </c>
      <c r="AY160" s="218" t="s">
        <v>138</v>
      </c>
      <c r="BK160" s="220">
        <f>SUM(BK161:BK162)</f>
        <v>0</v>
      </c>
    </row>
    <row r="161" s="2" customFormat="1" ht="14.5" customHeight="1">
      <c r="A161" s="37"/>
      <c r="B161" s="38"/>
      <c r="C161" s="221" t="s">
        <v>364</v>
      </c>
      <c r="D161" s="221" t="s">
        <v>139</v>
      </c>
      <c r="E161" s="222" t="s">
        <v>508</v>
      </c>
      <c r="F161" s="223" t="s">
        <v>509</v>
      </c>
      <c r="G161" s="224" t="s">
        <v>484</v>
      </c>
      <c r="H161" s="225">
        <v>1</v>
      </c>
      <c r="I161" s="226"/>
      <c r="J161" s="227">
        <f>ROUND(I161*H161,2)</f>
        <v>0</v>
      </c>
      <c r="K161" s="228"/>
      <c r="L161" s="43"/>
      <c r="M161" s="229" t="s">
        <v>1</v>
      </c>
      <c r="N161" s="230" t="s">
        <v>41</v>
      </c>
      <c r="O161" s="90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3" t="s">
        <v>143</v>
      </c>
      <c r="AT161" s="233" t="s">
        <v>139</v>
      </c>
      <c r="AU161" s="233" t="s">
        <v>85</v>
      </c>
      <c r="AY161" s="16" t="s">
        <v>138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6" t="s">
        <v>83</v>
      </c>
      <c r="BK161" s="234">
        <f>ROUND(I161*H161,2)</f>
        <v>0</v>
      </c>
      <c r="BL161" s="16" t="s">
        <v>143</v>
      </c>
      <c r="BM161" s="233" t="s">
        <v>177</v>
      </c>
    </row>
    <row r="162" s="2" customFormat="1" ht="31" customHeight="1">
      <c r="A162" s="37"/>
      <c r="B162" s="38"/>
      <c r="C162" s="221" t="s">
        <v>510</v>
      </c>
      <c r="D162" s="221" t="s">
        <v>139</v>
      </c>
      <c r="E162" s="222" t="s">
        <v>511</v>
      </c>
      <c r="F162" s="223" t="s">
        <v>512</v>
      </c>
      <c r="G162" s="224" t="s">
        <v>484</v>
      </c>
      <c r="H162" s="225">
        <v>1</v>
      </c>
      <c r="I162" s="226"/>
      <c r="J162" s="227">
        <f>ROUND(I162*H162,2)</f>
        <v>0</v>
      </c>
      <c r="K162" s="228"/>
      <c r="L162" s="43"/>
      <c r="M162" s="229" t="s">
        <v>1</v>
      </c>
      <c r="N162" s="230" t="s">
        <v>41</v>
      </c>
      <c r="O162" s="90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3" t="s">
        <v>143</v>
      </c>
      <c r="AT162" s="233" t="s">
        <v>139</v>
      </c>
      <c r="AU162" s="233" t="s">
        <v>85</v>
      </c>
      <c r="AY162" s="16" t="s">
        <v>138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83</v>
      </c>
      <c r="BK162" s="234">
        <f>ROUND(I162*H162,2)</f>
        <v>0</v>
      </c>
      <c r="BL162" s="16" t="s">
        <v>143</v>
      </c>
      <c r="BM162" s="233" t="s">
        <v>191</v>
      </c>
    </row>
    <row r="163" s="11" customFormat="1" ht="22.8" customHeight="1">
      <c r="A163" s="11"/>
      <c r="B163" s="207"/>
      <c r="C163" s="208"/>
      <c r="D163" s="209" t="s">
        <v>75</v>
      </c>
      <c r="E163" s="281" t="s">
        <v>513</v>
      </c>
      <c r="F163" s="281" t="s">
        <v>514</v>
      </c>
      <c r="G163" s="208"/>
      <c r="H163" s="208"/>
      <c r="I163" s="211"/>
      <c r="J163" s="282">
        <f>BK163</f>
        <v>0</v>
      </c>
      <c r="K163" s="208"/>
      <c r="L163" s="213"/>
      <c r="M163" s="214"/>
      <c r="N163" s="215"/>
      <c r="O163" s="215"/>
      <c r="P163" s="216">
        <f>P164</f>
        <v>0</v>
      </c>
      <c r="Q163" s="215"/>
      <c r="R163" s="216">
        <f>R164</f>
        <v>0</v>
      </c>
      <c r="S163" s="215"/>
      <c r="T163" s="217">
        <f>T164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18" t="s">
        <v>83</v>
      </c>
      <c r="AT163" s="219" t="s">
        <v>75</v>
      </c>
      <c r="AU163" s="219" t="s">
        <v>83</v>
      </c>
      <c r="AY163" s="218" t="s">
        <v>138</v>
      </c>
      <c r="BK163" s="220">
        <f>BK164</f>
        <v>0</v>
      </c>
    </row>
    <row r="164" s="2" customFormat="1" ht="14.5" customHeight="1">
      <c r="A164" s="37"/>
      <c r="B164" s="38"/>
      <c r="C164" s="221" t="s">
        <v>386</v>
      </c>
      <c r="D164" s="221" t="s">
        <v>139</v>
      </c>
      <c r="E164" s="222" t="s">
        <v>515</v>
      </c>
      <c r="F164" s="223" t="s">
        <v>516</v>
      </c>
      <c r="G164" s="224" t="s">
        <v>484</v>
      </c>
      <c r="H164" s="225">
        <v>1</v>
      </c>
      <c r="I164" s="226"/>
      <c r="J164" s="227">
        <f>ROUND(I164*H164,2)</f>
        <v>0</v>
      </c>
      <c r="K164" s="228"/>
      <c r="L164" s="43"/>
      <c r="M164" s="229" t="s">
        <v>1</v>
      </c>
      <c r="N164" s="230" t="s">
        <v>41</v>
      </c>
      <c r="O164" s="90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3" t="s">
        <v>143</v>
      </c>
      <c r="AT164" s="233" t="s">
        <v>139</v>
      </c>
      <c r="AU164" s="233" t="s">
        <v>85</v>
      </c>
      <c r="AY164" s="16" t="s">
        <v>138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6" t="s">
        <v>83</v>
      </c>
      <c r="BK164" s="234">
        <f>ROUND(I164*H164,2)</f>
        <v>0</v>
      </c>
      <c r="BL164" s="16" t="s">
        <v>143</v>
      </c>
      <c r="BM164" s="233" t="s">
        <v>152</v>
      </c>
    </row>
    <row r="165" s="11" customFormat="1" ht="22.8" customHeight="1">
      <c r="A165" s="11"/>
      <c r="B165" s="207"/>
      <c r="C165" s="208"/>
      <c r="D165" s="209" t="s">
        <v>75</v>
      </c>
      <c r="E165" s="281" t="s">
        <v>517</v>
      </c>
      <c r="F165" s="281" t="s">
        <v>518</v>
      </c>
      <c r="G165" s="208"/>
      <c r="H165" s="208"/>
      <c r="I165" s="211"/>
      <c r="J165" s="282">
        <f>BK165</f>
        <v>0</v>
      </c>
      <c r="K165" s="208"/>
      <c r="L165" s="213"/>
      <c r="M165" s="214"/>
      <c r="N165" s="215"/>
      <c r="O165" s="215"/>
      <c r="P165" s="216">
        <f>SUM(P166:P168)</f>
        <v>0</v>
      </c>
      <c r="Q165" s="215"/>
      <c r="R165" s="216">
        <f>SUM(R166:R168)</f>
        <v>0</v>
      </c>
      <c r="S165" s="215"/>
      <c r="T165" s="217">
        <f>SUM(T166:T168)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18" t="s">
        <v>83</v>
      </c>
      <c r="AT165" s="219" t="s">
        <v>75</v>
      </c>
      <c r="AU165" s="219" t="s">
        <v>83</v>
      </c>
      <c r="AY165" s="218" t="s">
        <v>138</v>
      </c>
      <c r="BK165" s="220">
        <f>SUM(BK166:BK168)</f>
        <v>0</v>
      </c>
    </row>
    <row r="166" s="2" customFormat="1" ht="20.5" customHeight="1">
      <c r="A166" s="37"/>
      <c r="B166" s="38"/>
      <c r="C166" s="221" t="s">
        <v>398</v>
      </c>
      <c r="D166" s="221" t="s">
        <v>139</v>
      </c>
      <c r="E166" s="222" t="s">
        <v>519</v>
      </c>
      <c r="F166" s="223" t="s">
        <v>520</v>
      </c>
      <c r="G166" s="224" t="s">
        <v>484</v>
      </c>
      <c r="H166" s="225">
        <v>1</v>
      </c>
      <c r="I166" s="226"/>
      <c r="J166" s="227">
        <f>ROUND(I166*H166,2)</f>
        <v>0</v>
      </c>
      <c r="K166" s="228"/>
      <c r="L166" s="43"/>
      <c r="M166" s="229" t="s">
        <v>1</v>
      </c>
      <c r="N166" s="230" t="s">
        <v>41</v>
      </c>
      <c r="O166" s="90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3" t="s">
        <v>143</v>
      </c>
      <c r="AT166" s="233" t="s">
        <v>139</v>
      </c>
      <c r="AU166" s="233" t="s">
        <v>85</v>
      </c>
      <c r="AY166" s="16" t="s">
        <v>138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6" t="s">
        <v>83</v>
      </c>
      <c r="BK166" s="234">
        <f>ROUND(I166*H166,2)</f>
        <v>0</v>
      </c>
      <c r="BL166" s="16" t="s">
        <v>143</v>
      </c>
      <c r="BM166" s="233" t="s">
        <v>521</v>
      </c>
    </row>
    <row r="167" s="2" customFormat="1" ht="41.5" customHeight="1">
      <c r="A167" s="37"/>
      <c r="B167" s="38"/>
      <c r="C167" s="221" t="s">
        <v>390</v>
      </c>
      <c r="D167" s="221" t="s">
        <v>139</v>
      </c>
      <c r="E167" s="222" t="s">
        <v>522</v>
      </c>
      <c r="F167" s="223" t="s">
        <v>523</v>
      </c>
      <c r="G167" s="224" t="s">
        <v>484</v>
      </c>
      <c r="H167" s="225">
        <v>1</v>
      </c>
      <c r="I167" s="226"/>
      <c r="J167" s="227">
        <f>ROUND(I167*H167,2)</f>
        <v>0</v>
      </c>
      <c r="K167" s="228"/>
      <c r="L167" s="43"/>
      <c r="M167" s="229" t="s">
        <v>1</v>
      </c>
      <c r="N167" s="230" t="s">
        <v>41</v>
      </c>
      <c r="O167" s="90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3" t="s">
        <v>143</v>
      </c>
      <c r="AT167" s="233" t="s">
        <v>139</v>
      </c>
      <c r="AU167" s="233" t="s">
        <v>85</v>
      </c>
      <c r="AY167" s="16" t="s">
        <v>138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6" t="s">
        <v>83</v>
      </c>
      <c r="BK167" s="234">
        <f>ROUND(I167*H167,2)</f>
        <v>0</v>
      </c>
      <c r="BL167" s="16" t="s">
        <v>143</v>
      </c>
      <c r="BM167" s="233" t="s">
        <v>524</v>
      </c>
    </row>
    <row r="168" s="2" customFormat="1" ht="31" customHeight="1">
      <c r="A168" s="37"/>
      <c r="B168" s="38"/>
      <c r="C168" s="221" t="s">
        <v>394</v>
      </c>
      <c r="D168" s="221" t="s">
        <v>139</v>
      </c>
      <c r="E168" s="222" t="s">
        <v>525</v>
      </c>
      <c r="F168" s="223" t="s">
        <v>526</v>
      </c>
      <c r="G168" s="224" t="s">
        <v>484</v>
      </c>
      <c r="H168" s="225">
        <v>1</v>
      </c>
      <c r="I168" s="226"/>
      <c r="J168" s="227">
        <f>ROUND(I168*H168,2)</f>
        <v>0</v>
      </c>
      <c r="K168" s="228"/>
      <c r="L168" s="43"/>
      <c r="M168" s="229" t="s">
        <v>1</v>
      </c>
      <c r="N168" s="230" t="s">
        <v>41</v>
      </c>
      <c r="O168" s="90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3" t="s">
        <v>143</v>
      </c>
      <c r="AT168" s="233" t="s">
        <v>139</v>
      </c>
      <c r="AU168" s="233" t="s">
        <v>85</v>
      </c>
      <c r="AY168" s="16" t="s">
        <v>138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6" t="s">
        <v>83</v>
      </c>
      <c r="BK168" s="234">
        <f>ROUND(I168*H168,2)</f>
        <v>0</v>
      </c>
      <c r="BL168" s="16" t="s">
        <v>143</v>
      </c>
      <c r="BM168" s="233" t="s">
        <v>527</v>
      </c>
    </row>
    <row r="169" s="11" customFormat="1" ht="22.8" customHeight="1">
      <c r="A169" s="11"/>
      <c r="B169" s="207"/>
      <c r="C169" s="208"/>
      <c r="D169" s="209" t="s">
        <v>75</v>
      </c>
      <c r="E169" s="281" t="s">
        <v>528</v>
      </c>
      <c r="F169" s="281" t="s">
        <v>529</v>
      </c>
      <c r="G169" s="208"/>
      <c r="H169" s="208"/>
      <c r="I169" s="211"/>
      <c r="J169" s="282">
        <f>BK169</f>
        <v>0</v>
      </c>
      <c r="K169" s="208"/>
      <c r="L169" s="213"/>
      <c r="M169" s="214"/>
      <c r="N169" s="215"/>
      <c r="O169" s="215"/>
      <c r="P169" s="216">
        <f>SUM(P170:P172)</f>
        <v>0</v>
      </c>
      <c r="Q169" s="215"/>
      <c r="R169" s="216">
        <f>SUM(R170:R172)</f>
        <v>0</v>
      </c>
      <c r="S169" s="215"/>
      <c r="T169" s="217">
        <f>SUM(T170:T172)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18" t="s">
        <v>83</v>
      </c>
      <c r="AT169" s="219" t="s">
        <v>75</v>
      </c>
      <c r="AU169" s="219" t="s">
        <v>83</v>
      </c>
      <c r="AY169" s="218" t="s">
        <v>138</v>
      </c>
      <c r="BK169" s="220">
        <f>SUM(BK170:BK172)</f>
        <v>0</v>
      </c>
    </row>
    <row r="170" s="2" customFormat="1" ht="14.5" customHeight="1">
      <c r="A170" s="37"/>
      <c r="B170" s="38"/>
      <c r="C170" s="221" t="s">
        <v>381</v>
      </c>
      <c r="D170" s="221" t="s">
        <v>139</v>
      </c>
      <c r="E170" s="222" t="s">
        <v>530</v>
      </c>
      <c r="F170" s="223" t="s">
        <v>531</v>
      </c>
      <c r="G170" s="224" t="s">
        <v>484</v>
      </c>
      <c r="H170" s="225">
        <v>1</v>
      </c>
      <c r="I170" s="226"/>
      <c r="J170" s="227">
        <f>ROUND(I170*H170,2)</f>
        <v>0</v>
      </c>
      <c r="K170" s="228"/>
      <c r="L170" s="43"/>
      <c r="M170" s="229" t="s">
        <v>1</v>
      </c>
      <c r="N170" s="230" t="s">
        <v>41</v>
      </c>
      <c r="O170" s="90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3" t="s">
        <v>143</v>
      </c>
      <c r="AT170" s="233" t="s">
        <v>139</v>
      </c>
      <c r="AU170" s="233" t="s">
        <v>85</v>
      </c>
      <c r="AY170" s="16" t="s">
        <v>138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6" t="s">
        <v>83</v>
      </c>
      <c r="BK170" s="234">
        <f>ROUND(I170*H170,2)</f>
        <v>0</v>
      </c>
      <c r="BL170" s="16" t="s">
        <v>143</v>
      </c>
      <c r="BM170" s="233" t="s">
        <v>218</v>
      </c>
    </row>
    <row r="171" s="2" customFormat="1" ht="31" customHeight="1">
      <c r="A171" s="37"/>
      <c r="B171" s="38"/>
      <c r="C171" s="221" t="s">
        <v>532</v>
      </c>
      <c r="D171" s="221" t="s">
        <v>139</v>
      </c>
      <c r="E171" s="222" t="s">
        <v>533</v>
      </c>
      <c r="F171" s="223" t="s">
        <v>534</v>
      </c>
      <c r="G171" s="224" t="s">
        <v>484</v>
      </c>
      <c r="H171" s="225">
        <v>1</v>
      </c>
      <c r="I171" s="226"/>
      <c r="J171" s="227">
        <f>ROUND(I171*H171,2)</f>
        <v>0</v>
      </c>
      <c r="K171" s="228"/>
      <c r="L171" s="43"/>
      <c r="M171" s="229" t="s">
        <v>1</v>
      </c>
      <c r="N171" s="230" t="s">
        <v>41</v>
      </c>
      <c r="O171" s="90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3" t="s">
        <v>143</v>
      </c>
      <c r="AT171" s="233" t="s">
        <v>139</v>
      </c>
      <c r="AU171" s="233" t="s">
        <v>85</v>
      </c>
      <c r="AY171" s="16" t="s">
        <v>138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6" t="s">
        <v>83</v>
      </c>
      <c r="BK171" s="234">
        <f>ROUND(I171*H171,2)</f>
        <v>0</v>
      </c>
      <c r="BL171" s="16" t="s">
        <v>143</v>
      </c>
      <c r="BM171" s="233" t="s">
        <v>535</v>
      </c>
    </row>
    <row r="172" s="2" customFormat="1" ht="14.5" customHeight="1">
      <c r="A172" s="37"/>
      <c r="B172" s="38"/>
      <c r="C172" s="221" t="s">
        <v>536</v>
      </c>
      <c r="D172" s="221" t="s">
        <v>139</v>
      </c>
      <c r="E172" s="222" t="s">
        <v>537</v>
      </c>
      <c r="F172" s="223" t="s">
        <v>538</v>
      </c>
      <c r="G172" s="224" t="s">
        <v>484</v>
      </c>
      <c r="H172" s="225">
        <v>1</v>
      </c>
      <c r="I172" s="226"/>
      <c r="J172" s="227">
        <f>ROUND(I172*H172,2)</f>
        <v>0</v>
      </c>
      <c r="K172" s="228"/>
      <c r="L172" s="43"/>
      <c r="M172" s="229" t="s">
        <v>1</v>
      </c>
      <c r="N172" s="230" t="s">
        <v>41</v>
      </c>
      <c r="O172" s="90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3" t="s">
        <v>143</v>
      </c>
      <c r="AT172" s="233" t="s">
        <v>139</v>
      </c>
      <c r="AU172" s="233" t="s">
        <v>85</v>
      </c>
      <c r="AY172" s="16" t="s">
        <v>138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6" t="s">
        <v>83</v>
      </c>
      <c r="BK172" s="234">
        <f>ROUND(I172*H172,2)</f>
        <v>0</v>
      </c>
      <c r="BL172" s="16" t="s">
        <v>143</v>
      </c>
      <c r="BM172" s="233" t="s">
        <v>539</v>
      </c>
    </row>
    <row r="173" s="11" customFormat="1" ht="22.8" customHeight="1">
      <c r="A173" s="11"/>
      <c r="B173" s="207"/>
      <c r="C173" s="208"/>
      <c r="D173" s="209" t="s">
        <v>75</v>
      </c>
      <c r="E173" s="281" t="s">
        <v>540</v>
      </c>
      <c r="F173" s="281" t="s">
        <v>541</v>
      </c>
      <c r="G173" s="208"/>
      <c r="H173" s="208"/>
      <c r="I173" s="211"/>
      <c r="J173" s="282">
        <f>BK173</f>
        <v>0</v>
      </c>
      <c r="K173" s="208"/>
      <c r="L173" s="213"/>
      <c r="M173" s="214"/>
      <c r="N173" s="215"/>
      <c r="O173" s="215"/>
      <c r="P173" s="216">
        <f>P174</f>
        <v>0</v>
      </c>
      <c r="Q173" s="215"/>
      <c r="R173" s="216">
        <f>R174</f>
        <v>0</v>
      </c>
      <c r="S173" s="215"/>
      <c r="T173" s="217">
        <f>T174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18" t="s">
        <v>83</v>
      </c>
      <c r="AT173" s="219" t="s">
        <v>75</v>
      </c>
      <c r="AU173" s="219" t="s">
        <v>83</v>
      </c>
      <c r="AY173" s="218" t="s">
        <v>138</v>
      </c>
      <c r="BK173" s="220">
        <f>BK174</f>
        <v>0</v>
      </c>
    </row>
    <row r="174" s="2" customFormat="1" ht="20.5" customHeight="1">
      <c r="A174" s="37"/>
      <c r="B174" s="38"/>
      <c r="C174" s="221" t="s">
        <v>542</v>
      </c>
      <c r="D174" s="221" t="s">
        <v>139</v>
      </c>
      <c r="E174" s="222" t="s">
        <v>543</v>
      </c>
      <c r="F174" s="223" t="s">
        <v>544</v>
      </c>
      <c r="G174" s="224" t="s">
        <v>484</v>
      </c>
      <c r="H174" s="225">
        <v>1</v>
      </c>
      <c r="I174" s="226"/>
      <c r="J174" s="227">
        <f>ROUND(I174*H174,2)</f>
        <v>0</v>
      </c>
      <c r="K174" s="228"/>
      <c r="L174" s="43"/>
      <c r="M174" s="229" t="s">
        <v>1</v>
      </c>
      <c r="N174" s="230" t="s">
        <v>41</v>
      </c>
      <c r="O174" s="90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3" t="s">
        <v>143</v>
      </c>
      <c r="AT174" s="233" t="s">
        <v>139</v>
      </c>
      <c r="AU174" s="233" t="s">
        <v>85</v>
      </c>
      <c r="AY174" s="16" t="s">
        <v>138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6" t="s">
        <v>83</v>
      </c>
      <c r="BK174" s="234">
        <f>ROUND(I174*H174,2)</f>
        <v>0</v>
      </c>
      <c r="BL174" s="16" t="s">
        <v>143</v>
      </c>
      <c r="BM174" s="233" t="s">
        <v>244</v>
      </c>
    </row>
    <row r="175" s="11" customFormat="1" ht="22.8" customHeight="1">
      <c r="A175" s="11"/>
      <c r="B175" s="207"/>
      <c r="C175" s="208"/>
      <c r="D175" s="209" t="s">
        <v>75</v>
      </c>
      <c r="E175" s="281" t="s">
        <v>545</v>
      </c>
      <c r="F175" s="281" t="s">
        <v>546</v>
      </c>
      <c r="G175" s="208"/>
      <c r="H175" s="208"/>
      <c r="I175" s="211"/>
      <c r="J175" s="282">
        <f>BK175</f>
        <v>0</v>
      </c>
      <c r="K175" s="208"/>
      <c r="L175" s="213"/>
      <c r="M175" s="214"/>
      <c r="N175" s="215"/>
      <c r="O175" s="215"/>
      <c r="P175" s="216">
        <f>P176</f>
        <v>0</v>
      </c>
      <c r="Q175" s="215"/>
      <c r="R175" s="216">
        <f>R176</f>
        <v>0</v>
      </c>
      <c r="S175" s="215"/>
      <c r="T175" s="217">
        <f>T176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18" t="s">
        <v>83</v>
      </c>
      <c r="AT175" s="219" t="s">
        <v>75</v>
      </c>
      <c r="AU175" s="219" t="s">
        <v>83</v>
      </c>
      <c r="AY175" s="218" t="s">
        <v>138</v>
      </c>
      <c r="BK175" s="220">
        <f>BK176</f>
        <v>0</v>
      </c>
    </row>
    <row r="176" s="2" customFormat="1" ht="20.5" customHeight="1">
      <c r="A176" s="37"/>
      <c r="B176" s="38"/>
      <c r="C176" s="221" t="s">
        <v>547</v>
      </c>
      <c r="D176" s="221" t="s">
        <v>139</v>
      </c>
      <c r="E176" s="222" t="s">
        <v>548</v>
      </c>
      <c r="F176" s="223" t="s">
        <v>549</v>
      </c>
      <c r="G176" s="224" t="s">
        <v>484</v>
      </c>
      <c r="H176" s="225">
        <v>1</v>
      </c>
      <c r="I176" s="226"/>
      <c r="J176" s="227">
        <f>ROUND(I176*H176,2)</f>
        <v>0</v>
      </c>
      <c r="K176" s="228"/>
      <c r="L176" s="43"/>
      <c r="M176" s="229" t="s">
        <v>1</v>
      </c>
      <c r="N176" s="230" t="s">
        <v>41</v>
      </c>
      <c r="O176" s="90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3" t="s">
        <v>143</v>
      </c>
      <c r="AT176" s="233" t="s">
        <v>139</v>
      </c>
      <c r="AU176" s="233" t="s">
        <v>85</v>
      </c>
      <c r="AY176" s="16" t="s">
        <v>138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6" t="s">
        <v>83</v>
      </c>
      <c r="BK176" s="234">
        <f>ROUND(I176*H176,2)</f>
        <v>0</v>
      </c>
      <c r="BL176" s="16" t="s">
        <v>143</v>
      </c>
      <c r="BM176" s="233" t="s">
        <v>271</v>
      </c>
    </row>
    <row r="177" s="11" customFormat="1" ht="22.8" customHeight="1">
      <c r="A177" s="11"/>
      <c r="B177" s="207"/>
      <c r="C177" s="208"/>
      <c r="D177" s="209" t="s">
        <v>75</v>
      </c>
      <c r="E177" s="281" t="s">
        <v>550</v>
      </c>
      <c r="F177" s="281" t="s">
        <v>551</v>
      </c>
      <c r="G177" s="208"/>
      <c r="H177" s="208"/>
      <c r="I177" s="211"/>
      <c r="J177" s="282">
        <f>BK177</f>
        <v>0</v>
      </c>
      <c r="K177" s="208"/>
      <c r="L177" s="213"/>
      <c r="M177" s="214"/>
      <c r="N177" s="215"/>
      <c r="O177" s="215"/>
      <c r="P177" s="216">
        <f>P178</f>
        <v>0</v>
      </c>
      <c r="Q177" s="215"/>
      <c r="R177" s="216">
        <f>R178</f>
        <v>0</v>
      </c>
      <c r="S177" s="215"/>
      <c r="T177" s="217">
        <f>T178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18" t="s">
        <v>83</v>
      </c>
      <c r="AT177" s="219" t="s">
        <v>75</v>
      </c>
      <c r="AU177" s="219" t="s">
        <v>83</v>
      </c>
      <c r="AY177" s="218" t="s">
        <v>138</v>
      </c>
      <c r="BK177" s="220">
        <f>BK178</f>
        <v>0</v>
      </c>
    </row>
    <row r="178" s="2" customFormat="1" ht="20.5" customHeight="1">
      <c r="A178" s="37"/>
      <c r="B178" s="38"/>
      <c r="C178" s="221" t="s">
        <v>552</v>
      </c>
      <c r="D178" s="221" t="s">
        <v>139</v>
      </c>
      <c r="E178" s="222" t="s">
        <v>553</v>
      </c>
      <c r="F178" s="223" t="s">
        <v>554</v>
      </c>
      <c r="G178" s="224" t="s">
        <v>484</v>
      </c>
      <c r="H178" s="225">
        <v>1</v>
      </c>
      <c r="I178" s="226"/>
      <c r="J178" s="227">
        <f>ROUND(I178*H178,2)</f>
        <v>0</v>
      </c>
      <c r="K178" s="228"/>
      <c r="L178" s="43"/>
      <c r="M178" s="229" t="s">
        <v>1</v>
      </c>
      <c r="N178" s="230" t="s">
        <v>41</v>
      </c>
      <c r="O178" s="90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3" t="s">
        <v>143</v>
      </c>
      <c r="AT178" s="233" t="s">
        <v>139</v>
      </c>
      <c r="AU178" s="233" t="s">
        <v>85</v>
      </c>
      <c r="AY178" s="16" t="s">
        <v>138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6" t="s">
        <v>83</v>
      </c>
      <c r="BK178" s="234">
        <f>ROUND(I178*H178,2)</f>
        <v>0</v>
      </c>
      <c r="BL178" s="16" t="s">
        <v>143</v>
      </c>
      <c r="BM178" s="233" t="s">
        <v>257</v>
      </c>
    </row>
    <row r="179" s="11" customFormat="1" ht="22.8" customHeight="1">
      <c r="A179" s="11"/>
      <c r="B179" s="207"/>
      <c r="C179" s="208"/>
      <c r="D179" s="209" t="s">
        <v>75</v>
      </c>
      <c r="E179" s="281" t="s">
        <v>555</v>
      </c>
      <c r="F179" s="281" t="s">
        <v>556</v>
      </c>
      <c r="G179" s="208"/>
      <c r="H179" s="208"/>
      <c r="I179" s="211"/>
      <c r="J179" s="282">
        <f>BK179</f>
        <v>0</v>
      </c>
      <c r="K179" s="208"/>
      <c r="L179" s="213"/>
      <c r="M179" s="214"/>
      <c r="N179" s="215"/>
      <c r="O179" s="215"/>
      <c r="P179" s="216">
        <f>SUM(P180:P181)</f>
        <v>0</v>
      </c>
      <c r="Q179" s="215"/>
      <c r="R179" s="216">
        <f>SUM(R180:R181)</f>
        <v>0</v>
      </c>
      <c r="S179" s="215"/>
      <c r="T179" s="217">
        <f>SUM(T180:T181)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18" t="s">
        <v>83</v>
      </c>
      <c r="AT179" s="219" t="s">
        <v>75</v>
      </c>
      <c r="AU179" s="219" t="s">
        <v>83</v>
      </c>
      <c r="AY179" s="218" t="s">
        <v>138</v>
      </c>
      <c r="BK179" s="220">
        <f>SUM(BK180:BK181)</f>
        <v>0</v>
      </c>
    </row>
    <row r="180" s="2" customFormat="1" ht="14.5" customHeight="1">
      <c r="A180" s="37"/>
      <c r="B180" s="38"/>
      <c r="C180" s="221" t="s">
        <v>557</v>
      </c>
      <c r="D180" s="221" t="s">
        <v>139</v>
      </c>
      <c r="E180" s="222" t="s">
        <v>558</v>
      </c>
      <c r="F180" s="223" t="s">
        <v>559</v>
      </c>
      <c r="G180" s="224" t="s">
        <v>484</v>
      </c>
      <c r="H180" s="225">
        <v>1</v>
      </c>
      <c r="I180" s="226"/>
      <c r="J180" s="227">
        <f>ROUND(I180*H180,2)</f>
        <v>0</v>
      </c>
      <c r="K180" s="228"/>
      <c r="L180" s="43"/>
      <c r="M180" s="229" t="s">
        <v>1</v>
      </c>
      <c r="N180" s="230" t="s">
        <v>41</v>
      </c>
      <c r="O180" s="90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3" t="s">
        <v>143</v>
      </c>
      <c r="AT180" s="233" t="s">
        <v>139</v>
      </c>
      <c r="AU180" s="233" t="s">
        <v>85</v>
      </c>
      <c r="AY180" s="16" t="s">
        <v>138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6" t="s">
        <v>83</v>
      </c>
      <c r="BK180" s="234">
        <f>ROUND(I180*H180,2)</f>
        <v>0</v>
      </c>
      <c r="BL180" s="16" t="s">
        <v>143</v>
      </c>
      <c r="BM180" s="233" t="s">
        <v>560</v>
      </c>
    </row>
    <row r="181" s="2" customFormat="1" ht="14.5" customHeight="1">
      <c r="A181" s="37"/>
      <c r="B181" s="38"/>
      <c r="C181" s="221" t="s">
        <v>561</v>
      </c>
      <c r="D181" s="221" t="s">
        <v>139</v>
      </c>
      <c r="E181" s="222" t="s">
        <v>562</v>
      </c>
      <c r="F181" s="223" t="s">
        <v>563</v>
      </c>
      <c r="G181" s="224" t="s">
        <v>484</v>
      </c>
      <c r="H181" s="225">
        <v>1</v>
      </c>
      <c r="I181" s="226"/>
      <c r="J181" s="227">
        <f>ROUND(I181*H181,2)</f>
        <v>0</v>
      </c>
      <c r="K181" s="228"/>
      <c r="L181" s="43"/>
      <c r="M181" s="229" t="s">
        <v>1</v>
      </c>
      <c r="N181" s="230" t="s">
        <v>41</v>
      </c>
      <c r="O181" s="90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3" t="s">
        <v>143</v>
      </c>
      <c r="AT181" s="233" t="s">
        <v>139</v>
      </c>
      <c r="AU181" s="233" t="s">
        <v>85</v>
      </c>
      <c r="AY181" s="16" t="s">
        <v>138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6" t="s">
        <v>83</v>
      </c>
      <c r="BK181" s="234">
        <f>ROUND(I181*H181,2)</f>
        <v>0</v>
      </c>
      <c r="BL181" s="16" t="s">
        <v>143</v>
      </c>
      <c r="BM181" s="233" t="s">
        <v>276</v>
      </c>
    </row>
    <row r="182" s="11" customFormat="1" ht="25.92" customHeight="1">
      <c r="A182" s="11"/>
      <c r="B182" s="207"/>
      <c r="C182" s="208"/>
      <c r="D182" s="209" t="s">
        <v>75</v>
      </c>
      <c r="E182" s="210" t="s">
        <v>85</v>
      </c>
      <c r="F182" s="210" t="s">
        <v>564</v>
      </c>
      <c r="G182" s="208"/>
      <c r="H182" s="208"/>
      <c r="I182" s="211"/>
      <c r="J182" s="212">
        <f>BK182</f>
        <v>0</v>
      </c>
      <c r="K182" s="208"/>
      <c r="L182" s="213"/>
      <c r="M182" s="214"/>
      <c r="N182" s="215"/>
      <c r="O182" s="215"/>
      <c r="P182" s="216">
        <f>P183+P185+P187+P189+P191+P193+P197+P199+P202+P204+P208+P210+P212+P214+P216</f>
        <v>0</v>
      </c>
      <c r="Q182" s="215"/>
      <c r="R182" s="216">
        <f>R183+R185+R187+R189+R191+R193+R197+R199+R202+R204+R208+R210+R212+R214+R216</f>
        <v>0</v>
      </c>
      <c r="S182" s="215"/>
      <c r="T182" s="217">
        <f>T183+T185+T187+T189+T191+T193+T197+T199+T202+T204+T208+T210+T212+T214+T216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18" t="s">
        <v>83</v>
      </c>
      <c r="AT182" s="219" t="s">
        <v>75</v>
      </c>
      <c r="AU182" s="219" t="s">
        <v>76</v>
      </c>
      <c r="AY182" s="218" t="s">
        <v>138</v>
      </c>
      <c r="BK182" s="220">
        <f>BK183+BK185+BK187+BK189+BK191+BK193+BK197+BK199+BK202+BK204+BK208+BK210+BK212+BK214+BK216</f>
        <v>0</v>
      </c>
    </row>
    <row r="183" s="11" customFormat="1" ht="22.8" customHeight="1">
      <c r="A183" s="11"/>
      <c r="B183" s="207"/>
      <c r="C183" s="208"/>
      <c r="D183" s="209" t="s">
        <v>75</v>
      </c>
      <c r="E183" s="281" t="s">
        <v>565</v>
      </c>
      <c r="F183" s="281" t="s">
        <v>566</v>
      </c>
      <c r="G183" s="208"/>
      <c r="H183" s="208"/>
      <c r="I183" s="211"/>
      <c r="J183" s="282">
        <f>BK183</f>
        <v>0</v>
      </c>
      <c r="K183" s="208"/>
      <c r="L183" s="213"/>
      <c r="M183" s="214"/>
      <c r="N183" s="215"/>
      <c r="O183" s="215"/>
      <c r="P183" s="216">
        <f>P184</f>
        <v>0</v>
      </c>
      <c r="Q183" s="215"/>
      <c r="R183" s="216">
        <f>R184</f>
        <v>0</v>
      </c>
      <c r="S183" s="215"/>
      <c r="T183" s="217">
        <f>T184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18" t="s">
        <v>83</v>
      </c>
      <c r="AT183" s="219" t="s">
        <v>75</v>
      </c>
      <c r="AU183" s="219" t="s">
        <v>83</v>
      </c>
      <c r="AY183" s="218" t="s">
        <v>138</v>
      </c>
      <c r="BK183" s="220">
        <f>BK184</f>
        <v>0</v>
      </c>
    </row>
    <row r="184" s="2" customFormat="1" ht="14.5" customHeight="1">
      <c r="A184" s="37"/>
      <c r="B184" s="38"/>
      <c r="C184" s="221" t="s">
        <v>567</v>
      </c>
      <c r="D184" s="221" t="s">
        <v>139</v>
      </c>
      <c r="E184" s="222" t="s">
        <v>568</v>
      </c>
      <c r="F184" s="223" t="s">
        <v>569</v>
      </c>
      <c r="G184" s="224" t="s">
        <v>484</v>
      </c>
      <c r="H184" s="225">
        <v>1</v>
      </c>
      <c r="I184" s="226"/>
      <c r="J184" s="227">
        <f>ROUND(I184*H184,2)</f>
        <v>0</v>
      </c>
      <c r="K184" s="228"/>
      <c r="L184" s="43"/>
      <c r="M184" s="229" t="s">
        <v>1</v>
      </c>
      <c r="N184" s="230" t="s">
        <v>41</v>
      </c>
      <c r="O184" s="90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3" t="s">
        <v>143</v>
      </c>
      <c r="AT184" s="233" t="s">
        <v>139</v>
      </c>
      <c r="AU184" s="233" t="s">
        <v>85</v>
      </c>
      <c r="AY184" s="16" t="s">
        <v>138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6" t="s">
        <v>83</v>
      </c>
      <c r="BK184" s="234">
        <f>ROUND(I184*H184,2)</f>
        <v>0</v>
      </c>
      <c r="BL184" s="16" t="s">
        <v>143</v>
      </c>
      <c r="BM184" s="233" t="s">
        <v>286</v>
      </c>
    </row>
    <row r="185" s="11" customFormat="1" ht="22.8" customHeight="1">
      <c r="A185" s="11"/>
      <c r="B185" s="207"/>
      <c r="C185" s="208"/>
      <c r="D185" s="209" t="s">
        <v>75</v>
      </c>
      <c r="E185" s="281" t="s">
        <v>570</v>
      </c>
      <c r="F185" s="281" t="s">
        <v>571</v>
      </c>
      <c r="G185" s="208"/>
      <c r="H185" s="208"/>
      <c r="I185" s="211"/>
      <c r="J185" s="282">
        <f>BK185</f>
        <v>0</v>
      </c>
      <c r="K185" s="208"/>
      <c r="L185" s="213"/>
      <c r="M185" s="214"/>
      <c r="N185" s="215"/>
      <c r="O185" s="215"/>
      <c r="P185" s="216">
        <f>P186</f>
        <v>0</v>
      </c>
      <c r="Q185" s="215"/>
      <c r="R185" s="216">
        <f>R186</f>
        <v>0</v>
      </c>
      <c r="S185" s="215"/>
      <c r="T185" s="217">
        <f>T186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18" t="s">
        <v>83</v>
      </c>
      <c r="AT185" s="219" t="s">
        <v>75</v>
      </c>
      <c r="AU185" s="219" t="s">
        <v>83</v>
      </c>
      <c r="AY185" s="218" t="s">
        <v>138</v>
      </c>
      <c r="BK185" s="220">
        <f>BK186</f>
        <v>0</v>
      </c>
    </row>
    <row r="186" s="2" customFormat="1" ht="31" customHeight="1">
      <c r="A186" s="37"/>
      <c r="B186" s="38"/>
      <c r="C186" s="221" t="s">
        <v>413</v>
      </c>
      <c r="D186" s="221" t="s">
        <v>139</v>
      </c>
      <c r="E186" s="222" t="s">
        <v>572</v>
      </c>
      <c r="F186" s="223" t="s">
        <v>573</v>
      </c>
      <c r="G186" s="224" t="s">
        <v>484</v>
      </c>
      <c r="H186" s="225">
        <v>1</v>
      </c>
      <c r="I186" s="226"/>
      <c r="J186" s="227">
        <f>ROUND(I186*H186,2)</f>
        <v>0</v>
      </c>
      <c r="K186" s="228"/>
      <c r="L186" s="43"/>
      <c r="M186" s="229" t="s">
        <v>1</v>
      </c>
      <c r="N186" s="230" t="s">
        <v>41</v>
      </c>
      <c r="O186" s="90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3" t="s">
        <v>143</v>
      </c>
      <c r="AT186" s="233" t="s">
        <v>139</v>
      </c>
      <c r="AU186" s="233" t="s">
        <v>85</v>
      </c>
      <c r="AY186" s="16" t="s">
        <v>138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6" t="s">
        <v>83</v>
      </c>
      <c r="BK186" s="234">
        <f>ROUND(I186*H186,2)</f>
        <v>0</v>
      </c>
      <c r="BL186" s="16" t="s">
        <v>143</v>
      </c>
      <c r="BM186" s="233" t="s">
        <v>574</v>
      </c>
    </row>
    <row r="187" s="11" customFormat="1" ht="22.8" customHeight="1">
      <c r="A187" s="11"/>
      <c r="B187" s="207"/>
      <c r="C187" s="208"/>
      <c r="D187" s="209" t="s">
        <v>75</v>
      </c>
      <c r="E187" s="281" t="s">
        <v>575</v>
      </c>
      <c r="F187" s="281" t="s">
        <v>576</v>
      </c>
      <c r="G187" s="208"/>
      <c r="H187" s="208"/>
      <c r="I187" s="211"/>
      <c r="J187" s="282">
        <f>BK187</f>
        <v>0</v>
      </c>
      <c r="K187" s="208"/>
      <c r="L187" s="213"/>
      <c r="M187" s="214"/>
      <c r="N187" s="215"/>
      <c r="O187" s="215"/>
      <c r="P187" s="216">
        <f>P188</f>
        <v>0</v>
      </c>
      <c r="Q187" s="215"/>
      <c r="R187" s="216">
        <f>R188</f>
        <v>0</v>
      </c>
      <c r="S187" s="215"/>
      <c r="T187" s="217">
        <f>T188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18" t="s">
        <v>83</v>
      </c>
      <c r="AT187" s="219" t="s">
        <v>75</v>
      </c>
      <c r="AU187" s="219" t="s">
        <v>83</v>
      </c>
      <c r="AY187" s="218" t="s">
        <v>138</v>
      </c>
      <c r="BK187" s="220">
        <f>BK188</f>
        <v>0</v>
      </c>
    </row>
    <row r="188" s="2" customFormat="1" ht="20.5" customHeight="1">
      <c r="A188" s="37"/>
      <c r="B188" s="38"/>
      <c r="C188" s="221" t="s">
        <v>577</v>
      </c>
      <c r="D188" s="221" t="s">
        <v>139</v>
      </c>
      <c r="E188" s="222" t="s">
        <v>578</v>
      </c>
      <c r="F188" s="223" t="s">
        <v>579</v>
      </c>
      <c r="G188" s="224" t="s">
        <v>484</v>
      </c>
      <c r="H188" s="225">
        <v>1</v>
      </c>
      <c r="I188" s="226"/>
      <c r="J188" s="227">
        <f>ROUND(I188*H188,2)</f>
        <v>0</v>
      </c>
      <c r="K188" s="228"/>
      <c r="L188" s="43"/>
      <c r="M188" s="229" t="s">
        <v>1</v>
      </c>
      <c r="N188" s="230" t="s">
        <v>41</v>
      </c>
      <c r="O188" s="90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3" t="s">
        <v>143</v>
      </c>
      <c r="AT188" s="233" t="s">
        <v>139</v>
      </c>
      <c r="AU188" s="233" t="s">
        <v>85</v>
      </c>
      <c r="AY188" s="16" t="s">
        <v>138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6" t="s">
        <v>83</v>
      </c>
      <c r="BK188" s="234">
        <f>ROUND(I188*H188,2)</f>
        <v>0</v>
      </c>
      <c r="BL188" s="16" t="s">
        <v>143</v>
      </c>
      <c r="BM188" s="233" t="s">
        <v>311</v>
      </c>
    </row>
    <row r="189" s="11" customFormat="1" ht="22.8" customHeight="1">
      <c r="A189" s="11"/>
      <c r="B189" s="207"/>
      <c r="C189" s="208"/>
      <c r="D189" s="209" t="s">
        <v>75</v>
      </c>
      <c r="E189" s="281" t="s">
        <v>580</v>
      </c>
      <c r="F189" s="281" t="s">
        <v>581</v>
      </c>
      <c r="G189" s="208"/>
      <c r="H189" s="208"/>
      <c r="I189" s="211"/>
      <c r="J189" s="282">
        <f>BK189</f>
        <v>0</v>
      </c>
      <c r="K189" s="208"/>
      <c r="L189" s="213"/>
      <c r="M189" s="214"/>
      <c r="N189" s="215"/>
      <c r="O189" s="215"/>
      <c r="P189" s="216">
        <f>P190</f>
        <v>0</v>
      </c>
      <c r="Q189" s="215"/>
      <c r="R189" s="216">
        <f>R190</f>
        <v>0</v>
      </c>
      <c r="S189" s="215"/>
      <c r="T189" s="217">
        <f>T190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18" t="s">
        <v>83</v>
      </c>
      <c r="AT189" s="219" t="s">
        <v>75</v>
      </c>
      <c r="AU189" s="219" t="s">
        <v>83</v>
      </c>
      <c r="AY189" s="218" t="s">
        <v>138</v>
      </c>
      <c r="BK189" s="220">
        <f>BK190</f>
        <v>0</v>
      </c>
    </row>
    <row r="190" s="2" customFormat="1" ht="14.5" customHeight="1">
      <c r="A190" s="37"/>
      <c r="B190" s="38"/>
      <c r="C190" s="221" t="s">
        <v>582</v>
      </c>
      <c r="D190" s="221" t="s">
        <v>139</v>
      </c>
      <c r="E190" s="222" t="s">
        <v>583</v>
      </c>
      <c r="F190" s="223" t="s">
        <v>584</v>
      </c>
      <c r="G190" s="224" t="s">
        <v>484</v>
      </c>
      <c r="H190" s="225">
        <v>1</v>
      </c>
      <c r="I190" s="226"/>
      <c r="J190" s="227">
        <f>ROUND(I190*H190,2)</f>
        <v>0</v>
      </c>
      <c r="K190" s="228"/>
      <c r="L190" s="43"/>
      <c r="M190" s="229" t="s">
        <v>1</v>
      </c>
      <c r="N190" s="230" t="s">
        <v>41</v>
      </c>
      <c r="O190" s="90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3" t="s">
        <v>143</v>
      </c>
      <c r="AT190" s="233" t="s">
        <v>139</v>
      </c>
      <c r="AU190" s="233" t="s">
        <v>85</v>
      </c>
      <c r="AY190" s="16" t="s">
        <v>138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6" t="s">
        <v>83</v>
      </c>
      <c r="BK190" s="234">
        <f>ROUND(I190*H190,2)</f>
        <v>0</v>
      </c>
      <c r="BL190" s="16" t="s">
        <v>143</v>
      </c>
      <c r="BM190" s="233" t="s">
        <v>323</v>
      </c>
    </row>
    <row r="191" s="11" customFormat="1" ht="22.8" customHeight="1">
      <c r="A191" s="11"/>
      <c r="B191" s="207"/>
      <c r="C191" s="208"/>
      <c r="D191" s="209" t="s">
        <v>75</v>
      </c>
      <c r="E191" s="281" t="s">
        <v>585</v>
      </c>
      <c r="F191" s="281" t="s">
        <v>586</v>
      </c>
      <c r="G191" s="208"/>
      <c r="H191" s="208"/>
      <c r="I191" s="211"/>
      <c r="J191" s="282">
        <f>BK191</f>
        <v>0</v>
      </c>
      <c r="K191" s="208"/>
      <c r="L191" s="213"/>
      <c r="M191" s="214"/>
      <c r="N191" s="215"/>
      <c r="O191" s="215"/>
      <c r="P191" s="216">
        <f>P192</f>
        <v>0</v>
      </c>
      <c r="Q191" s="215"/>
      <c r="R191" s="216">
        <f>R192</f>
        <v>0</v>
      </c>
      <c r="S191" s="215"/>
      <c r="T191" s="217">
        <f>T192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18" t="s">
        <v>83</v>
      </c>
      <c r="AT191" s="219" t="s">
        <v>75</v>
      </c>
      <c r="AU191" s="219" t="s">
        <v>83</v>
      </c>
      <c r="AY191" s="218" t="s">
        <v>138</v>
      </c>
      <c r="BK191" s="220">
        <f>BK192</f>
        <v>0</v>
      </c>
    </row>
    <row r="192" s="2" customFormat="1" ht="20.5" customHeight="1">
      <c r="A192" s="37"/>
      <c r="B192" s="38"/>
      <c r="C192" s="221" t="s">
        <v>587</v>
      </c>
      <c r="D192" s="221" t="s">
        <v>139</v>
      </c>
      <c r="E192" s="222" t="s">
        <v>588</v>
      </c>
      <c r="F192" s="223" t="s">
        <v>589</v>
      </c>
      <c r="G192" s="224" t="s">
        <v>484</v>
      </c>
      <c r="H192" s="225">
        <v>1</v>
      </c>
      <c r="I192" s="226"/>
      <c r="J192" s="227">
        <f>ROUND(I192*H192,2)</f>
        <v>0</v>
      </c>
      <c r="K192" s="228"/>
      <c r="L192" s="43"/>
      <c r="M192" s="229" t="s">
        <v>1</v>
      </c>
      <c r="N192" s="230" t="s">
        <v>41</v>
      </c>
      <c r="O192" s="90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3" t="s">
        <v>143</v>
      </c>
      <c r="AT192" s="233" t="s">
        <v>139</v>
      </c>
      <c r="AU192" s="233" t="s">
        <v>85</v>
      </c>
      <c r="AY192" s="16" t="s">
        <v>138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6" t="s">
        <v>83</v>
      </c>
      <c r="BK192" s="234">
        <f>ROUND(I192*H192,2)</f>
        <v>0</v>
      </c>
      <c r="BL192" s="16" t="s">
        <v>143</v>
      </c>
      <c r="BM192" s="233" t="s">
        <v>333</v>
      </c>
    </row>
    <row r="193" s="11" customFormat="1" ht="22.8" customHeight="1">
      <c r="A193" s="11"/>
      <c r="B193" s="207"/>
      <c r="C193" s="208"/>
      <c r="D193" s="209" t="s">
        <v>75</v>
      </c>
      <c r="E193" s="281" t="s">
        <v>590</v>
      </c>
      <c r="F193" s="281" t="s">
        <v>590</v>
      </c>
      <c r="G193" s="208"/>
      <c r="H193" s="208"/>
      <c r="I193" s="211"/>
      <c r="J193" s="282">
        <f>BK193</f>
        <v>0</v>
      </c>
      <c r="K193" s="208"/>
      <c r="L193" s="213"/>
      <c r="M193" s="214"/>
      <c r="N193" s="215"/>
      <c r="O193" s="215"/>
      <c r="P193" s="216">
        <f>SUM(P194:P196)</f>
        <v>0</v>
      </c>
      <c r="Q193" s="215"/>
      <c r="R193" s="216">
        <f>SUM(R194:R196)</f>
        <v>0</v>
      </c>
      <c r="S193" s="215"/>
      <c r="T193" s="217">
        <f>SUM(T194:T196)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18" t="s">
        <v>83</v>
      </c>
      <c r="AT193" s="219" t="s">
        <v>75</v>
      </c>
      <c r="AU193" s="219" t="s">
        <v>83</v>
      </c>
      <c r="AY193" s="218" t="s">
        <v>138</v>
      </c>
      <c r="BK193" s="220">
        <f>SUM(BK194:BK196)</f>
        <v>0</v>
      </c>
    </row>
    <row r="194" s="2" customFormat="1" ht="14.5" customHeight="1">
      <c r="A194" s="37"/>
      <c r="B194" s="38"/>
      <c r="C194" s="221" t="s">
        <v>591</v>
      </c>
      <c r="D194" s="221" t="s">
        <v>139</v>
      </c>
      <c r="E194" s="222" t="s">
        <v>592</v>
      </c>
      <c r="F194" s="223" t="s">
        <v>593</v>
      </c>
      <c r="G194" s="224" t="s">
        <v>484</v>
      </c>
      <c r="H194" s="225">
        <v>1</v>
      </c>
      <c r="I194" s="226"/>
      <c r="J194" s="227">
        <f>ROUND(I194*H194,2)</f>
        <v>0</v>
      </c>
      <c r="K194" s="228"/>
      <c r="L194" s="43"/>
      <c r="M194" s="229" t="s">
        <v>1</v>
      </c>
      <c r="N194" s="230" t="s">
        <v>41</v>
      </c>
      <c r="O194" s="90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3" t="s">
        <v>143</v>
      </c>
      <c r="AT194" s="233" t="s">
        <v>139</v>
      </c>
      <c r="AU194" s="233" t="s">
        <v>85</v>
      </c>
      <c r="AY194" s="16" t="s">
        <v>138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6" t="s">
        <v>83</v>
      </c>
      <c r="BK194" s="234">
        <f>ROUND(I194*H194,2)</f>
        <v>0</v>
      </c>
      <c r="BL194" s="16" t="s">
        <v>143</v>
      </c>
      <c r="BM194" s="233" t="s">
        <v>331</v>
      </c>
    </row>
    <row r="195" s="2" customFormat="1" ht="14.5" customHeight="1">
      <c r="A195" s="37"/>
      <c r="B195" s="38"/>
      <c r="C195" s="221" t="s">
        <v>594</v>
      </c>
      <c r="D195" s="221" t="s">
        <v>139</v>
      </c>
      <c r="E195" s="222" t="s">
        <v>595</v>
      </c>
      <c r="F195" s="223" t="s">
        <v>596</v>
      </c>
      <c r="G195" s="224" t="s">
        <v>484</v>
      </c>
      <c r="H195" s="225">
        <v>1</v>
      </c>
      <c r="I195" s="226"/>
      <c r="J195" s="227">
        <f>ROUND(I195*H195,2)</f>
        <v>0</v>
      </c>
      <c r="K195" s="228"/>
      <c r="L195" s="43"/>
      <c r="M195" s="229" t="s">
        <v>1</v>
      </c>
      <c r="N195" s="230" t="s">
        <v>41</v>
      </c>
      <c r="O195" s="90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3" t="s">
        <v>143</v>
      </c>
      <c r="AT195" s="233" t="s">
        <v>139</v>
      </c>
      <c r="AU195" s="233" t="s">
        <v>85</v>
      </c>
      <c r="AY195" s="16" t="s">
        <v>138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6" t="s">
        <v>83</v>
      </c>
      <c r="BK195" s="234">
        <f>ROUND(I195*H195,2)</f>
        <v>0</v>
      </c>
      <c r="BL195" s="16" t="s">
        <v>143</v>
      </c>
      <c r="BM195" s="233" t="s">
        <v>359</v>
      </c>
    </row>
    <row r="196" s="2" customFormat="1" ht="31" customHeight="1">
      <c r="A196" s="37"/>
      <c r="B196" s="38"/>
      <c r="C196" s="221" t="s">
        <v>597</v>
      </c>
      <c r="D196" s="221" t="s">
        <v>139</v>
      </c>
      <c r="E196" s="222" t="s">
        <v>598</v>
      </c>
      <c r="F196" s="223" t="s">
        <v>599</v>
      </c>
      <c r="G196" s="224" t="s">
        <v>484</v>
      </c>
      <c r="H196" s="225">
        <v>1</v>
      </c>
      <c r="I196" s="226"/>
      <c r="J196" s="227">
        <f>ROUND(I196*H196,2)</f>
        <v>0</v>
      </c>
      <c r="K196" s="228"/>
      <c r="L196" s="43"/>
      <c r="M196" s="229" t="s">
        <v>1</v>
      </c>
      <c r="N196" s="230" t="s">
        <v>41</v>
      </c>
      <c r="O196" s="90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3" t="s">
        <v>143</v>
      </c>
      <c r="AT196" s="233" t="s">
        <v>139</v>
      </c>
      <c r="AU196" s="233" t="s">
        <v>85</v>
      </c>
      <c r="AY196" s="16" t="s">
        <v>138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6" t="s">
        <v>83</v>
      </c>
      <c r="BK196" s="234">
        <f>ROUND(I196*H196,2)</f>
        <v>0</v>
      </c>
      <c r="BL196" s="16" t="s">
        <v>143</v>
      </c>
      <c r="BM196" s="233" t="s">
        <v>600</v>
      </c>
    </row>
    <row r="197" s="11" customFormat="1" ht="22.8" customHeight="1">
      <c r="A197" s="11"/>
      <c r="B197" s="207"/>
      <c r="C197" s="208"/>
      <c r="D197" s="209" t="s">
        <v>75</v>
      </c>
      <c r="E197" s="281" t="s">
        <v>601</v>
      </c>
      <c r="F197" s="281" t="s">
        <v>602</v>
      </c>
      <c r="G197" s="208"/>
      <c r="H197" s="208"/>
      <c r="I197" s="211"/>
      <c r="J197" s="282">
        <f>BK197</f>
        <v>0</v>
      </c>
      <c r="K197" s="208"/>
      <c r="L197" s="213"/>
      <c r="M197" s="214"/>
      <c r="N197" s="215"/>
      <c r="O197" s="215"/>
      <c r="P197" s="216">
        <f>P198</f>
        <v>0</v>
      </c>
      <c r="Q197" s="215"/>
      <c r="R197" s="216">
        <f>R198</f>
        <v>0</v>
      </c>
      <c r="S197" s="215"/>
      <c r="T197" s="217">
        <f>T198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18" t="s">
        <v>83</v>
      </c>
      <c r="AT197" s="219" t="s">
        <v>75</v>
      </c>
      <c r="AU197" s="219" t="s">
        <v>83</v>
      </c>
      <c r="AY197" s="218" t="s">
        <v>138</v>
      </c>
      <c r="BK197" s="220">
        <f>BK198</f>
        <v>0</v>
      </c>
    </row>
    <row r="198" s="2" customFormat="1" ht="20.5" customHeight="1">
      <c r="A198" s="37"/>
      <c r="B198" s="38"/>
      <c r="C198" s="221" t="s">
        <v>603</v>
      </c>
      <c r="D198" s="221" t="s">
        <v>139</v>
      </c>
      <c r="E198" s="222" t="s">
        <v>604</v>
      </c>
      <c r="F198" s="223" t="s">
        <v>605</v>
      </c>
      <c r="G198" s="224" t="s">
        <v>484</v>
      </c>
      <c r="H198" s="225">
        <v>1</v>
      </c>
      <c r="I198" s="226"/>
      <c r="J198" s="227">
        <f>ROUND(I198*H198,2)</f>
        <v>0</v>
      </c>
      <c r="K198" s="228"/>
      <c r="L198" s="43"/>
      <c r="M198" s="229" t="s">
        <v>1</v>
      </c>
      <c r="N198" s="230" t="s">
        <v>41</v>
      </c>
      <c r="O198" s="90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3" t="s">
        <v>143</v>
      </c>
      <c r="AT198" s="233" t="s">
        <v>139</v>
      </c>
      <c r="AU198" s="233" t="s">
        <v>85</v>
      </c>
      <c r="AY198" s="16" t="s">
        <v>138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6" t="s">
        <v>83</v>
      </c>
      <c r="BK198" s="234">
        <f>ROUND(I198*H198,2)</f>
        <v>0</v>
      </c>
      <c r="BL198" s="16" t="s">
        <v>143</v>
      </c>
      <c r="BM198" s="233" t="s">
        <v>386</v>
      </c>
    </row>
    <row r="199" s="11" customFormat="1" ht="22.8" customHeight="1">
      <c r="A199" s="11"/>
      <c r="B199" s="207"/>
      <c r="C199" s="208"/>
      <c r="D199" s="209" t="s">
        <v>75</v>
      </c>
      <c r="E199" s="281" t="s">
        <v>606</v>
      </c>
      <c r="F199" s="281" t="s">
        <v>607</v>
      </c>
      <c r="G199" s="208"/>
      <c r="H199" s="208"/>
      <c r="I199" s="211"/>
      <c r="J199" s="282">
        <f>BK199</f>
        <v>0</v>
      </c>
      <c r="K199" s="208"/>
      <c r="L199" s="213"/>
      <c r="M199" s="214"/>
      <c r="N199" s="215"/>
      <c r="O199" s="215"/>
      <c r="P199" s="216">
        <f>SUM(P200:P201)</f>
        <v>0</v>
      </c>
      <c r="Q199" s="215"/>
      <c r="R199" s="216">
        <f>SUM(R200:R201)</f>
        <v>0</v>
      </c>
      <c r="S199" s="215"/>
      <c r="T199" s="217">
        <f>SUM(T200:T201)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218" t="s">
        <v>83</v>
      </c>
      <c r="AT199" s="219" t="s">
        <v>75</v>
      </c>
      <c r="AU199" s="219" t="s">
        <v>83</v>
      </c>
      <c r="AY199" s="218" t="s">
        <v>138</v>
      </c>
      <c r="BK199" s="220">
        <f>SUM(BK200:BK201)</f>
        <v>0</v>
      </c>
    </row>
    <row r="200" s="2" customFormat="1" ht="20.5" customHeight="1">
      <c r="A200" s="37"/>
      <c r="B200" s="38"/>
      <c r="C200" s="221" t="s">
        <v>608</v>
      </c>
      <c r="D200" s="221" t="s">
        <v>139</v>
      </c>
      <c r="E200" s="222" t="s">
        <v>609</v>
      </c>
      <c r="F200" s="223" t="s">
        <v>610</v>
      </c>
      <c r="G200" s="224" t="s">
        <v>484</v>
      </c>
      <c r="H200" s="225">
        <v>1</v>
      </c>
      <c r="I200" s="226"/>
      <c r="J200" s="227">
        <f>ROUND(I200*H200,2)</f>
        <v>0</v>
      </c>
      <c r="K200" s="228"/>
      <c r="L200" s="43"/>
      <c r="M200" s="229" t="s">
        <v>1</v>
      </c>
      <c r="N200" s="230" t="s">
        <v>41</v>
      </c>
      <c r="O200" s="90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3" t="s">
        <v>143</v>
      </c>
      <c r="AT200" s="233" t="s">
        <v>139</v>
      </c>
      <c r="AU200" s="233" t="s">
        <v>85</v>
      </c>
      <c r="AY200" s="16" t="s">
        <v>138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6" t="s">
        <v>83</v>
      </c>
      <c r="BK200" s="234">
        <f>ROUND(I200*H200,2)</f>
        <v>0</v>
      </c>
      <c r="BL200" s="16" t="s">
        <v>143</v>
      </c>
      <c r="BM200" s="233" t="s">
        <v>390</v>
      </c>
    </row>
    <row r="201" s="2" customFormat="1" ht="20.5" customHeight="1">
      <c r="A201" s="37"/>
      <c r="B201" s="38"/>
      <c r="C201" s="221" t="s">
        <v>611</v>
      </c>
      <c r="D201" s="221" t="s">
        <v>139</v>
      </c>
      <c r="E201" s="222" t="s">
        <v>612</v>
      </c>
      <c r="F201" s="223" t="s">
        <v>613</v>
      </c>
      <c r="G201" s="224" t="s">
        <v>484</v>
      </c>
      <c r="H201" s="225">
        <v>1</v>
      </c>
      <c r="I201" s="226"/>
      <c r="J201" s="227">
        <f>ROUND(I201*H201,2)</f>
        <v>0</v>
      </c>
      <c r="K201" s="228"/>
      <c r="L201" s="43"/>
      <c r="M201" s="229" t="s">
        <v>1</v>
      </c>
      <c r="N201" s="230" t="s">
        <v>41</v>
      </c>
      <c r="O201" s="90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3" t="s">
        <v>143</v>
      </c>
      <c r="AT201" s="233" t="s">
        <v>139</v>
      </c>
      <c r="AU201" s="233" t="s">
        <v>85</v>
      </c>
      <c r="AY201" s="16" t="s">
        <v>138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6" t="s">
        <v>83</v>
      </c>
      <c r="BK201" s="234">
        <f>ROUND(I201*H201,2)</f>
        <v>0</v>
      </c>
      <c r="BL201" s="16" t="s">
        <v>143</v>
      </c>
      <c r="BM201" s="233" t="s">
        <v>381</v>
      </c>
    </row>
    <row r="202" s="11" customFormat="1" ht="22.8" customHeight="1">
      <c r="A202" s="11"/>
      <c r="B202" s="207"/>
      <c r="C202" s="208"/>
      <c r="D202" s="209" t="s">
        <v>75</v>
      </c>
      <c r="E202" s="281" t="s">
        <v>614</v>
      </c>
      <c r="F202" s="281" t="s">
        <v>615</v>
      </c>
      <c r="G202" s="208"/>
      <c r="H202" s="208"/>
      <c r="I202" s="211"/>
      <c r="J202" s="282">
        <f>BK202</f>
        <v>0</v>
      </c>
      <c r="K202" s="208"/>
      <c r="L202" s="213"/>
      <c r="M202" s="214"/>
      <c r="N202" s="215"/>
      <c r="O202" s="215"/>
      <c r="P202" s="216">
        <f>P203</f>
        <v>0</v>
      </c>
      <c r="Q202" s="215"/>
      <c r="R202" s="216">
        <f>R203</f>
        <v>0</v>
      </c>
      <c r="S202" s="215"/>
      <c r="T202" s="217">
        <f>T203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18" t="s">
        <v>83</v>
      </c>
      <c r="AT202" s="219" t="s">
        <v>75</v>
      </c>
      <c r="AU202" s="219" t="s">
        <v>83</v>
      </c>
      <c r="AY202" s="218" t="s">
        <v>138</v>
      </c>
      <c r="BK202" s="220">
        <f>BK203</f>
        <v>0</v>
      </c>
    </row>
    <row r="203" s="2" customFormat="1" ht="14.5" customHeight="1">
      <c r="A203" s="37"/>
      <c r="B203" s="38"/>
      <c r="C203" s="221" t="s">
        <v>616</v>
      </c>
      <c r="D203" s="221" t="s">
        <v>139</v>
      </c>
      <c r="E203" s="222" t="s">
        <v>617</v>
      </c>
      <c r="F203" s="223" t="s">
        <v>615</v>
      </c>
      <c r="G203" s="224" t="s">
        <v>484</v>
      </c>
      <c r="H203" s="225">
        <v>1</v>
      </c>
      <c r="I203" s="226"/>
      <c r="J203" s="227">
        <f>ROUND(I203*H203,2)</f>
        <v>0</v>
      </c>
      <c r="K203" s="228"/>
      <c r="L203" s="43"/>
      <c r="M203" s="229" t="s">
        <v>1</v>
      </c>
      <c r="N203" s="230" t="s">
        <v>41</v>
      </c>
      <c r="O203" s="90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3" t="s">
        <v>143</v>
      </c>
      <c r="AT203" s="233" t="s">
        <v>139</v>
      </c>
      <c r="AU203" s="233" t="s">
        <v>85</v>
      </c>
      <c r="AY203" s="16" t="s">
        <v>138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6" t="s">
        <v>83</v>
      </c>
      <c r="BK203" s="234">
        <f>ROUND(I203*H203,2)</f>
        <v>0</v>
      </c>
      <c r="BL203" s="16" t="s">
        <v>143</v>
      </c>
      <c r="BM203" s="233" t="s">
        <v>376</v>
      </c>
    </row>
    <row r="204" s="11" customFormat="1" ht="22.8" customHeight="1">
      <c r="A204" s="11"/>
      <c r="B204" s="207"/>
      <c r="C204" s="208"/>
      <c r="D204" s="209" t="s">
        <v>75</v>
      </c>
      <c r="E204" s="281" t="s">
        <v>618</v>
      </c>
      <c r="F204" s="281" t="s">
        <v>619</v>
      </c>
      <c r="G204" s="208"/>
      <c r="H204" s="208"/>
      <c r="I204" s="211"/>
      <c r="J204" s="282">
        <f>BK204</f>
        <v>0</v>
      </c>
      <c r="K204" s="208"/>
      <c r="L204" s="213"/>
      <c r="M204" s="214"/>
      <c r="N204" s="215"/>
      <c r="O204" s="215"/>
      <c r="P204" s="216">
        <f>SUM(P205:P207)</f>
        <v>0</v>
      </c>
      <c r="Q204" s="215"/>
      <c r="R204" s="216">
        <f>SUM(R205:R207)</f>
        <v>0</v>
      </c>
      <c r="S204" s="215"/>
      <c r="T204" s="217">
        <f>SUM(T205:T207)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18" t="s">
        <v>83</v>
      </c>
      <c r="AT204" s="219" t="s">
        <v>75</v>
      </c>
      <c r="AU204" s="219" t="s">
        <v>83</v>
      </c>
      <c r="AY204" s="218" t="s">
        <v>138</v>
      </c>
      <c r="BK204" s="220">
        <f>SUM(BK205:BK207)</f>
        <v>0</v>
      </c>
    </row>
    <row r="205" s="2" customFormat="1" ht="14.5" customHeight="1">
      <c r="A205" s="37"/>
      <c r="B205" s="38"/>
      <c r="C205" s="221" t="s">
        <v>620</v>
      </c>
      <c r="D205" s="221" t="s">
        <v>139</v>
      </c>
      <c r="E205" s="222" t="s">
        <v>621</v>
      </c>
      <c r="F205" s="223" t="s">
        <v>622</v>
      </c>
      <c r="G205" s="224" t="s">
        <v>484</v>
      </c>
      <c r="H205" s="225">
        <v>1</v>
      </c>
      <c r="I205" s="226"/>
      <c r="J205" s="227">
        <f>ROUND(I205*H205,2)</f>
        <v>0</v>
      </c>
      <c r="K205" s="228"/>
      <c r="L205" s="43"/>
      <c r="M205" s="229" t="s">
        <v>1</v>
      </c>
      <c r="N205" s="230" t="s">
        <v>41</v>
      </c>
      <c r="O205" s="90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3" t="s">
        <v>143</v>
      </c>
      <c r="AT205" s="233" t="s">
        <v>139</v>
      </c>
      <c r="AU205" s="233" t="s">
        <v>85</v>
      </c>
      <c r="AY205" s="16" t="s">
        <v>138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6" t="s">
        <v>83</v>
      </c>
      <c r="BK205" s="234">
        <f>ROUND(I205*H205,2)</f>
        <v>0</v>
      </c>
      <c r="BL205" s="16" t="s">
        <v>143</v>
      </c>
      <c r="BM205" s="233" t="s">
        <v>371</v>
      </c>
    </row>
    <row r="206" s="2" customFormat="1" ht="14.5" customHeight="1">
      <c r="A206" s="37"/>
      <c r="B206" s="38"/>
      <c r="C206" s="221" t="s">
        <v>623</v>
      </c>
      <c r="D206" s="221" t="s">
        <v>139</v>
      </c>
      <c r="E206" s="222" t="s">
        <v>624</v>
      </c>
      <c r="F206" s="223" t="s">
        <v>625</v>
      </c>
      <c r="G206" s="224" t="s">
        <v>484</v>
      </c>
      <c r="H206" s="225">
        <v>1</v>
      </c>
      <c r="I206" s="226"/>
      <c r="J206" s="227">
        <f>ROUND(I206*H206,2)</f>
        <v>0</v>
      </c>
      <c r="K206" s="228"/>
      <c r="L206" s="43"/>
      <c r="M206" s="229" t="s">
        <v>1</v>
      </c>
      <c r="N206" s="230" t="s">
        <v>41</v>
      </c>
      <c r="O206" s="90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3" t="s">
        <v>143</v>
      </c>
      <c r="AT206" s="233" t="s">
        <v>139</v>
      </c>
      <c r="AU206" s="233" t="s">
        <v>85</v>
      </c>
      <c r="AY206" s="16" t="s">
        <v>138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6" t="s">
        <v>83</v>
      </c>
      <c r="BK206" s="234">
        <f>ROUND(I206*H206,2)</f>
        <v>0</v>
      </c>
      <c r="BL206" s="16" t="s">
        <v>143</v>
      </c>
      <c r="BM206" s="233" t="s">
        <v>404</v>
      </c>
    </row>
    <row r="207" s="2" customFormat="1" ht="14.5" customHeight="1">
      <c r="A207" s="37"/>
      <c r="B207" s="38"/>
      <c r="C207" s="221" t="s">
        <v>626</v>
      </c>
      <c r="D207" s="221" t="s">
        <v>139</v>
      </c>
      <c r="E207" s="222" t="s">
        <v>627</v>
      </c>
      <c r="F207" s="223" t="s">
        <v>628</v>
      </c>
      <c r="G207" s="224" t="s">
        <v>484</v>
      </c>
      <c r="H207" s="225">
        <v>1</v>
      </c>
      <c r="I207" s="226"/>
      <c r="J207" s="227">
        <f>ROUND(I207*H207,2)</f>
        <v>0</v>
      </c>
      <c r="K207" s="228"/>
      <c r="L207" s="43"/>
      <c r="M207" s="229" t="s">
        <v>1</v>
      </c>
      <c r="N207" s="230" t="s">
        <v>41</v>
      </c>
      <c r="O207" s="90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3" t="s">
        <v>143</v>
      </c>
      <c r="AT207" s="233" t="s">
        <v>139</v>
      </c>
      <c r="AU207" s="233" t="s">
        <v>85</v>
      </c>
      <c r="AY207" s="16" t="s">
        <v>138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6" t="s">
        <v>83</v>
      </c>
      <c r="BK207" s="234">
        <f>ROUND(I207*H207,2)</f>
        <v>0</v>
      </c>
      <c r="BL207" s="16" t="s">
        <v>143</v>
      </c>
      <c r="BM207" s="233" t="s">
        <v>629</v>
      </c>
    </row>
    <row r="208" s="11" customFormat="1" ht="22.8" customHeight="1">
      <c r="A208" s="11"/>
      <c r="B208" s="207"/>
      <c r="C208" s="208"/>
      <c r="D208" s="209" t="s">
        <v>75</v>
      </c>
      <c r="E208" s="281" t="s">
        <v>630</v>
      </c>
      <c r="F208" s="281" t="s">
        <v>631</v>
      </c>
      <c r="G208" s="208"/>
      <c r="H208" s="208"/>
      <c r="I208" s="211"/>
      <c r="J208" s="282">
        <f>BK208</f>
        <v>0</v>
      </c>
      <c r="K208" s="208"/>
      <c r="L208" s="213"/>
      <c r="M208" s="214"/>
      <c r="N208" s="215"/>
      <c r="O208" s="215"/>
      <c r="P208" s="216">
        <f>P209</f>
        <v>0</v>
      </c>
      <c r="Q208" s="215"/>
      <c r="R208" s="216">
        <f>R209</f>
        <v>0</v>
      </c>
      <c r="S208" s="215"/>
      <c r="T208" s="217">
        <f>T209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218" t="s">
        <v>83</v>
      </c>
      <c r="AT208" s="219" t="s">
        <v>75</v>
      </c>
      <c r="AU208" s="219" t="s">
        <v>83</v>
      </c>
      <c r="AY208" s="218" t="s">
        <v>138</v>
      </c>
      <c r="BK208" s="220">
        <f>BK209</f>
        <v>0</v>
      </c>
    </row>
    <row r="209" s="2" customFormat="1" ht="14.5" customHeight="1">
      <c r="A209" s="37"/>
      <c r="B209" s="38"/>
      <c r="C209" s="221" t="s">
        <v>632</v>
      </c>
      <c r="D209" s="221" t="s">
        <v>139</v>
      </c>
      <c r="E209" s="222" t="s">
        <v>633</v>
      </c>
      <c r="F209" s="223" t="s">
        <v>631</v>
      </c>
      <c r="G209" s="224" t="s">
        <v>484</v>
      </c>
      <c r="H209" s="225">
        <v>1</v>
      </c>
      <c r="I209" s="226"/>
      <c r="J209" s="227">
        <f>ROUND(I209*H209,2)</f>
        <v>0</v>
      </c>
      <c r="K209" s="228"/>
      <c r="L209" s="43"/>
      <c r="M209" s="229" t="s">
        <v>1</v>
      </c>
      <c r="N209" s="230" t="s">
        <v>41</v>
      </c>
      <c r="O209" s="90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3" t="s">
        <v>143</v>
      </c>
      <c r="AT209" s="233" t="s">
        <v>139</v>
      </c>
      <c r="AU209" s="233" t="s">
        <v>85</v>
      </c>
      <c r="AY209" s="16" t="s">
        <v>138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6" t="s">
        <v>83</v>
      </c>
      <c r="BK209" s="234">
        <f>ROUND(I209*H209,2)</f>
        <v>0</v>
      </c>
      <c r="BL209" s="16" t="s">
        <v>143</v>
      </c>
      <c r="BM209" s="233" t="s">
        <v>421</v>
      </c>
    </row>
    <row r="210" s="11" customFormat="1" ht="22.8" customHeight="1">
      <c r="A210" s="11"/>
      <c r="B210" s="207"/>
      <c r="C210" s="208"/>
      <c r="D210" s="209" t="s">
        <v>75</v>
      </c>
      <c r="E210" s="281" t="s">
        <v>634</v>
      </c>
      <c r="F210" s="281" t="s">
        <v>635</v>
      </c>
      <c r="G210" s="208"/>
      <c r="H210" s="208"/>
      <c r="I210" s="211"/>
      <c r="J210" s="282">
        <f>BK210</f>
        <v>0</v>
      </c>
      <c r="K210" s="208"/>
      <c r="L210" s="213"/>
      <c r="M210" s="214"/>
      <c r="N210" s="215"/>
      <c r="O210" s="215"/>
      <c r="P210" s="216">
        <f>P211</f>
        <v>0</v>
      </c>
      <c r="Q210" s="215"/>
      <c r="R210" s="216">
        <f>R211</f>
        <v>0</v>
      </c>
      <c r="S210" s="215"/>
      <c r="T210" s="217">
        <f>T211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18" t="s">
        <v>83</v>
      </c>
      <c r="AT210" s="219" t="s">
        <v>75</v>
      </c>
      <c r="AU210" s="219" t="s">
        <v>83</v>
      </c>
      <c r="AY210" s="218" t="s">
        <v>138</v>
      </c>
      <c r="BK210" s="220">
        <f>BK211</f>
        <v>0</v>
      </c>
    </row>
    <row r="211" s="2" customFormat="1" ht="62.5" customHeight="1">
      <c r="A211" s="37"/>
      <c r="B211" s="38"/>
      <c r="C211" s="221" t="s">
        <v>636</v>
      </c>
      <c r="D211" s="221" t="s">
        <v>139</v>
      </c>
      <c r="E211" s="222" t="s">
        <v>637</v>
      </c>
      <c r="F211" s="223" t="s">
        <v>638</v>
      </c>
      <c r="G211" s="224" t="s">
        <v>379</v>
      </c>
      <c r="H211" s="225">
        <v>1</v>
      </c>
      <c r="I211" s="226"/>
      <c r="J211" s="227">
        <f>ROUND(I211*H211,2)</f>
        <v>0</v>
      </c>
      <c r="K211" s="228"/>
      <c r="L211" s="43"/>
      <c r="M211" s="229" t="s">
        <v>1</v>
      </c>
      <c r="N211" s="230" t="s">
        <v>41</v>
      </c>
      <c r="O211" s="90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3" t="s">
        <v>143</v>
      </c>
      <c r="AT211" s="233" t="s">
        <v>139</v>
      </c>
      <c r="AU211" s="233" t="s">
        <v>85</v>
      </c>
      <c r="AY211" s="16" t="s">
        <v>138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6" t="s">
        <v>83</v>
      </c>
      <c r="BK211" s="234">
        <f>ROUND(I211*H211,2)</f>
        <v>0</v>
      </c>
      <c r="BL211" s="16" t="s">
        <v>143</v>
      </c>
      <c r="BM211" s="233" t="s">
        <v>430</v>
      </c>
    </row>
    <row r="212" s="11" customFormat="1" ht="22.8" customHeight="1">
      <c r="A212" s="11"/>
      <c r="B212" s="207"/>
      <c r="C212" s="208"/>
      <c r="D212" s="209" t="s">
        <v>75</v>
      </c>
      <c r="E212" s="281" t="s">
        <v>639</v>
      </c>
      <c r="F212" s="281" t="s">
        <v>640</v>
      </c>
      <c r="G212" s="208"/>
      <c r="H212" s="208"/>
      <c r="I212" s="211"/>
      <c r="J212" s="282">
        <f>BK212</f>
        <v>0</v>
      </c>
      <c r="K212" s="208"/>
      <c r="L212" s="213"/>
      <c r="M212" s="214"/>
      <c r="N212" s="215"/>
      <c r="O212" s="215"/>
      <c r="P212" s="216">
        <f>P213</f>
        <v>0</v>
      </c>
      <c r="Q212" s="215"/>
      <c r="R212" s="216">
        <f>R213</f>
        <v>0</v>
      </c>
      <c r="S212" s="215"/>
      <c r="T212" s="217">
        <f>T213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18" t="s">
        <v>83</v>
      </c>
      <c r="AT212" s="219" t="s">
        <v>75</v>
      </c>
      <c r="AU212" s="219" t="s">
        <v>83</v>
      </c>
      <c r="AY212" s="218" t="s">
        <v>138</v>
      </c>
      <c r="BK212" s="220">
        <f>BK213</f>
        <v>0</v>
      </c>
    </row>
    <row r="213" s="2" customFormat="1" ht="14.5" customHeight="1">
      <c r="A213" s="37"/>
      <c r="B213" s="38"/>
      <c r="C213" s="221" t="s">
        <v>641</v>
      </c>
      <c r="D213" s="221" t="s">
        <v>139</v>
      </c>
      <c r="E213" s="222" t="s">
        <v>642</v>
      </c>
      <c r="F213" s="223" t="s">
        <v>643</v>
      </c>
      <c r="G213" s="224" t="s">
        <v>379</v>
      </c>
      <c r="H213" s="225">
        <v>5</v>
      </c>
      <c r="I213" s="226"/>
      <c r="J213" s="227">
        <f>ROUND(I213*H213,2)</f>
        <v>0</v>
      </c>
      <c r="K213" s="228"/>
      <c r="L213" s="43"/>
      <c r="M213" s="229" t="s">
        <v>1</v>
      </c>
      <c r="N213" s="230" t="s">
        <v>41</v>
      </c>
      <c r="O213" s="90"/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3" t="s">
        <v>143</v>
      </c>
      <c r="AT213" s="233" t="s">
        <v>139</v>
      </c>
      <c r="AU213" s="233" t="s">
        <v>85</v>
      </c>
      <c r="AY213" s="16" t="s">
        <v>138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6" t="s">
        <v>83</v>
      </c>
      <c r="BK213" s="234">
        <f>ROUND(I213*H213,2)</f>
        <v>0</v>
      </c>
      <c r="BL213" s="16" t="s">
        <v>143</v>
      </c>
      <c r="BM213" s="233" t="s">
        <v>349</v>
      </c>
    </row>
    <row r="214" s="11" customFormat="1" ht="22.8" customHeight="1">
      <c r="A214" s="11"/>
      <c r="B214" s="207"/>
      <c r="C214" s="208"/>
      <c r="D214" s="209" t="s">
        <v>75</v>
      </c>
      <c r="E214" s="281" t="s">
        <v>644</v>
      </c>
      <c r="F214" s="281" t="s">
        <v>645</v>
      </c>
      <c r="G214" s="208"/>
      <c r="H214" s="208"/>
      <c r="I214" s="211"/>
      <c r="J214" s="282">
        <f>BK214</f>
        <v>0</v>
      </c>
      <c r="K214" s="208"/>
      <c r="L214" s="213"/>
      <c r="M214" s="214"/>
      <c r="N214" s="215"/>
      <c r="O214" s="215"/>
      <c r="P214" s="216">
        <f>P215</f>
        <v>0</v>
      </c>
      <c r="Q214" s="215"/>
      <c r="R214" s="216">
        <f>R215</f>
        <v>0</v>
      </c>
      <c r="S214" s="215"/>
      <c r="T214" s="217">
        <f>T215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18" t="s">
        <v>83</v>
      </c>
      <c r="AT214" s="219" t="s">
        <v>75</v>
      </c>
      <c r="AU214" s="219" t="s">
        <v>83</v>
      </c>
      <c r="AY214" s="218" t="s">
        <v>138</v>
      </c>
      <c r="BK214" s="220">
        <f>BK215</f>
        <v>0</v>
      </c>
    </row>
    <row r="215" s="2" customFormat="1" ht="20.5" customHeight="1">
      <c r="A215" s="37"/>
      <c r="B215" s="38"/>
      <c r="C215" s="221" t="s">
        <v>646</v>
      </c>
      <c r="D215" s="221" t="s">
        <v>139</v>
      </c>
      <c r="E215" s="222" t="s">
        <v>647</v>
      </c>
      <c r="F215" s="223" t="s">
        <v>648</v>
      </c>
      <c r="G215" s="224" t="s">
        <v>484</v>
      </c>
      <c r="H215" s="225">
        <v>1</v>
      </c>
      <c r="I215" s="226"/>
      <c r="J215" s="227">
        <f>ROUND(I215*H215,2)</f>
        <v>0</v>
      </c>
      <c r="K215" s="228"/>
      <c r="L215" s="43"/>
      <c r="M215" s="229" t="s">
        <v>1</v>
      </c>
      <c r="N215" s="230" t="s">
        <v>41</v>
      </c>
      <c r="O215" s="90"/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3" t="s">
        <v>143</v>
      </c>
      <c r="AT215" s="233" t="s">
        <v>139</v>
      </c>
      <c r="AU215" s="233" t="s">
        <v>85</v>
      </c>
      <c r="AY215" s="16" t="s">
        <v>138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6" t="s">
        <v>83</v>
      </c>
      <c r="BK215" s="234">
        <f>ROUND(I215*H215,2)</f>
        <v>0</v>
      </c>
      <c r="BL215" s="16" t="s">
        <v>143</v>
      </c>
      <c r="BM215" s="233" t="s">
        <v>649</v>
      </c>
    </row>
    <row r="216" s="11" customFormat="1" ht="22.8" customHeight="1">
      <c r="A216" s="11"/>
      <c r="B216" s="207"/>
      <c r="C216" s="208"/>
      <c r="D216" s="209" t="s">
        <v>75</v>
      </c>
      <c r="E216" s="281" t="s">
        <v>650</v>
      </c>
      <c r="F216" s="281" t="s">
        <v>651</v>
      </c>
      <c r="G216" s="208"/>
      <c r="H216" s="208"/>
      <c r="I216" s="211"/>
      <c r="J216" s="282">
        <f>BK216</f>
        <v>0</v>
      </c>
      <c r="K216" s="208"/>
      <c r="L216" s="213"/>
      <c r="M216" s="214"/>
      <c r="N216" s="215"/>
      <c r="O216" s="215"/>
      <c r="P216" s="216">
        <f>P217</f>
        <v>0</v>
      </c>
      <c r="Q216" s="215"/>
      <c r="R216" s="216">
        <f>R217</f>
        <v>0</v>
      </c>
      <c r="S216" s="215"/>
      <c r="T216" s="217">
        <f>T217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18" t="s">
        <v>83</v>
      </c>
      <c r="AT216" s="219" t="s">
        <v>75</v>
      </c>
      <c r="AU216" s="219" t="s">
        <v>83</v>
      </c>
      <c r="AY216" s="218" t="s">
        <v>138</v>
      </c>
      <c r="BK216" s="220">
        <f>BK217</f>
        <v>0</v>
      </c>
    </row>
    <row r="217" s="2" customFormat="1" ht="20.5" customHeight="1">
      <c r="A217" s="37"/>
      <c r="B217" s="38"/>
      <c r="C217" s="221" t="s">
        <v>652</v>
      </c>
      <c r="D217" s="221" t="s">
        <v>139</v>
      </c>
      <c r="E217" s="222" t="s">
        <v>653</v>
      </c>
      <c r="F217" s="223" t="s">
        <v>654</v>
      </c>
      <c r="G217" s="224" t="s">
        <v>484</v>
      </c>
      <c r="H217" s="225">
        <v>1</v>
      </c>
      <c r="I217" s="226"/>
      <c r="J217" s="227">
        <f>ROUND(I217*H217,2)</f>
        <v>0</v>
      </c>
      <c r="K217" s="228"/>
      <c r="L217" s="43"/>
      <c r="M217" s="268" t="s">
        <v>1</v>
      </c>
      <c r="N217" s="269" t="s">
        <v>41</v>
      </c>
      <c r="O217" s="270"/>
      <c r="P217" s="271">
        <f>O217*H217</f>
        <v>0</v>
      </c>
      <c r="Q217" s="271">
        <v>0</v>
      </c>
      <c r="R217" s="271">
        <f>Q217*H217</f>
        <v>0</v>
      </c>
      <c r="S217" s="271">
        <v>0</v>
      </c>
      <c r="T217" s="27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3" t="s">
        <v>143</v>
      </c>
      <c r="AT217" s="233" t="s">
        <v>139</v>
      </c>
      <c r="AU217" s="233" t="s">
        <v>85</v>
      </c>
      <c r="AY217" s="16" t="s">
        <v>138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6" t="s">
        <v>83</v>
      </c>
      <c r="BK217" s="234">
        <f>ROUND(I217*H217,2)</f>
        <v>0</v>
      </c>
      <c r="BL217" s="16" t="s">
        <v>143</v>
      </c>
      <c r="BM217" s="233" t="s">
        <v>655</v>
      </c>
    </row>
    <row r="218" s="2" customFormat="1" ht="6.96" customHeight="1">
      <c r="A218" s="37"/>
      <c r="B218" s="65"/>
      <c r="C218" s="66"/>
      <c r="D218" s="66"/>
      <c r="E218" s="66"/>
      <c r="F218" s="66"/>
      <c r="G218" s="66"/>
      <c r="H218" s="66"/>
      <c r="I218" s="66"/>
      <c r="J218" s="66"/>
      <c r="K218" s="66"/>
      <c r="L218" s="43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sheetProtection sheet="1" autoFilter="0" formatColumns="0" formatRows="0" objects="1" scenarios="1" spinCount="100000" saltValue="HRc+/NLnXasslrqmjVzq2c5Ij5/p7hmhZ+gFGV+Ei1nc4a+oVK1in5GYnJU905HCktTh/lLEAZiG+g8FFx084w==" hashValue="VNXtFeNlwj5Jk+95FCYmuEhgGmwGerNAGHsTqZr6CXgy5q2YYQp9SK5Ti9JXdOjVP/XQyaqpFYKP8MUo7J+wMQ==" algorithmName="SHA-512" password="CC35"/>
  <autoFilter ref="C147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vladka</dc:creator>
  <cp:lastModifiedBy>vladka</cp:lastModifiedBy>
  <dcterms:created xsi:type="dcterms:W3CDTF">2021-03-23T12:53:07Z</dcterms:created>
  <dcterms:modified xsi:type="dcterms:W3CDTF">2021-03-23T12:53:14Z</dcterms:modified>
</cp:coreProperties>
</file>