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ka\Desktop\"/>
    </mc:Choice>
  </mc:AlternateContent>
  <bookViews>
    <workbookView xWindow="0" yWindow="0" windowWidth="0" windowHeight="0"/>
  </bookViews>
  <sheets>
    <sheet name="Rekapitulace stavby" sheetId="1" r:id="rId1"/>
    <sheet name="SO 01.1-4 - Kanalizační s..." sheetId="2" r:id="rId2"/>
    <sheet name="SO 01.2 - Domovní kanaliz..." sheetId="3" r:id="rId3"/>
    <sheet name="00-00 - Ostatní a vedlejš..." sheetId="4" r:id="rId4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01.1-4 - Kanalizační s...'!$C$134:$K$709</definedName>
    <definedName name="_xlnm.Print_Area" localSheetId="1">'SO 01.1-4 - Kanalizační s...'!$C$4:$J$76,'SO 01.1-4 - Kanalizační s...'!$C$118:$J$709</definedName>
    <definedName name="_xlnm.Print_Titles" localSheetId="1">'SO 01.1-4 - Kanalizační s...'!$134:$134</definedName>
    <definedName name="_xlnm._FilterDatabase" localSheetId="2" hidden="1">'SO 01.2 - Domovní kanaliz...'!$C$120:$K$160</definedName>
    <definedName name="_xlnm.Print_Area" localSheetId="2">'SO 01.2 - Domovní kanaliz...'!$C$4:$J$76,'SO 01.2 - Domovní kanaliz...'!$C$106:$J$160</definedName>
    <definedName name="_xlnm.Print_Titles" localSheetId="2">'SO 01.2 - Domovní kanaliz...'!$120:$120</definedName>
    <definedName name="_xlnm._FilterDatabase" localSheetId="3" hidden="1">'00-00 - Ostatní a vedlejš...'!$C$146:$K$214</definedName>
    <definedName name="_xlnm.Print_Area" localSheetId="3">'00-00 - Ostatní a vedlejš...'!$C$4:$J$76,'00-00 - Ostatní a vedlejš...'!$C$132:$J$214</definedName>
    <definedName name="_xlnm.Print_Titles" localSheetId="3">'00-00 - Ostatní a vedlejš...'!$146:$146</definedName>
  </definedNames>
  <calcPr/>
</workbook>
</file>

<file path=xl/calcChain.xml><?xml version="1.0" encoding="utf-8"?>
<calcChain xmlns="http://schemas.openxmlformats.org/spreadsheetml/2006/main">
  <c i="4" l="1" r="J39"/>
  <c r="J38"/>
  <c i="1" r="AY99"/>
  <c i="4" r="J37"/>
  <c i="1" r="AX99"/>
  <c i="4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5"/>
  <c r="BH195"/>
  <c r="BG195"/>
  <c r="BF195"/>
  <c r="T195"/>
  <c r="T194"/>
  <c r="R195"/>
  <c r="R194"/>
  <c r="P195"/>
  <c r="P194"/>
  <c r="BI193"/>
  <c r="BH193"/>
  <c r="BG193"/>
  <c r="BF193"/>
  <c r="T193"/>
  <c r="T192"/>
  <c r="R193"/>
  <c r="R192"/>
  <c r="P193"/>
  <c r="P192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0"/>
  <c r="BH180"/>
  <c r="BG180"/>
  <c r="BF180"/>
  <c r="T180"/>
  <c r="T179"/>
  <c r="R180"/>
  <c r="R179"/>
  <c r="P180"/>
  <c r="P179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J143"/>
  <c r="F143"/>
  <c r="F141"/>
  <c r="E139"/>
  <c r="J93"/>
  <c r="F93"/>
  <c r="F91"/>
  <c r="E89"/>
  <c r="J26"/>
  <c r="E26"/>
  <c r="J144"/>
  <c r="J25"/>
  <c r="J20"/>
  <c r="E20"/>
  <c r="F94"/>
  <c r="J19"/>
  <c r="J14"/>
  <c r="J141"/>
  <c r="E7"/>
  <c r="E85"/>
  <c i="3" r="J39"/>
  <c r="J38"/>
  <c i="1" r="AY98"/>
  <c i="3" r="J37"/>
  <c i="1" r="AX98"/>
  <c i="3" r="BI148"/>
  <c r="BH148"/>
  <c r="BG148"/>
  <c r="BF148"/>
  <c r="T148"/>
  <c r="R148"/>
  <c r="P148"/>
  <c r="BI143"/>
  <c r="BH143"/>
  <c r="BG143"/>
  <c r="BF143"/>
  <c r="T143"/>
  <c r="R143"/>
  <c r="P143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2" r="J41"/>
  <c r="J40"/>
  <c i="1" r="AY97"/>
  <c i="2" r="J39"/>
  <c i="1" r="AX97"/>
  <c i="2"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3"/>
  <c r="BH703"/>
  <c r="BG703"/>
  <c r="BF703"/>
  <c r="T703"/>
  <c r="T702"/>
  <c r="R703"/>
  <c r="R702"/>
  <c r="P703"/>
  <c r="P702"/>
  <c r="BI694"/>
  <c r="BH694"/>
  <c r="BG694"/>
  <c r="BF694"/>
  <c r="T694"/>
  <c r="T693"/>
  <c r="R694"/>
  <c r="R693"/>
  <c r="P694"/>
  <c r="P693"/>
  <c r="BI675"/>
  <c r="BH675"/>
  <c r="BG675"/>
  <c r="BF675"/>
  <c r="T675"/>
  <c r="R675"/>
  <c r="P675"/>
  <c r="BI674"/>
  <c r="BH674"/>
  <c r="BG674"/>
  <c r="BF674"/>
  <c r="T674"/>
  <c r="R674"/>
  <c r="P674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50"/>
  <c r="BH650"/>
  <c r="BG650"/>
  <c r="BF650"/>
  <c r="T650"/>
  <c r="R650"/>
  <c r="P650"/>
  <c r="BI632"/>
  <c r="BH632"/>
  <c r="BG632"/>
  <c r="BF632"/>
  <c r="T632"/>
  <c r="R632"/>
  <c r="P632"/>
  <c r="BI631"/>
  <c r="BH631"/>
  <c r="BG631"/>
  <c r="BF631"/>
  <c r="T631"/>
  <c r="R631"/>
  <c r="P631"/>
  <c r="BI614"/>
  <c r="BH614"/>
  <c r="BG614"/>
  <c r="BF614"/>
  <c r="T614"/>
  <c r="R614"/>
  <c r="P614"/>
  <c r="BI611"/>
  <c r="BH611"/>
  <c r="BG611"/>
  <c r="BF611"/>
  <c r="T611"/>
  <c r="R611"/>
  <c r="P611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58"/>
  <c r="BH558"/>
  <c r="BG558"/>
  <c r="BF558"/>
  <c r="T558"/>
  <c r="R558"/>
  <c r="P558"/>
  <c r="BI541"/>
  <c r="BH541"/>
  <c r="BG541"/>
  <c r="BF541"/>
  <c r="T541"/>
  <c r="R541"/>
  <c r="P541"/>
  <c r="BI537"/>
  <c r="BH537"/>
  <c r="BG537"/>
  <c r="BF537"/>
  <c r="T537"/>
  <c r="R537"/>
  <c r="P537"/>
  <c r="BI518"/>
  <c r="BH518"/>
  <c r="BG518"/>
  <c r="BF518"/>
  <c r="T518"/>
  <c r="T517"/>
  <c r="R518"/>
  <c r="R517"/>
  <c r="P518"/>
  <c r="P517"/>
  <c r="BI513"/>
  <c r="BH513"/>
  <c r="BG513"/>
  <c r="BF513"/>
  <c r="T513"/>
  <c r="R513"/>
  <c r="P513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33"/>
  <c r="BH433"/>
  <c r="BG433"/>
  <c r="BF433"/>
  <c r="T433"/>
  <c r="R433"/>
  <c r="P433"/>
  <c r="BI430"/>
  <c r="BH430"/>
  <c r="BG430"/>
  <c r="BF430"/>
  <c r="T430"/>
  <c r="R430"/>
  <c r="P430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6"/>
  <c r="BH376"/>
  <c r="BG376"/>
  <c r="BF376"/>
  <c r="T376"/>
  <c r="R376"/>
  <c r="P376"/>
  <c r="BI358"/>
  <c r="BH358"/>
  <c r="BG358"/>
  <c r="BF358"/>
  <c r="T358"/>
  <c r="R358"/>
  <c r="P358"/>
  <c r="BI327"/>
  <c r="BH327"/>
  <c r="BG327"/>
  <c r="BF327"/>
  <c r="T327"/>
  <c r="R327"/>
  <c r="P327"/>
  <c r="BI324"/>
  <c r="BH324"/>
  <c r="BG324"/>
  <c r="BF324"/>
  <c r="T324"/>
  <c r="R324"/>
  <c r="P324"/>
  <c r="BI285"/>
  <c r="BH285"/>
  <c r="BG285"/>
  <c r="BF285"/>
  <c r="T285"/>
  <c r="R285"/>
  <c r="P285"/>
  <c r="BI251"/>
  <c r="BH251"/>
  <c r="BG251"/>
  <c r="BF251"/>
  <c r="T251"/>
  <c r="R251"/>
  <c r="P251"/>
  <c r="BI248"/>
  <c r="BH248"/>
  <c r="BG248"/>
  <c r="BF248"/>
  <c r="T248"/>
  <c r="R248"/>
  <c r="P248"/>
  <c r="BI209"/>
  <c r="BH209"/>
  <c r="BG209"/>
  <c r="BF209"/>
  <c r="T209"/>
  <c r="R209"/>
  <c r="P209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J131"/>
  <c r="F131"/>
  <c r="F129"/>
  <c r="E127"/>
  <c r="J95"/>
  <c r="F95"/>
  <c r="F93"/>
  <c r="E91"/>
  <c r="J28"/>
  <c r="E28"/>
  <c r="J132"/>
  <c r="J27"/>
  <c r="J22"/>
  <c r="E22"/>
  <c r="F132"/>
  <c r="J21"/>
  <c r="J16"/>
  <c r="J129"/>
  <c r="E7"/>
  <c r="E121"/>
  <c i="1" r="L90"/>
  <c r="AM90"/>
  <c r="AM89"/>
  <c r="L89"/>
  <c r="AM87"/>
  <c r="L87"/>
  <c r="L85"/>
  <c r="L84"/>
  <c i="4" r="J214"/>
  <c r="J212"/>
  <c r="BK211"/>
  <c r="BK209"/>
  <c r="J207"/>
  <c r="J206"/>
  <c r="BK205"/>
  <c r="J203"/>
  <c r="J201"/>
  <c r="BK199"/>
  <c r="BK197"/>
  <c r="J193"/>
  <c r="BK191"/>
  <c r="J189"/>
  <c r="BK187"/>
  <c r="BK186"/>
  <c r="J186"/>
  <c r="BK185"/>
  <c r="BK183"/>
  <c r="J180"/>
  <c r="J178"/>
  <c r="J176"/>
  <c r="BK175"/>
  <c r="BK174"/>
  <c r="J172"/>
  <c r="BK171"/>
  <c r="BK170"/>
  <c r="J168"/>
  <c r="J166"/>
  <c r="BK165"/>
  <c r="BK162"/>
  <c r="J160"/>
  <c r="BK158"/>
  <c r="BK155"/>
  <c r="BK153"/>
  <c r="BK151"/>
  <c r="J151"/>
  <c r="BK150"/>
  <c i="3" r="BK148"/>
  <c r="BK143"/>
  <c r="J123"/>
  <c i="2" r="J709"/>
  <c r="BK708"/>
  <c r="BK706"/>
  <c r="BK705"/>
  <c r="J675"/>
  <c r="BK674"/>
  <c r="J671"/>
  <c r="BK670"/>
  <c r="J668"/>
  <c r="BK650"/>
  <c r="J632"/>
  <c r="BK631"/>
  <c r="J631"/>
  <c r="BK614"/>
  <c r="BK611"/>
  <c r="J590"/>
  <c r="J586"/>
  <c r="J582"/>
  <c r="BK558"/>
  <c r="J541"/>
  <c r="J518"/>
  <c r="BK513"/>
  <c r="J490"/>
  <c r="BK488"/>
  <c r="J487"/>
  <c r="BK469"/>
  <c r="BK466"/>
  <c r="BK464"/>
  <c r="J461"/>
  <c r="BK459"/>
  <c r="J433"/>
  <c r="BK430"/>
  <c r="J430"/>
  <c r="BK402"/>
  <c r="BK400"/>
  <c r="J400"/>
  <c r="BK398"/>
  <c r="BK395"/>
  <c r="BK384"/>
  <c r="J384"/>
  <c r="J382"/>
  <c r="BK377"/>
  <c r="BK376"/>
  <c r="BK358"/>
  <c r="BK327"/>
  <c r="J324"/>
  <c r="BK285"/>
  <c r="BK251"/>
  <c r="BK248"/>
  <c r="BK209"/>
  <c r="BK175"/>
  <c r="BK169"/>
  <c r="BK160"/>
  <c r="BK157"/>
  <c r="BK143"/>
  <c r="BK141"/>
  <c r="BK137"/>
  <c i="1" r="AS96"/>
  <c i="4" r="BK214"/>
  <c r="BK207"/>
  <c r="BK206"/>
  <c r="J205"/>
  <c r="BK203"/>
  <c r="BK201"/>
  <c r="BK195"/>
  <c r="BK193"/>
  <c r="J191"/>
  <c r="J183"/>
  <c r="J175"/>
  <c r="BK168"/>
  <c r="J163"/>
  <c r="J162"/>
  <c r="J159"/>
  <c r="J158"/>
  <c r="BK156"/>
  <c r="J155"/>
  <c r="J153"/>
  <c i="3" r="J148"/>
  <c i="2" r="J708"/>
  <c r="J706"/>
  <c r="J705"/>
  <c r="J703"/>
  <c r="BK694"/>
  <c r="BK668"/>
  <c r="J650"/>
  <c r="BK632"/>
  <c r="J614"/>
  <c r="J611"/>
  <c r="J593"/>
  <c r="J591"/>
  <c r="J558"/>
  <c r="J537"/>
  <c r="J513"/>
  <c r="BK490"/>
  <c r="BK487"/>
  <c r="J469"/>
  <c r="J398"/>
  <c r="J395"/>
  <c r="J377"/>
  <c r="J376"/>
  <c r="J358"/>
  <c r="J327"/>
  <c r="BK324"/>
  <c r="J251"/>
  <c r="BK163"/>
  <c i="4" r="BK212"/>
  <c r="J211"/>
  <c r="J209"/>
  <c r="J199"/>
  <c r="J197"/>
  <c r="J195"/>
  <c r="BK189"/>
  <c r="J187"/>
  <c r="J185"/>
  <c r="BK180"/>
  <c r="BK178"/>
  <c r="BK176"/>
  <c r="J174"/>
  <c r="BK172"/>
  <c r="J171"/>
  <c r="J170"/>
  <c r="BK166"/>
  <c r="J165"/>
  <c r="BK163"/>
  <c r="BK160"/>
  <c r="BK159"/>
  <c r="J156"/>
  <c r="J150"/>
  <c i="3" r="J143"/>
  <c r="BK123"/>
  <c i="2" r="BK709"/>
  <c r="BK703"/>
  <c r="J694"/>
  <c r="BK675"/>
  <c r="J674"/>
  <c r="BK671"/>
  <c r="J670"/>
  <c r="BK593"/>
  <c r="BK591"/>
  <c r="BK590"/>
  <c r="BK586"/>
  <c r="BK582"/>
  <c r="BK541"/>
  <c r="BK537"/>
  <c r="BK518"/>
  <c r="J488"/>
  <c r="J466"/>
  <c r="J464"/>
  <c r="BK461"/>
  <c r="J459"/>
  <c r="BK433"/>
  <c r="J402"/>
  <c r="BK382"/>
  <c r="J285"/>
  <c r="J248"/>
  <c r="J209"/>
  <c r="J175"/>
  <c r="J169"/>
  <c r="J163"/>
  <c r="J160"/>
  <c r="J157"/>
  <c r="J143"/>
  <c r="J141"/>
  <c r="J137"/>
  <c l="1" r="P136"/>
  <c r="BK489"/>
  <c r="J489"/>
  <c r="J102"/>
  <c r="R489"/>
  <c r="T536"/>
  <c r="T557"/>
  <c r="R592"/>
  <c r="R613"/>
  <c r="T673"/>
  <c r="P704"/>
  <c i="3" r="R122"/>
  <c r="R121"/>
  <c i="2" r="R136"/>
  <c r="T489"/>
  <c r="R536"/>
  <c r="P557"/>
  <c r="BK592"/>
  <c r="J592"/>
  <c r="J106"/>
  <c r="T592"/>
  <c r="T613"/>
  <c r="R673"/>
  <c r="T704"/>
  <c i="3" r="P122"/>
  <c r="P121"/>
  <c i="1" r="AU98"/>
  <c i="4" r="R149"/>
  <c r="BK154"/>
  <c r="J154"/>
  <c r="J102"/>
  <c r="T154"/>
  <c r="P157"/>
  <c r="BK161"/>
  <c r="J161"/>
  <c r="J104"/>
  <c r="T161"/>
  <c r="R164"/>
  <c r="P169"/>
  <c r="BK173"/>
  <c r="J173"/>
  <c r="J108"/>
  <c r="R173"/>
  <c r="BK184"/>
  <c r="J184"/>
  <c r="J113"/>
  <c r="R184"/>
  <c r="R181"/>
  <c r="BK204"/>
  <c r="J204"/>
  <c r="J122"/>
  <c r="R204"/>
  <c r="BK210"/>
  <c r="J210"/>
  <c r="J124"/>
  <c r="R210"/>
  <c i="2" r="BK136"/>
  <c r="J136"/>
  <c r="J101"/>
  <c r="T136"/>
  <c r="T135"/>
  <c r="P489"/>
  <c r="BK536"/>
  <c r="J536"/>
  <c r="J104"/>
  <c r="P536"/>
  <c r="BK557"/>
  <c r="J557"/>
  <c r="J105"/>
  <c r="R557"/>
  <c r="P592"/>
  <c r="BK613"/>
  <c r="J613"/>
  <c r="J107"/>
  <c r="P613"/>
  <c r="BK673"/>
  <c r="J673"/>
  <c r="J108"/>
  <c r="P673"/>
  <c r="BK704"/>
  <c r="J704"/>
  <c r="J111"/>
  <c r="R704"/>
  <c i="3" r="BK122"/>
  <c r="J122"/>
  <c r="J99"/>
  <c r="T122"/>
  <c r="T121"/>
  <c i="4" r="BK149"/>
  <c r="P149"/>
  <c r="T149"/>
  <c r="P154"/>
  <c r="R154"/>
  <c r="BK157"/>
  <c r="J157"/>
  <c r="J103"/>
  <c r="R157"/>
  <c r="T157"/>
  <c r="P161"/>
  <c r="R161"/>
  <c r="BK164"/>
  <c r="J164"/>
  <c r="J105"/>
  <c r="P164"/>
  <c r="T164"/>
  <c r="BK169"/>
  <c r="J169"/>
  <c r="J107"/>
  <c r="R169"/>
  <c r="T169"/>
  <c r="P173"/>
  <c r="T173"/>
  <c r="P184"/>
  <c r="P181"/>
  <c r="T184"/>
  <c r="T181"/>
  <c r="P204"/>
  <c r="T204"/>
  <c r="P210"/>
  <c r="T210"/>
  <c i="2" r="F96"/>
  <c r="BE248"/>
  <c r="BE327"/>
  <c r="BE376"/>
  <c r="BE384"/>
  <c r="BE395"/>
  <c r="BE398"/>
  <c r="BE469"/>
  <c r="BE490"/>
  <c r="BE611"/>
  <c r="BE614"/>
  <c r="BE631"/>
  <c r="BE632"/>
  <c r="BE650"/>
  <c r="BE708"/>
  <c i="3" r="J94"/>
  <c r="BE143"/>
  <c r="BE148"/>
  <c i="4" r="J91"/>
  <c r="E135"/>
  <c r="BE151"/>
  <c r="BE153"/>
  <c r="BE168"/>
  <c r="BE174"/>
  <c r="BE191"/>
  <c r="BE197"/>
  <c r="BE201"/>
  <c r="BE203"/>
  <c r="BE205"/>
  <c r="BE206"/>
  <c r="BE214"/>
  <c i="2" r="J93"/>
  <c r="J96"/>
  <c r="BE137"/>
  <c r="BE143"/>
  <c r="BE157"/>
  <c r="BE160"/>
  <c r="BE163"/>
  <c r="BE175"/>
  <c r="BE209"/>
  <c r="BE285"/>
  <c r="BE382"/>
  <c r="BE402"/>
  <c r="BE430"/>
  <c r="BE433"/>
  <c r="BE464"/>
  <c r="BE537"/>
  <c r="BE558"/>
  <c r="BE582"/>
  <c r="BE670"/>
  <c r="BE705"/>
  <c r="BE709"/>
  <c i="3" r="E85"/>
  <c r="F94"/>
  <c r="BE123"/>
  <c i="4" r="J94"/>
  <c r="F144"/>
  <c r="BE159"/>
  <c r="BE162"/>
  <c r="BE170"/>
  <c r="BE172"/>
  <c r="BE175"/>
  <c r="BE178"/>
  <c r="BE180"/>
  <c r="BE185"/>
  <c r="BE186"/>
  <c r="BE187"/>
  <c r="BE199"/>
  <c r="BE209"/>
  <c r="BE211"/>
  <c r="BE212"/>
  <c r="BK190"/>
  <c r="J190"/>
  <c r="J115"/>
  <c r="BK194"/>
  <c r="J194"/>
  <c r="J117"/>
  <c r="BK196"/>
  <c r="J196"/>
  <c r="J118"/>
  <c r="BK198"/>
  <c r="J198"/>
  <c r="J119"/>
  <c r="BK200"/>
  <c r="J200"/>
  <c r="J120"/>
  <c r="BK208"/>
  <c r="J208"/>
  <c r="J123"/>
  <c r="BK213"/>
  <c r="J213"/>
  <c r="J125"/>
  <c i="2" r="E85"/>
  <c r="BE141"/>
  <c r="BE169"/>
  <c r="BE251"/>
  <c r="BE324"/>
  <c r="BE358"/>
  <c r="BE377"/>
  <c r="BE400"/>
  <c r="BE459"/>
  <c r="BE461"/>
  <c r="BE466"/>
  <c r="BE487"/>
  <c r="BE488"/>
  <c r="BE513"/>
  <c r="BE518"/>
  <c r="BE541"/>
  <c r="BE586"/>
  <c r="BE590"/>
  <c r="BE591"/>
  <c r="BE593"/>
  <c r="BE668"/>
  <c r="BE671"/>
  <c r="BE674"/>
  <c r="BE675"/>
  <c r="BE694"/>
  <c r="BE703"/>
  <c r="BE706"/>
  <c r="BK517"/>
  <c r="J517"/>
  <c r="J103"/>
  <c r="BK693"/>
  <c r="J693"/>
  <c r="J109"/>
  <c r="BK702"/>
  <c r="J702"/>
  <c r="J110"/>
  <c i="3" r="J91"/>
  <c i="4" r="BE150"/>
  <c r="BE155"/>
  <c r="BE156"/>
  <c r="BE158"/>
  <c r="BE160"/>
  <c r="BE163"/>
  <c r="BE165"/>
  <c r="BE166"/>
  <c r="BE171"/>
  <c r="BE176"/>
  <c r="BE183"/>
  <c r="BE189"/>
  <c r="BE193"/>
  <c r="BE195"/>
  <c r="BE207"/>
  <c r="BK152"/>
  <c r="J152"/>
  <c r="J101"/>
  <c r="BK167"/>
  <c r="J167"/>
  <c r="J106"/>
  <c r="BK177"/>
  <c r="J177"/>
  <c r="J109"/>
  <c r="BK179"/>
  <c r="J179"/>
  <c r="J110"/>
  <c r="BK182"/>
  <c r="J182"/>
  <c r="J112"/>
  <c r="BK188"/>
  <c r="J188"/>
  <c r="J114"/>
  <c r="BK192"/>
  <c r="J192"/>
  <c r="J116"/>
  <c r="BK202"/>
  <c r="J202"/>
  <c r="J121"/>
  <c i="2" r="F40"/>
  <c i="1" r="BC97"/>
  <c r="BC96"/>
  <c r="AY96"/>
  <c i="3" r="F38"/>
  <c i="1" r="BC98"/>
  <c i="4" r="F37"/>
  <c i="1" r="BB99"/>
  <c i="2" r="F41"/>
  <c i="1" r="BD97"/>
  <c r="BD96"/>
  <c i="3" r="J36"/>
  <c i="1" r="AW98"/>
  <c i="4" r="F39"/>
  <c i="1" r="BD99"/>
  <c i="2" r="J38"/>
  <c i="1" r="AW97"/>
  <c i="4" r="J36"/>
  <c i="1" r="AW99"/>
  <c i="3" r="F36"/>
  <c i="1" r="BA98"/>
  <c i="2" r="F38"/>
  <c i="1" r="BA97"/>
  <c r="BA96"/>
  <c r="AW96"/>
  <c i="3" r="F37"/>
  <c i="1" r="BB98"/>
  <c i="4" r="F36"/>
  <c i="1" r="BA99"/>
  <c i="2" r="F39"/>
  <c i="1" r="BB97"/>
  <c r="BB96"/>
  <c r="AX96"/>
  <c i="3" r="F39"/>
  <c i="1" r="BD98"/>
  <c i="4" r="F38"/>
  <c i="1" r="BC99"/>
  <c r="AS95"/>
  <c r="AS94"/>
  <c i="4" l="1" r="R148"/>
  <c r="R147"/>
  <c r="T148"/>
  <c r="T147"/>
  <c r="BK148"/>
  <c r="J148"/>
  <c r="J99"/>
  <c i="2" r="R135"/>
  <c r="P135"/>
  <c i="1" r="AU97"/>
  <c i="4" r="P148"/>
  <c r="P147"/>
  <c i="1" r="AU99"/>
  <c i="2" r="BK135"/>
  <c r="J135"/>
  <c r="J100"/>
  <c i="3" r="BK121"/>
  <c r="J121"/>
  <c i="4" r="J149"/>
  <c r="J100"/>
  <c r="BK181"/>
  <c r="J181"/>
  <c r="J111"/>
  <c i="1" r="BD95"/>
  <c r="BD94"/>
  <c r="W33"/>
  <c r="BA95"/>
  <c r="AW95"/>
  <c i="4" r="J35"/>
  <c i="1" r="AV99"/>
  <c r="AT99"/>
  <c i="3" r="F35"/>
  <c i="1" r="AZ98"/>
  <c i="4" r="F35"/>
  <c i="1" r="AZ99"/>
  <c r="BB95"/>
  <c r="AX95"/>
  <c r="BC95"/>
  <c r="AY95"/>
  <c i="3" r="J35"/>
  <c i="1" r="AV98"/>
  <c r="AT98"/>
  <c i="2" r="F37"/>
  <c i="1" r="AZ97"/>
  <c r="AZ96"/>
  <c r="AZ95"/>
  <c r="AZ94"/>
  <c r="W29"/>
  <c r="AU96"/>
  <c r="AU95"/>
  <c r="AU94"/>
  <c i="3" r="J32"/>
  <c i="1" r="AG98"/>
  <c r="AN98"/>
  <c i="2" r="J37"/>
  <c i="1" r="AV97"/>
  <c r="AT97"/>
  <c i="3" l="1" r="J41"/>
  <c r="J98"/>
  <c i="4" r="BK147"/>
  <c r="J147"/>
  <c r="J98"/>
  <c i="1" r="AV94"/>
  <c r="AK29"/>
  <c r="BA94"/>
  <c r="W30"/>
  <c r="BC94"/>
  <c r="AY94"/>
  <c r="AV95"/>
  <c r="AT95"/>
  <c r="BB94"/>
  <c r="W31"/>
  <c r="AV96"/>
  <c r="AT96"/>
  <c i="2" r="J34"/>
  <c i="1" r="AG97"/>
  <c r="AG96"/>
  <c r="AN96"/>
  <c l="1" r="AN97"/>
  <c i="2" r="J43"/>
  <c i="1" r="AX94"/>
  <c r="W32"/>
  <c r="AW94"/>
  <c r="AK30"/>
  <c i="4" r="J32"/>
  <c i="1" r="AG99"/>
  <c r="AN99"/>
  <c i="4" l="1" r="J41"/>
  <c i="1" r="AG95"/>
  <c r="AG94"/>
  <c r="AK26"/>
  <c r="AK35"/>
  <c r="AT94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<sst xmlns="http://schemas.openxmlformats.org/spreadsheetml/2006/main">
  <si>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</si>
  <si>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</si>
  <si>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</si>
  <si>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</si>
  <si>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</si>
  <si>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{a9f3156f-043a-45b2-af0c-38f0aa9e1e13}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</si>
  <si>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</si>
  <si>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</si>
  <si>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</si>
  <si>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</si>
  <si>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</si>
  <si>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</si>
  <si>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</si>
  <si>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</si>
  <si>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Mesto_Krnov/D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</si>
  <si>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</si>
  <si>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</si>
  <si>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Odvedení splaškových vod z lokality Krnov - Ježník- 4. část</t>
  </si>
  <si>
    <t>KSO:</t>
  </si>
  <si>
    <t>CC-CZ:</t>
  </si>
  <si>
    <t>Místo:</t>
  </si>
  <si>
    <t>Krnov</t>
  </si>
  <si>
    <t>Datum:</t>
  </si>
  <si>
    <t>7. 11. 2019</t>
  </si>
  <si>
    <t>Zadavatel:</t>
  </si>
  <si>
    <t>IČ:</t>
  </si>
  <si>
    <t>Město Krnov</t>
  </si>
  <si>
    <t>DIČ:</t>
  </si>
  <si>
    <t>Uchazeč:</t>
  </si>
  <si>
    <t>Vyplň údaj</t>
  </si>
  <si>
    <t>Projektant:</t>
  </si>
  <si>
    <t xml:space="preserve">KONEKO spol. s r.o.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</si>
  <si>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</si>
  <si>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</si>
  <si>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</si>
  <si>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</si>
  <si>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</si>
  <si>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</si>
  <si>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</si>
  <si>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</si>
  <si>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</si>
  <si>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</si>
  <si>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</si>
  <si>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</si>
  <si>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</si>
  <si>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</si>
  <si>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</si>
  <si>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</si>
  <si>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</si>
  <si>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</si>
  <si>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</si>
  <si>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</si>
  <si>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</si>
  <si>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</si>
  <si>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</si>
  <si>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</si>
  <si>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</si>
  <si>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</si>
  <si>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</si>
  <si>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</si>
  <si>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</si>
  <si>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</si>
  <si>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</si>
  <si>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</si>
  <si>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</si>
  <si>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</si>
  <si>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</si>
  <si>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</si>
  <si>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</si>
  <si>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</si>
  <si>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</si>
  <si>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</si>
  <si>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</si>
  <si>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</si>
  <si>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</si>
  <si>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</si>
  <si>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</si>
  <si>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</si>
  <si>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</si>
  <si>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</si>
  <si>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</si>
  <si>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Splašková kanalizace</t>
  </si>
  <si>
    <t>STA</t>
  </si>
  <si>
    <t>1</t>
  </si>
  <si>
    <t>{6df2f027-8127-4d76-94c7-d20b40f71c21}</t>
  </si>
  <si>
    <t>2</t>
  </si>
  <si>
    <t>SO 01.1</t>
  </si>
  <si>
    <t>Kanalizační stoky</t>
  </si>
  <si>
    <t>Soupis</t>
  </si>
  <si>
    <t>{77fcdc9f-0dc7-4a08-b245-b5040986d12d}</t>
  </si>
  <si>
    <t>/</t>
  </si>
  <si>
    <t>SO 01.1-4</t>
  </si>
  <si>
    <t>Kanalizační stoky - 4. část</t>
  </si>
  <si>
    <t>3</t>
  </si>
  <si>
    <t>{997d018d-aee3-41b7-ad2b-ce4ed331d67c}</t>
  </si>
  <si>
    <t>SO 01.2</t>
  </si>
  <si>
    <t>Domovní kanalizační přípojky</t>
  </si>
  <si>
    <t>{61b79283-395b-4d62-892e-aebf4dfd88ba}</t>
  </si>
  <si>
    <t>00-00</t>
  </si>
  <si>
    <t>Ostatní a vedlejší náklady</t>
  </si>
  <si>
    <t>{9cccee83-2574-4478-96f5-994b7decfa35}</t>
  </si>
  <si>
    <t>KRYCÍ LIST SOUPISU PRACÍ</t>
  </si>
  <si>
    <t>Objekt:</t>
  </si>
  <si>
    <t>SO 01 - Splašková kanalizace</t>
  </si>
  <si>
    <t>Soupis:</t>
  </si>
  <si>
    <t>SO 01.1 - Kanalizační stoky</t>
  </si>
  <si>
    <t>Úroveň 3:</t>
  </si>
  <si>
    <t>SO 01.1-4 - Kanalizační stoky - 4. část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</si>
  <si>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</si>
  <si>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</si>
  <si>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</si>
  <si>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</si>
  <si>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</si>
  <si>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</si>
  <si>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11 - Zemní práce - přípravné a přidružené práce</t>
  </si>
  <si>
    <t>45 - Podkladní a vedlejší konstrukce kromě vozovek a železničního svršku</t>
  </si>
  <si>
    <t>56 - Podkladní vrstvy komunikací, letišť a ploch</t>
  </si>
  <si>
    <t>57 - Kryty pozemních komunikací letišť a ploch z kameniva nebo živičné</t>
  </si>
  <si>
    <t>87 - Potrubí z trub plastických a skleněných</t>
  </si>
  <si>
    <t>89 - Ostatní konstrukce</t>
  </si>
  <si>
    <t>91 - Doplňující konstrukce a práce pozemních komunikací, letišť a ploch</t>
  </si>
  <si>
    <t>95 - Různé dokončovací konstrukce a práce pozemních staveb</t>
  </si>
  <si>
    <t>99 - Přesun hmot a manipulace se sutí</t>
  </si>
  <si>
    <t>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</si>
  <si>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</si>
  <si>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</si>
  <si>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</si>
  <si>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</si>
  <si>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</si>
  <si>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</si>
  <si>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</si>
  <si>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</si>
  <si>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</si>
  <si>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</si>
  <si>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</si>
  <si>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</si>
  <si>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</si>
  <si>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</si>
  <si>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</si>
  <si>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4</t>
  </si>
  <si>
    <t>K</t>
  </si>
  <si>
    <t>119001405</t>
  </si>
  <si>
    <t>Dočasné zajištění potrubí z PE DN do 200 mm</t>
  </si>
  <si>
    <t>m</t>
  </si>
  <si>
    <t>54144696</t>
  </si>
  <si>
    <t>VV</t>
  </si>
  <si>
    <t>4. část</t>
  </si>
  <si>
    <t>B12</t>
  </si>
  <si>
    <t>5</t>
  </si>
  <si>
    <t>119001406</t>
  </si>
  <si>
    <t>Dočasné zajištění potrubí z PE DN do 500 mm</t>
  </si>
  <si>
    <t>-849843970</t>
  </si>
  <si>
    <t>11</t>
  </si>
  <si>
    <t>6</t>
  </si>
  <si>
    <t>119001421</t>
  </si>
  <si>
    <t>Dočasné zajištění kabelů a kabelových tratí ze 3 volně ložených kabelů</t>
  </si>
  <si>
    <t>-840478350</t>
  </si>
  <si>
    <t>20</t>
  </si>
  <si>
    <t>B12-7</t>
  </si>
  <si>
    <t>B12-7a</t>
  </si>
  <si>
    <t>2,0</t>
  </si>
  <si>
    <t>B12-8</t>
  </si>
  <si>
    <t>B12-6</t>
  </si>
  <si>
    <t>8</t>
  </si>
  <si>
    <t>B12-9</t>
  </si>
  <si>
    <t>B12-10</t>
  </si>
  <si>
    <t>1,5</t>
  </si>
  <si>
    <t>130001101</t>
  </si>
  <si>
    <t>Příplatek za ztížení vykopávky v blízkosti podzemního vedení</t>
  </si>
  <si>
    <t>m3</t>
  </si>
  <si>
    <t>1152899473</t>
  </si>
  <si>
    <t>část 4</t>
  </si>
  <si>
    <t>185</t>
  </si>
  <si>
    <t>7</t>
  </si>
  <si>
    <t>121101101</t>
  </si>
  <si>
    <t>Sejmutí ornice s přemístěním na vzdálenost do 50 m</t>
  </si>
  <si>
    <t>1815537953</t>
  </si>
  <si>
    <t>stoka B12-10- 4. část</t>
  </si>
  <si>
    <t>(237,0-9,0)*1,235*0,15</t>
  </si>
  <si>
    <t>13</t>
  </si>
  <si>
    <t>132101201</t>
  </si>
  <si>
    <t>Hloubení rýh š do 2000 mm v hornině tř. 1 a 2 objemu do 100 m3</t>
  </si>
  <si>
    <t>1547814149</t>
  </si>
  <si>
    <t>stoka B12</t>
  </si>
  <si>
    <t>(3790,5-1873,5)*1,235*0,2*0,05</t>
  </si>
  <si>
    <t>Rozšíření pro šachtice</t>
  </si>
  <si>
    <t>1,5*(1,5-1,235)*0,2*0,05*49</t>
  </si>
  <si>
    <t>14</t>
  </si>
  <si>
    <t>132101203</t>
  </si>
  <si>
    <t>Hloubení rýh š do 2000 mm v hornině tř. 1 a 2 objemu do 5000 m3</t>
  </si>
  <si>
    <t>-1465104118</t>
  </si>
  <si>
    <t>4.část</t>
  </si>
  <si>
    <t>(3790,5-1873,5)*1,235*(2,34-0,2-0,2)*0,05</t>
  </si>
  <si>
    <t>1,5*(1,5-1,235)*(2,34-0,2-0,2)*0,05*49</t>
  </si>
  <si>
    <t>132201201</t>
  </si>
  <si>
    <t>Hloubení rýh š do 2000 mm v hornině tř. 3 objemu do 100 m3</t>
  </si>
  <si>
    <t>-2031728260</t>
  </si>
  <si>
    <t>(3790,5-1873,5)*1,235*0,2*(0,1+0,65*0,5)</t>
  </si>
  <si>
    <t>1,5*(1,5-1,235)*0,2*(0,1+0,65*0,5)*49</t>
  </si>
  <si>
    <t>stoka B12-6</t>
  </si>
  <si>
    <t>171,0*1,235*0,2*0,45</t>
  </si>
  <si>
    <t>rozšíření pro šachtice</t>
  </si>
  <si>
    <t>1,5*(1,5-1,235)*0,2*0,45*5</t>
  </si>
  <si>
    <t>stoka B12-7</t>
  </si>
  <si>
    <t>109,0*1,235*0,2*0,45</t>
  </si>
  <si>
    <t>rozšíření pro RŠ</t>
  </si>
  <si>
    <t>1,5*(1,5-1,235)*0,2*0,45*3</t>
  </si>
  <si>
    <t>stoka B12-7a</t>
  </si>
  <si>
    <t>32,0*1,235*0,2*0,45</t>
  </si>
  <si>
    <t>1,5*(1,5-1,235)*0,2*0,45*2</t>
  </si>
  <si>
    <t>stoka B12-8</t>
  </si>
  <si>
    <t>139,0*1,235*0,2*0,45</t>
  </si>
  <si>
    <t>stoka B12-9</t>
  </si>
  <si>
    <t>180,0*1,235*0,2*0,45</t>
  </si>
  <si>
    <t>1,5*(1,5-1,235)*0,2*0,45*7</t>
  </si>
  <si>
    <t>stoka B12-10</t>
  </si>
  <si>
    <t>237,0*1,235*0,2*0,45</t>
  </si>
  <si>
    <t>1,5*(1,5-1,235)*0,2*0,45*6</t>
  </si>
  <si>
    <t>stoka B12-11</t>
  </si>
  <si>
    <t>94,0*1,235*0,2*0,45</t>
  </si>
  <si>
    <t>1,5*(1,5-1,235)*0,2*0,45*4</t>
  </si>
  <si>
    <t>16</t>
  </si>
  <si>
    <t>132201203</t>
  </si>
  <si>
    <t>Hloubení rýh š do 2000 mm v hornině tř. 3 objemu do 5000 m3</t>
  </si>
  <si>
    <t>1983743577</t>
  </si>
  <si>
    <t>(3790,5-1873,5)*1,235*(2,34-0,2-0,2)*(0,1+0,65*0,5)</t>
  </si>
  <si>
    <t>1,5*(1,5-1,235)*(2,34-0,2-0,2)*(0,1+0,65*0,5)*49</t>
  </si>
  <si>
    <t>(171,0-15,0)*1,235*(2,38-0,2-0,15)*0,45</t>
  </si>
  <si>
    <t>15,0*1,235*(2,38-0,2)*0,45</t>
  </si>
  <si>
    <t>1,5*(1,5-1,235)*(2,38-0,2-0,15)*0,45*5</t>
  </si>
  <si>
    <t>(109,0-6,0)*1,235*(1,95-0,2)*0,45</t>
  </si>
  <si>
    <t>6,0*1,235*(1,95-0,2-0,15)*0,45</t>
  </si>
  <si>
    <t>1,5*(1,5-1,235)*(1,95-0,2-0,15)*0,45*3</t>
  </si>
  <si>
    <t>10,0*1,235*(2,055-0,2-0,15)*0,45</t>
  </si>
  <si>
    <t>22,0*1,235*(2,055-0,2)*0,45</t>
  </si>
  <si>
    <t>1,5*(1,5-1,235)*(2,055-0,2-0,15)*0,45*2</t>
  </si>
  <si>
    <t>139,0*1,235*(1,84-0,2-0,15)*0,45</t>
  </si>
  <si>
    <t>1,5*(1,5-1,235)*(1,84+0,2-0,15)*0,45*3</t>
  </si>
  <si>
    <t>180,0*1,235*(2,5-0,2-0,15)*0,45</t>
  </si>
  <si>
    <t>1,5*(1,5-1,235)*(2,5-0,2-0,15)*0,45*7</t>
  </si>
  <si>
    <t>(237,0-9,0)*1,235*(3,55-0,2)*0,45</t>
  </si>
  <si>
    <t>9,0*1,235*(3,55-0,2-0,15)*0,45</t>
  </si>
  <si>
    <t>1,5*(1,5-1,235)*(3,55-0,2)*0,45*6</t>
  </si>
  <si>
    <t>(94,0-12,0)*1,235*(1,85-0,2)*0,45</t>
  </si>
  <si>
    <t>12,0*1,235*(1,85-0,2-0,15)*0,45</t>
  </si>
  <si>
    <t>1,5*(1,5-1,235)*(1,85-0,2)*0,45*4</t>
  </si>
  <si>
    <t>17</t>
  </si>
  <si>
    <t>132201209</t>
  </si>
  <si>
    <t>Příplatek za lepivost k hloubení rýh š do 2000 mm v hornině tř. 3</t>
  </si>
  <si>
    <t>134875532</t>
  </si>
  <si>
    <t>310,893+3167,52</t>
  </si>
  <si>
    <t>3478,413*0,3 'Přepočtené koeficientem množství</t>
  </si>
  <si>
    <t>18</t>
  </si>
  <si>
    <t>132301201</t>
  </si>
  <si>
    <t>Hloubení rýh š do 2000 mm v hornině tř. 4 objemu do 100 m3</t>
  </si>
  <si>
    <t>605383447</t>
  </si>
  <si>
    <t>(3790,5-1873,5)*1,235*0,2*(0,65*0,5+0,2)</t>
  </si>
  <si>
    <t>1,5*(1,5-1,235)*0,2*(0,65*0,5+0,2)*49</t>
  </si>
  <si>
    <t>19</t>
  </si>
  <si>
    <t>132301203</t>
  </si>
  <si>
    <t>Hloubení rýh š do 2000 mm v hornině tř. 4 objemu do 5000 m3</t>
  </si>
  <si>
    <t>1662110168</t>
  </si>
  <si>
    <t>(3790,5-1873,5)*1,235*(2,34-0,2-0,2)*(0,65*0,5+0,2)</t>
  </si>
  <si>
    <t>1,5*(1,5-1,235)*(2,34-0,2-0,2)*(0,65*0,5+0,2)*49</t>
  </si>
  <si>
    <t>1,5*(1,5-1,235)*(1,95-0,2)*0,45*3</t>
  </si>
  <si>
    <t>132301209</t>
  </si>
  <si>
    <t>Příplatek za lepivost k hloubení rýh š do 2000 mm v hornině tř. 4</t>
  </si>
  <si>
    <t>-6332345</t>
  </si>
  <si>
    <t>358,632+3630,673</t>
  </si>
  <si>
    <t>3989,305*0,3 'Přepočtené koeficientem množství</t>
  </si>
  <si>
    <t>132401201</t>
  </si>
  <si>
    <t>Hloubení rýh š do 2000 mm v hornině tř. 5</t>
  </si>
  <si>
    <t>-262491768</t>
  </si>
  <si>
    <t>(171,0-15,0)*1,235*(2,38-0,15)*0,1</t>
  </si>
  <si>
    <t>15,0*1,235*2,38*0,1</t>
  </si>
  <si>
    <t>(109,0-6,0)*1,235*1,95*0,1</t>
  </si>
  <si>
    <t>6,0*1,235*(1,95-0,15)*0,1</t>
  </si>
  <si>
    <t>10,0*1,235*(2,055-0,2-0,15)*0,1</t>
  </si>
  <si>
    <t>22,0*1,235*(2,055-0,2)*0,1</t>
  </si>
  <si>
    <t>1,5*(1,5-1,235)*(2,055-0,2-0,15)*0,1*2</t>
  </si>
  <si>
    <t>139,0*1,235*(1,84-0,2-0,15)*0,1</t>
  </si>
  <si>
    <t>1,5*(1,5-1,235)*(1,84+0,2-0,15)*0,1*3</t>
  </si>
  <si>
    <t>180,0*1,235*(2,5-0,2-0,15)*0,1</t>
  </si>
  <si>
    <t>1,5*(1,5-1,235)*(2,5-0,2-0,15)*0,1*7</t>
  </si>
  <si>
    <t>(237,0-9,0)*1,235*(3,55-0,2)*0,1</t>
  </si>
  <si>
    <t>9,0*1,235*(3,55-0,2-0,15)*0,1</t>
  </si>
  <si>
    <t>1,5*(1,5-1,235)*(3,55-0,2)*0,1*6</t>
  </si>
  <si>
    <t>(94,0-12,0)*1,235*(1,85-0,2)*0,1</t>
  </si>
  <si>
    <t>12,0*1,235*(1,85-0,2-0,15)*0,1</t>
  </si>
  <si>
    <t>1,5*(1,5-1,235)*(1,85-0,2)*0,1*4</t>
  </si>
  <si>
    <t>27</t>
  </si>
  <si>
    <t>151811131</t>
  </si>
  <si>
    <t>Osazení pažicího boxu hl výkopu do 4 m š do 1,2 m</t>
  </si>
  <si>
    <t>m2</t>
  </si>
  <si>
    <t>-704232117</t>
  </si>
  <si>
    <t>(3790,5-1873,5)*2,34*2</t>
  </si>
  <si>
    <t>171,0*2,38*2</t>
  </si>
  <si>
    <t>109,0*1,95*2</t>
  </si>
  <si>
    <t>32,0*2,055*2</t>
  </si>
  <si>
    <t>139,0*1,84*2</t>
  </si>
  <si>
    <t>180,0*2,5*2</t>
  </si>
  <si>
    <t>237,0*3,55*2</t>
  </si>
  <si>
    <t>94,0*1,85*2</t>
  </si>
  <si>
    <t>28</t>
  </si>
  <si>
    <t>151811231</t>
  </si>
  <si>
    <t>Odstranění pažicího boxu hl výkopu do 4 m š do 1,2 m</t>
  </si>
  <si>
    <t>-620975658</t>
  </si>
  <si>
    <t>29</t>
  </si>
  <si>
    <t>161101101</t>
  </si>
  <si>
    <t>Svislé přemístění výkopku z horniny tř. 1 až 4 hl výkopu do 2,5 m</t>
  </si>
  <si>
    <t>979437073</t>
  </si>
  <si>
    <t>do 100 m3</t>
  </si>
  <si>
    <t>23,87+310,893+356,963</t>
  </si>
  <si>
    <t>přes 100 m3</t>
  </si>
  <si>
    <t>(231,536+3167,52+3630,673)*0,5</t>
  </si>
  <si>
    <t>30</t>
  </si>
  <si>
    <t>161101151</t>
  </si>
  <si>
    <t>Svislé přemístění výkopku z horniny tř. 5 až 7 hl výkopu do 2,5 m</t>
  </si>
  <si>
    <t>-1327256822</t>
  </si>
  <si>
    <t>272,869*0,5</t>
  </si>
  <si>
    <t>31</t>
  </si>
  <si>
    <t>162701105</t>
  </si>
  <si>
    <t>Vodorovné přemístění do 10000 m výkopku/sypaniny z horniny tř. 1 až 4</t>
  </si>
  <si>
    <t>223283084</t>
  </si>
  <si>
    <t>výkop</t>
  </si>
  <si>
    <t>rýhy</t>
  </si>
  <si>
    <t>23,87+231,536+311,516+3137,55+358,635+3630,673</t>
  </si>
  <si>
    <t>zásyp zeminou</t>
  </si>
  <si>
    <t>-15,0*1,235*(2,38-0,1-0,6)</t>
  </si>
  <si>
    <t>-(237,0-9,0)*1,235*(3,55-0,1-0,6-0,15)</t>
  </si>
  <si>
    <t>32</t>
  </si>
  <si>
    <t>162701155</t>
  </si>
  <si>
    <t>Vodorovné přemístění do 10000 m výkopku/sypaniny z horniny tř. 5 až 7</t>
  </si>
  <si>
    <t>1740170267</t>
  </si>
  <si>
    <t>272,869</t>
  </si>
  <si>
    <t>33</t>
  </si>
  <si>
    <t>171201201</t>
  </si>
  <si>
    <t>Uložení sypaniny na skládky</t>
  </si>
  <si>
    <t>-886818890</t>
  </si>
  <si>
    <t>6902,392+272,869</t>
  </si>
  <si>
    <t>34</t>
  </si>
  <si>
    <t>171201211</t>
  </si>
  <si>
    <t>Poplatek za uložení stavebního odpadu - zeminy a kameniva na skládce</t>
  </si>
  <si>
    <t>t</t>
  </si>
  <si>
    <t>2005151792</t>
  </si>
  <si>
    <t>7175,261*1,6 'Přepočtené koeficientem množství</t>
  </si>
  <si>
    <t>37</t>
  </si>
  <si>
    <t>174101101</t>
  </si>
  <si>
    <t>Zásyp jam, šachet rýh nebo kolem objektů sypaninou se zhutněním</t>
  </si>
  <si>
    <t>-1931336532</t>
  </si>
  <si>
    <t>zeminou</t>
  </si>
  <si>
    <t>15,0*1,235*(2,38-0,1-0,6)</t>
  </si>
  <si>
    <t>(237,0-9,0)*1,235*(3,55-0,1-0,6-0,15)</t>
  </si>
  <si>
    <t>kamenivem</t>
  </si>
  <si>
    <t>(3790,5-1873,5)*1,235*(2,34-0,1-0,6-0,2)</t>
  </si>
  <si>
    <t>(171,0-15,0)*1,235*(2,38-0,1-0,6-0,15)</t>
  </si>
  <si>
    <t>(109,0-6,0)*1,235*(1,95-0,1-0,6)</t>
  </si>
  <si>
    <t>6,0*1,235*(1,95-0,1-0,6-0,15)</t>
  </si>
  <si>
    <t>10,0*1,235*(2,055-0,1-0,6-0,15)</t>
  </si>
  <si>
    <t>22,0*1,235*(2,055-0,1-0,6)</t>
  </si>
  <si>
    <t>139,0*1,235*(1,84-0,1-0,6-0,15)</t>
  </si>
  <si>
    <t>180,0*1,235*(2,5-0,1-0,6-0,15)</t>
  </si>
  <si>
    <t>9,0*1,235*(3,55-0,1-0,6-0,15)</t>
  </si>
  <si>
    <t>(94,0-12,0)*1,235*(1,85-0,1-0,6)</t>
  </si>
  <si>
    <t>12,0*1,235*(1,85-0,1-0,6-0,15)</t>
  </si>
  <si>
    <t>38</t>
  </si>
  <si>
    <t>M</t>
  </si>
  <si>
    <t>58344197</t>
  </si>
  <si>
    <t>štěrkodrť frakce 0/63</t>
  </si>
  <si>
    <t>2054230689</t>
  </si>
  <si>
    <t>4621,06</t>
  </si>
  <si>
    <t>4621,06*1,91 'Přepočtené koeficientem množství</t>
  </si>
  <si>
    <t>35</t>
  </si>
  <si>
    <t>175151101</t>
  </si>
  <si>
    <t>Obsypání potrubí strojně sypaninou bez prohození, uloženou do 3 m</t>
  </si>
  <si>
    <t>1880652073</t>
  </si>
  <si>
    <t xml:space="preserve">4. část </t>
  </si>
  <si>
    <t>(3790,5-1873,5)*1,235*0,6</t>
  </si>
  <si>
    <t>-1917,0*0,0781</t>
  </si>
  <si>
    <t>171,0*1,235*0,6</t>
  </si>
  <si>
    <t>-171,0*0,0781</t>
  </si>
  <si>
    <t>109,0*1,235*0,6</t>
  </si>
  <si>
    <t>-109,0*0,0781</t>
  </si>
  <si>
    <t>32,0*1,235*0,6</t>
  </si>
  <si>
    <t>-32,0*0,0781</t>
  </si>
  <si>
    <t>139,0*1,235*0,6</t>
  </si>
  <si>
    <t>-139,0*0,0781</t>
  </si>
  <si>
    <t>180,0*1,235*0,6</t>
  </si>
  <si>
    <t>-180,0*0,0781</t>
  </si>
  <si>
    <t>237,0*1,235*0,6</t>
  </si>
  <si>
    <t>-237,0*0,0781</t>
  </si>
  <si>
    <t>94*1,235*0,6</t>
  </si>
  <si>
    <t>-94,0*0,0781</t>
  </si>
  <si>
    <t>36</t>
  </si>
  <si>
    <t>58337302</t>
  </si>
  <si>
    <t>štěrkopísek frakce 0/16</t>
  </si>
  <si>
    <t>897329896</t>
  </si>
  <si>
    <t>1908,489*2,0</t>
  </si>
  <si>
    <t>39</t>
  </si>
  <si>
    <t>181451311</t>
  </si>
  <si>
    <t>Založení trávníku strojně v jedné operaci v rovině</t>
  </si>
  <si>
    <t>1917713407</t>
  </si>
  <si>
    <t>(237,0-9,0)*1,235</t>
  </si>
  <si>
    <t>40</t>
  </si>
  <si>
    <t>00572100</t>
  </si>
  <si>
    <t>osivo jetelotráva intenzivní víceletá</t>
  </si>
  <si>
    <t>kg</t>
  </si>
  <si>
    <t>1737490466</t>
  </si>
  <si>
    <t>281,58*0,03 'Přepočtené koeficientem množství</t>
  </si>
  <si>
    <t>41</t>
  </si>
  <si>
    <t>182301122</t>
  </si>
  <si>
    <t>Rozprostření ornice pl do 500 m2 ve svahu přes 1:5 tl vrstvy do 150 mm</t>
  </si>
  <si>
    <t>817445731</t>
  </si>
  <si>
    <t>42</t>
  </si>
  <si>
    <t>119003217</t>
  </si>
  <si>
    <t>Mobilní plotová zábrana vyplněná dráty výšky do 1,5 m pro zabezpečení výkopu zřízení</t>
  </si>
  <si>
    <t>1185097537</t>
  </si>
  <si>
    <t>(3790,5-1873,5)*2</t>
  </si>
  <si>
    <t>171,0*2</t>
  </si>
  <si>
    <t>109,0*2</t>
  </si>
  <si>
    <t>32,0*2</t>
  </si>
  <si>
    <t>139,0*2</t>
  </si>
  <si>
    <t>180,0*2</t>
  </si>
  <si>
    <t>237*2</t>
  </si>
  <si>
    <t>94,0*2</t>
  </si>
  <si>
    <t>43</t>
  </si>
  <si>
    <t>119003218</t>
  </si>
  <si>
    <t>Mobilní plotová zábrana vyplněná dráty výšky do 1,5 m pro zabezpečení výkopu odstranění</t>
  </si>
  <si>
    <t>319302299</t>
  </si>
  <si>
    <t>44</t>
  </si>
  <si>
    <t>190-R</t>
  </si>
  <si>
    <t>zkoušky hutnění</t>
  </si>
  <si>
    <t>soubor</t>
  </si>
  <si>
    <t>1965623249</t>
  </si>
  <si>
    <t>Zemní práce - přípravné a přidružené práce</t>
  </si>
  <si>
    <t>45</t>
  </si>
  <si>
    <t>113107242</t>
  </si>
  <si>
    <t>Odstranění podkladu živičného tl 100 mm strojně pl přes 200 m2</t>
  </si>
  <si>
    <t>-573971423</t>
  </si>
  <si>
    <t>(171,0-15,0)*(1,235+0,5*2)</t>
  </si>
  <si>
    <t>(171,0-15,0)*1,235</t>
  </si>
  <si>
    <t>6,0*1,235</t>
  </si>
  <si>
    <t>6,0*(1,235+0,5*2)</t>
  </si>
  <si>
    <t xml:space="preserve">stoka  B12-7a</t>
  </si>
  <si>
    <t>10,0*1,235</t>
  </si>
  <si>
    <t>10,0*(1,235+0,5*2)</t>
  </si>
  <si>
    <t>139,0*1,235</t>
  </si>
  <si>
    <t>139,0*(1,235+0,5*2)</t>
  </si>
  <si>
    <t>180,0*(1,235+0,5*2)</t>
  </si>
  <si>
    <t>180,0*1,235</t>
  </si>
  <si>
    <t>9,0*1,235</t>
  </si>
  <si>
    <t>9,0*(1,235+0,5*2)</t>
  </si>
  <si>
    <t>12,0*1,235</t>
  </si>
  <si>
    <t>12,0*(1,235+0,5*2)</t>
  </si>
  <si>
    <t>47</t>
  </si>
  <si>
    <t>113107243</t>
  </si>
  <si>
    <t>Odstranění podkladu živičného tl 150 mm strojně pl přes 200 m2</t>
  </si>
  <si>
    <t>-172052256</t>
  </si>
  <si>
    <t>(3790,5-1873,5)*(1,235+0,25*2)</t>
  </si>
  <si>
    <t>Podkladní a vedlejší konstrukce kromě vozovek a železničního svršku</t>
  </si>
  <si>
    <t>51</t>
  </si>
  <si>
    <t>451572111</t>
  </si>
  <si>
    <t>Lože pod potrubí otevřený výkop z kameniva drobného těženého</t>
  </si>
  <si>
    <t>413172627</t>
  </si>
  <si>
    <t>(3790,5-1873,5)*1,235*0,1</t>
  </si>
  <si>
    <t>171,0*1,235*0,1</t>
  </si>
  <si>
    <t>109,0*1,235*0,1</t>
  </si>
  <si>
    <t>32,0*1,235*0,1</t>
  </si>
  <si>
    <t>stzoka B12-8</t>
  </si>
  <si>
    <t>139,0*1,235*0,1</t>
  </si>
  <si>
    <t>180,0*1,235*0,1</t>
  </si>
  <si>
    <t>237,0*1,235*0,1</t>
  </si>
  <si>
    <t>94,0*1,235*0,1</t>
  </si>
  <si>
    <t>56</t>
  </si>
  <si>
    <t>Podkladní vrstvy komunikací, letišť a ploch</t>
  </si>
  <si>
    <t>54</t>
  </si>
  <si>
    <t>565145111</t>
  </si>
  <si>
    <t>Asfaltový beton vrstva podkladní ACP 16 (obalované kamenivo OKS) tl 60 mm š do 3 m</t>
  </si>
  <si>
    <t>1277302856</t>
  </si>
  <si>
    <t>(3790,5-1873,5)*1,235</t>
  </si>
  <si>
    <t>53</t>
  </si>
  <si>
    <t>565155111</t>
  </si>
  <si>
    <t>Asfaltový beton vrstva podkladní ACP 16 (obalované kamenivo OKS) tl 70 mm š do 3 m</t>
  </si>
  <si>
    <t>1261675076</t>
  </si>
  <si>
    <t>57</t>
  </si>
  <si>
    <t>Kryty pozemních komunikací letišť a ploch z kameniva nebo živičné</t>
  </si>
  <si>
    <t>55</t>
  </si>
  <si>
    <t>577134131</t>
  </si>
  <si>
    <t>Asfaltový beton vrstva obrusná ACO 11 (ABS) tř. I tl 40 mm š do 3 m z modifikovaného asfaltu</t>
  </si>
  <si>
    <t>-2127325543</t>
  </si>
  <si>
    <t>tl. 80 mm = 2x40 mm - místní komunikace</t>
  </si>
  <si>
    <t>(171,0-15,0)*(1,235+0,5*2)*2</t>
  </si>
  <si>
    <t>(171,0-15,0)*1,235*2</t>
  </si>
  <si>
    <t>6,0*1,235*2</t>
  </si>
  <si>
    <t>6,0*(1,235+0,5*2)*2</t>
  </si>
  <si>
    <t>10,0*1,235*2</t>
  </si>
  <si>
    <t>10,0*(1,235+0,5*2)*2</t>
  </si>
  <si>
    <t>139,0*1,235*2</t>
  </si>
  <si>
    <t>139,0*(1,235+0,5*2)*2</t>
  </si>
  <si>
    <t>180,0*(1,235+0,5*2)*2</t>
  </si>
  <si>
    <t>180,0*1,235*2</t>
  </si>
  <si>
    <t>9,0*1,235*2</t>
  </si>
  <si>
    <t>9,0*(1,235+0,5*2)*2</t>
  </si>
  <si>
    <t>12,0*1,235*2</t>
  </si>
  <si>
    <t>12,0*(1,235+0,5*2)*2</t>
  </si>
  <si>
    <t>577165111R</t>
  </si>
  <si>
    <t>Asfaltový beton vrstva obrusná ACO 11+ (ABH) tl 70 mm š do 3 m z nemodifikovaného asfaltu</t>
  </si>
  <si>
    <t>1033527304</t>
  </si>
  <si>
    <t>577166111</t>
  </si>
  <si>
    <t>Asfaltový beton vrstva ložní ACL 22 (ABVH) tl 70 mm š do 3 m z nemodifikovaného asfaltu</t>
  </si>
  <si>
    <t>-612856886</t>
  </si>
  <si>
    <t>80</t>
  </si>
  <si>
    <t>573111112</t>
  </si>
  <si>
    <t>Postřik živičný infiltrační s posypem z asfaltu množství 1 kg/m2</t>
  </si>
  <si>
    <t>-1379946637</t>
  </si>
  <si>
    <t>81</t>
  </si>
  <si>
    <t>573211109</t>
  </si>
  <si>
    <t>Postřik živičný spojovací z asfaltu v množství 0,50 kg/m2</t>
  </si>
  <si>
    <t>-628922156</t>
  </si>
  <si>
    <t>87</t>
  </si>
  <si>
    <t>Potrubí z trub plastických a skleněných</t>
  </si>
  <si>
    <t>58</t>
  </si>
  <si>
    <t>871370420</t>
  </si>
  <si>
    <t>Montáž kanalizačního potrubí korugovaného SN 12 z polypropylenu DN 300</t>
  </si>
  <si>
    <t>-1316445874</t>
  </si>
  <si>
    <t>3790,5-1873,5</t>
  </si>
  <si>
    <t>171,0</t>
  </si>
  <si>
    <t>109</t>
  </si>
  <si>
    <t>139,0</t>
  </si>
  <si>
    <t>180,0</t>
  </si>
  <si>
    <t>237,0</t>
  </si>
  <si>
    <t>94,0</t>
  </si>
  <si>
    <t>59</t>
  </si>
  <si>
    <t>ELM.0557</t>
  </si>
  <si>
    <t xml:space="preserve">Trubka kanalizační-žebrované hrdlové  kanalizační potrubí PP SN 10 DN 300 mm (plné žebro v řezu stěny)</t>
  </si>
  <si>
    <t>-533853726</t>
  </si>
  <si>
    <t>2879*1,015 'Přepočtené koeficientem množství</t>
  </si>
  <si>
    <t>89</t>
  </si>
  <si>
    <t>Ostatní konstrukce</t>
  </si>
  <si>
    <t>70</t>
  </si>
  <si>
    <t>89000</t>
  </si>
  <si>
    <t>Prohlídka potrubí TV kamerou vč. záznamu</t>
  </si>
  <si>
    <t>-788260681</t>
  </si>
  <si>
    <t xml:space="preserve"> část 4</t>
  </si>
  <si>
    <t>109,0</t>
  </si>
  <si>
    <t>139</t>
  </si>
  <si>
    <t>180</t>
  </si>
  <si>
    <t>237</t>
  </si>
  <si>
    <t>B12-11</t>
  </si>
  <si>
    <t>94</t>
  </si>
  <si>
    <t>68</t>
  </si>
  <si>
    <t>892372111</t>
  </si>
  <si>
    <t>Zabezpečení konců potrubí DN do 300 při tlakových zkouškách vodou</t>
  </si>
  <si>
    <t>kus</t>
  </si>
  <si>
    <t>1729704702</t>
  </si>
  <si>
    <t>66</t>
  </si>
  <si>
    <t>892381111</t>
  </si>
  <si>
    <t>Tlaková zkouška vodou potrubí DN 250, DN 300 nebo 350</t>
  </si>
  <si>
    <t>-247195799</t>
  </si>
  <si>
    <t>32,0</t>
  </si>
  <si>
    <t>62</t>
  </si>
  <si>
    <t>8944111-R</t>
  </si>
  <si>
    <t>D+M vstupní šachta kanalizační, prefabrikovaná, vnitřní průměr 1000 mm DIN 4034.1 z bet C40/50-XA1,tl.stěny 120mm, pr.hloubka cca 2,5m,nástupnice a žlab šacht.dna v provedení beton s čedičovým obkladem</t>
  </si>
  <si>
    <t>1817285910</t>
  </si>
  <si>
    <t>49</t>
  </si>
  <si>
    <t>64</t>
  </si>
  <si>
    <t>899104112</t>
  </si>
  <si>
    <t>Osazení poklopů litinových nebo ocelových včetně rámů pro třídu zatížení D400, E600</t>
  </si>
  <si>
    <t>-1196824931</t>
  </si>
  <si>
    <t>49+5+3+2+3+7+6+4</t>
  </si>
  <si>
    <t>65</t>
  </si>
  <si>
    <t>55241017.1</t>
  </si>
  <si>
    <t>poklop šachtový litinový kruhový DN 600 bez ventilace tř D 400 pro běžný provoz</t>
  </si>
  <si>
    <t>456067299</t>
  </si>
  <si>
    <t>63</t>
  </si>
  <si>
    <t>nab-32-R</t>
  </si>
  <si>
    <t>Povrchová ochrana vnějšího pláště šachty hydroizolačním krystalickým nátěrem na zvýšení odolnosti betonu proti kapalinám</t>
  </si>
  <si>
    <t>58646165</t>
  </si>
  <si>
    <t>91</t>
  </si>
  <si>
    <t>Doplňující konstrukce a práce pozemních komunikací, letišť a ploch</t>
  </si>
  <si>
    <t>72</t>
  </si>
  <si>
    <t>919732211</t>
  </si>
  <si>
    <t>Styčná spára napojení nového živičného povrchu na stávající za tepla š 15 mm hl 25 mm s prořezáním</t>
  </si>
  <si>
    <t>-661971174</t>
  </si>
  <si>
    <t>71</t>
  </si>
  <si>
    <t>919735112</t>
  </si>
  <si>
    <t>Řezání stávajícího živičného krytu hl do 100 mm</t>
  </si>
  <si>
    <t>2069747626</t>
  </si>
  <si>
    <t>(171,0-15,0)*2</t>
  </si>
  <si>
    <t>6,0*2</t>
  </si>
  <si>
    <t>10,0*2</t>
  </si>
  <si>
    <t>stoka B8</t>
  </si>
  <si>
    <t>9,0*2</t>
  </si>
  <si>
    <t>B-11</t>
  </si>
  <si>
    <t>12,0*2</t>
  </si>
  <si>
    <t>95</t>
  </si>
  <si>
    <t>Různé dokončovací konstrukce a práce pozemních staveb</t>
  </si>
  <si>
    <t>73</t>
  </si>
  <si>
    <t>950</t>
  </si>
  <si>
    <t>statické zajištění objektů</t>
  </si>
  <si>
    <t>mb/MP</t>
  </si>
  <si>
    <t>1910869954</t>
  </si>
  <si>
    <t>č.p. 1816</t>
  </si>
  <si>
    <t>10,0</t>
  </si>
  <si>
    <t>č.p. 5600/1</t>
  </si>
  <si>
    <t>25,0</t>
  </si>
  <si>
    <t>č.p. 1845</t>
  </si>
  <si>
    <t>12,0</t>
  </si>
  <si>
    <t>99</t>
  </si>
  <si>
    <t>Přesun hmot a manipulace se sutí</t>
  </si>
  <si>
    <t>75</t>
  </si>
  <si>
    <t>998276101</t>
  </si>
  <si>
    <t>Přesun hmot pro trubní vedení z trub z plastických hmot otevřený výkop</t>
  </si>
  <si>
    <t>-470916836</t>
  </si>
  <si>
    <t>997</t>
  </si>
  <si>
    <t>Přesun sutě</t>
  </si>
  <si>
    <t>76</t>
  </si>
  <si>
    <t>997221551</t>
  </si>
  <si>
    <t>Vodorovná doprava suti ze sypkých materiálů do 1 km</t>
  </si>
  <si>
    <t>1361764254</t>
  </si>
  <si>
    <t>77</t>
  </si>
  <si>
    <t>997221559</t>
  </si>
  <si>
    <t>Příplatek ZKD 1 km u vodorovné dopravy suti ze sypkých materiálů</t>
  </si>
  <si>
    <t>122366050</t>
  </si>
  <si>
    <t>1441,875*9 'Přepočtené koeficientem množství</t>
  </si>
  <si>
    <t>78</t>
  </si>
  <si>
    <t>997221611</t>
  </si>
  <si>
    <t>Nakládání suti na dopravní prostředky pro vodorovnou dopravu</t>
  </si>
  <si>
    <t>1014546297</t>
  </si>
  <si>
    <t>79</t>
  </si>
  <si>
    <t>997221845</t>
  </si>
  <si>
    <t>Poplatek za uložení na skládce (skládkovné) odpadu asfaltového bez dehtu kód odpadu 170 302</t>
  </si>
  <si>
    <t>979209521</t>
  </si>
  <si>
    <t>SO 01.2 - Domovní kanalizační přípojky</t>
  </si>
  <si>
    <t>8 - Trubní vedení</t>
  </si>
  <si>
    <t>Trubní vedení</t>
  </si>
  <si>
    <t>8711-R200.1</t>
  </si>
  <si>
    <t xml:space="preserve">D+M Kanalizační přípojky  - materiál hrdlové kanalizační potrubí z  PVC-U KG SN min. 8, rozměrová řada dle ČSN EN 1401, profil DN 150- otevřeným výkopem</t>
  </si>
  <si>
    <t>996335481</t>
  </si>
  <si>
    <t>P16-17; 19;21;23; 25-26;28;30-32;34-36;38-39; 41-44;47; 49; 51-55;57; 58a-60; 64;; 66;67a;69-71;73; 77a-79</t>
  </si>
  <si>
    <t>2,5+4,8+3,5+2,2+10,3+6,0+4,1+3,3+2,8+2,8+4,3+4,2+5,7+4,0+4,9+3,5+1,7+3,6+2,9+4,2+3,3+2,7</t>
  </si>
  <si>
    <t>2,4+3,1+3,0+2,5+2,8+3,9+3,2+3,3+3,8+3,7+2,3+1,6+2,2+2,0+1,4+2,8+3,1+2,3+2,1+2,0</t>
  </si>
  <si>
    <t>P1a-P3</t>
  </si>
  <si>
    <t>2,1+1,9+2,1+2,2</t>
  </si>
  <si>
    <t>P1</t>
  </si>
  <si>
    <t>P1-4</t>
  </si>
  <si>
    <t>1,5+2,4+2,3+2,5</t>
  </si>
  <si>
    <t>P1-6</t>
  </si>
  <si>
    <t>2,8+1,8+1,7+1,5+1,7+3,4+1,7</t>
  </si>
  <si>
    <t>1,6+2,2+1,6+1,8</t>
  </si>
  <si>
    <t>8711-R201</t>
  </si>
  <si>
    <t xml:space="preserve">D+M Kanalizační přípojky  - materiál hrdlové kanalizační potrubí z  PVC-U KG SN min. 8, rozměrová řada dle ČSN EN 1401, profil DN 150;- protlakem</t>
  </si>
  <si>
    <t>-1596322301</t>
  </si>
  <si>
    <t>P18; 20; 22;24;27;29;33;37;40;45-46;48;50;56-56a;58;61-63;65;67;68;72;74-77;</t>
  </si>
  <si>
    <t>2,1+5,5+5,1+5,4+5,2+8,9+8,2+4,9+5,0+4,3+5,5+4,5+5,2+5,6+8,1+8,1+7,4+4,6+5,1+3,9+5,2+5,3+5,2+4,0+4,9+4,8+4,4</t>
  </si>
  <si>
    <t>8944116-R400</t>
  </si>
  <si>
    <t>D+M Revizní plast.šachta materiál PP DN 400mm s D+M litin.poklopem pro zatížení dle umístění tř.A15-D400; složení šachty z šacht.dna, šachtové korug.roury, plast.kónusu a teleskopické roury ( adaptérem) a betonovým roznášecím prstencem</t>
  </si>
  <si>
    <t>1282476946</t>
  </si>
  <si>
    <t>4. část B-12</t>
  </si>
  <si>
    <t>00-00 - Ostatní a vedlejší náklady</t>
  </si>
  <si>
    <t>1 - Vedlejší náklady</t>
  </si>
  <si>
    <t xml:space="preserve">    1.1 - Zařízení staveniště</t>
  </si>
  <si>
    <t xml:space="preserve">    1.10. - Zajištění geotechnika</t>
  </si>
  <si>
    <t xml:space="preserve">    1.11. - Doprovodné objekty - zajištění propagace projektu (velkoplošný panel, pamětní deska)</t>
  </si>
  <si>
    <t xml:space="preserve">    1.2 - Připojení zařízení staveniště na jednotlivá média</t>
  </si>
  <si>
    <t xml:space="preserve">    1.3 - Vytýčení stávajících inž. sítí</t>
  </si>
  <si>
    <t xml:space="preserve">    1.4 - Zabezpečení podmínek dle Plánu bezpečnosti práce</t>
  </si>
  <si>
    <t xml:space="preserve">    1.5 - Zajištění čištění komunikací</t>
  </si>
  <si>
    <t xml:space="preserve">    1.6. - Zajištění obslužnosti komunikací a dočasné dopravní značení</t>
  </si>
  <si>
    <t xml:space="preserve">    1.7 - Projednání podmínek s majiteli pozemků</t>
  </si>
  <si>
    <t xml:space="preserve">    1.8. - Nájem komunikace po dobu výstavby</t>
  </si>
  <si>
    <t xml:space="preserve">    1.9. - Zajištění hydrogeologa</t>
  </si>
  <si>
    <t>2 - Ostatní náklady</t>
  </si>
  <si>
    <t xml:space="preserve">    2.1. - Zajištění skládek a materiálů</t>
  </si>
  <si>
    <t xml:space="preserve">    2.10. - Zkoušky a testování</t>
  </si>
  <si>
    <t xml:space="preserve">    2.11. - Monitoring vlivu stavby na objekty</t>
  </si>
  <si>
    <t xml:space="preserve">    2.12 - Náklady na projednání a zajištění připojení nemovitostí</t>
  </si>
  <si>
    <t xml:space="preserve">    2.13. - Monitoring studní</t>
  </si>
  <si>
    <t xml:space="preserve">    2.14. - Kompletační činnost</t>
  </si>
  <si>
    <t xml:space="preserve">    2.2 - Monitoring podzemních vod</t>
  </si>
  <si>
    <t xml:space="preserve">    2.3. - Havarijní plán objektu</t>
  </si>
  <si>
    <t xml:space="preserve">    2.4. - Plán ochrany životního prostředí a jeho zabezpečení</t>
  </si>
  <si>
    <t xml:space="preserve">    2.5. - Plán dodržování a kontroly kvality a a jeho zabezpečení</t>
  </si>
  <si>
    <t xml:space="preserve">    2.6. - 2.6.</t>
  </si>
  <si>
    <t xml:space="preserve">    2.7. - Dokumentace změn pro realizaci</t>
  </si>
  <si>
    <t xml:space="preserve">    2.8. - Dokumentace skutečného provedení</t>
  </si>
  <si>
    <t xml:space="preserve">    2.9. - Kanalizační řad</t>
  </si>
  <si>
    <t>Vedlejší náklady</t>
  </si>
  <si>
    <t>1.1</t>
  </si>
  <si>
    <t>Zařízení staveniště</t>
  </si>
  <si>
    <t>1.1.1</t>
  </si>
  <si>
    <t>ZS zhotovitele - provozní objekty, šatny, sociální objekty, komplet instalace, provoz, odstranění</t>
  </si>
  <si>
    <t>kpl</t>
  </si>
  <si>
    <t>-204441981</t>
  </si>
  <si>
    <t>1.1.2</t>
  </si>
  <si>
    <t>Pronájem veřejných ploch pro zařízení staveniště</t>
  </si>
  <si>
    <t>2052492684</t>
  </si>
  <si>
    <t>1.10.</t>
  </si>
  <si>
    <t>Zajištění geotechnika</t>
  </si>
  <si>
    <t>1.10.1.</t>
  </si>
  <si>
    <t>Zhotovitel zajistí odpovědného geotechnika po dobu realizace stavby.</t>
  </si>
  <si>
    <t>1750171641</t>
  </si>
  <si>
    <t>1.11.</t>
  </si>
  <si>
    <t>Doprovodné objekty - zajištění propagace projektu (velkoplošný panel, pamětní deska)</t>
  </si>
  <si>
    <t>1,11.1</t>
  </si>
  <si>
    <t>Zajištění propagace projektu - velkoplošný panel</t>
  </si>
  <si>
    <t>-1798864511</t>
  </si>
  <si>
    <t>1.11.2</t>
  </si>
  <si>
    <t>Zajištění propagace projektu - pamětní deska</t>
  </si>
  <si>
    <t>-109649126</t>
  </si>
  <si>
    <t>1.2</t>
  </si>
  <si>
    <t>Připojení zařízení staveniště na jednotlivá média</t>
  </si>
  <si>
    <t>1.2.1</t>
  </si>
  <si>
    <t>Elektrická energie</t>
  </si>
  <si>
    <t>-896271142</t>
  </si>
  <si>
    <t>1.2.2</t>
  </si>
  <si>
    <t>Pitná voda</t>
  </si>
  <si>
    <t>221539261</t>
  </si>
  <si>
    <t>1.2.3</t>
  </si>
  <si>
    <t>Kanalizace</t>
  </si>
  <si>
    <t>-1319019274</t>
  </si>
  <si>
    <t>1.3</t>
  </si>
  <si>
    <t>Vytýčení stávajících inž. sítí</t>
  </si>
  <si>
    <t>1.3.1</t>
  </si>
  <si>
    <t>Náklady na vytyčení navržené stavby</t>
  </si>
  <si>
    <t>593857677</t>
  </si>
  <si>
    <t>1.3.2</t>
  </si>
  <si>
    <t>Náklady na vytyčení všech sítí technického vybavení na staveništi před zahájením stavebních prací</t>
  </si>
  <si>
    <t>1561138482</t>
  </si>
  <si>
    <t>1.4</t>
  </si>
  <si>
    <t>Zabezpečení podmínek dle Plánu bezpečnosti práce</t>
  </si>
  <si>
    <t>1.4.1</t>
  </si>
  <si>
    <t>Provizorní přechody pro pěší a přejezdy</t>
  </si>
  <si>
    <t>-409422750</t>
  </si>
  <si>
    <t>9</t>
  </si>
  <si>
    <t>1.4.2</t>
  </si>
  <si>
    <t>Bezpečnost práce a zpracování Plánu bezpečnosti a ochrany zdraví při práci na staveništi</t>
  </si>
  <si>
    <t>-736819683</t>
  </si>
  <si>
    <t>1.5</t>
  </si>
  <si>
    <t>Zajištění čištění komunikací</t>
  </si>
  <si>
    <t>10</t>
  </si>
  <si>
    <t>1.5.1</t>
  </si>
  <si>
    <t>Čistění komunikací</t>
  </si>
  <si>
    <t>-917780884</t>
  </si>
  <si>
    <t>1.6.</t>
  </si>
  <si>
    <t>Zajištění obslužnosti komunikací a dočasné dopravní značení</t>
  </si>
  <si>
    <t>1.6.1.</t>
  </si>
  <si>
    <t>Náklady na zajištění bezpečnosti silničního provozu</t>
  </si>
  <si>
    <t>820821294</t>
  </si>
  <si>
    <t>12</t>
  </si>
  <si>
    <t>1.6.2.</t>
  </si>
  <si>
    <t>Dočasné dopravní značení dopravních značek, jejich osazení a následného odstranění, převzetí komunikace jejich správci, vč. aktualizace projektu</t>
  </si>
  <si>
    <t>261085076</t>
  </si>
  <si>
    <t>1.6.3.</t>
  </si>
  <si>
    <t>Aktualizace provozního řádu dočasného čerpání podzemní vody po dobu realizace stavby vč. projednání a schválení</t>
  </si>
  <si>
    <t>-1293623568</t>
  </si>
  <si>
    <t>1.7</t>
  </si>
  <si>
    <t>Projednání podmínek s majiteli pozemků</t>
  </si>
  <si>
    <t>1.7.1.</t>
  </si>
  <si>
    <t>Náklady na zajištění vstupu na pozemky majitelů</t>
  </si>
  <si>
    <t>-225142776</t>
  </si>
  <si>
    <t>1.7.2.</t>
  </si>
  <si>
    <t>Projednání podmínek s vlastníky, respektive správci stávajících sítí technického vybavení na staveništi, vč. kopaných sond</t>
  </si>
  <si>
    <t>1667340603</t>
  </si>
  <si>
    <t>1.7.3</t>
  </si>
  <si>
    <t>Potřebná povolení a souhlasy</t>
  </si>
  <si>
    <t>-301610628</t>
  </si>
  <si>
    <t>1.8.</t>
  </si>
  <si>
    <t>Nájem komunikace po dobu výstavby</t>
  </si>
  <si>
    <t>1.8.1.</t>
  </si>
  <si>
    <t>Pronájem ploch veřejných komunikací pro potřeby výstavby po celou dobu realizace stavby.</t>
  </si>
  <si>
    <t>-233401086</t>
  </si>
  <si>
    <t>1.9.</t>
  </si>
  <si>
    <t>Zajištění hydrogeologa</t>
  </si>
  <si>
    <t>1.9.1</t>
  </si>
  <si>
    <t>Zhotovitel zajistí odpovědného hydrogeologa po dobu realizace stavby.</t>
  </si>
  <si>
    <t>-1561448413</t>
  </si>
  <si>
    <t>Ostatní náklady</t>
  </si>
  <si>
    <t>2.1.</t>
  </si>
  <si>
    <t>Zajištění skládek a materiálů</t>
  </si>
  <si>
    <t>22</t>
  </si>
  <si>
    <t>2.1.1.</t>
  </si>
  <si>
    <t xml:space="preserve">Skládky  materiálu a mezideponie zeminy</t>
  </si>
  <si>
    <t>1575061557</t>
  </si>
  <si>
    <t>2.10.</t>
  </si>
  <si>
    <t>Zkoušky a testování</t>
  </si>
  <si>
    <t>2.10.1</t>
  </si>
  <si>
    <t>Zkoušky zhutnění násypů a zásypů</t>
  </si>
  <si>
    <t>1607775984</t>
  </si>
  <si>
    <t>2.10.2</t>
  </si>
  <si>
    <t>Zkoušky hutnění komunikací, přejímací zkoušky</t>
  </si>
  <si>
    <t>-1109766225</t>
  </si>
  <si>
    <t>2.10.3.</t>
  </si>
  <si>
    <t>Související zkoušky a atesty</t>
  </si>
  <si>
    <t>-1206342474</t>
  </si>
  <si>
    <t>2.11.</t>
  </si>
  <si>
    <t>Monitoring vlivu stavby na objekty</t>
  </si>
  <si>
    <t>2.11.1.</t>
  </si>
  <si>
    <t>2131611766</t>
  </si>
  <si>
    <t>2.12</t>
  </si>
  <si>
    <t>Náklady na projednání a zajištění připojení nemovitostí</t>
  </si>
  <si>
    <t>2,12.1</t>
  </si>
  <si>
    <t>Náklady na projednání a zajištění připojení nemovitostí - zhotovitel zajistí projednání umístění kanalizačních přípojek formou protokolu, včetně situačního zákresu odsouhlaseného TDI s jednotlivými majiteli nemovitostí. Součástí je zajištění písemného sou</t>
  </si>
  <si>
    <t>401677108</t>
  </si>
  <si>
    <t>2.13.</t>
  </si>
  <si>
    <t>Monitoring studní</t>
  </si>
  <si>
    <t>2.13.1.</t>
  </si>
  <si>
    <t>Monitoring vlivu stavby na stávající studny</t>
  </si>
  <si>
    <t>-1281062431</t>
  </si>
  <si>
    <t>2.14.</t>
  </si>
  <si>
    <t>Kompletační činnost</t>
  </si>
  <si>
    <t>2.14.1.</t>
  </si>
  <si>
    <t>Kompletační činnost zhotovitele stavby a příprava k odevzdání stavby zadavateli</t>
  </si>
  <si>
    <t>-1901748590</t>
  </si>
  <si>
    <t>2.2</t>
  </si>
  <si>
    <t>Monitoring podzemních vod</t>
  </si>
  <si>
    <t>23</t>
  </si>
  <si>
    <t>2.2.1.</t>
  </si>
  <si>
    <t>Sledování množství a kvality čerpané podzemní vody, která je následně vypuštěná do recipientu po dobu realizace zemních prací</t>
  </si>
  <si>
    <t>-1550274714</t>
  </si>
  <si>
    <t>2.3.</t>
  </si>
  <si>
    <t>Havarijní plán objektu</t>
  </si>
  <si>
    <t>25</t>
  </si>
  <si>
    <t>2.3.1.</t>
  </si>
  <si>
    <t>Náklady na zpracování, projednání a schválení havarijního plánu stavby</t>
  </si>
  <si>
    <t>1944312586</t>
  </si>
  <si>
    <t>2.4.</t>
  </si>
  <si>
    <t>Plán ochrany životního prostředí a jeho zabezpečení</t>
  </si>
  <si>
    <t>26</t>
  </si>
  <si>
    <t>2.4.1.</t>
  </si>
  <si>
    <t>Zabezpěčení ochrany životního prostředí</t>
  </si>
  <si>
    <t>1958051144</t>
  </si>
  <si>
    <t>2.5.</t>
  </si>
  <si>
    <t>Plán dodržování a kontroly kvality a a jeho zabezpečení</t>
  </si>
  <si>
    <t>2.5.1.</t>
  </si>
  <si>
    <t>Zabezpeční dodržování a kontroly požadavku systému řízení kvality</t>
  </si>
  <si>
    <t>373473950</t>
  </si>
  <si>
    <t>2.6.</t>
  </si>
  <si>
    <t>2.6.1.</t>
  </si>
  <si>
    <t>Geodetické zaměření skutečného stavu</t>
  </si>
  <si>
    <t>-653755590</t>
  </si>
  <si>
    <t>2.6.2.</t>
  </si>
  <si>
    <t>Zákres skutečného provedení stavby</t>
  </si>
  <si>
    <t>-947899900</t>
  </si>
  <si>
    <t>2.6.3.</t>
  </si>
  <si>
    <t>Vyhotovení geometrického plánu celé stavby pro vklad věcných břemen do katastru nemovitostí, případně pro výkupy</t>
  </si>
  <si>
    <t>1249369760</t>
  </si>
  <si>
    <t>2.7.</t>
  </si>
  <si>
    <t>Dokumentace změn pro realizaci</t>
  </si>
  <si>
    <t>2.7.1.</t>
  </si>
  <si>
    <t>Dokumentace změn stavby - pro změny v realizační dokumentaci stavby</t>
  </si>
  <si>
    <t>-426233285</t>
  </si>
  <si>
    <t>2.8.</t>
  </si>
  <si>
    <t>Dokumentace skutečného provedení</t>
  </si>
  <si>
    <t>2.8.1.</t>
  </si>
  <si>
    <t>Dokumentace změn stavby - pro změnu před kolaudací</t>
  </si>
  <si>
    <t>-1634635438</t>
  </si>
  <si>
    <t>2.8.2.</t>
  </si>
  <si>
    <t>Zpracování PD skutečného provedení stavby, vč. fotodokumentace z průběhu stavby</t>
  </si>
  <si>
    <t>-1362609691</t>
  </si>
  <si>
    <t>2.9.</t>
  </si>
  <si>
    <t>Kanalizační řad</t>
  </si>
  <si>
    <t>2.9.1.</t>
  </si>
  <si>
    <t>-209539280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</si>
</sst>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5938" style="1" customWidth="1"/>
    <col min="2" max="2" width="1.667969" style="1" customWidth="1"/>
    <col min="3" max="3" width="4.105469" style="1" customWidth="1"/>
    <col min="4" max="4" width="2.664063" style="1" customWidth="1"/>
    <col min="5" max="5" width="2.664063" style="1" customWidth="1"/>
    <col min="6" max="6" width="2.664063" style="1" customWidth="1"/>
    <col min="7" max="7" width="2.664063" style="1" customWidth="1"/>
    <col min="8" max="8" width="2.664063" style="1" customWidth="1"/>
    <col min="9" max="9" width="2.664063" style="1" customWidth="1"/>
    <col min="10" max="10" width="2.664063" style="1" customWidth="1"/>
    <col min="11" max="11" width="2.664063" style="1" customWidth="1"/>
    <col min="12" max="12" width="2.664063" style="1" customWidth="1"/>
    <col min="13" max="13" width="2.664063" style="1" customWidth="1"/>
    <col min="14" max="14" width="2.664063" style="1" customWidth="1"/>
    <col min="15" max="15" width="2.664063" style="1" customWidth="1"/>
    <col min="16" max="16" width="2.664063" style="1" customWidth="1"/>
    <col min="17" max="17" width="2.664063" style="1" customWidth="1"/>
    <col min="18" max="18" width="2.664063" style="1" customWidth="1"/>
    <col min="19" max="19" width="2.664063" style="1" customWidth="1"/>
    <col min="20" max="20" width="2.664063" style="1" customWidth="1"/>
    <col min="21" max="21" width="2.664063" style="1" customWidth="1"/>
    <col min="22" max="22" width="2.664063" style="1" customWidth="1"/>
    <col min="23" max="23" width="2.664063" style="1" customWidth="1"/>
    <col min="24" max="24" width="2.664063" style="1" customWidth="1"/>
    <col min="25" max="25" width="2.664063" style="1" customWidth="1"/>
    <col min="26" max="26" width="2.664063" style="1" customWidth="1"/>
    <col min="27" max="27" width="2.664063" style="1" customWidth="1"/>
    <col min="28" max="28" width="2.664063" style="1" customWidth="1"/>
    <col min="29" max="29" width="2.664063" style="1" customWidth="1"/>
    <col min="30" max="30" width="2.664063" style="1" customWidth="1"/>
    <col min="31" max="31" width="2.664063" style="1" customWidth="1"/>
    <col min="32" max="32" width="2.664063" style="1" customWidth="1"/>
    <col min="33" max="33" width="2.664063" style="1" customWidth="1"/>
    <col min="34" max="34" width="3.335938" style="1" customWidth="1"/>
    <col min="35" max="35" width="47.44531" style="1" customWidth="1"/>
    <col min="36" max="36" width="2.445313" style="1" customWidth="1"/>
    <col min="37" max="37" width="2.445313" style="1" customWidth="1"/>
    <col min="38" max="38" width="8.335938" style="1" customWidth="1"/>
    <col min="39" max="39" width="3.335938" style="1" customWidth="1"/>
    <col min="40" max="40" width="13.33594" style="1" customWidth="1"/>
    <col min="41" max="41" width="7.445313" style="1" customWidth="1"/>
    <col min="42" max="42" width="4.105469" style="1" customWidth="1"/>
    <col min="43" max="43" width="15.66406" style="1" hidden="1" customWidth="1"/>
    <col min="44" max="44" width="13.66406" style="1" customWidth="1"/>
    <col min="45" max="45" width="25.77734" style="1" hidden="1" customWidth="1"/>
    <col min="46" max="46" width="25.77734" style="1" hidden="1" customWidth="1"/>
    <col min="47" max="47" width="25.77734" style="1" hidden="1" customWidth="1"/>
    <col min="48" max="48" width="21.66406" style="1" hidden="1" customWidth="1"/>
    <col min="49" max="49" width="21.66406" style="1" hidden="1" customWidth="1"/>
    <col min="50" max="50" width="24.99609" style="1" hidden="1" customWidth="1"/>
    <col min="51" max="51" width="24.99609" style="1" hidden="1" customWidth="1"/>
    <col min="52" max="52" width="21.66406" style="1" hidden="1" customWidth="1"/>
    <col min="53" max="53" width="19.10547" style="1" hidden="1" customWidth="1"/>
    <col min="54" max="54" width="24.99609" style="1" hidden="1" customWidth="1"/>
    <col min="55" max="55" width="21.66406" style="1" hidden="1" customWidth="1"/>
    <col min="56" max="56" width="19.10547" style="1" hidden="1" customWidth="1"/>
    <col min="57" max="57" width="66.44531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Mesto_Krnov/D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Odvedení splaškových vod z lokality Krnov - Ježník- 4. 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Krnov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7. 11. 2019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4.9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Krnov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KONEKO spol. s r.o.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4.9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0001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4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ROUND(AG96+AG98+AG99,2)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ROUND(AS96+AS98+AS99,2)</f>
        <v>0</v>
      </c>
      <c r="AT95" s="127">
        <f>ROUND(SUM(AV95:AW95),2)</f>
        <v>0</v>
      </c>
      <c r="AU95" s="128">
        <f>ROUND(AU96+AU98+AU99,5)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ROUND(AZ96+AZ98+AZ99,2)</f>
        <v>0</v>
      </c>
      <c r="BA95" s="127">
        <f>ROUND(BA96+BA98+BA99,2)</f>
        <v>0</v>
      </c>
      <c r="BB95" s="127">
        <f>ROUND(BB96+BB98+BB99,2)</f>
        <v>0</v>
      </c>
      <c r="BC95" s="127">
        <f>ROUND(BC96+BC98+BC99,2)</f>
        <v>0</v>
      </c>
      <c r="BD95" s="129">
        <f>ROUND(BD96+BD98+BD99,2)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4" customFormat="1" ht="14.5" customHeight="1">
      <c r="A96" s="4"/>
      <c r="B96" s="69"/>
      <c r="C96" s="131"/>
      <c r="D96" s="131"/>
      <c r="E96" s="132" t="s">
        <v>86</v>
      </c>
      <c r="F96" s="132"/>
      <c r="G96" s="132"/>
      <c r="H96" s="132"/>
      <c r="I96" s="132"/>
      <c r="J96" s="131"/>
      <c r="K96" s="132" t="s">
        <v>87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ROUND(AG97,2)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88</v>
      </c>
      <c r="AR96" s="71"/>
      <c r="AS96" s="136">
        <f>ROUND(AS97,2)</f>
        <v>0</v>
      </c>
      <c r="AT96" s="137">
        <f>ROUND(SUM(AV96:AW96),2)</f>
        <v>0</v>
      </c>
      <c r="AU96" s="138">
        <f>ROUND(AU97,5)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ROUND(AZ97,2)</f>
        <v>0</v>
      </c>
      <c r="BA96" s="137">
        <f>ROUND(BA97,2)</f>
        <v>0</v>
      </c>
      <c r="BB96" s="137">
        <f>ROUND(BB97,2)</f>
        <v>0</v>
      </c>
      <c r="BC96" s="137">
        <f>ROUND(BC97,2)</f>
        <v>0</v>
      </c>
      <c r="BD96" s="139">
        <f>ROUND(BD97,2)</f>
        <v>0</v>
      </c>
      <c r="BE96" s="4"/>
      <c r="BS96" s="140" t="s">
        <v>75</v>
      </c>
      <c r="BT96" s="140" t="s">
        <v>85</v>
      </c>
      <c r="BU96" s="140" t="s">
        <v>77</v>
      </c>
      <c r="BV96" s="140" t="s">
        <v>78</v>
      </c>
      <c r="BW96" s="140" t="s">
        <v>89</v>
      </c>
      <c r="BX96" s="140" t="s">
        <v>84</v>
      </c>
      <c r="CL96" s="140" t="s">
        <v>1</v>
      </c>
    </row>
    <row r="97" s="4" customFormat="1" ht="22.5" customHeight="1">
      <c r="A97" s="141" t="s">
        <v>90</v>
      </c>
      <c r="B97" s="69"/>
      <c r="C97" s="131"/>
      <c r="D97" s="131"/>
      <c r="E97" s="131"/>
      <c r="F97" s="132" t="s">
        <v>91</v>
      </c>
      <c r="G97" s="132"/>
      <c r="H97" s="132"/>
      <c r="I97" s="132"/>
      <c r="J97" s="132"/>
      <c r="K97" s="131"/>
      <c r="L97" s="132" t="s">
        <v>92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'SO 01.1-4 - Kanalizační s...'!J34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88</v>
      </c>
      <c r="AR97" s="71"/>
      <c r="AS97" s="136">
        <v>0</v>
      </c>
      <c r="AT97" s="137">
        <f>ROUND(SUM(AV97:AW97),2)</f>
        <v>0</v>
      </c>
      <c r="AU97" s="138">
        <f>'SO 01.1-4 - Kanalizační s...'!P135</f>
        <v>0</v>
      </c>
      <c r="AV97" s="137">
        <f>'SO 01.1-4 - Kanalizační s...'!J37</f>
        <v>0</v>
      </c>
      <c r="AW97" s="137">
        <f>'SO 01.1-4 - Kanalizační s...'!J38</f>
        <v>0</v>
      </c>
      <c r="AX97" s="137">
        <f>'SO 01.1-4 - Kanalizační s...'!J39</f>
        <v>0</v>
      </c>
      <c r="AY97" s="137">
        <f>'SO 01.1-4 - Kanalizační s...'!J40</f>
        <v>0</v>
      </c>
      <c r="AZ97" s="137">
        <f>'SO 01.1-4 - Kanalizační s...'!F37</f>
        <v>0</v>
      </c>
      <c r="BA97" s="137">
        <f>'SO 01.1-4 - Kanalizační s...'!F38</f>
        <v>0</v>
      </c>
      <c r="BB97" s="137">
        <f>'SO 01.1-4 - Kanalizační s...'!F39</f>
        <v>0</v>
      </c>
      <c r="BC97" s="137">
        <f>'SO 01.1-4 - Kanalizační s...'!F40</f>
        <v>0</v>
      </c>
      <c r="BD97" s="139">
        <f>'SO 01.1-4 - Kanalizační s...'!F41</f>
        <v>0</v>
      </c>
      <c r="BE97" s="4"/>
      <c r="BT97" s="140" t="s">
        <v>93</v>
      </c>
      <c r="BV97" s="140" t="s">
        <v>78</v>
      </c>
      <c r="BW97" s="140" t="s">
        <v>94</v>
      </c>
      <c r="BX97" s="140" t="s">
        <v>89</v>
      </c>
      <c r="CL97" s="140" t="s">
        <v>1</v>
      </c>
    </row>
    <row r="98" s="4" customFormat="1" ht="14.5" customHeight="1">
      <c r="A98" s="141" t="s">
        <v>90</v>
      </c>
      <c r="B98" s="69"/>
      <c r="C98" s="131"/>
      <c r="D98" s="131"/>
      <c r="E98" s="132" t="s">
        <v>95</v>
      </c>
      <c r="F98" s="132"/>
      <c r="G98" s="132"/>
      <c r="H98" s="132"/>
      <c r="I98" s="132"/>
      <c r="J98" s="131"/>
      <c r="K98" s="132" t="s">
        <v>96</v>
      </c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'SO 01.2 - Domovní kanaliz...'!J32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88</v>
      </c>
      <c r="AR98" s="71"/>
      <c r="AS98" s="136">
        <v>0</v>
      </c>
      <c r="AT98" s="137">
        <f>ROUND(SUM(AV98:AW98),2)</f>
        <v>0</v>
      </c>
      <c r="AU98" s="138">
        <f>'SO 01.2 - Domovní kanaliz...'!P121</f>
        <v>0</v>
      </c>
      <c r="AV98" s="137">
        <f>'SO 01.2 - Domovní kanaliz...'!J35</f>
        <v>0</v>
      </c>
      <c r="AW98" s="137">
        <f>'SO 01.2 - Domovní kanaliz...'!J36</f>
        <v>0</v>
      </c>
      <c r="AX98" s="137">
        <f>'SO 01.2 - Domovní kanaliz...'!J37</f>
        <v>0</v>
      </c>
      <c r="AY98" s="137">
        <f>'SO 01.2 - Domovní kanaliz...'!J38</f>
        <v>0</v>
      </c>
      <c r="AZ98" s="137">
        <f>'SO 01.2 - Domovní kanaliz...'!F35</f>
        <v>0</v>
      </c>
      <c r="BA98" s="137">
        <f>'SO 01.2 - Domovní kanaliz...'!F36</f>
        <v>0</v>
      </c>
      <c r="BB98" s="137">
        <f>'SO 01.2 - Domovní kanaliz...'!F37</f>
        <v>0</v>
      </c>
      <c r="BC98" s="137">
        <f>'SO 01.2 - Domovní kanaliz...'!F38</f>
        <v>0</v>
      </c>
      <c r="BD98" s="139">
        <f>'SO 01.2 - Domovní kanaliz...'!F39</f>
        <v>0</v>
      </c>
      <c r="BE98" s="4"/>
      <c r="BT98" s="140" t="s">
        <v>85</v>
      </c>
      <c r="BV98" s="140" t="s">
        <v>78</v>
      </c>
      <c r="BW98" s="140" t="s">
        <v>97</v>
      </c>
      <c r="BX98" s="140" t="s">
        <v>84</v>
      </c>
      <c r="CL98" s="140" t="s">
        <v>1</v>
      </c>
    </row>
    <row r="99" s="4" customFormat="1" ht="14.5" customHeight="1">
      <c r="A99" s="141" t="s">
        <v>90</v>
      </c>
      <c r="B99" s="69"/>
      <c r="C99" s="131"/>
      <c r="D99" s="131"/>
      <c r="E99" s="132" t="s">
        <v>98</v>
      </c>
      <c r="F99" s="132"/>
      <c r="G99" s="132"/>
      <c r="H99" s="132"/>
      <c r="I99" s="132"/>
      <c r="J99" s="131"/>
      <c r="K99" s="132" t="s">
        <v>99</v>
      </c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'00-00 - Ostatní a vedlejš...'!J32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88</v>
      </c>
      <c r="AR99" s="71"/>
      <c r="AS99" s="142">
        <v>0</v>
      </c>
      <c r="AT99" s="143">
        <f>ROUND(SUM(AV99:AW99),2)</f>
        <v>0</v>
      </c>
      <c r="AU99" s="144">
        <f>'00-00 - Ostatní a vedlejš...'!P147</f>
        <v>0</v>
      </c>
      <c r="AV99" s="143">
        <f>'00-00 - Ostatní a vedlejš...'!J35</f>
        <v>0</v>
      </c>
      <c r="AW99" s="143">
        <f>'00-00 - Ostatní a vedlejš...'!J36</f>
        <v>0</v>
      </c>
      <c r="AX99" s="143">
        <f>'00-00 - Ostatní a vedlejš...'!J37</f>
        <v>0</v>
      </c>
      <c r="AY99" s="143">
        <f>'00-00 - Ostatní a vedlejš...'!J38</f>
        <v>0</v>
      </c>
      <c r="AZ99" s="143">
        <f>'00-00 - Ostatní a vedlejš...'!F35</f>
        <v>0</v>
      </c>
      <c r="BA99" s="143">
        <f>'00-00 - Ostatní a vedlejš...'!F36</f>
        <v>0</v>
      </c>
      <c r="BB99" s="143">
        <f>'00-00 - Ostatní a vedlejš...'!F37</f>
        <v>0</v>
      </c>
      <c r="BC99" s="143">
        <f>'00-00 - Ostatní a vedlejš...'!F38</f>
        <v>0</v>
      </c>
      <c r="BD99" s="145">
        <f>'00-00 - Ostatní a vedlejš...'!F39</f>
        <v>0</v>
      </c>
      <c r="BE99" s="4"/>
      <c r="BT99" s="140" t="s">
        <v>85</v>
      </c>
      <c r="BV99" s="140" t="s">
        <v>78</v>
      </c>
      <c r="BW99" s="140" t="s">
        <v>100</v>
      </c>
      <c r="BX99" s="140" t="s">
        <v>84</v>
      </c>
      <c r="CL99" s="140" t="s">
        <v>1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XV01Tfebps7MlPlhXqD+yKaK1BFBT5q/Tu43weB2M/JFwOwnEM72s9Rn0wHYq20sffEVEjxxNqIK11qygoMk8Q==" hashValue="3Y/YbLDr24Z87zsRs1aHrbe4LCZLiYyL8Z0XlPWqeltVyUKhcrhPLYG6cg51nQtZdvtNnUwkzCGzPEZwP1o+4g==" algorithmName="SHA-512" password="CC3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L97:AF97"/>
    <mergeCell ref="AN97:AP97"/>
    <mergeCell ref="F97:J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7" location="'SO 01.1-4 - Kanalizační s...'!C2" display="/"/>
    <hyperlink ref="A98" location="'SO 01.2 - Domovní kanaliz...'!C2" display="/"/>
    <hyperlink ref="A99" location="'00-00 - Ostatní a vedlej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85</v>
      </c>
    </row>
    <row r="4" s="1" customFormat="1" ht="24.96" customHeight="1">
      <c r="B4" s="19"/>
      <c r="D4" s="148" t="s">
        <v>101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4.5" customHeight="1">
      <c r="B7" s="19"/>
      <c r="E7" s="151" t="str">
        <f>'Rekapitulace stavby'!K6</f>
        <v>Odvedení splaškových vod z lokality Krnov - Ježník- 4. část</v>
      </c>
      <c r="F7" s="150"/>
      <c r="G7" s="150"/>
      <c r="H7" s="150"/>
      <c r="L7" s="19"/>
    </row>
    <row r="8">
      <c r="B8" s="19"/>
      <c r="D8" s="150" t="s">
        <v>102</v>
      </c>
      <c r="L8" s="19"/>
    </row>
    <row r="9" s="1" customFormat="1" ht="14.5" customHeight="1">
      <c r="B9" s="19"/>
      <c r="E9" s="151" t="s">
        <v>103</v>
      </c>
      <c r="F9" s="1"/>
      <c r="G9" s="1"/>
      <c r="H9" s="1"/>
      <c r="L9" s="19"/>
    </row>
    <row r="10" s="1" customFormat="1" ht="12" customHeight="1">
      <c r="B10" s="19"/>
      <c r="D10" s="150" t="s">
        <v>104</v>
      </c>
      <c r="L10" s="19"/>
    </row>
    <row r="11" s="2" customFormat="1" ht="14.5" customHeight="1">
      <c r="A11" s="37"/>
      <c r="B11" s="43"/>
      <c r="C11" s="37"/>
      <c r="D11" s="37"/>
      <c r="E11" s="152" t="s">
        <v>105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106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4.5" customHeight="1">
      <c r="A13" s="37"/>
      <c r="B13" s="43"/>
      <c r="C13" s="37"/>
      <c r="D13" s="37"/>
      <c r="E13" s="153" t="s">
        <v>107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21</v>
      </c>
      <c r="G16" s="37"/>
      <c r="H16" s="37"/>
      <c r="I16" s="150" t="s">
        <v>22</v>
      </c>
      <c r="J16" s="154" t="str">
        <f>'Rekapitulace stavby'!AN8</f>
        <v>7. 11. 2019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">
        <v>26</v>
      </c>
      <c r="F19" s="37"/>
      <c r="G19" s="37"/>
      <c r="H19" s="37"/>
      <c r="I19" s="150" t="s">
        <v>27</v>
      </c>
      <c r="J19" s="140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">
        <v>31</v>
      </c>
      <c r="F25" s="37"/>
      <c r="G25" s="37"/>
      <c r="H25" s="37"/>
      <c r="I25" s="150" t="s">
        <v>27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33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35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4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0" t="s">
        <v>36</v>
      </c>
      <c r="E34" s="37"/>
      <c r="F34" s="37"/>
      <c r="G34" s="37"/>
      <c r="H34" s="37"/>
      <c r="I34" s="37"/>
      <c r="J34" s="161">
        <f>ROUND(J135,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9"/>
      <c r="E35" s="159"/>
      <c r="F35" s="159"/>
      <c r="G35" s="159"/>
      <c r="H35" s="159"/>
      <c r="I35" s="159"/>
      <c r="J35" s="159"/>
      <c r="K35" s="159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2" t="s">
        <v>38</v>
      </c>
      <c r="G36" s="37"/>
      <c r="H36" s="37"/>
      <c r="I36" s="162" t="s">
        <v>37</v>
      </c>
      <c r="J36" s="162" t="s">
        <v>39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2" t="s">
        <v>40</v>
      </c>
      <c r="E37" s="150" t="s">
        <v>41</v>
      </c>
      <c r="F37" s="163">
        <f>ROUND((SUM(BE135:BE709)),  2)</f>
        <v>0</v>
      </c>
      <c r="G37" s="37"/>
      <c r="H37" s="37"/>
      <c r="I37" s="164">
        <v>0.20999999999999999</v>
      </c>
      <c r="J37" s="163">
        <f>ROUND(((SUM(BE135:BE709))*I37),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42</v>
      </c>
      <c r="F38" s="163">
        <f>ROUND((SUM(BF135:BF709)),  2)</f>
        <v>0</v>
      </c>
      <c r="G38" s="37"/>
      <c r="H38" s="37"/>
      <c r="I38" s="164">
        <v>0.14999999999999999</v>
      </c>
      <c r="J38" s="163">
        <f>ROUND(((SUM(BF135:BF709))*I38),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43</v>
      </c>
      <c r="F39" s="163">
        <f>ROUND((SUM(BG135:BG709)),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44</v>
      </c>
      <c r="F40" s="163">
        <f>ROUND((SUM(BH135:BH709)),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45</v>
      </c>
      <c r="F41" s="163">
        <f>ROUND((SUM(BI135:BI709)),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46</v>
      </c>
      <c r="E43" s="167"/>
      <c r="F43" s="167"/>
      <c r="G43" s="168" t="s">
        <v>47</v>
      </c>
      <c r="H43" s="169" t="s">
        <v>48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83" t="str">
        <f>E7</f>
        <v>Odvedení splaškových vod z lokality Krnov - Ježník- 4.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0"/>
      <c r="C86" s="31" t="s">
        <v>102</v>
      </c>
      <c r="D86" s="21"/>
      <c r="E86" s="21"/>
      <c r="F86" s="21"/>
      <c r="G86" s="21"/>
      <c r="H86" s="21"/>
      <c r="I86" s="21"/>
      <c r="J86" s="21"/>
      <c r="K86" s="21"/>
      <c r="L86" s="19"/>
    </row>
    <row r="87" hidden="1" s="1" customFormat="1" ht="14.5" customHeight="1">
      <c r="B87" s="20"/>
      <c r="C87" s="21"/>
      <c r="D87" s="21"/>
      <c r="E87" s="183" t="s">
        <v>103</v>
      </c>
      <c r="F87" s="21"/>
      <c r="G87" s="21"/>
      <c r="H87" s="21"/>
      <c r="I87" s="21"/>
      <c r="J87" s="21"/>
      <c r="K87" s="21"/>
      <c r="L87" s="19"/>
    </row>
    <row r="88" hidden="1" s="1" customFormat="1" ht="12" customHeight="1">
      <c r="B88" s="20"/>
      <c r="C88" s="31" t="s">
        <v>104</v>
      </c>
      <c r="D88" s="21"/>
      <c r="E88" s="21"/>
      <c r="F88" s="21"/>
      <c r="G88" s="21"/>
      <c r="H88" s="21"/>
      <c r="I88" s="21"/>
      <c r="J88" s="21"/>
      <c r="K88" s="21"/>
      <c r="L88" s="19"/>
    </row>
    <row r="89" hidden="1" s="2" customFormat="1" ht="14.5" customHeight="1">
      <c r="A89" s="37"/>
      <c r="B89" s="38"/>
      <c r="C89" s="39"/>
      <c r="D89" s="39"/>
      <c r="E89" s="184" t="s">
        <v>105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2" customHeight="1">
      <c r="A90" s="37"/>
      <c r="B90" s="38"/>
      <c r="C90" s="31" t="s">
        <v>106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4.5" customHeight="1">
      <c r="A91" s="37"/>
      <c r="B91" s="38"/>
      <c r="C91" s="39"/>
      <c r="D91" s="39"/>
      <c r="E91" s="75" t="str">
        <f>E13</f>
        <v>SO 01.1-4 - Kanalizační stoky - 4. část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2" customHeight="1">
      <c r="A93" s="37"/>
      <c r="B93" s="38"/>
      <c r="C93" s="31" t="s">
        <v>20</v>
      </c>
      <c r="D93" s="39"/>
      <c r="E93" s="39"/>
      <c r="F93" s="26" t="str">
        <f>F16</f>
        <v>Krnov</v>
      </c>
      <c r="G93" s="39"/>
      <c r="H93" s="39"/>
      <c r="I93" s="31" t="s">
        <v>22</v>
      </c>
      <c r="J93" s="78" t="str">
        <f>IF(J16="","",J16)</f>
        <v>7. 11. 2019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4.9" customHeight="1">
      <c r="A95" s="37"/>
      <c r="B95" s="38"/>
      <c r="C95" s="31" t="s">
        <v>24</v>
      </c>
      <c r="D95" s="39"/>
      <c r="E95" s="39"/>
      <c r="F95" s="26" t="str">
        <f>E19</f>
        <v>Město Krnov</v>
      </c>
      <c r="G95" s="39"/>
      <c r="H95" s="39"/>
      <c r="I95" s="31" t="s">
        <v>30</v>
      </c>
      <c r="J95" s="35" t="str">
        <f>E25</f>
        <v xml:space="preserve">KONEKO spol. s r.o.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4.9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33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9.28" customHeight="1">
      <c r="A98" s="37"/>
      <c r="B98" s="38"/>
      <c r="C98" s="185" t="s">
        <v>109</v>
      </c>
      <c r="D98" s="186"/>
      <c r="E98" s="186"/>
      <c r="F98" s="186"/>
      <c r="G98" s="186"/>
      <c r="H98" s="186"/>
      <c r="I98" s="186"/>
      <c r="J98" s="187" t="s">
        <v>110</v>
      </c>
      <c r="K98" s="18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22.8" customHeight="1">
      <c r="A100" s="37"/>
      <c r="B100" s="38"/>
      <c r="C100" s="188" t="s">
        <v>111</v>
      </c>
      <c r="D100" s="39"/>
      <c r="E100" s="39"/>
      <c r="F100" s="39"/>
      <c r="G100" s="39"/>
      <c r="H100" s="39"/>
      <c r="I100" s="39"/>
      <c r="J100" s="109">
        <f>J135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112</v>
      </c>
    </row>
    <row r="101" hidden="1" s="9" customFormat="1" ht="24.96" customHeight="1">
      <c r="A101" s="9"/>
      <c r="B101" s="189"/>
      <c r="C101" s="190"/>
      <c r="D101" s="191" t="s">
        <v>113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9"/>
      <c r="C102" s="190"/>
      <c r="D102" s="191" t="s">
        <v>114</v>
      </c>
      <c r="E102" s="192"/>
      <c r="F102" s="192"/>
      <c r="G102" s="192"/>
      <c r="H102" s="192"/>
      <c r="I102" s="192"/>
      <c r="J102" s="193">
        <f>J489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9"/>
      <c r="C103" s="190"/>
      <c r="D103" s="191" t="s">
        <v>115</v>
      </c>
      <c r="E103" s="192"/>
      <c r="F103" s="192"/>
      <c r="G103" s="192"/>
      <c r="H103" s="192"/>
      <c r="I103" s="192"/>
      <c r="J103" s="193">
        <f>J517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9"/>
      <c r="C104" s="190"/>
      <c r="D104" s="191" t="s">
        <v>116</v>
      </c>
      <c r="E104" s="192"/>
      <c r="F104" s="192"/>
      <c r="G104" s="192"/>
      <c r="H104" s="192"/>
      <c r="I104" s="192"/>
      <c r="J104" s="193">
        <f>J536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9"/>
      <c r="C105" s="190"/>
      <c r="D105" s="191" t="s">
        <v>117</v>
      </c>
      <c r="E105" s="192"/>
      <c r="F105" s="192"/>
      <c r="G105" s="192"/>
      <c r="H105" s="192"/>
      <c r="I105" s="192"/>
      <c r="J105" s="193">
        <f>J557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9"/>
      <c r="C106" s="190"/>
      <c r="D106" s="191" t="s">
        <v>118</v>
      </c>
      <c r="E106" s="192"/>
      <c r="F106" s="192"/>
      <c r="G106" s="192"/>
      <c r="H106" s="192"/>
      <c r="I106" s="192"/>
      <c r="J106" s="193">
        <f>J592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9"/>
      <c r="C107" s="190"/>
      <c r="D107" s="191" t="s">
        <v>119</v>
      </c>
      <c r="E107" s="192"/>
      <c r="F107" s="192"/>
      <c r="G107" s="192"/>
      <c r="H107" s="192"/>
      <c r="I107" s="192"/>
      <c r="J107" s="193">
        <f>J613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9"/>
      <c r="C108" s="190"/>
      <c r="D108" s="191" t="s">
        <v>120</v>
      </c>
      <c r="E108" s="192"/>
      <c r="F108" s="192"/>
      <c r="G108" s="192"/>
      <c r="H108" s="192"/>
      <c r="I108" s="192"/>
      <c r="J108" s="193">
        <f>J673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9"/>
      <c r="C109" s="190"/>
      <c r="D109" s="191" t="s">
        <v>121</v>
      </c>
      <c r="E109" s="192"/>
      <c r="F109" s="192"/>
      <c r="G109" s="192"/>
      <c r="H109" s="192"/>
      <c r="I109" s="192"/>
      <c r="J109" s="193">
        <f>J693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9" customFormat="1" ht="24.96" customHeight="1">
      <c r="A110" s="9"/>
      <c r="B110" s="189"/>
      <c r="C110" s="190"/>
      <c r="D110" s="191" t="s">
        <v>122</v>
      </c>
      <c r="E110" s="192"/>
      <c r="F110" s="192"/>
      <c r="G110" s="192"/>
      <c r="H110" s="192"/>
      <c r="I110" s="192"/>
      <c r="J110" s="193">
        <f>J702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9" customFormat="1" ht="24.96" customHeight="1">
      <c r="A111" s="9"/>
      <c r="B111" s="189"/>
      <c r="C111" s="190"/>
      <c r="D111" s="191" t="s">
        <v>123</v>
      </c>
      <c r="E111" s="192"/>
      <c r="F111" s="192"/>
      <c r="G111" s="192"/>
      <c r="H111" s="192"/>
      <c r="I111" s="192"/>
      <c r="J111" s="193">
        <f>J704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idden="1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idden="1"/>
    <row r="115" hidden="1"/>
    <row r="116" hidden="1"/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124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4.5" customHeight="1">
      <c r="A121" s="37"/>
      <c r="B121" s="38"/>
      <c r="C121" s="39"/>
      <c r="D121" s="39"/>
      <c r="E121" s="183" t="str">
        <f>E7</f>
        <v>Odvedení splaškových vod z lokality Krnov - Ježník- 4.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102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1" customFormat="1" ht="14.5" customHeight="1">
      <c r="B123" s="20"/>
      <c r="C123" s="21"/>
      <c r="D123" s="21"/>
      <c r="E123" s="183" t="s">
        <v>103</v>
      </c>
      <c r="F123" s="21"/>
      <c r="G123" s="21"/>
      <c r="H123" s="21"/>
      <c r="I123" s="21"/>
      <c r="J123" s="21"/>
      <c r="K123" s="21"/>
      <c r="L123" s="19"/>
    </row>
    <row r="124" s="1" customFormat="1" ht="12" customHeight="1">
      <c r="B124" s="20"/>
      <c r="C124" s="31" t="s">
        <v>104</v>
      </c>
      <c r="D124" s="21"/>
      <c r="E124" s="21"/>
      <c r="F124" s="21"/>
      <c r="G124" s="21"/>
      <c r="H124" s="21"/>
      <c r="I124" s="21"/>
      <c r="J124" s="21"/>
      <c r="K124" s="21"/>
      <c r="L124" s="19"/>
    </row>
    <row r="125" s="2" customFormat="1" ht="14.5" customHeight="1">
      <c r="A125" s="37"/>
      <c r="B125" s="38"/>
      <c r="C125" s="39"/>
      <c r="D125" s="39"/>
      <c r="E125" s="184" t="s">
        <v>105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106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4.5" customHeight="1">
      <c r="A127" s="37"/>
      <c r="B127" s="38"/>
      <c r="C127" s="39"/>
      <c r="D127" s="39"/>
      <c r="E127" s="75" t="str">
        <f>E13</f>
        <v>SO 01.1-4 - Kanalizační stoky - 4. část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F16</f>
        <v>Krnov</v>
      </c>
      <c r="G129" s="39"/>
      <c r="H129" s="39"/>
      <c r="I129" s="31" t="s">
        <v>22</v>
      </c>
      <c r="J129" s="78" t="str">
        <f>IF(J16="","",J16)</f>
        <v>7. 11. 2019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4.9" customHeight="1">
      <c r="A131" s="37"/>
      <c r="B131" s="38"/>
      <c r="C131" s="31" t="s">
        <v>24</v>
      </c>
      <c r="D131" s="39"/>
      <c r="E131" s="39"/>
      <c r="F131" s="26" t="str">
        <f>E19</f>
        <v>Město Krnov</v>
      </c>
      <c r="G131" s="39"/>
      <c r="H131" s="39"/>
      <c r="I131" s="31" t="s">
        <v>30</v>
      </c>
      <c r="J131" s="35" t="str">
        <f>E25</f>
        <v xml:space="preserve">KONEKO spol. s r.o.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4.9" customHeight="1">
      <c r="A132" s="37"/>
      <c r="B132" s="38"/>
      <c r="C132" s="31" t="s">
        <v>28</v>
      </c>
      <c r="D132" s="39"/>
      <c r="E132" s="39"/>
      <c r="F132" s="26" t="str">
        <f>IF(E22="","",E22)</f>
        <v>Vyplň údaj</v>
      </c>
      <c r="G132" s="39"/>
      <c r="H132" s="39"/>
      <c r="I132" s="31" t="s">
        <v>33</v>
      </c>
      <c r="J132" s="35" t="str">
        <f>E28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0" customFormat="1" ht="29.28" customHeight="1">
      <c r="A134" s="195"/>
      <c r="B134" s="196"/>
      <c r="C134" s="197" t="s">
        <v>125</v>
      </c>
      <c r="D134" s="198" t="s">
        <v>61</v>
      </c>
      <c r="E134" s="198" t="s">
        <v>57</v>
      </c>
      <c r="F134" s="198" t="s">
        <v>58</v>
      </c>
      <c r="G134" s="198" t="s">
        <v>126</v>
      </c>
      <c r="H134" s="198" t="s">
        <v>127</v>
      </c>
      <c r="I134" s="198" t="s">
        <v>128</v>
      </c>
      <c r="J134" s="199" t="s">
        <v>110</v>
      </c>
      <c r="K134" s="200" t="s">
        <v>129</v>
      </c>
      <c r="L134" s="201"/>
      <c r="M134" s="99" t="s">
        <v>1</v>
      </c>
      <c r="N134" s="100" t="s">
        <v>40</v>
      </c>
      <c r="O134" s="100" t="s">
        <v>130</v>
      </c>
      <c r="P134" s="100" t="s">
        <v>131</v>
      </c>
      <c r="Q134" s="100" t="s">
        <v>132</v>
      </c>
      <c r="R134" s="100" t="s">
        <v>133</v>
      </c>
      <c r="S134" s="100" t="s">
        <v>134</v>
      </c>
      <c r="T134" s="101" t="s">
        <v>135</v>
      </c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</row>
    <row r="135" s="2" customFormat="1" ht="22.8" customHeight="1">
      <c r="A135" s="37"/>
      <c r="B135" s="38"/>
      <c r="C135" s="106" t="s">
        <v>136</v>
      </c>
      <c r="D135" s="39"/>
      <c r="E135" s="39"/>
      <c r="F135" s="39"/>
      <c r="G135" s="39"/>
      <c r="H135" s="39"/>
      <c r="I135" s="39"/>
      <c r="J135" s="202">
        <f>BK135</f>
        <v>0</v>
      </c>
      <c r="K135" s="39"/>
      <c r="L135" s="43"/>
      <c r="M135" s="102"/>
      <c r="N135" s="203"/>
      <c r="O135" s="103"/>
      <c r="P135" s="204">
        <f>P136+P489+P517+P536+P557+P592+P613+P673+P693+P702+P704</f>
        <v>0</v>
      </c>
      <c r="Q135" s="103"/>
      <c r="R135" s="204">
        <f>R136+R489+R517+R536+R557+R592+R613+R673+R693+R702+R704</f>
        <v>63.405631</v>
      </c>
      <c r="S135" s="103"/>
      <c r="T135" s="205">
        <f>T136+T489+T517+T536+T557+T592+T613+T673+T693+T702+T704</f>
        <v>1441.8752199999999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112</v>
      </c>
      <c r="BK135" s="206">
        <f>BK136+BK489+BK517+BK536+BK557+BK592+BK613+BK673+BK693+BK702+BK704</f>
        <v>0</v>
      </c>
    </row>
    <row r="136" s="11" customFormat="1" ht="25.92" customHeight="1">
      <c r="A136" s="11"/>
      <c r="B136" s="207"/>
      <c r="C136" s="208"/>
      <c r="D136" s="209" t="s">
        <v>75</v>
      </c>
      <c r="E136" s="210" t="s">
        <v>83</v>
      </c>
      <c r="F136" s="210" t="s">
        <v>137</v>
      </c>
      <c r="G136" s="208"/>
      <c r="H136" s="208"/>
      <c r="I136" s="211"/>
      <c r="J136" s="212">
        <f>BK136</f>
        <v>0</v>
      </c>
      <c r="K136" s="208"/>
      <c r="L136" s="213"/>
      <c r="M136" s="214"/>
      <c r="N136" s="215"/>
      <c r="O136" s="215"/>
      <c r="P136" s="216">
        <f>SUM(P137:P488)</f>
        <v>0</v>
      </c>
      <c r="Q136" s="215"/>
      <c r="R136" s="216">
        <f>SUM(R137:R488)</f>
        <v>13.754440499999999</v>
      </c>
      <c r="S136" s="215"/>
      <c r="T136" s="217">
        <f>SUM(T137:T488)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18" t="s">
        <v>83</v>
      </c>
      <c r="AT136" s="219" t="s">
        <v>75</v>
      </c>
      <c r="AU136" s="219" t="s">
        <v>76</v>
      </c>
      <c r="AY136" s="218" t="s">
        <v>138</v>
      </c>
      <c r="BK136" s="220">
        <f>SUM(BK137:BK488)</f>
        <v>0</v>
      </c>
    </row>
    <row r="137" s="2" customFormat="1" ht="20.5" customHeight="1">
      <c r="A137" s="37"/>
      <c r="B137" s="38"/>
      <c r="C137" s="221" t="s">
        <v>139</v>
      </c>
      <c r="D137" s="221" t="s">
        <v>140</v>
      </c>
      <c r="E137" s="222" t="s">
        <v>141</v>
      </c>
      <c r="F137" s="223" t="s">
        <v>142</v>
      </c>
      <c r="G137" s="224" t="s">
        <v>143</v>
      </c>
      <c r="H137" s="225">
        <v>15</v>
      </c>
      <c r="I137" s="226"/>
      <c r="J137" s="227">
        <f>ROUND(I137*H137,2)</f>
        <v>0</v>
      </c>
      <c r="K137" s="228"/>
      <c r="L137" s="43"/>
      <c r="M137" s="229" t="s">
        <v>1</v>
      </c>
      <c r="N137" s="230" t="s">
        <v>41</v>
      </c>
      <c r="O137" s="90"/>
      <c r="P137" s="231">
        <f>O137*H137</f>
        <v>0</v>
      </c>
      <c r="Q137" s="231">
        <v>0.036900000000000002</v>
      </c>
      <c r="R137" s="231">
        <f>Q137*H137</f>
        <v>0.55349999999999999</v>
      </c>
      <c r="S137" s="231">
        <v>0</v>
      </c>
      <c r="T137" s="23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3" t="s">
        <v>139</v>
      </c>
      <c r="AT137" s="233" t="s">
        <v>140</v>
      </c>
      <c r="AU137" s="233" t="s">
        <v>83</v>
      </c>
      <c r="AY137" s="16" t="s">
        <v>138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6" t="s">
        <v>83</v>
      </c>
      <c r="BK137" s="234">
        <f>ROUND(I137*H137,2)</f>
        <v>0</v>
      </c>
      <c r="BL137" s="16" t="s">
        <v>139</v>
      </c>
      <c r="BM137" s="233" t="s">
        <v>144</v>
      </c>
    </row>
    <row r="138" s="12" customFormat="1">
      <c r="A138" s="12"/>
      <c r="B138" s="235"/>
      <c r="C138" s="236"/>
      <c r="D138" s="237" t="s">
        <v>145</v>
      </c>
      <c r="E138" s="238" t="s">
        <v>1</v>
      </c>
      <c r="F138" s="239" t="s">
        <v>146</v>
      </c>
      <c r="G138" s="236"/>
      <c r="H138" s="238" t="s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5" t="s">
        <v>145</v>
      </c>
      <c r="AU138" s="245" t="s">
        <v>83</v>
      </c>
      <c r="AV138" s="12" t="s">
        <v>83</v>
      </c>
      <c r="AW138" s="12" t="s">
        <v>32</v>
      </c>
      <c r="AX138" s="12" t="s">
        <v>76</v>
      </c>
      <c r="AY138" s="245" t="s">
        <v>138</v>
      </c>
    </row>
    <row r="139" s="12" customFormat="1">
      <c r="A139" s="12"/>
      <c r="B139" s="235"/>
      <c r="C139" s="236"/>
      <c r="D139" s="237" t="s">
        <v>145</v>
      </c>
      <c r="E139" s="238" t="s">
        <v>1</v>
      </c>
      <c r="F139" s="239" t="s">
        <v>147</v>
      </c>
      <c r="G139" s="236"/>
      <c r="H139" s="238" t="s">
        <v>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45" t="s">
        <v>145</v>
      </c>
      <c r="AU139" s="245" t="s">
        <v>83</v>
      </c>
      <c r="AV139" s="12" t="s">
        <v>83</v>
      </c>
      <c r="AW139" s="12" t="s">
        <v>32</v>
      </c>
      <c r="AX139" s="12" t="s">
        <v>76</v>
      </c>
      <c r="AY139" s="245" t="s">
        <v>138</v>
      </c>
    </row>
    <row r="140" s="13" customFormat="1">
      <c r="A140" s="13"/>
      <c r="B140" s="246"/>
      <c r="C140" s="247"/>
      <c r="D140" s="237" t="s">
        <v>145</v>
      </c>
      <c r="E140" s="248" t="s">
        <v>1</v>
      </c>
      <c r="F140" s="249" t="s">
        <v>8</v>
      </c>
      <c r="G140" s="247"/>
      <c r="H140" s="250">
        <v>15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145</v>
      </c>
      <c r="AU140" s="256" t="s">
        <v>83</v>
      </c>
      <c r="AV140" s="13" t="s">
        <v>85</v>
      </c>
      <c r="AW140" s="13" t="s">
        <v>32</v>
      </c>
      <c r="AX140" s="13" t="s">
        <v>76</v>
      </c>
      <c r="AY140" s="256" t="s">
        <v>138</v>
      </c>
    </row>
    <row r="141" s="2" customFormat="1" ht="20.5" customHeight="1">
      <c r="A141" s="37"/>
      <c r="B141" s="38"/>
      <c r="C141" s="221" t="s">
        <v>148</v>
      </c>
      <c r="D141" s="221" t="s">
        <v>140</v>
      </c>
      <c r="E141" s="222" t="s">
        <v>149</v>
      </c>
      <c r="F141" s="223" t="s">
        <v>150</v>
      </c>
      <c r="G141" s="224" t="s">
        <v>143</v>
      </c>
      <c r="H141" s="225">
        <v>11</v>
      </c>
      <c r="I141" s="226"/>
      <c r="J141" s="227">
        <f>ROUND(I141*H141,2)</f>
        <v>0</v>
      </c>
      <c r="K141" s="228"/>
      <c r="L141" s="43"/>
      <c r="M141" s="229" t="s">
        <v>1</v>
      </c>
      <c r="N141" s="230" t="s">
        <v>41</v>
      </c>
      <c r="O141" s="90"/>
      <c r="P141" s="231">
        <f>O141*H141</f>
        <v>0</v>
      </c>
      <c r="Q141" s="231">
        <v>0.0086800000000000002</v>
      </c>
      <c r="R141" s="231">
        <f>Q141*H141</f>
        <v>0.095480000000000009</v>
      </c>
      <c r="S141" s="231">
        <v>0</v>
      </c>
      <c r="T141" s="23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3" t="s">
        <v>139</v>
      </c>
      <c r="AT141" s="233" t="s">
        <v>140</v>
      </c>
      <c r="AU141" s="233" t="s">
        <v>83</v>
      </c>
      <c r="AY141" s="16" t="s">
        <v>138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6" t="s">
        <v>83</v>
      </c>
      <c r="BK141" s="234">
        <f>ROUND(I141*H141,2)</f>
        <v>0</v>
      </c>
      <c r="BL141" s="16" t="s">
        <v>139</v>
      </c>
      <c r="BM141" s="233" t="s">
        <v>151</v>
      </c>
    </row>
    <row r="142" s="13" customFormat="1">
      <c r="A142" s="13"/>
      <c r="B142" s="246"/>
      <c r="C142" s="247"/>
      <c r="D142" s="237" t="s">
        <v>145</v>
      </c>
      <c r="E142" s="248" t="s">
        <v>1</v>
      </c>
      <c r="F142" s="249" t="s">
        <v>152</v>
      </c>
      <c r="G142" s="247"/>
      <c r="H142" s="250">
        <v>11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145</v>
      </c>
      <c r="AU142" s="256" t="s">
        <v>83</v>
      </c>
      <c r="AV142" s="13" t="s">
        <v>85</v>
      </c>
      <c r="AW142" s="13" t="s">
        <v>32</v>
      </c>
      <c r="AX142" s="13" t="s">
        <v>76</v>
      </c>
      <c r="AY142" s="256" t="s">
        <v>138</v>
      </c>
    </row>
    <row r="143" s="2" customFormat="1" ht="20.5" customHeight="1">
      <c r="A143" s="37"/>
      <c r="B143" s="38"/>
      <c r="C143" s="221" t="s">
        <v>153</v>
      </c>
      <c r="D143" s="221" t="s">
        <v>140</v>
      </c>
      <c r="E143" s="222" t="s">
        <v>154</v>
      </c>
      <c r="F143" s="223" t="s">
        <v>155</v>
      </c>
      <c r="G143" s="224" t="s">
        <v>143</v>
      </c>
      <c r="H143" s="225">
        <v>46.5</v>
      </c>
      <c r="I143" s="226"/>
      <c r="J143" s="227">
        <f>ROUND(I143*H143,2)</f>
        <v>0</v>
      </c>
      <c r="K143" s="228"/>
      <c r="L143" s="43"/>
      <c r="M143" s="229" t="s">
        <v>1</v>
      </c>
      <c r="N143" s="230" t="s">
        <v>41</v>
      </c>
      <c r="O143" s="90"/>
      <c r="P143" s="231">
        <f>O143*H143</f>
        <v>0</v>
      </c>
      <c r="Q143" s="231">
        <v>0.036900000000000002</v>
      </c>
      <c r="R143" s="231">
        <f>Q143*H143</f>
        <v>1.7158500000000001</v>
      </c>
      <c r="S143" s="231">
        <v>0</v>
      </c>
      <c r="T143" s="23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3" t="s">
        <v>139</v>
      </c>
      <c r="AT143" s="233" t="s">
        <v>140</v>
      </c>
      <c r="AU143" s="233" t="s">
        <v>83</v>
      </c>
      <c r="AY143" s="16" t="s">
        <v>138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6" t="s">
        <v>83</v>
      </c>
      <c r="BK143" s="234">
        <f>ROUND(I143*H143,2)</f>
        <v>0</v>
      </c>
      <c r="BL143" s="16" t="s">
        <v>139</v>
      </c>
      <c r="BM143" s="233" t="s">
        <v>156</v>
      </c>
    </row>
    <row r="144" s="13" customFormat="1">
      <c r="A144" s="13"/>
      <c r="B144" s="246"/>
      <c r="C144" s="247"/>
      <c r="D144" s="237" t="s">
        <v>145</v>
      </c>
      <c r="E144" s="248" t="s">
        <v>1</v>
      </c>
      <c r="F144" s="249" t="s">
        <v>157</v>
      </c>
      <c r="G144" s="247"/>
      <c r="H144" s="250">
        <v>20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145</v>
      </c>
      <c r="AU144" s="256" t="s">
        <v>83</v>
      </c>
      <c r="AV144" s="13" t="s">
        <v>85</v>
      </c>
      <c r="AW144" s="13" t="s">
        <v>32</v>
      </c>
      <c r="AX144" s="13" t="s">
        <v>76</v>
      </c>
      <c r="AY144" s="256" t="s">
        <v>138</v>
      </c>
    </row>
    <row r="145" s="12" customFormat="1">
      <c r="A145" s="12"/>
      <c r="B145" s="235"/>
      <c r="C145" s="236"/>
      <c r="D145" s="237" t="s">
        <v>145</v>
      </c>
      <c r="E145" s="238" t="s">
        <v>1</v>
      </c>
      <c r="F145" s="239" t="s">
        <v>158</v>
      </c>
      <c r="G145" s="236"/>
      <c r="H145" s="238" t="s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5" t="s">
        <v>145</v>
      </c>
      <c r="AU145" s="245" t="s">
        <v>83</v>
      </c>
      <c r="AV145" s="12" t="s">
        <v>83</v>
      </c>
      <c r="AW145" s="12" t="s">
        <v>32</v>
      </c>
      <c r="AX145" s="12" t="s">
        <v>76</v>
      </c>
      <c r="AY145" s="245" t="s">
        <v>138</v>
      </c>
    </row>
    <row r="146" s="13" customFormat="1">
      <c r="A146" s="13"/>
      <c r="B146" s="246"/>
      <c r="C146" s="247"/>
      <c r="D146" s="237" t="s">
        <v>145</v>
      </c>
      <c r="E146" s="248" t="s">
        <v>1</v>
      </c>
      <c r="F146" s="249" t="s">
        <v>139</v>
      </c>
      <c r="G146" s="247"/>
      <c r="H146" s="250">
        <v>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145</v>
      </c>
      <c r="AU146" s="256" t="s">
        <v>83</v>
      </c>
      <c r="AV146" s="13" t="s">
        <v>85</v>
      </c>
      <c r="AW146" s="13" t="s">
        <v>32</v>
      </c>
      <c r="AX146" s="13" t="s">
        <v>76</v>
      </c>
      <c r="AY146" s="256" t="s">
        <v>138</v>
      </c>
    </row>
    <row r="147" s="12" customFormat="1">
      <c r="A147" s="12"/>
      <c r="B147" s="235"/>
      <c r="C147" s="236"/>
      <c r="D147" s="237" t="s">
        <v>145</v>
      </c>
      <c r="E147" s="238" t="s">
        <v>1</v>
      </c>
      <c r="F147" s="239" t="s">
        <v>159</v>
      </c>
      <c r="G147" s="236"/>
      <c r="H147" s="238" t="s">
        <v>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5" t="s">
        <v>145</v>
      </c>
      <c r="AU147" s="245" t="s">
        <v>83</v>
      </c>
      <c r="AV147" s="12" t="s">
        <v>83</v>
      </c>
      <c r="AW147" s="12" t="s">
        <v>32</v>
      </c>
      <c r="AX147" s="12" t="s">
        <v>76</v>
      </c>
      <c r="AY147" s="245" t="s">
        <v>138</v>
      </c>
    </row>
    <row r="148" s="13" customFormat="1">
      <c r="A148" s="13"/>
      <c r="B148" s="246"/>
      <c r="C148" s="247"/>
      <c r="D148" s="237" t="s">
        <v>145</v>
      </c>
      <c r="E148" s="248" t="s">
        <v>1</v>
      </c>
      <c r="F148" s="249" t="s">
        <v>160</v>
      </c>
      <c r="G148" s="247"/>
      <c r="H148" s="250">
        <v>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145</v>
      </c>
      <c r="AU148" s="256" t="s">
        <v>83</v>
      </c>
      <c r="AV148" s="13" t="s">
        <v>85</v>
      </c>
      <c r="AW148" s="13" t="s">
        <v>32</v>
      </c>
      <c r="AX148" s="13" t="s">
        <v>76</v>
      </c>
      <c r="AY148" s="256" t="s">
        <v>138</v>
      </c>
    </row>
    <row r="149" s="12" customFormat="1">
      <c r="A149" s="12"/>
      <c r="B149" s="235"/>
      <c r="C149" s="236"/>
      <c r="D149" s="237" t="s">
        <v>145</v>
      </c>
      <c r="E149" s="238" t="s">
        <v>1</v>
      </c>
      <c r="F149" s="239" t="s">
        <v>161</v>
      </c>
      <c r="G149" s="236"/>
      <c r="H149" s="238" t="s">
        <v>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145</v>
      </c>
      <c r="AU149" s="245" t="s">
        <v>83</v>
      </c>
      <c r="AV149" s="12" t="s">
        <v>83</v>
      </c>
      <c r="AW149" s="12" t="s">
        <v>32</v>
      </c>
      <c r="AX149" s="12" t="s">
        <v>76</v>
      </c>
      <c r="AY149" s="245" t="s">
        <v>138</v>
      </c>
    </row>
    <row r="150" s="13" customFormat="1">
      <c r="A150" s="13"/>
      <c r="B150" s="246"/>
      <c r="C150" s="247"/>
      <c r="D150" s="237" t="s">
        <v>145</v>
      </c>
      <c r="E150" s="248" t="s">
        <v>1</v>
      </c>
      <c r="F150" s="249" t="s">
        <v>148</v>
      </c>
      <c r="G150" s="247"/>
      <c r="H150" s="250">
        <v>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145</v>
      </c>
      <c r="AU150" s="256" t="s">
        <v>83</v>
      </c>
      <c r="AV150" s="13" t="s">
        <v>85</v>
      </c>
      <c r="AW150" s="13" t="s">
        <v>32</v>
      </c>
      <c r="AX150" s="13" t="s">
        <v>76</v>
      </c>
      <c r="AY150" s="256" t="s">
        <v>138</v>
      </c>
    </row>
    <row r="151" s="12" customFormat="1">
      <c r="A151" s="12"/>
      <c r="B151" s="235"/>
      <c r="C151" s="236"/>
      <c r="D151" s="237" t="s">
        <v>145</v>
      </c>
      <c r="E151" s="238" t="s">
        <v>1</v>
      </c>
      <c r="F151" s="239" t="s">
        <v>162</v>
      </c>
      <c r="G151" s="236"/>
      <c r="H151" s="238" t="s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145</v>
      </c>
      <c r="AU151" s="245" t="s">
        <v>83</v>
      </c>
      <c r="AV151" s="12" t="s">
        <v>83</v>
      </c>
      <c r="AW151" s="12" t="s">
        <v>32</v>
      </c>
      <c r="AX151" s="12" t="s">
        <v>76</v>
      </c>
      <c r="AY151" s="245" t="s">
        <v>138</v>
      </c>
    </row>
    <row r="152" s="13" customFormat="1">
      <c r="A152" s="13"/>
      <c r="B152" s="246"/>
      <c r="C152" s="247"/>
      <c r="D152" s="237" t="s">
        <v>145</v>
      </c>
      <c r="E152" s="248" t="s">
        <v>1</v>
      </c>
      <c r="F152" s="249" t="s">
        <v>163</v>
      </c>
      <c r="G152" s="247"/>
      <c r="H152" s="250">
        <v>8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145</v>
      </c>
      <c r="AU152" s="256" t="s">
        <v>83</v>
      </c>
      <c r="AV152" s="13" t="s">
        <v>85</v>
      </c>
      <c r="AW152" s="13" t="s">
        <v>32</v>
      </c>
      <c r="AX152" s="13" t="s">
        <v>76</v>
      </c>
      <c r="AY152" s="256" t="s">
        <v>138</v>
      </c>
    </row>
    <row r="153" s="12" customFormat="1">
      <c r="A153" s="12"/>
      <c r="B153" s="235"/>
      <c r="C153" s="236"/>
      <c r="D153" s="237" t="s">
        <v>145</v>
      </c>
      <c r="E153" s="238" t="s">
        <v>1</v>
      </c>
      <c r="F153" s="239" t="s">
        <v>164</v>
      </c>
      <c r="G153" s="236"/>
      <c r="H153" s="238" t="s">
        <v>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5" t="s">
        <v>145</v>
      </c>
      <c r="AU153" s="245" t="s">
        <v>83</v>
      </c>
      <c r="AV153" s="12" t="s">
        <v>83</v>
      </c>
      <c r="AW153" s="12" t="s">
        <v>32</v>
      </c>
      <c r="AX153" s="12" t="s">
        <v>76</v>
      </c>
      <c r="AY153" s="245" t="s">
        <v>138</v>
      </c>
    </row>
    <row r="154" s="13" customFormat="1">
      <c r="A154" s="13"/>
      <c r="B154" s="246"/>
      <c r="C154" s="247"/>
      <c r="D154" s="237" t="s">
        <v>145</v>
      </c>
      <c r="E154" s="248" t="s">
        <v>1</v>
      </c>
      <c r="F154" s="249" t="s">
        <v>153</v>
      </c>
      <c r="G154" s="247"/>
      <c r="H154" s="250">
        <v>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145</v>
      </c>
      <c r="AU154" s="256" t="s">
        <v>83</v>
      </c>
      <c r="AV154" s="13" t="s">
        <v>85</v>
      </c>
      <c r="AW154" s="13" t="s">
        <v>32</v>
      </c>
      <c r="AX154" s="13" t="s">
        <v>76</v>
      </c>
      <c r="AY154" s="256" t="s">
        <v>138</v>
      </c>
    </row>
    <row r="155" s="12" customFormat="1">
      <c r="A155" s="12"/>
      <c r="B155" s="235"/>
      <c r="C155" s="236"/>
      <c r="D155" s="237" t="s">
        <v>145</v>
      </c>
      <c r="E155" s="238" t="s">
        <v>1</v>
      </c>
      <c r="F155" s="239" t="s">
        <v>165</v>
      </c>
      <c r="G155" s="236"/>
      <c r="H155" s="238" t="s">
        <v>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5" t="s">
        <v>145</v>
      </c>
      <c r="AU155" s="245" t="s">
        <v>83</v>
      </c>
      <c r="AV155" s="12" t="s">
        <v>83</v>
      </c>
      <c r="AW155" s="12" t="s">
        <v>32</v>
      </c>
      <c r="AX155" s="12" t="s">
        <v>76</v>
      </c>
      <c r="AY155" s="245" t="s">
        <v>138</v>
      </c>
    </row>
    <row r="156" s="13" customFormat="1">
      <c r="A156" s="13"/>
      <c r="B156" s="246"/>
      <c r="C156" s="247"/>
      <c r="D156" s="237" t="s">
        <v>145</v>
      </c>
      <c r="E156" s="248" t="s">
        <v>1</v>
      </c>
      <c r="F156" s="249" t="s">
        <v>166</v>
      </c>
      <c r="G156" s="247"/>
      <c r="H156" s="250">
        <v>1.5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145</v>
      </c>
      <c r="AU156" s="256" t="s">
        <v>83</v>
      </c>
      <c r="AV156" s="13" t="s">
        <v>85</v>
      </c>
      <c r="AW156" s="13" t="s">
        <v>32</v>
      </c>
      <c r="AX156" s="13" t="s">
        <v>76</v>
      </c>
      <c r="AY156" s="256" t="s">
        <v>138</v>
      </c>
    </row>
    <row r="157" s="2" customFormat="1" ht="20.5" customHeight="1">
      <c r="A157" s="37"/>
      <c r="B157" s="38"/>
      <c r="C157" s="221" t="s">
        <v>93</v>
      </c>
      <c r="D157" s="221" t="s">
        <v>140</v>
      </c>
      <c r="E157" s="222" t="s">
        <v>167</v>
      </c>
      <c r="F157" s="223" t="s">
        <v>168</v>
      </c>
      <c r="G157" s="224" t="s">
        <v>169</v>
      </c>
      <c r="H157" s="225">
        <v>185</v>
      </c>
      <c r="I157" s="226"/>
      <c r="J157" s="227">
        <f>ROUND(I157*H157,2)</f>
        <v>0</v>
      </c>
      <c r="K157" s="228"/>
      <c r="L157" s="43"/>
      <c r="M157" s="229" t="s">
        <v>1</v>
      </c>
      <c r="N157" s="230" t="s">
        <v>41</v>
      </c>
      <c r="O157" s="90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3" t="s">
        <v>139</v>
      </c>
      <c r="AT157" s="233" t="s">
        <v>140</v>
      </c>
      <c r="AU157" s="233" t="s">
        <v>83</v>
      </c>
      <c r="AY157" s="16" t="s">
        <v>138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83</v>
      </c>
      <c r="BK157" s="234">
        <f>ROUND(I157*H157,2)</f>
        <v>0</v>
      </c>
      <c r="BL157" s="16" t="s">
        <v>139</v>
      </c>
      <c r="BM157" s="233" t="s">
        <v>170</v>
      </c>
    </row>
    <row r="158" s="12" customFormat="1">
      <c r="A158" s="12"/>
      <c r="B158" s="235"/>
      <c r="C158" s="236"/>
      <c r="D158" s="237" t="s">
        <v>145</v>
      </c>
      <c r="E158" s="238" t="s">
        <v>1</v>
      </c>
      <c r="F158" s="239" t="s">
        <v>171</v>
      </c>
      <c r="G158" s="236"/>
      <c r="H158" s="238" t="s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5" t="s">
        <v>145</v>
      </c>
      <c r="AU158" s="245" t="s">
        <v>83</v>
      </c>
      <c r="AV158" s="12" t="s">
        <v>83</v>
      </c>
      <c r="AW158" s="12" t="s">
        <v>32</v>
      </c>
      <c r="AX158" s="12" t="s">
        <v>76</v>
      </c>
      <c r="AY158" s="245" t="s">
        <v>138</v>
      </c>
    </row>
    <row r="159" s="13" customFormat="1">
      <c r="A159" s="13"/>
      <c r="B159" s="246"/>
      <c r="C159" s="247"/>
      <c r="D159" s="237" t="s">
        <v>145</v>
      </c>
      <c r="E159" s="248" t="s">
        <v>1</v>
      </c>
      <c r="F159" s="249" t="s">
        <v>172</v>
      </c>
      <c r="G159" s="247"/>
      <c r="H159" s="250">
        <v>185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145</v>
      </c>
      <c r="AU159" s="256" t="s">
        <v>83</v>
      </c>
      <c r="AV159" s="13" t="s">
        <v>85</v>
      </c>
      <c r="AW159" s="13" t="s">
        <v>32</v>
      </c>
      <c r="AX159" s="13" t="s">
        <v>76</v>
      </c>
      <c r="AY159" s="256" t="s">
        <v>138</v>
      </c>
    </row>
    <row r="160" s="2" customFormat="1" ht="20.5" customHeight="1">
      <c r="A160" s="37"/>
      <c r="B160" s="38"/>
      <c r="C160" s="221" t="s">
        <v>173</v>
      </c>
      <c r="D160" s="221" t="s">
        <v>140</v>
      </c>
      <c r="E160" s="222" t="s">
        <v>174</v>
      </c>
      <c r="F160" s="223" t="s">
        <v>175</v>
      </c>
      <c r="G160" s="224" t="s">
        <v>169</v>
      </c>
      <c r="H160" s="225">
        <v>42.237000000000002</v>
      </c>
      <c r="I160" s="226"/>
      <c r="J160" s="227">
        <f>ROUND(I160*H160,2)</f>
        <v>0</v>
      </c>
      <c r="K160" s="228"/>
      <c r="L160" s="43"/>
      <c r="M160" s="229" t="s">
        <v>1</v>
      </c>
      <c r="N160" s="230" t="s">
        <v>41</v>
      </c>
      <c r="O160" s="90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3" t="s">
        <v>139</v>
      </c>
      <c r="AT160" s="233" t="s">
        <v>140</v>
      </c>
      <c r="AU160" s="233" t="s">
        <v>83</v>
      </c>
      <c r="AY160" s="16" t="s">
        <v>138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6" t="s">
        <v>83</v>
      </c>
      <c r="BK160" s="234">
        <f>ROUND(I160*H160,2)</f>
        <v>0</v>
      </c>
      <c r="BL160" s="16" t="s">
        <v>139</v>
      </c>
      <c r="BM160" s="233" t="s">
        <v>176</v>
      </c>
    </row>
    <row r="161" s="12" customFormat="1">
      <c r="A161" s="12"/>
      <c r="B161" s="235"/>
      <c r="C161" s="236"/>
      <c r="D161" s="237" t="s">
        <v>145</v>
      </c>
      <c r="E161" s="238" t="s">
        <v>1</v>
      </c>
      <c r="F161" s="239" t="s">
        <v>177</v>
      </c>
      <c r="G161" s="236"/>
      <c r="H161" s="238" t="s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145</v>
      </c>
      <c r="AU161" s="245" t="s">
        <v>83</v>
      </c>
      <c r="AV161" s="12" t="s">
        <v>83</v>
      </c>
      <c r="AW161" s="12" t="s">
        <v>32</v>
      </c>
      <c r="AX161" s="12" t="s">
        <v>76</v>
      </c>
      <c r="AY161" s="245" t="s">
        <v>138</v>
      </c>
    </row>
    <row r="162" s="13" customFormat="1">
      <c r="A162" s="13"/>
      <c r="B162" s="246"/>
      <c r="C162" s="247"/>
      <c r="D162" s="237" t="s">
        <v>145</v>
      </c>
      <c r="E162" s="248" t="s">
        <v>1</v>
      </c>
      <c r="F162" s="249" t="s">
        <v>178</v>
      </c>
      <c r="G162" s="247"/>
      <c r="H162" s="250">
        <v>42.237000000000002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145</v>
      </c>
      <c r="AU162" s="256" t="s">
        <v>83</v>
      </c>
      <c r="AV162" s="13" t="s">
        <v>85</v>
      </c>
      <c r="AW162" s="13" t="s">
        <v>32</v>
      </c>
      <c r="AX162" s="13" t="s">
        <v>76</v>
      </c>
      <c r="AY162" s="256" t="s">
        <v>138</v>
      </c>
    </row>
    <row r="163" s="2" customFormat="1" ht="20.5" customHeight="1">
      <c r="A163" s="37"/>
      <c r="B163" s="38"/>
      <c r="C163" s="221" t="s">
        <v>179</v>
      </c>
      <c r="D163" s="221" t="s">
        <v>140</v>
      </c>
      <c r="E163" s="222" t="s">
        <v>180</v>
      </c>
      <c r="F163" s="223" t="s">
        <v>181</v>
      </c>
      <c r="G163" s="224" t="s">
        <v>169</v>
      </c>
      <c r="H163" s="225">
        <v>23.870000000000001</v>
      </c>
      <c r="I163" s="226"/>
      <c r="J163" s="227">
        <f>ROUND(I163*H163,2)</f>
        <v>0</v>
      </c>
      <c r="K163" s="228"/>
      <c r="L163" s="43"/>
      <c r="M163" s="229" t="s">
        <v>1</v>
      </c>
      <c r="N163" s="230" t="s">
        <v>41</v>
      </c>
      <c r="O163" s="90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3" t="s">
        <v>139</v>
      </c>
      <c r="AT163" s="233" t="s">
        <v>140</v>
      </c>
      <c r="AU163" s="233" t="s">
        <v>83</v>
      </c>
      <c r="AY163" s="16" t="s">
        <v>138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6" t="s">
        <v>83</v>
      </c>
      <c r="BK163" s="234">
        <f>ROUND(I163*H163,2)</f>
        <v>0</v>
      </c>
      <c r="BL163" s="16" t="s">
        <v>139</v>
      </c>
      <c r="BM163" s="233" t="s">
        <v>182</v>
      </c>
    </row>
    <row r="164" s="12" customFormat="1">
      <c r="A164" s="12"/>
      <c r="B164" s="235"/>
      <c r="C164" s="236"/>
      <c r="D164" s="237" t="s">
        <v>145</v>
      </c>
      <c r="E164" s="238" t="s">
        <v>1</v>
      </c>
      <c r="F164" s="239" t="s">
        <v>146</v>
      </c>
      <c r="G164" s="236"/>
      <c r="H164" s="238" t="s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45" t="s">
        <v>145</v>
      </c>
      <c r="AU164" s="245" t="s">
        <v>83</v>
      </c>
      <c r="AV164" s="12" t="s">
        <v>83</v>
      </c>
      <c r="AW164" s="12" t="s">
        <v>32</v>
      </c>
      <c r="AX164" s="12" t="s">
        <v>76</v>
      </c>
      <c r="AY164" s="245" t="s">
        <v>138</v>
      </c>
    </row>
    <row r="165" s="12" customFormat="1">
      <c r="A165" s="12"/>
      <c r="B165" s="235"/>
      <c r="C165" s="236"/>
      <c r="D165" s="237" t="s">
        <v>145</v>
      </c>
      <c r="E165" s="238" t="s">
        <v>1</v>
      </c>
      <c r="F165" s="239" t="s">
        <v>183</v>
      </c>
      <c r="G165" s="236"/>
      <c r="H165" s="238" t="s">
        <v>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45" t="s">
        <v>145</v>
      </c>
      <c r="AU165" s="245" t="s">
        <v>83</v>
      </c>
      <c r="AV165" s="12" t="s">
        <v>83</v>
      </c>
      <c r="AW165" s="12" t="s">
        <v>32</v>
      </c>
      <c r="AX165" s="12" t="s">
        <v>76</v>
      </c>
      <c r="AY165" s="245" t="s">
        <v>138</v>
      </c>
    </row>
    <row r="166" s="13" customFormat="1">
      <c r="A166" s="13"/>
      <c r="B166" s="246"/>
      <c r="C166" s="247"/>
      <c r="D166" s="237" t="s">
        <v>145</v>
      </c>
      <c r="E166" s="248" t="s">
        <v>1</v>
      </c>
      <c r="F166" s="249" t="s">
        <v>184</v>
      </c>
      <c r="G166" s="247"/>
      <c r="H166" s="250">
        <v>23.675000000000001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145</v>
      </c>
      <c r="AU166" s="256" t="s">
        <v>83</v>
      </c>
      <c r="AV166" s="13" t="s">
        <v>85</v>
      </c>
      <c r="AW166" s="13" t="s">
        <v>32</v>
      </c>
      <c r="AX166" s="13" t="s">
        <v>76</v>
      </c>
      <c r="AY166" s="256" t="s">
        <v>138</v>
      </c>
    </row>
    <row r="167" s="12" customFormat="1">
      <c r="A167" s="12"/>
      <c r="B167" s="235"/>
      <c r="C167" s="236"/>
      <c r="D167" s="237" t="s">
        <v>145</v>
      </c>
      <c r="E167" s="238" t="s">
        <v>1</v>
      </c>
      <c r="F167" s="239" t="s">
        <v>185</v>
      </c>
      <c r="G167" s="236"/>
      <c r="H167" s="238" t="s">
        <v>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45" t="s">
        <v>145</v>
      </c>
      <c r="AU167" s="245" t="s">
        <v>83</v>
      </c>
      <c r="AV167" s="12" t="s">
        <v>83</v>
      </c>
      <c r="AW167" s="12" t="s">
        <v>32</v>
      </c>
      <c r="AX167" s="12" t="s">
        <v>76</v>
      </c>
      <c r="AY167" s="245" t="s">
        <v>138</v>
      </c>
    </row>
    <row r="168" s="13" customFormat="1">
      <c r="A168" s="13"/>
      <c r="B168" s="246"/>
      <c r="C168" s="247"/>
      <c r="D168" s="237" t="s">
        <v>145</v>
      </c>
      <c r="E168" s="248" t="s">
        <v>1</v>
      </c>
      <c r="F168" s="249" t="s">
        <v>186</v>
      </c>
      <c r="G168" s="247"/>
      <c r="H168" s="250">
        <v>0.19500000000000001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145</v>
      </c>
      <c r="AU168" s="256" t="s">
        <v>83</v>
      </c>
      <c r="AV168" s="13" t="s">
        <v>85</v>
      </c>
      <c r="AW168" s="13" t="s">
        <v>32</v>
      </c>
      <c r="AX168" s="13" t="s">
        <v>76</v>
      </c>
      <c r="AY168" s="256" t="s">
        <v>138</v>
      </c>
    </row>
    <row r="169" s="2" customFormat="1" ht="20.5" customHeight="1">
      <c r="A169" s="37"/>
      <c r="B169" s="38"/>
      <c r="C169" s="221" t="s">
        <v>187</v>
      </c>
      <c r="D169" s="221" t="s">
        <v>140</v>
      </c>
      <c r="E169" s="222" t="s">
        <v>188</v>
      </c>
      <c r="F169" s="223" t="s">
        <v>189</v>
      </c>
      <c r="G169" s="224" t="s">
        <v>169</v>
      </c>
      <c r="H169" s="225">
        <v>231.536</v>
      </c>
      <c r="I169" s="226"/>
      <c r="J169" s="227">
        <f>ROUND(I169*H169,2)</f>
        <v>0</v>
      </c>
      <c r="K169" s="228"/>
      <c r="L169" s="43"/>
      <c r="M169" s="229" t="s">
        <v>1</v>
      </c>
      <c r="N169" s="230" t="s">
        <v>41</v>
      </c>
      <c r="O169" s="90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3" t="s">
        <v>139</v>
      </c>
      <c r="AT169" s="233" t="s">
        <v>140</v>
      </c>
      <c r="AU169" s="233" t="s">
        <v>83</v>
      </c>
      <c r="AY169" s="16" t="s">
        <v>138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6" t="s">
        <v>83</v>
      </c>
      <c r="BK169" s="234">
        <f>ROUND(I169*H169,2)</f>
        <v>0</v>
      </c>
      <c r="BL169" s="16" t="s">
        <v>139</v>
      </c>
      <c r="BM169" s="233" t="s">
        <v>190</v>
      </c>
    </row>
    <row r="170" s="12" customFormat="1">
      <c r="A170" s="12"/>
      <c r="B170" s="235"/>
      <c r="C170" s="236"/>
      <c r="D170" s="237" t="s">
        <v>145</v>
      </c>
      <c r="E170" s="238" t="s">
        <v>1</v>
      </c>
      <c r="F170" s="239" t="s">
        <v>191</v>
      </c>
      <c r="G170" s="236"/>
      <c r="H170" s="238" t="s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45" t="s">
        <v>145</v>
      </c>
      <c r="AU170" s="245" t="s">
        <v>83</v>
      </c>
      <c r="AV170" s="12" t="s">
        <v>83</v>
      </c>
      <c r="AW170" s="12" t="s">
        <v>32</v>
      </c>
      <c r="AX170" s="12" t="s">
        <v>76</v>
      </c>
      <c r="AY170" s="245" t="s">
        <v>138</v>
      </c>
    </row>
    <row r="171" s="12" customFormat="1">
      <c r="A171" s="12"/>
      <c r="B171" s="235"/>
      <c r="C171" s="236"/>
      <c r="D171" s="237" t="s">
        <v>145</v>
      </c>
      <c r="E171" s="238" t="s">
        <v>1</v>
      </c>
      <c r="F171" s="239" t="s">
        <v>183</v>
      </c>
      <c r="G171" s="236"/>
      <c r="H171" s="238" t="s">
        <v>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45" t="s">
        <v>145</v>
      </c>
      <c r="AU171" s="245" t="s">
        <v>83</v>
      </c>
      <c r="AV171" s="12" t="s">
        <v>83</v>
      </c>
      <c r="AW171" s="12" t="s">
        <v>32</v>
      </c>
      <c r="AX171" s="12" t="s">
        <v>76</v>
      </c>
      <c r="AY171" s="245" t="s">
        <v>138</v>
      </c>
    </row>
    <row r="172" s="13" customFormat="1">
      <c r="A172" s="13"/>
      <c r="B172" s="246"/>
      <c r="C172" s="247"/>
      <c r="D172" s="237" t="s">
        <v>145</v>
      </c>
      <c r="E172" s="248" t="s">
        <v>1</v>
      </c>
      <c r="F172" s="249" t="s">
        <v>192</v>
      </c>
      <c r="G172" s="247"/>
      <c r="H172" s="250">
        <v>229.64699999999999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145</v>
      </c>
      <c r="AU172" s="256" t="s">
        <v>83</v>
      </c>
      <c r="AV172" s="13" t="s">
        <v>85</v>
      </c>
      <c r="AW172" s="13" t="s">
        <v>32</v>
      </c>
      <c r="AX172" s="13" t="s">
        <v>76</v>
      </c>
      <c r="AY172" s="256" t="s">
        <v>138</v>
      </c>
    </row>
    <row r="173" s="12" customFormat="1">
      <c r="A173" s="12"/>
      <c r="B173" s="235"/>
      <c r="C173" s="236"/>
      <c r="D173" s="237" t="s">
        <v>145</v>
      </c>
      <c r="E173" s="238" t="s">
        <v>1</v>
      </c>
      <c r="F173" s="239" t="s">
        <v>185</v>
      </c>
      <c r="G173" s="236"/>
      <c r="H173" s="238" t="s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45" t="s">
        <v>145</v>
      </c>
      <c r="AU173" s="245" t="s">
        <v>83</v>
      </c>
      <c r="AV173" s="12" t="s">
        <v>83</v>
      </c>
      <c r="AW173" s="12" t="s">
        <v>32</v>
      </c>
      <c r="AX173" s="12" t="s">
        <v>76</v>
      </c>
      <c r="AY173" s="245" t="s">
        <v>138</v>
      </c>
    </row>
    <row r="174" s="13" customFormat="1">
      <c r="A174" s="13"/>
      <c r="B174" s="246"/>
      <c r="C174" s="247"/>
      <c r="D174" s="237" t="s">
        <v>145</v>
      </c>
      <c r="E174" s="248" t="s">
        <v>1</v>
      </c>
      <c r="F174" s="249" t="s">
        <v>193</v>
      </c>
      <c r="G174" s="247"/>
      <c r="H174" s="250">
        <v>1.889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145</v>
      </c>
      <c r="AU174" s="256" t="s">
        <v>83</v>
      </c>
      <c r="AV174" s="13" t="s">
        <v>85</v>
      </c>
      <c r="AW174" s="13" t="s">
        <v>32</v>
      </c>
      <c r="AX174" s="13" t="s">
        <v>76</v>
      </c>
      <c r="AY174" s="256" t="s">
        <v>138</v>
      </c>
    </row>
    <row r="175" s="2" customFormat="1" ht="20.5" customHeight="1">
      <c r="A175" s="37"/>
      <c r="B175" s="38"/>
      <c r="C175" s="221" t="s">
        <v>8</v>
      </c>
      <c r="D175" s="221" t="s">
        <v>140</v>
      </c>
      <c r="E175" s="222" t="s">
        <v>194</v>
      </c>
      <c r="F175" s="223" t="s">
        <v>195</v>
      </c>
      <c r="G175" s="224" t="s">
        <v>169</v>
      </c>
      <c r="H175" s="225">
        <v>310.89299999999997</v>
      </c>
      <c r="I175" s="226"/>
      <c r="J175" s="227">
        <f>ROUND(I175*H175,2)</f>
        <v>0</v>
      </c>
      <c r="K175" s="228"/>
      <c r="L175" s="43"/>
      <c r="M175" s="229" t="s">
        <v>1</v>
      </c>
      <c r="N175" s="230" t="s">
        <v>41</v>
      </c>
      <c r="O175" s="90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3" t="s">
        <v>139</v>
      </c>
      <c r="AT175" s="233" t="s">
        <v>140</v>
      </c>
      <c r="AU175" s="233" t="s">
        <v>83</v>
      </c>
      <c r="AY175" s="16" t="s">
        <v>138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6" t="s">
        <v>83</v>
      </c>
      <c r="BK175" s="234">
        <f>ROUND(I175*H175,2)</f>
        <v>0</v>
      </c>
      <c r="BL175" s="16" t="s">
        <v>139</v>
      </c>
      <c r="BM175" s="233" t="s">
        <v>196</v>
      </c>
    </row>
    <row r="176" s="12" customFormat="1">
      <c r="A176" s="12"/>
      <c r="B176" s="235"/>
      <c r="C176" s="236"/>
      <c r="D176" s="237" t="s">
        <v>145</v>
      </c>
      <c r="E176" s="238" t="s">
        <v>1</v>
      </c>
      <c r="F176" s="239" t="s">
        <v>146</v>
      </c>
      <c r="G176" s="236"/>
      <c r="H176" s="238" t="s">
        <v>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45" t="s">
        <v>145</v>
      </c>
      <c r="AU176" s="245" t="s">
        <v>83</v>
      </c>
      <c r="AV176" s="12" t="s">
        <v>83</v>
      </c>
      <c r="AW176" s="12" t="s">
        <v>32</v>
      </c>
      <c r="AX176" s="12" t="s">
        <v>76</v>
      </c>
      <c r="AY176" s="245" t="s">
        <v>138</v>
      </c>
    </row>
    <row r="177" s="12" customFormat="1">
      <c r="A177" s="12"/>
      <c r="B177" s="235"/>
      <c r="C177" s="236"/>
      <c r="D177" s="237" t="s">
        <v>145</v>
      </c>
      <c r="E177" s="238" t="s">
        <v>1</v>
      </c>
      <c r="F177" s="239" t="s">
        <v>183</v>
      </c>
      <c r="G177" s="236"/>
      <c r="H177" s="238" t="s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45" t="s">
        <v>145</v>
      </c>
      <c r="AU177" s="245" t="s">
        <v>83</v>
      </c>
      <c r="AV177" s="12" t="s">
        <v>83</v>
      </c>
      <c r="AW177" s="12" t="s">
        <v>32</v>
      </c>
      <c r="AX177" s="12" t="s">
        <v>76</v>
      </c>
      <c r="AY177" s="245" t="s">
        <v>138</v>
      </c>
    </row>
    <row r="178" s="13" customFormat="1">
      <c r="A178" s="13"/>
      <c r="B178" s="246"/>
      <c r="C178" s="247"/>
      <c r="D178" s="237" t="s">
        <v>145</v>
      </c>
      <c r="E178" s="248" t="s">
        <v>1</v>
      </c>
      <c r="F178" s="249" t="s">
        <v>197</v>
      </c>
      <c r="G178" s="247"/>
      <c r="H178" s="250">
        <v>201.237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145</v>
      </c>
      <c r="AU178" s="256" t="s">
        <v>83</v>
      </c>
      <c r="AV178" s="13" t="s">
        <v>85</v>
      </c>
      <c r="AW178" s="13" t="s">
        <v>32</v>
      </c>
      <c r="AX178" s="13" t="s">
        <v>76</v>
      </c>
      <c r="AY178" s="256" t="s">
        <v>138</v>
      </c>
    </row>
    <row r="179" s="12" customFormat="1">
      <c r="A179" s="12"/>
      <c r="B179" s="235"/>
      <c r="C179" s="236"/>
      <c r="D179" s="237" t="s">
        <v>145</v>
      </c>
      <c r="E179" s="238" t="s">
        <v>1</v>
      </c>
      <c r="F179" s="239" t="s">
        <v>185</v>
      </c>
      <c r="G179" s="236"/>
      <c r="H179" s="238" t="s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45" t="s">
        <v>145</v>
      </c>
      <c r="AU179" s="245" t="s">
        <v>83</v>
      </c>
      <c r="AV179" s="12" t="s">
        <v>83</v>
      </c>
      <c r="AW179" s="12" t="s">
        <v>32</v>
      </c>
      <c r="AX179" s="12" t="s">
        <v>76</v>
      </c>
      <c r="AY179" s="245" t="s">
        <v>138</v>
      </c>
    </row>
    <row r="180" s="13" customFormat="1">
      <c r="A180" s="13"/>
      <c r="B180" s="246"/>
      <c r="C180" s="247"/>
      <c r="D180" s="237" t="s">
        <v>145</v>
      </c>
      <c r="E180" s="248" t="s">
        <v>1</v>
      </c>
      <c r="F180" s="249" t="s">
        <v>198</v>
      </c>
      <c r="G180" s="247"/>
      <c r="H180" s="250">
        <v>1.6559999999999999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145</v>
      </c>
      <c r="AU180" s="256" t="s">
        <v>83</v>
      </c>
      <c r="AV180" s="13" t="s">
        <v>85</v>
      </c>
      <c r="AW180" s="13" t="s">
        <v>32</v>
      </c>
      <c r="AX180" s="13" t="s">
        <v>76</v>
      </c>
      <c r="AY180" s="256" t="s">
        <v>138</v>
      </c>
    </row>
    <row r="181" s="12" customFormat="1">
      <c r="A181" s="12"/>
      <c r="B181" s="235"/>
      <c r="C181" s="236"/>
      <c r="D181" s="237" t="s">
        <v>145</v>
      </c>
      <c r="E181" s="238" t="s">
        <v>1</v>
      </c>
      <c r="F181" s="239" t="s">
        <v>199</v>
      </c>
      <c r="G181" s="236"/>
      <c r="H181" s="238" t="s">
        <v>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45" t="s">
        <v>145</v>
      </c>
      <c r="AU181" s="245" t="s">
        <v>83</v>
      </c>
      <c r="AV181" s="12" t="s">
        <v>83</v>
      </c>
      <c r="AW181" s="12" t="s">
        <v>32</v>
      </c>
      <c r="AX181" s="12" t="s">
        <v>76</v>
      </c>
      <c r="AY181" s="245" t="s">
        <v>138</v>
      </c>
    </row>
    <row r="182" s="13" customFormat="1">
      <c r="A182" s="13"/>
      <c r="B182" s="246"/>
      <c r="C182" s="247"/>
      <c r="D182" s="237" t="s">
        <v>145</v>
      </c>
      <c r="E182" s="248" t="s">
        <v>1</v>
      </c>
      <c r="F182" s="249" t="s">
        <v>200</v>
      </c>
      <c r="G182" s="247"/>
      <c r="H182" s="250">
        <v>19.007000000000001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145</v>
      </c>
      <c r="AU182" s="256" t="s">
        <v>83</v>
      </c>
      <c r="AV182" s="13" t="s">
        <v>85</v>
      </c>
      <c r="AW182" s="13" t="s">
        <v>32</v>
      </c>
      <c r="AX182" s="13" t="s">
        <v>76</v>
      </c>
      <c r="AY182" s="256" t="s">
        <v>138</v>
      </c>
    </row>
    <row r="183" s="12" customFormat="1">
      <c r="A183" s="12"/>
      <c r="B183" s="235"/>
      <c r="C183" s="236"/>
      <c r="D183" s="237" t="s">
        <v>145</v>
      </c>
      <c r="E183" s="238" t="s">
        <v>1</v>
      </c>
      <c r="F183" s="239" t="s">
        <v>201</v>
      </c>
      <c r="G183" s="236"/>
      <c r="H183" s="238" t="s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45" t="s">
        <v>145</v>
      </c>
      <c r="AU183" s="245" t="s">
        <v>83</v>
      </c>
      <c r="AV183" s="12" t="s">
        <v>83</v>
      </c>
      <c r="AW183" s="12" t="s">
        <v>32</v>
      </c>
      <c r="AX183" s="12" t="s">
        <v>76</v>
      </c>
      <c r="AY183" s="245" t="s">
        <v>138</v>
      </c>
    </row>
    <row r="184" s="13" customFormat="1">
      <c r="A184" s="13"/>
      <c r="B184" s="246"/>
      <c r="C184" s="247"/>
      <c r="D184" s="237" t="s">
        <v>145</v>
      </c>
      <c r="E184" s="248" t="s">
        <v>1</v>
      </c>
      <c r="F184" s="249" t="s">
        <v>202</v>
      </c>
      <c r="G184" s="247"/>
      <c r="H184" s="250">
        <v>0.17899999999999999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145</v>
      </c>
      <c r="AU184" s="256" t="s">
        <v>83</v>
      </c>
      <c r="AV184" s="13" t="s">
        <v>85</v>
      </c>
      <c r="AW184" s="13" t="s">
        <v>32</v>
      </c>
      <c r="AX184" s="13" t="s">
        <v>76</v>
      </c>
      <c r="AY184" s="256" t="s">
        <v>138</v>
      </c>
    </row>
    <row r="185" s="12" customFormat="1">
      <c r="A185" s="12"/>
      <c r="B185" s="235"/>
      <c r="C185" s="236"/>
      <c r="D185" s="237" t="s">
        <v>145</v>
      </c>
      <c r="E185" s="238" t="s">
        <v>1</v>
      </c>
      <c r="F185" s="239" t="s">
        <v>203</v>
      </c>
      <c r="G185" s="236"/>
      <c r="H185" s="238" t="s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45" t="s">
        <v>145</v>
      </c>
      <c r="AU185" s="245" t="s">
        <v>83</v>
      </c>
      <c r="AV185" s="12" t="s">
        <v>83</v>
      </c>
      <c r="AW185" s="12" t="s">
        <v>32</v>
      </c>
      <c r="AX185" s="12" t="s">
        <v>76</v>
      </c>
      <c r="AY185" s="245" t="s">
        <v>138</v>
      </c>
    </row>
    <row r="186" s="13" customFormat="1">
      <c r="A186" s="13"/>
      <c r="B186" s="246"/>
      <c r="C186" s="247"/>
      <c r="D186" s="237" t="s">
        <v>145</v>
      </c>
      <c r="E186" s="248" t="s">
        <v>1</v>
      </c>
      <c r="F186" s="249" t="s">
        <v>204</v>
      </c>
      <c r="G186" s="247"/>
      <c r="H186" s="250">
        <v>12.115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145</v>
      </c>
      <c r="AU186" s="256" t="s">
        <v>83</v>
      </c>
      <c r="AV186" s="13" t="s">
        <v>85</v>
      </c>
      <c r="AW186" s="13" t="s">
        <v>32</v>
      </c>
      <c r="AX186" s="13" t="s">
        <v>76</v>
      </c>
      <c r="AY186" s="256" t="s">
        <v>138</v>
      </c>
    </row>
    <row r="187" s="12" customFormat="1">
      <c r="A187" s="12"/>
      <c r="B187" s="235"/>
      <c r="C187" s="236"/>
      <c r="D187" s="237" t="s">
        <v>145</v>
      </c>
      <c r="E187" s="238" t="s">
        <v>1</v>
      </c>
      <c r="F187" s="239" t="s">
        <v>205</v>
      </c>
      <c r="G187" s="236"/>
      <c r="H187" s="238" t="s">
        <v>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45" t="s">
        <v>145</v>
      </c>
      <c r="AU187" s="245" t="s">
        <v>83</v>
      </c>
      <c r="AV187" s="12" t="s">
        <v>83</v>
      </c>
      <c r="AW187" s="12" t="s">
        <v>32</v>
      </c>
      <c r="AX187" s="12" t="s">
        <v>76</v>
      </c>
      <c r="AY187" s="245" t="s">
        <v>138</v>
      </c>
    </row>
    <row r="188" s="13" customFormat="1">
      <c r="A188" s="13"/>
      <c r="B188" s="246"/>
      <c r="C188" s="247"/>
      <c r="D188" s="237" t="s">
        <v>145</v>
      </c>
      <c r="E188" s="248" t="s">
        <v>1</v>
      </c>
      <c r="F188" s="249" t="s">
        <v>206</v>
      </c>
      <c r="G188" s="247"/>
      <c r="H188" s="250">
        <v>0.107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145</v>
      </c>
      <c r="AU188" s="256" t="s">
        <v>83</v>
      </c>
      <c r="AV188" s="13" t="s">
        <v>85</v>
      </c>
      <c r="AW188" s="13" t="s">
        <v>32</v>
      </c>
      <c r="AX188" s="13" t="s">
        <v>76</v>
      </c>
      <c r="AY188" s="256" t="s">
        <v>138</v>
      </c>
    </row>
    <row r="189" s="12" customFormat="1">
      <c r="A189" s="12"/>
      <c r="B189" s="235"/>
      <c r="C189" s="236"/>
      <c r="D189" s="237" t="s">
        <v>145</v>
      </c>
      <c r="E189" s="238" t="s">
        <v>1</v>
      </c>
      <c r="F189" s="239" t="s">
        <v>207</v>
      </c>
      <c r="G189" s="236"/>
      <c r="H189" s="238" t="s">
        <v>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45" t="s">
        <v>145</v>
      </c>
      <c r="AU189" s="245" t="s">
        <v>83</v>
      </c>
      <c r="AV189" s="12" t="s">
        <v>83</v>
      </c>
      <c r="AW189" s="12" t="s">
        <v>32</v>
      </c>
      <c r="AX189" s="12" t="s">
        <v>76</v>
      </c>
      <c r="AY189" s="245" t="s">
        <v>138</v>
      </c>
    </row>
    <row r="190" s="13" customFormat="1">
      <c r="A190" s="13"/>
      <c r="B190" s="246"/>
      <c r="C190" s="247"/>
      <c r="D190" s="237" t="s">
        <v>145</v>
      </c>
      <c r="E190" s="248" t="s">
        <v>1</v>
      </c>
      <c r="F190" s="249" t="s">
        <v>208</v>
      </c>
      <c r="G190" s="247"/>
      <c r="H190" s="250">
        <v>3.5569999999999999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145</v>
      </c>
      <c r="AU190" s="256" t="s">
        <v>83</v>
      </c>
      <c r="AV190" s="13" t="s">
        <v>85</v>
      </c>
      <c r="AW190" s="13" t="s">
        <v>32</v>
      </c>
      <c r="AX190" s="13" t="s">
        <v>76</v>
      </c>
      <c r="AY190" s="256" t="s">
        <v>138</v>
      </c>
    </row>
    <row r="191" s="12" customFormat="1">
      <c r="A191" s="12"/>
      <c r="B191" s="235"/>
      <c r="C191" s="236"/>
      <c r="D191" s="237" t="s">
        <v>145</v>
      </c>
      <c r="E191" s="238" t="s">
        <v>1</v>
      </c>
      <c r="F191" s="239" t="s">
        <v>205</v>
      </c>
      <c r="G191" s="236"/>
      <c r="H191" s="238" t="s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45" t="s">
        <v>145</v>
      </c>
      <c r="AU191" s="245" t="s">
        <v>83</v>
      </c>
      <c r="AV191" s="12" t="s">
        <v>83</v>
      </c>
      <c r="AW191" s="12" t="s">
        <v>32</v>
      </c>
      <c r="AX191" s="12" t="s">
        <v>76</v>
      </c>
      <c r="AY191" s="245" t="s">
        <v>138</v>
      </c>
    </row>
    <row r="192" s="13" customFormat="1">
      <c r="A192" s="13"/>
      <c r="B192" s="246"/>
      <c r="C192" s="247"/>
      <c r="D192" s="237" t="s">
        <v>145</v>
      </c>
      <c r="E192" s="248" t="s">
        <v>1</v>
      </c>
      <c r="F192" s="249" t="s">
        <v>209</v>
      </c>
      <c r="G192" s="247"/>
      <c r="H192" s="250">
        <v>0.071999999999999995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145</v>
      </c>
      <c r="AU192" s="256" t="s">
        <v>83</v>
      </c>
      <c r="AV192" s="13" t="s">
        <v>85</v>
      </c>
      <c r="AW192" s="13" t="s">
        <v>32</v>
      </c>
      <c r="AX192" s="13" t="s">
        <v>76</v>
      </c>
      <c r="AY192" s="256" t="s">
        <v>138</v>
      </c>
    </row>
    <row r="193" s="12" customFormat="1">
      <c r="A193" s="12"/>
      <c r="B193" s="235"/>
      <c r="C193" s="236"/>
      <c r="D193" s="237" t="s">
        <v>145</v>
      </c>
      <c r="E193" s="238" t="s">
        <v>1</v>
      </c>
      <c r="F193" s="239" t="s">
        <v>210</v>
      </c>
      <c r="G193" s="236"/>
      <c r="H193" s="238" t="s">
        <v>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45" t="s">
        <v>145</v>
      </c>
      <c r="AU193" s="245" t="s">
        <v>83</v>
      </c>
      <c r="AV193" s="12" t="s">
        <v>83</v>
      </c>
      <c r="AW193" s="12" t="s">
        <v>32</v>
      </c>
      <c r="AX193" s="12" t="s">
        <v>76</v>
      </c>
      <c r="AY193" s="245" t="s">
        <v>138</v>
      </c>
    </row>
    <row r="194" s="13" customFormat="1">
      <c r="A194" s="13"/>
      <c r="B194" s="246"/>
      <c r="C194" s="247"/>
      <c r="D194" s="237" t="s">
        <v>145</v>
      </c>
      <c r="E194" s="248" t="s">
        <v>1</v>
      </c>
      <c r="F194" s="249" t="s">
        <v>211</v>
      </c>
      <c r="G194" s="247"/>
      <c r="H194" s="250">
        <v>15.449999999999999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145</v>
      </c>
      <c r="AU194" s="256" t="s">
        <v>83</v>
      </c>
      <c r="AV194" s="13" t="s">
        <v>85</v>
      </c>
      <c r="AW194" s="13" t="s">
        <v>32</v>
      </c>
      <c r="AX194" s="13" t="s">
        <v>76</v>
      </c>
      <c r="AY194" s="256" t="s">
        <v>138</v>
      </c>
    </row>
    <row r="195" s="12" customFormat="1">
      <c r="A195" s="12"/>
      <c r="B195" s="235"/>
      <c r="C195" s="236"/>
      <c r="D195" s="237" t="s">
        <v>145</v>
      </c>
      <c r="E195" s="238" t="s">
        <v>1</v>
      </c>
      <c r="F195" s="239" t="s">
        <v>205</v>
      </c>
      <c r="G195" s="236"/>
      <c r="H195" s="238" t="s">
        <v>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5" t="s">
        <v>145</v>
      </c>
      <c r="AU195" s="245" t="s">
        <v>83</v>
      </c>
      <c r="AV195" s="12" t="s">
        <v>83</v>
      </c>
      <c r="AW195" s="12" t="s">
        <v>32</v>
      </c>
      <c r="AX195" s="12" t="s">
        <v>76</v>
      </c>
      <c r="AY195" s="245" t="s">
        <v>138</v>
      </c>
    </row>
    <row r="196" s="13" customFormat="1">
      <c r="A196" s="13"/>
      <c r="B196" s="246"/>
      <c r="C196" s="247"/>
      <c r="D196" s="237" t="s">
        <v>145</v>
      </c>
      <c r="E196" s="248" t="s">
        <v>1</v>
      </c>
      <c r="F196" s="249" t="s">
        <v>206</v>
      </c>
      <c r="G196" s="247"/>
      <c r="H196" s="250">
        <v>0.107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145</v>
      </c>
      <c r="AU196" s="256" t="s">
        <v>83</v>
      </c>
      <c r="AV196" s="13" t="s">
        <v>85</v>
      </c>
      <c r="AW196" s="13" t="s">
        <v>32</v>
      </c>
      <c r="AX196" s="13" t="s">
        <v>76</v>
      </c>
      <c r="AY196" s="256" t="s">
        <v>138</v>
      </c>
    </row>
    <row r="197" s="12" customFormat="1">
      <c r="A197" s="12"/>
      <c r="B197" s="235"/>
      <c r="C197" s="236"/>
      <c r="D197" s="237" t="s">
        <v>145</v>
      </c>
      <c r="E197" s="238" t="s">
        <v>1</v>
      </c>
      <c r="F197" s="239" t="s">
        <v>212</v>
      </c>
      <c r="G197" s="236"/>
      <c r="H197" s="238" t="s">
        <v>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45" t="s">
        <v>145</v>
      </c>
      <c r="AU197" s="245" t="s">
        <v>83</v>
      </c>
      <c r="AV197" s="12" t="s">
        <v>83</v>
      </c>
      <c r="AW197" s="12" t="s">
        <v>32</v>
      </c>
      <c r="AX197" s="12" t="s">
        <v>76</v>
      </c>
      <c r="AY197" s="245" t="s">
        <v>138</v>
      </c>
    </row>
    <row r="198" s="13" customFormat="1">
      <c r="A198" s="13"/>
      <c r="B198" s="246"/>
      <c r="C198" s="247"/>
      <c r="D198" s="237" t="s">
        <v>145</v>
      </c>
      <c r="E198" s="248" t="s">
        <v>1</v>
      </c>
      <c r="F198" s="249" t="s">
        <v>213</v>
      </c>
      <c r="G198" s="247"/>
      <c r="H198" s="250">
        <v>20.007000000000001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145</v>
      </c>
      <c r="AU198" s="256" t="s">
        <v>83</v>
      </c>
      <c r="AV198" s="13" t="s">
        <v>85</v>
      </c>
      <c r="AW198" s="13" t="s">
        <v>32</v>
      </c>
      <c r="AX198" s="13" t="s">
        <v>76</v>
      </c>
      <c r="AY198" s="256" t="s">
        <v>138</v>
      </c>
    </row>
    <row r="199" s="12" customFormat="1">
      <c r="A199" s="12"/>
      <c r="B199" s="235"/>
      <c r="C199" s="236"/>
      <c r="D199" s="237" t="s">
        <v>145</v>
      </c>
      <c r="E199" s="238" t="s">
        <v>1</v>
      </c>
      <c r="F199" s="239" t="s">
        <v>205</v>
      </c>
      <c r="G199" s="236"/>
      <c r="H199" s="238" t="s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45" t="s">
        <v>145</v>
      </c>
      <c r="AU199" s="245" t="s">
        <v>83</v>
      </c>
      <c r="AV199" s="12" t="s">
        <v>83</v>
      </c>
      <c r="AW199" s="12" t="s">
        <v>32</v>
      </c>
      <c r="AX199" s="12" t="s">
        <v>76</v>
      </c>
      <c r="AY199" s="245" t="s">
        <v>138</v>
      </c>
    </row>
    <row r="200" s="13" customFormat="1">
      <c r="A200" s="13"/>
      <c r="B200" s="246"/>
      <c r="C200" s="247"/>
      <c r="D200" s="237" t="s">
        <v>145</v>
      </c>
      <c r="E200" s="248" t="s">
        <v>1</v>
      </c>
      <c r="F200" s="249" t="s">
        <v>214</v>
      </c>
      <c r="G200" s="247"/>
      <c r="H200" s="250">
        <v>0.25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145</v>
      </c>
      <c r="AU200" s="256" t="s">
        <v>83</v>
      </c>
      <c r="AV200" s="13" t="s">
        <v>85</v>
      </c>
      <c r="AW200" s="13" t="s">
        <v>32</v>
      </c>
      <c r="AX200" s="13" t="s">
        <v>76</v>
      </c>
      <c r="AY200" s="256" t="s">
        <v>138</v>
      </c>
    </row>
    <row r="201" s="12" customFormat="1">
      <c r="A201" s="12"/>
      <c r="B201" s="235"/>
      <c r="C201" s="236"/>
      <c r="D201" s="237" t="s">
        <v>145</v>
      </c>
      <c r="E201" s="238" t="s">
        <v>1</v>
      </c>
      <c r="F201" s="239" t="s">
        <v>215</v>
      </c>
      <c r="G201" s="236"/>
      <c r="H201" s="238" t="s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45" t="s">
        <v>145</v>
      </c>
      <c r="AU201" s="245" t="s">
        <v>83</v>
      </c>
      <c r="AV201" s="12" t="s">
        <v>83</v>
      </c>
      <c r="AW201" s="12" t="s">
        <v>32</v>
      </c>
      <c r="AX201" s="12" t="s">
        <v>76</v>
      </c>
      <c r="AY201" s="245" t="s">
        <v>138</v>
      </c>
    </row>
    <row r="202" s="13" customFormat="1">
      <c r="A202" s="13"/>
      <c r="B202" s="246"/>
      <c r="C202" s="247"/>
      <c r="D202" s="237" t="s">
        <v>145</v>
      </c>
      <c r="E202" s="248" t="s">
        <v>1</v>
      </c>
      <c r="F202" s="249" t="s">
        <v>216</v>
      </c>
      <c r="G202" s="247"/>
      <c r="H202" s="250">
        <v>26.343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145</v>
      </c>
      <c r="AU202" s="256" t="s">
        <v>83</v>
      </c>
      <c r="AV202" s="13" t="s">
        <v>85</v>
      </c>
      <c r="AW202" s="13" t="s">
        <v>32</v>
      </c>
      <c r="AX202" s="13" t="s">
        <v>76</v>
      </c>
      <c r="AY202" s="256" t="s">
        <v>138</v>
      </c>
    </row>
    <row r="203" s="12" customFormat="1">
      <c r="A203" s="12"/>
      <c r="B203" s="235"/>
      <c r="C203" s="236"/>
      <c r="D203" s="237" t="s">
        <v>145</v>
      </c>
      <c r="E203" s="238" t="s">
        <v>1</v>
      </c>
      <c r="F203" s="239" t="s">
        <v>205</v>
      </c>
      <c r="G203" s="236"/>
      <c r="H203" s="238" t="s">
        <v>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45" t="s">
        <v>145</v>
      </c>
      <c r="AU203" s="245" t="s">
        <v>83</v>
      </c>
      <c r="AV203" s="12" t="s">
        <v>83</v>
      </c>
      <c r="AW203" s="12" t="s">
        <v>32</v>
      </c>
      <c r="AX203" s="12" t="s">
        <v>76</v>
      </c>
      <c r="AY203" s="245" t="s">
        <v>138</v>
      </c>
    </row>
    <row r="204" s="13" customFormat="1">
      <c r="A204" s="13"/>
      <c r="B204" s="246"/>
      <c r="C204" s="247"/>
      <c r="D204" s="237" t="s">
        <v>145</v>
      </c>
      <c r="E204" s="248" t="s">
        <v>1</v>
      </c>
      <c r="F204" s="249" t="s">
        <v>217</v>
      </c>
      <c r="G204" s="247"/>
      <c r="H204" s="250">
        <v>0.215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145</v>
      </c>
      <c r="AU204" s="256" t="s">
        <v>83</v>
      </c>
      <c r="AV204" s="13" t="s">
        <v>85</v>
      </c>
      <c r="AW204" s="13" t="s">
        <v>32</v>
      </c>
      <c r="AX204" s="13" t="s">
        <v>76</v>
      </c>
      <c r="AY204" s="256" t="s">
        <v>138</v>
      </c>
    </row>
    <row r="205" s="12" customFormat="1">
      <c r="A205" s="12"/>
      <c r="B205" s="235"/>
      <c r="C205" s="236"/>
      <c r="D205" s="237" t="s">
        <v>145</v>
      </c>
      <c r="E205" s="238" t="s">
        <v>1</v>
      </c>
      <c r="F205" s="239" t="s">
        <v>218</v>
      </c>
      <c r="G205" s="236"/>
      <c r="H205" s="238" t="s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45" t="s">
        <v>145</v>
      </c>
      <c r="AU205" s="245" t="s">
        <v>83</v>
      </c>
      <c r="AV205" s="12" t="s">
        <v>83</v>
      </c>
      <c r="AW205" s="12" t="s">
        <v>32</v>
      </c>
      <c r="AX205" s="12" t="s">
        <v>76</v>
      </c>
      <c r="AY205" s="245" t="s">
        <v>138</v>
      </c>
    </row>
    <row r="206" s="13" customFormat="1">
      <c r="A206" s="13"/>
      <c r="B206" s="246"/>
      <c r="C206" s="247"/>
      <c r="D206" s="237" t="s">
        <v>145</v>
      </c>
      <c r="E206" s="248" t="s">
        <v>1</v>
      </c>
      <c r="F206" s="249" t="s">
        <v>219</v>
      </c>
      <c r="G206" s="247"/>
      <c r="H206" s="250">
        <v>10.448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6" t="s">
        <v>145</v>
      </c>
      <c r="AU206" s="256" t="s">
        <v>83</v>
      </c>
      <c r="AV206" s="13" t="s">
        <v>85</v>
      </c>
      <c r="AW206" s="13" t="s">
        <v>32</v>
      </c>
      <c r="AX206" s="13" t="s">
        <v>76</v>
      </c>
      <c r="AY206" s="256" t="s">
        <v>138</v>
      </c>
    </row>
    <row r="207" s="12" customFormat="1">
      <c r="A207" s="12"/>
      <c r="B207" s="235"/>
      <c r="C207" s="236"/>
      <c r="D207" s="237" t="s">
        <v>145</v>
      </c>
      <c r="E207" s="238" t="s">
        <v>1</v>
      </c>
      <c r="F207" s="239" t="s">
        <v>205</v>
      </c>
      <c r="G207" s="236"/>
      <c r="H207" s="238" t="s">
        <v>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45" t="s">
        <v>145</v>
      </c>
      <c r="AU207" s="245" t="s">
        <v>83</v>
      </c>
      <c r="AV207" s="12" t="s">
        <v>83</v>
      </c>
      <c r="AW207" s="12" t="s">
        <v>32</v>
      </c>
      <c r="AX207" s="12" t="s">
        <v>76</v>
      </c>
      <c r="AY207" s="245" t="s">
        <v>138</v>
      </c>
    </row>
    <row r="208" s="13" customFormat="1">
      <c r="A208" s="13"/>
      <c r="B208" s="246"/>
      <c r="C208" s="247"/>
      <c r="D208" s="237" t="s">
        <v>145</v>
      </c>
      <c r="E208" s="248" t="s">
        <v>1</v>
      </c>
      <c r="F208" s="249" t="s">
        <v>220</v>
      </c>
      <c r="G208" s="247"/>
      <c r="H208" s="250">
        <v>0.14299999999999999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6" t="s">
        <v>145</v>
      </c>
      <c r="AU208" s="256" t="s">
        <v>83</v>
      </c>
      <c r="AV208" s="13" t="s">
        <v>85</v>
      </c>
      <c r="AW208" s="13" t="s">
        <v>32</v>
      </c>
      <c r="AX208" s="13" t="s">
        <v>76</v>
      </c>
      <c r="AY208" s="256" t="s">
        <v>138</v>
      </c>
    </row>
    <row r="209" s="2" customFormat="1" ht="20.5" customHeight="1">
      <c r="A209" s="37"/>
      <c r="B209" s="38"/>
      <c r="C209" s="221" t="s">
        <v>221</v>
      </c>
      <c r="D209" s="221" t="s">
        <v>140</v>
      </c>
      <c r="E209" s="222" t="s">
        <v>222</v>
      </c>
      <c r="F209" s="223" t="s">
        <v>223</v>
      </c>
      <c r="G209" s="224" t="s">
        <v>169</v>
      </c>
      <c r="H209" s="225">
        <v>3167.52</v>
      </c>
      <c r="I209" s="226"/>
      <c r="J209" s="227">
        <f>ROUND(I209*H209,2)</f>
        <v>0</v>
      </c>
      <c r="K209" s="228"/>
      <c r="L209" s="43"/>
      <c r="M209" s="229" t="s">
        <v>1</v>
      </c>
      <c r="N209" s="230" t="s">
        <v>41</v>
      </c>
      <c r="O209" s="90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3" t="s">
        <v>139</v>
      </c>
      <c r="AT209" s="233" t="s">
        <v>140</v>
      </c>
      <c r="AU209" s="233" t="s">
        <v>83</v>
      </c>
      <c r="AY209" s="16" t="s">
        <v>138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83</v>
      </c>
      <c r="BK209" s="234">
        <f>ROUND(I209*H209,2)</f>
        <v>0</v>
      </c>
      <c r="BL209" s="16" t="s">
        <v>139</v>
      </c>
      <c r="BM209" s="233" t="s">
        <v>224</v>
      </c>
    </row>
    <row r="210" s="12" customFormat="1">
      <c r="A210" s="12"/>
      <c r="B210" s="235"/>
      <c r="C210" s="236"/>
      <c r="D210" s="237" t="s">
        <v>145</v>
      </c>
      <c r="E210" s="238" t="s">
        <v>1</v>
      </c>
      <c r="F210" s="239" t="s">
        <v>191</v>
      </c>
      <c r="G210" s="236"/>
      <c r="H210" s="238" t="s">
        <v>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45" t="s">
        <v>145</v>
      </c>
      <c r="AU210" s="245" t="s">
        <v>83</v>
      </c>
      <c r="AV210" s="12" t="s">
        <v>83</v>
      </c>
      <c r="AW210" s="12" t="s">
        <v>32</v>
      </c>
      <c r="AX210" s="12" t="s">
        <v>76</v>
      </c>
      <c r="AY210" s="245" t="s">
        <v>138</v>
      </c>
    </row>
    <row r="211" s="12" customFormat="1">
      <c r="A211" s="12"/>
      <c r="B211" s="235"/>
      <c r="C211" s="236"/>
      <c r="D211" s="237" t="s">
        <v>145</v>
      </c>
      <c r="E211" s="238" t="s">
        <v>1</v>
      </c>
      <c r="F211" s="239" t="s">
        <v>183</v>
      </c>
      <c r="G211" s="236"/>
      <c r="H211" s="238" t="s">
        <v>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45" t="s">
        <v>145</v>
      </c>
      <c r="AU211" s="245" t="s">
        <v>83</v>
      </c>
      <c r="AV211" s="12" t="s">
        <v>83</v>
      </c>
      <c r="AW211" s="12" t="s">
        <v>32</v>
      </c>
      <c r="AX211" s="12" t="s">
        <v>76</v>
      </c>
      <c r="AY211" s="245" t="s">
        <v>138</v>
      </c>
    </row>
    <row r="212" s="13" customFormat="1">
      <c r="A212" s="13"/>
      <c r="B212" s="246"/>
      <c r="C212" s="247"/>
      <c r="D212" s="237" t="s">
        <v>145</v>
      </c>
      <c r="E212" s="248" t="s">
        <v>1</v>
      </c>
      <c r="F212" s="249" t="s">
        <v>225</v>
      </c>
      <c r="G212" s="247"/>
      <c r="H212" s="250">
        <v>1952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145</v>
      </c>
      <c r="AU212" s="256" t="s">
        <v>83</v>
      </c>
      <c r="AV212" s="13" t="s">
        <v>85</v>
      </c>
      <c r="AW212" s="13" t="s">
        <v>32</v>
      </c>
      <c r="AX212" s="13" t="s">
        <v>76</v>
      </c>
      <c r="AY212" s="256" t="s">
        <v>138</v>
      </c>
    </row>
    <row r="213" s="12" customFormat="1">
      <c r="A213" s="12"/>
      <c r="B213" s="235"/>
      <c r="C213" s="236"/>
      <c r="D213" s="237" t="s">
        <v>145</v>
      </c>
      <c r="E213" s="238" t="s">
        <v>1</v>
      </c>
      <c r="F213" s="239" t="s">
        <v>185</v>
      </c>
      <c r="G213" s="236"/>
      <c r="H213" s="238" t="s">
        <v>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45" t="s">
        <v>145</v>
      </c>
      <c r="AU213" s="245" t="s">
        <v>83</v>
      </c>
      <c r="AV213" s="12" t="s">
        <v>83</v>
      </c>
      <c r="AW213" s="12" t="s">
        <v>32</v>
      </c>
      <c r="AX213" s="12" t="s">
        <v>76</v>
      </c>
      <c r="AY213" s="245" t="s">
        <v>138</v>
      </c>
    </row>
    <row r="214" s="13" customFormat="1">
      <c r="A214" s="13"/>
      <c r="B214" s="246"/>
      <c r="C214" s="247"/>
      <c r="D214" s="237" t="s">
        <v>145</v>
      </c>
      <c r="E214" s="248" t="s">
        <v>1</v>
      </c>
      <c r="F214" s="249" t="s">
        <v>226</v>
      </c>
      <c r="G214" s="247"/>
      <c r="H214" s="250">
        <v>16.059000000000001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145</v>
      </c>
      <c r="AU214" s="256" t="s">
        <v>83</v>
      </c>
      <c r="AV214" s="13" t="s">
        <v>85</v>
      </c>
      <c r="AW214" s="13" t="s">
        <v>32</v>
      </c>
      <c r="AX214" s="13" t="s">
        <v>76</v>
      </c>
      <c r="AY214" s="256" t="s">
        <v>138</v>
      </c>
    </row>
    <row r="215" s="12" customFormat="1">
      <c r="A215" s="12"/>
      <c r="B215" s="235"/>
      <c r="C215" s="236"/>
      <c r="D215" s="237" t="s">
        <v>145</v>
      </c>
      <c r="E215" s="238" t="s">
        <v>1</v>
      </c>
      <c r="F215" s="239" t="s">
        <v>199</v>
      </c>
      <c r="G215" s="236"/>
      <c r="H215" s="238" t="s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5" t="s">
        <v>145</v>
      </c>
      <c r="AU215" s="245" t="s">
        <v>83</v>
      </c>
      <c r="AV215" s="12" t="s">
        <v>83</v>
      </c>
      <c r="AW215" s="12" t="s">
        <v>32</v>
      </c>
      <c r="AX215" s="12" t="s">
        <v>76</v>
      </c>
      <c r="AY215" s="245" t="s">
        <v>138</v>
      </c>
    </row>
    <row r="216" s="13" customFormat="1">
      <c r="A216" s="13"/>
      <c r="B216" s="246"/>
      <c r="C216" s="247"/>
      <c r="D216" s="237" t="s">
        <v>145</v>
      </c>
      <c r="E216" s="248" t="s">
        <v>1</v>
      </c>
      <c r="F216" s="249" t="s">
        <v>227</v>
      </c>
      <c r="G216" s="247"/>
      <c r="H216" s="250">
        <v>175.99500000000001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145</v>
      </c>
      <c r="AU216" s="256" t="s">
        <v>83</v>
      </c>
      <c r="AV216" s="13" t="s">
        <v>85</v>
      </c>
      <c r="AW216" s="13" t="s">
        <v>32</v>
      </c>
      <c r="AX216" s="13" t="s">
        <v>76</v>
      </c>
      <c r="AY216" s="256" t="s">
        <v>138</v>
      </c>
    </row>
    <row r="217" s="13" customFormat="1">
      <c r="A217" s="13"/>
      <c r="B217" s="246"/>
      <c r="C217" s="247"/>
      <c r="D217" s="237" t="s">
        <v>145</v>
      </c>
      <c r="E217" s="248" t="s">
        <v>1</v>
      </c>
      <c r="F217" s="249" t="s">
        <v>228</v>
      </c>
      <c r="G217" s="247"/>
      <c r="H217" s="250">
        <v>18.172999999999998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6" t="s">
        <v>145</v>
      </c>
      <c r="AU217" s="256" t="s">
        <v>83</v>
      </c>
      <c r="AV217" s="13" t="s">
        <v>85</v>
      </c>
      <c r="AW217" s="13" t="s">
        <v>32</v>
      </c>
      <c r="AX217" s="13" t="s">
        <v>76</v>
      </c>
      <c r="AY217" s="256" t="s">
        <v>138</v>
      </c>
    </row>
    <row r="218" s="12" customFormat="1">
      <c r="A218" s="12"/>
      <c r="B218" s="235"/>
      <c r="C218" s="236"/>
      <c r="D218" s="237" t="s">
        <v>145</v>
      </c>
      <c r="E218" s="238" t="s">
        <v>1</v>
      </c>
      <c r="F218" s="239" t="s">
        <v>201</v>
      </c>
      <c r="G218" s="236"/>
      <c r="H218" s="238" t="s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45" t="s">
        <v>145</v>
      </c>
      <c r="AU218" s="245" t="s">
        <v>83</v>
      </c>
      <c r="AV218" s="12" t="s">
        <v>83</v>
      </c>
      <c r="AW218" s="12" t="s">
        <v>32</v>
      </c>
      <c r="AX218" s="12" t="s">
        <v>76</v>
      </c>
      <c r="AY218" s="245" t="s">
        <v>138</v>
      </c>
    </row>
    <row r="219" s="13" customFormat="1">
      <c r="A219" s="13"/>
      <c r="B219" s="246"/>
      <c r="C219" s="247"/>
      <c r="D219" s="237" t="s">
        <v>145</v>
      </c>
      <c r="E219" s="248" t="s">
        <v>1</v>
      </c>
      <c r="F219" s="249" t="s">
        <v>229</v>
      </c>
      <c r="G219" s="247"/>
      <c r="H219" s="250">
        <v>1.8160000000000001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6" t="s">
        <v>145</v>
      </c>
      <c r="AU219" s="256" t="s">
        <v>83</v>
      </c>
      <c r="AV219" s="13" t="s">
        <v>85</v>
      </c>
      <c r="AW219" s="13" t="s">
        <v>32</v>
      </c>
      <c r="AX219" s="13" t="s">
        <v>76</v>
      </c>
      <c r="AY219" s="256" t="s">
        <v>138</v>
      </c>
    </row>
    <row r="220" s="12" customFormat="1">
      <c r="A220" s="12"/>
      <c r="B220" s="235"/>
      <c r="C220" s="236"/>
      <c r="D220" s="237" t="s">
        <v>145</v>
      </c>
      <c r="E220" s="238" t="s">
        <v>1</v>
      </c>
      <c r="F220" s="239" t="s">
        <v>203</v>
      </c>
      <c r="G220" s="236"/>
      <c r="H220" s="238" t="s">
        <v>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45" t="s">
        <v>145</v>
      </c>
      <c r="AU220" s="245" t="s">
        <v>83</v>
      </c>
      <c r="AV220" s="12" t="s">
        <v>83</v>
      </c>
      <c r="AW220" s="12" t="s">
        <v>32</v>
      </c>
      <c r="AX220" s="12" t="s">
        <v>76</v>
      </c>
      <c r="AY220" s="245" t="s">
        <v>138</v>
      </c>
    </row>
    <row r="221" s="13" customFormat="1">
      <c r="A221" s="13"/>
      <c r="B221" s="246"/>
      <c r="C221" s="247"/>
      <c r="D221" s="237" t="s">
        <v>145</v>
      </c>
      <c r="E221" s="248" t="s">
        <v>1</v>
      </c>
      <c r="F221" s="249" t="s">
        <v>230</v>
      </c>
      <c r="G221" s="247"/>
      <c r="H221" s="250">
        <v>100.17400000000001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145</v>
      </c>
      <c r="AU221" s="256" t="s">
        <v>83</v>
      </c>
      <c r="AV221" s="13" t="s">
        <v>85</v>
      </c>
      <c r="AW221" s="13" t="s">
        <v>32</v>
      </c>
      <c r="AX221" s="13" t="s">
        <v>76</v>
      </c>
      <c r="AY221" s="256" t="s">
        <v>138</v>
      </c>
    </row>
    <row r="222" s="13" customFormat="1">
      <c r="A222" s="13"/>
      <c r="B222" s="246"/>
      <c r="C222" s="247"/>
      <c r="D222" s="237" t="s">
        <v>145</v>
      </c>
      <c r="E222" s="248" t="s">
        <v>1</v>
      </c>
      <c r="F222" s="249" t="s">
        <v>231</v>
      </c>
      <c r="G222" s="247"/>
      <c r="H222" s="250">
        <v>5.335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145</v>
      </c>
      <c r="AU222" s="256" t="s">
        <v>83</v>
      </c>
      <c r="AV222" s="13" t="s">
        <v>85</v>
      </c>
      <c r="AW222" s="13" t="s">
        <v>32</v>
      </c>
      <c r="AX222" s="13" t="s">
        <v>76</v>
      </c>
      <c r="AY222" s="256" t="s">
        <v>138</v>
      </c>
    </row>
    <row r="223" s="12" customFormat="1">
      <c r="A223" s="12"/>
      <c r="B223" s="235"/>
      <c r="C223" s="236"/>
      <c r="D223" s="237" t="s">
        <v>145</v>
      </c>
      <c r="E223" s="238" t="s">
        <v>1</v>
      </c>
      <c r="F223" s="239" t="s">
        <v>205</v>
      </c>
      <c r="G223" s="236"/>
      <c r="H223" s="238" t="s">
        <v>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45" t="s">
        <v>145</v>
      </c>
      <c r="AU223" s="245" t="s">
        <v>83</v>
      </c>
      <c r="AV223" s="12" t="s">
        <v>83</v>
      </c>
      <c r="AW223" s="12" t="s">
        <v>32</v>
      </c>
      <c r="AX223" s="12" t="s">
        <v>76</v>
      </c>
      <c r="AY223" s="245" t="s">
        <v>138</v>
      </c>
    </row>
    <row r="224" s="13" customFormat="1">
      <c r="A224" s="13"/>
      <c r="B224" s="246"/>
      <c r="C224" s="247"/>
      <c r="D224" s="237" t="s">
        <v>145</v>
      </c>
      <c r="E224" s="248" t="s">
        <v>1</v>
      </c>
      <c r="F224" s="249" t="s">
        <v>232</v>
      </c>
      <c r="G224" s="247"/>
      <c r="H224" s="250">
        <v>0.85899999999999999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6" t="s">
        <v>145</v>
      </c>
      <c r="AU224" s="256" t="s">
        <v>83</v>
      </c>
      <c r="AV224" s="13" t="s">
        <v>85</v>
      </c>
      <c r="AW224" s="13" t="s">
        <v>32</v>
      </c>
      <c r="AX224" s="13" t="s">
        <v>76</v>
      </c>
      <c r="AY224" s="256" t="s">
        <v>138</v>
      </c>
    </row>
    <row r="225" s="12" customFormat="1">
      <c r="A225" s="12"/>
      <c r="B225" s="235"/>
      <c r="C225" s="236"/>
      <c r="D225" s="237" t="s">
        <v>145</v>
      </c>
      <c r="E225" s="238" t="s">
        <v>1</v>
      </c>
      <c r="F225" s="239" t="s">
        <v>207</v>
      </c>
      <c r="G225" s="236"/>
      <c r="H225" s="238" t="s">
        <v>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45" t="s">
        <v>145</v>
      </c>
      <c r="AU225" s="245" t="s">
        <v>83</v>
      </c>
      <c r="AV225" s="12" t="s">
        <v>83</v>
      </c>
      <c r="AW225" s="12" t="s">
        <v>32</v>
      </c>
      <c r="AX225" s="12" t="s">
        <v>76</v>
      </c>
      <c r="AY225" s="245" t="s">
        <v>138</v>
      </c>
    </row>
    <row r="226" s="13" customFormat="1">
      <c r="A226" s="13"/>
      <c r="B226" s="246"/>
      <c r="C226" s="247"/>
      <c r="D226" s="237" t="s">
        <v>145</v>
      </c>
      <c r="E226" s="248" t="s">
        <v>1</v>
      </c>
      <c r="F226" s="249" t="s">
        <v>233</v>
      </c>
      <c r="G226" s="247"/>
      <c r="H226" s="250">
        <v>9.4760000000000009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6" t="s">
        <v>145</v>
      </c>
      <c r="AU226" s="256" t="s">
        <v>83</v>
      </c>
      <c r="AV226" s="13" t="s">
        <v>85</v>
      </c>
      <c r="AW226" s="13" t="s">
        <v>32</v>
      </c>
      <c r="AX226" s="13" t="s">
        <v>76</v>
      </c>
      <c r="AY226" s="256" t="s">
        <v>138</v>
      </c>
    </row>
    <row r="227" s="13" customFormat="1">
      <c r="A227" s="13"/>
      <c r="B227" s="246"/>
      <c r="C227" s="247"/>
      <c r="D227" s="237" t="s">
        <v>145</v>
      </c>
      <c r="E227" s="248" t="s">
        <v>1</v>
      </c>
      <c r="F227" s="249" t="s">
        <v>234</v>
      </c>
      <c r="G227" s="247"/>
      <c r="H227" s="250">
        <v>22.68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6" t="s">
        <v>145</v>
      </c>
      <c r="AU227" s="256" t="s">
        <v>83</v>
      </c>
      <c r="AV227" s="13" t="s">
        <v>85</v>
      </c>
      <c r="AW227" s="13" t="s">
        <v>32</v>
      </c>
      <c r="AX227" s="13" t="s">
        <v>76</v>
      </c>
      <c r="AY227" s="256" t="s">
        <v>138</v>
      </c>
    </row>
    <row r="228" s="12" customFormat="1">
      <c r="A228" s="12"/>
      <c r="B228" s="235"/>
      <c r="C228" s="236"/>
      <c r="D228" s="237" t="s">
        <v>145</v>
      </c>
      <c r="E228" s="238" t="s">
        <v>1</v>
      </c>
      <c r="F228" s="239" t="s">
        <v>205</v>
      </c>
      <c r="G228" s="236"/>
      <c r="H228" s="238" t="s">
        <v>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5" t="s">
        <v>145</v>
      </c>
      <c r="AU228" s="245" t="s">
        <v>83</v>
      </c>
      <c r="AV228" s="12" t="s">
        <v>83</v>
      </c>
      <c r="AW228" s="12" t="s">
        <v>32</v>
      </c>
      <c r="AX228" s="12" t="s">
        <v>76</v>
      </c>
      <c r="AY228" s="245" t="s">
        <v>138</v>
      </c>
    </row>
    <row r="229" s="13" customFormat="1">
      <c r="A229" s="13"/>
      <c r="B229" s="246"/>
      <c r="C229" s="247"/>
      <c r="D229" s="237" t="s">
        <v>145</v>
      </c>
      <c r="E229" s="248" t="s">
        <v>1</v>
      </c>
      <c r="F229" s="249" t="s">
        <v>235</v>
      </c>
      <c r="G229" s="247"/>
      <c r="H229" s="250">
        <v>0.60999999999999999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6" t="s">
        <v>145</v>
      </c>
      <c r="AU229" s="256" t="s">
        <v>83</v>
      </c>
      <c r="AV229" s="13" t="s">
        <v>85</v>
      </c>
      <c r="AW229" s="13" t="s">
        <v>32</v>
      </c>
      <c r="AX229" s="13" t="s">
        <v>76</v>
      </c>
      <c r="AY229" s="256" t="s">
        <v>138</v>
      </c>
    </row>
    <row r="230" s="12" customFormat="1">
      <c r="A230" s="12"/>
      <c r="B230" s="235"/>
      <c r="C230" s="236"/>
      <c r="D230" s="237" t="s">
        <v>145</v>
      </c>
      <c r="E230" s="238" t="s">
        <v>1</v>
      </c>
      <c r="F230" s="239" t="s">
        <v>210</v>
      </c>
      <c r="G230" s="236"/>
      <c r="H230" s="238" t="s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45" t="s">
        <v>145</v>
      </c>
      <c r="AU230" s="245" t="s">
        <v>83</v>
      </c>
      <c r="AV230" s="12" t="s">
        <v>83</v>
      </c>
      <c r="AW230" s="12" t="s">
        <v>32</v>
      </c>
      <c r="AX230" s="12" t="s">
        <v>76</v>
      </c>
      <c r="AY230" s="245" t="s">
        <v>138</v>
      </c>
    </row>
    <row r="231" s="13" customFormat="1">
      <c r="A231" s="13"/>
      <c r="B231" s="246"/>
      <c r="C231" s="247"/>
      <c r="D231" s="237" t="s">
        <v>145</v>
      </c>
      <c r="E231" s="248" t="s">
        <v>1</v>
      </c>
      <c r="F231" s="249" t="s">
        <v>236</v>
      </c>
      <c r="G231" s="247"/>
      <c r="H231" s="250">
        <v>115.101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145</v>
      </c>
      <c r="AU231" s="256" t="s">
        <v>83</v>
      </c>
      <c r="AV231" s="13" t="s">
        <v>85</v>
      </c>
      <c r="AW231" s="13" t="s">
        <v>32</v>
      </c>
      <c r="AX231" s="13" t="s">
        <v>76</v>
      </c>
      <c r="AY231" s="256" t="s">
        <v>138</v>
      </c>
    </row>
    <row r="232" s="12" customFormat="1">
      <c r="A232" s="12"/>
      <c r="B232" s="235"/>
      <c r="C232" s="236"/>
      <c r="D232" s="237" t="s">
        <v>145</v>
      </c>
      <c r="E232" s="238" t="s">
        <v>1</v>
      </c>
      <c r="F232" s="239" t="s">
        <v>205</v>
      </c>
      <c r="G232" s="236"/>
      <c r="H232" s="238" t="s">
        <v>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5" t="s">
        <v>145</v>
      </c>
      <c r="AU232" s="245" t="s">
        <v>83</v>
      </c>
      <c r="AV232" s="12" t="s">
        <v>83</v>
      </c>
      <c r="AW232" s="12" t="s">
        <v>32</v>
      </c>
      <c r="AX232" s="12" t="s">
        <v>76</v>
      </c>
      <c r="AY232" s="245" t="s">
        <v>138</v>
      </c>
    </row>
    <row r="233" s="13" customFormat="1">
      <c r="A233" s="13"/>
      <c r="B233" s="246"/>
      <c r="C233" s="247"/>
      <c r="D233" s="237" t="s">
        <v>145</v>
      </c>
      <c r="E233" s="248" t="s">
        <v>1</v>
      </c>
      <c r="F233" s="249" t="s">
        <v>237</v>
      </c>
      <c r="G233" s="247"/>
      <c r="H233" s="250">
        <v>1.014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6" t="s">
        <v>145</v>
      </c>
      <c r="AU233" s="256" t="s">
        <v>83</v>
      </c>
      <c r="AV233" s="13" t="s">
        <v>85</v>
      </c>
      <c r="AW233" s="13" t="s">
        <v>32</v>
      </c>
      <c r="AX233" s="13" t="s">
        <v>76</v>
      </c>
      <c r="AY233" s="256" t="s">
        <v>138</v>
      </c>
    </row>
    <row r="234" s="12" customFormat="1">
      <c r="A234" s="12"/>
      <c r="B234" s="235"/>
      <c r="C234" s="236"/>
      <c r="D234" s="237" t="s">
        <v>145</v>
      </c>
      <c r="E234" s="238" t="s">
        <v>1</v>
      </c>
      <c r="F234" s="239" t="s">
        <v>212</v>
      </c>
      <c r="G234" s="236"/>
      <c r="H234" s="238" t="s">
        <v>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45" t="s">
        <v>145</v>
      </c>
      <c r="AU234" s="245" t="s">
        <v>83</v>
      </c>
      <c r="AV234" s="12" t="s">
        <v>83</v>
      </c>
      <c r="AW234" s="12" t="s">
        <v>32</v>
      </c>
      <c r="AX234" s="12" t="s">
        <v>76</v>
      </c>
      <c r="AY234" s="245" t="s">
        <v>138</v>
      </c>
    </row>
    <row r="235" s="13" customFormat="1">
      <c r="A235" s="13"/>
      <c r="B235" s="246"/>
      <c r="C235" s="247"/>
      <c r="D235" s="237" t="s">
        <v>145</v>
      </c>
      <c r="E235" s="248" t="s">
        <v>1</v>
      </c>
      <c r="F235" s="249" t="s">
        <v>238</v>
      </c>
      <c r="G235" s="247"/>
      <c r="H235" s="250">
        <v>215.07499999999999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145</v>
      </c>
      <c r="AU235" s="256" t="s">
        <v>83</v>
      </c>
      <c r="AV235" s="13" t="s">
        <v>85</v>
      </c>
      <c r="AW235" s="13" t="s">
        <v>32</v>
      </c>
      <c r="AX235" s="13" t="s">
        <v>76</v>
      </c>
      <c r="AY235" s="256" t="s">
        <v>138</v>
      </c>
    </row>
    <row r="236" s="12" customFormat="1">
      <c r="A236" s="12"/>
      <c r="B236" s="235"/>
      <c r="C236" s="236"/>
      <c r="D236" s="237" t="s">
        <v>145</v>
      </c>
      <c r="E236" s="238" t="s">
        <v>1</v>
      </c>
      <c r="F236" s="239" t="s">
        <v>205</v>
      </c>
      <c r="G236" s="236"/>
      <c r="H236" s="238" t="s">
        <v>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45" t="s">
        <v>145</v>
      </c>
      <c r="AU236" s="245" t="s">
        <v>83</v>
      </c>
      <c r="AV236" s="12" t="s">
        <v>83</v>
      </c>
      <c r="AW236" s="12" t="s">
        <v>32</v>
      </c>
      <c r="AX236" s="12" t="s">
        <v>76</v>
      </c>
      <c r="AY236" s="245" t="s">
        <v>138</v>
      </c>
    </row>
    <row r="237" s="13" customFormat="1">
      <c r="A237" s="13"/>
      <c r="B237" s="246"/>
      <c r="C237" s="247"/>
      <c r="D237" s="237" t="s">
        <v>145</v>
      </c>
      <c r="E237" s="248" t="s">
        <v>1</v>
      </c>
      <c r="F237" s="249" t="s">
        <v>239</v>
      </c>
      <c r="G237" s="247"/>
      <c r="H237" s="250">
        <v>2.6920000000000002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145</v>
      </c>
      <c r="AU237" s="256" t="s">
        <v>83</v>
      </c>
      <c r="AV237" s="13" t="s">
        <v>85</v>
      </c>
      <c r="AW237" s="13" t="s">
        <v>32</v>
      </c>
      <c r="AX237" s="13" t="s">
        <v>76</v>
      </c>
      <c r="AY237" s="256" t="s">
        <v>138</v>
      </c>
    </row>
    <row r="238" s="12" customFormat="1">
      <c r="A238" s="12"/>
      <c r="B238" s="235"/>
      <c r="C238" s="236"/>
      <c r="D238" s="237" t="s">
        <v>145</v>
      </c>
      <c r="E238" s="238" t="s">
        <v>1</v>
      </c>
      <c r="F238" s="239" t="s">
        <v>215</v>
      </c>
      <c r="G238" s="236"/>
      <c r="H238" s="238" t="s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45" t="s">
        <v>145</v>
      </c>
      <c r="AU238" s="245" t="s">
        <v>83</v>
      </c>
      <c r="AV238" s="12" t="s">
        <v>83</v>
      </c>
      <c r="AW238" s="12" t="s">
        <v>32</v>
      </c>
      <c r="AX238" s="12" t="s">
        <v>76</v>
      </c>
      <c r="AY238" s="245" t="s">
        <v>138</v>
      </c>
    </row>
    <row r="239" s="13" customFormat="1">
      <c r="A239" s="13"/>
      <c r="B239" s="246"/>
      <c r="C239" s="247"/>
      <c r="D239" s="237" t="s">
        <v>145</v>
      </c>
      <c r="E239" s="248" t="s">
        <v>1</v>
      </c>
      <c r="F239" s="249" t="s">
        <v>240</v>
      </c>
      <c r="G239" s="247"/>
      <c r="H239" s="250">
        <v>424.48200000000003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145</v>
      </c>
      <c r="AU239" s="256" t="s">
        <v>83</v>
      </c>
      <c r="AV239" s="13" t="s">
        <v>85</v>
      </c>
      <c r="AW239" s="13" t="s">
        <v>32</v>
      </c>
      <c r="AX239" s="13" t="s">
        <v>76</v>
      </c>
      <c r="AY239" s="256" t="s">
        <v>138</v>
      </c>
    </row>
    <row r="240" s="13" customFormat="1">
      <c r="A240" s="13"/>
      <c r="B240" s="246"/>
      <c r="C240" s="247"/>
      <c r="D240" s="237" t="s">
        <v>145</v>
      </c>
      <c r="E240" s="248" t="s">
        <v>1</v>
      </c>
      <c r="F240" s="249" t="s">
        <v>241</v>
      </c>
      <c r="G240" s="247"/>
      <c r="H240" s="250">
        <v>16.006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6" t="s">
        <v>145</v>
      </c>
      <c r="AU240" s="256" t="s">
        <v>83</v>
      </c>
      <c r="AV240" s="13" t="s">
        <v>85</v>
      </c>
      <c r="AW240" s="13" t="s">
        <v>32</v>
      </c>
      <c r="AX240" s="13" t="s">
        <v>76</v>
      </c>
      <c r="AY240" s="256" t="s">
        <v>138</v>
      </c>
    </row>
    <row r="241" s="12" customFormat="1">
      <c r="A241" s="12"/>
      <c r="B241" s="235"/>
      <c r="C241" s="236"/>
      <c r="D241" s="237" t="s">
        <v>145</v>
      </c>
      <c r="E241" s="238" t="s">
        <v>1</v>
      </c>
      <c r="F241" s="239" t="s">
        <v>205</v>
      </c>
      <c r="G241" s="236"/>
      <c r="H241" s="238" t="s">
        <v>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45" t="s">
        <v>145</v>
      </c>
      <c r="AU241" s="245" t="s">
        <v>83</v>
      </c>
      <c r="AV241" s="12" t="s">
        <v>83</v>
      </c>
      <c r="AW241" s="12" t="s">
        <v>32</v>
      </c>
      <c r="AX241" s="12" t="s">
        <v>76</v>
      </c>
      <c r="AY241" s="245" t="s">
        <v>138</v>
      </c>
    </row>
    <row r="242" s="13" customFormat="1">
      <c r="A242" s="13"/>
      <c r="B242" s="246"/>
      <c r="C242" s="247"/>
      <c r="D242" s="237" t="s">
        <v>145</v>
      </c>
      <c r="E242" s="248" t="s">
        <v>1</v>
      </c>
      <c r="F242" s="249" t="s">
        <v>242</v>
      </c>
      <c r="G242" s="247"/>
      <c r="H242" s="250">
        <v>3.5950000000000002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6" t="s">
        <v>145</v>
      </c>
      <c r="AU242" s="256" t="s">
        <v>83</v>
      </c>
      <c r="AV242" s="13" t="s">
        <v>85</v>
      </c>
      <c r="AW242" s="13" t="s">
        <v>32</v>
      </c>
      <c r="AX242" s="13" t="s">
        <v>76</v>
      </c>
      <c r="AY242" s="256" t="s">
        <v>138</v>
      </c>
    </row>
    <row r="243" s="12" customFormat="1">
      <c r="A243" s="12"/>
      <c r="B243" s="235"/>
      <c r="C243" s="236"/>
      <c r="D243" s="237" t="s">
        <v>145</v>
      </c>
      <c r="E243" s="238" t="s">
        <v>1</v>
      </c>
      <c r="F243" s="239" t="s">
        <v>218</v>
      </c>
      <c r="G243" s="236"/>
      <c r="H243" s="238" t="s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45" t="s">
        <v>145</v>
      </c>
      <c r="AU243" s="245" t="s">
        <v>83</v>
      </c>
      <c r="AV243" s="12" t="s">
        <v>83</v>
      </c>
      <c r="AW243" s="12" t="s">
        <v>32</v>
      </c>
      <c r="AX243" s="12" t="s">
        <v>76</v>
      </c>
      <c r="AY243" s="245" t="s">
        <v>138</v>
      </c>
    </row>
    <row r="244" s="13" customFormat="1">
      <c r="A244" s="13"/>
      <c r="B244" s="246"/>
      <c r="C244" s="247"/>
      <c r="D244" s="237" t="s">
        <v>145</v>
      </c>
      <c r="E244" s="248" t="s">
        <v>1</v>
      </c>
      <c r="F244" s="249" t="s">
        <v>243</v>
      </c>
      <c r="G244" s="247"/>
      <c r="H244" s="250">
        <v>75.192999999999998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6" t="s">
        <v>145</v>
      </c>
      <c r="AU244" s="256" t="s">
        <v>83</v>
      </c>
      <c r="AV244" s="13" t="s">
        <v>85</v>
      </c>
      <c r="AW244" s="13" t="s">
        <v>32</v>
      </c>
      <c r="AX244" s="13" t="s">
        <v>76</v>
      </c>
      <c r="AY244" s="256" t="s">
        <v>138</v>
      </c>
    </row>
    <row r="245" s="13" customFormat="1">
      <c r="A245" s="13"/>
      <c r="B245" s="246"/>
      <c r="C245" s="247"/>
      <c r="D245" s="237" t="s">
        <v>145</v>
      </c>
      <c r="E245" s="248" t="s">
        <v>1</v>
      </c>
      <c r="F245" s="249" t="s">
        <v>244</v>
      </c>
      <c r="G245" s="247"/>
      <c r="H245" s="250">
        <v>10.004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145</v>
      </c>
      <c r="AU245" s="256" t="s">
        <v>83</v>
      </c>
      <c r="AV245" s="13" t="s">
        <v>85</v>
      </c>
      <c r="AW245" s="13" t="s">
        <v>32</v>
      </c>
      <c r="AX245" s="13" t="s">
        <v>76</v>
      </c>
      <c r="AY245" s="256" t="s">
        <v>138</v>
      </c>
    </row>
    <row r="246" s="12" customFormat="1">
      <c r="A246" s="12"/>
      <c r="B246" s="235"/>
      <c r="C246" s="236"/>
      <c r="D246" s="237" t="s">
        <v>145</v>
      </c>
      <c r="E246" s="238" t="s">
        <v>1</v>
      </c>
      <c r="F246" s="239" t="s">
        <v>205</v>
      </c>
      <c r="G246" s="236"/>
      <c r="H246" s="238" t="s">
        <v>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45" t="s">
        <v>145</v>
      </c>
      <c r="AU246" s="245" t="s">
        <v>83</v>
      </c>
      <c r="AV246" s="12" t="s">
        <v>83</v>
      </c>
      <c r="AW246" s="12" t="s">
        <v>32</v>
      </c>
      <c r="AX246" s="12" t="s">
        <v>76</v>
      </c>
      <c r="AY246" s="245" t="s">
        <v>138</v>
      </c>
    </row>
    <row r="247" s="13" customFormat="1">
      <c r="A247" s="13"/>
      <c r="B247" s="246"/>
      <c r="C247" s="247"/>
      <c r="D247" s="237" t="s">
        <v>145</v>
      </c>
      <c r="E247" s="248" t="s">
        <v>1</v>
      </c>
      <c r="F247" s="249" t="s">
        <v>245</v>
      </c>
      <c r="G247" s="247"/>
      <c r="H247" s="250">
        <v>1.1810000000000001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145</v>
      </c>
      <c r="AU247" s="256" t="s">
        <v>83</v>
      </c>
      <c r="AV247" s="13" t="s">
        <v>85</v>
      </c>
      <c r="AW247" s="13" t="s">
        <v>32</v>
      </c>
      <c r="AX247" s="13" t="s">
        <v>76</v>
      </c>
      <c r="AY247" s="256" t="s">
        <v>138</v>
      </c>
    </row>
    <row r="248" s="2" customFormat="1" ht="20.5" customHeight="1">
      <c r="A248" s="37"/>
      <c r="B248" s="38"/>
      <c r="C248" s="221" t="s">
        <v>246</v>
      </c>
      <c r="D248" s="221" t="s">
        <v>140</v>
      </c>
      <c r="E248" s="222" t="s">
        <v>247</v>
      </c>
      <c r="F248" s="223" t="s">
        <v>248</v>
      </c>
      <c r="G248" s="224" t="s">
        <v>169</v>
      </c>
      <c r="H248" s="225">
        <v>1043.5239999999999</v>
      </c>
      <c r="I248" s="226"/>
      <c r="J248" s="227">
        <f>ROUND(I248*H248,2)</f>
        <v>0</v>
      </c>
      <c r="K248" s="228"/>
      <c r="L248" s="43"/>
      <c r="M248" s="229" t="s">
        <v>1</v>
      </c>
      <c r="N248" s="230" t="s">
        <v>41</v>
      </c>
      <c r="O248" s="90"/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3" t="s">
        <v>139</v>
      </c>
      <c r="AT248" s="233" t="s">
        <v>140</v>
      </c>
      <c r="AU248" s="233" t="s">
        <v>83</v>
      </c>
      <c r="AY248" s="16" t="s">
        <v>138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6" t="s">
        <v>83</v>
      </c>
      <c r="BK248" s="234">
        <f>ROUND(I248*H248,2)</f>
        <v>0</v>
      </c>
      <c r="BL248" s="16" t="s">
        <v>139</v>
      </c>
      <c r="BM248" s="233" t="s">
        <v>249</v>
      </c>
    </row>
    <row r="249" s="13" customFormat="1">
      <c r="A249" s="13"/>
      <c r="B249" s="246"/>
      <c r="C249" s="247"/>
      <c r="D249" s="237" t="s">
        <v>145</v>
      </c>
      <c r="E249" s="248" t="s">
        <v>1</v>
      </c>
      <c r="F249" s="249" t="s">
        <v>250</v>
      </c>
      <c r="G249" s="247"/>
      <c r="H249" s="250">
        <v>3478.413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145</v>
      </c>
      <c r="AU249" s="256" t="s">
        <v>83</v>
      </c>
      <c r="AV249" s="13" t="s">
        <v>85</v>
      </c>
      <c r="AW249" s="13" t="s">
        <v>32</v>
      </c>
      <c r="AX249" s="13" t="s">
        <v>76</v>
      </c>
      <c r="AY249" s="256" t="s">
        <v>138</v>
      </c>
    </row>
    <row r="250" s="13" customFormat="1">
      <c r="A250" s="13"/>
      <c r="B250" s="246"/>
      <c r="C250" s="247"/>
      <c r="D250" s="237" t="s">
        <v>145</v>
      </c>
      <c r="E250" s="247"/>
      <c r="F250" s="249" t="s">
        <v>251</v>
      </c>
      <c r="G250" s="247"/>
      <c r="H250" s="250">
        <v>1043.5239999999999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145</v>
      </c>
      <c r="AU250" s="256" t="s">
        <v>83</v>
      </c>
      <c r="AV250" s="13" t="s">
        <v>85</v>
      </c>
      <c r="AW250" s="13" t="s">
        <v>4</v>
      </c>
      <c r="AX250" s="13" t="s">
        <v>83</v>
      </c>
      <c r="AY250" s="256" t="s">
        <v>138</v>
      </c>
    </row>
    <row r="251" s="2" customFormat="1" ht="20.5" customHeight="1">
      <c r="A251" s="37"/>
      <c r="B251" s="38"/>
      <c r="C251" s="221" t="s">
        <v>252</v>
      </c>
      <c r="D251" s="221" t="s">
        <v>140</v>
      </c>
      <c r="E251" s="222" t="s">
        <v>253</v>
      </c>
      <c r="F251" s="223" t="s">
        <v>254</v>
      </c>
      <c r="G251" s="224" t="s">
        <v>169</v>
      </c>
      <c r="H251" s="225">
        <v>358.632</v>
      </c>
      <c r="I251" s="226"/>
      <c r="J251" s="227">
        <f>ROUND(I251*H251,2)</f>
        <v>0</v>
      </c>
      <c r="K251" s="228"/>
      <c r="L251" s="43"/>
      <c r="M251" s="229" t="s">
        <v>1</v>
      </c>
      <c r="N251" s="230" t="s">
        <v>41</v>
      </c>
      <c r="O251" s="90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3" t="s">
        <v>139</v>
      </c>
      <c r="AT251" s="233" t="s">
        <v>140</v>
      </c>
      <c r="AU251" s="233" t="s">
        <v>83</v>
      </c>
      <c r="AY251" s="16" t="s">
        <v>138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6" t="s">
        <v>83</v>
      </c>
      <c r="BK251" s="234">
        <f>ROUND(I251*H251,2)</f>
        <v>0</v>
      </c>
      <c r="BL251" s="16" t="s">
        <v>139</v>
      </c>
      <c r="BM251" s="233" t="s">
        <v>255</v>
      </c>
    </row>
    <row r="252" s="12" customFormat="1">
      <c r="A252" s="12"/>
      <c r="B252" s="235"/>
      <c r="C252" s="236"/>
      <c r="D252" s="237" t="s">
        <v>145</v>
      </c>
      <c r="E252" s="238" t="s">
        <v>1</v>
      </c>
      <c r="F252" s="239" t="s">
        <v>191</v>
      </c>
      <c r="G252" s="236"/>
      <c r="H252" s="238" t="s">
        <v>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45" t="s">
        <v>145</v>
      </c>
      <c r="AU252" s="245" t="s">
        <v>83</v>
      </c>
      <c r="AV252" s="12" t="s">
        <v>83</v>
      </c>
      <c r="AW252" s="12" t="s">
        <v>32</v>
      </c>
      <c r="AX252" s="12" t="s">
        <v>76</v>
      </c>
      <c r="AY252" s="245" t="s">
        <v>138</v>
      </c>
    </row>
    <row r="253" s="12" customFormat="1">
      <c r="A253" s="12"/>
      <c r="B253" s="235"/>
      <c r="C253" s="236"/>
      <c r="D253" s="237" t="s">
        <v>145</v>
      </c>
      <c r="E253" s="238" t="s">
        <v>1</v>
      </c>
      <c r="F253" s="239" t="s">
        <v>183</v>
      </c>
      <c r="G253" s="236"/>
      <c r="H253" s="238" t="s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45" t="s">
        <v>145</v>
      </c>
      <c r="AU253" s="245" t="s">
        <v>83</v>
      </c>
      <c r="AV253" s="12" t="s">
        <v>83</v>
      </c>
      <c r="AW253" s="12" t="s">
        <v>32</v>
      </c>
      <c r="AX253" s="12" t="s">
        <v>76</v>
      </c>
      <c r="AY253" s="245" t="s">
        <v>138</v>
      </c>
    </row>
    <row r="254" s="13" customFormat="1">
      <c r="A254" s="13"/>
      <c r="B254" s="246"/>
      <c r="C254" s="247"/>
      <c r="D254" s="237" t="s">
        <v>145</v>
      </c>
      <c r="E254" s="248" t="s">
        <v>1</v>
      </c>
      <c r="F254" s="249" t="s">
        <v>256</v>
      </c>
      <c r="G254" s="247"/>
      <c r="H254" s="250">
        <v>248.58699999999999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6" t="s">
        <v>145</v>
      </c>
      <c r="AU254" s="256" t="s">
        <v>83</v>
      </c>
      <c r="AV254" s="13" t="s">
        <v>85</v>
      </c>
      <c r="AW254" s="13" t="s">
        <v>32</v>
      </c>
      <c r="AX254" s="13" t="s">
        <v>76</v>
      </c>
      <c r="AY254" s="256" t="s">
        <v>138</v>
      </c>
    </row>
    <row r="255" s="12" customFormat="1">
      <c r="A255" s="12"/>
      <c r="B255" s="235"/>
      <c r="C255" s="236"/>
      <c r="D255" s="237" t="s">
        <v>145</v>
      </c>
      <c r="E255" s="238" t="s">
        <v>1</v>
      </c>
      <c r="F255" s="239" t="s">
        <v>185</v>
      </c>
      <c r="G255" s="236"/>
      <c r="H255" s="238" t="s">
        <v>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45" t="s">
        <v>145</v>
      </c>
      <c r="AU255" s="245" t="s">
        <v>83</v>
      </c>
      <c r="AV255" s="12" t="s">
        <v>83</v>
      </c>
      <c r="AW255" s="12" t="s">
        <v>32</v>
      </c>
      <c r="AX255" s="12" t="s">
        <v>76</v>
      </c>
      <c r="AY255" s="245" t="s">
        <v>138</v>
      </c>
    </row>
    <row r="256" s="13" customFormat="1">
      <c r="A256" s="13"/>
      <c r="B256" s="246"/>
      <c r="C256" s="247"/>
      <c r="D256" s="237" t="s">
        <v>145</v>
      </c>
      <c r="E256" s="248" t="s">
        <v>1</v>
      </c>
      <c r="F256" s="249" t="s">
        <v>257</v>
      </c>
      <c r="G256" s="247"/>
      <c r="H256" s="250">
        <v>2.0449999999999999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6" t="s">
        <v>145</v>
      </c>
      <c r="AU256" s="256" t="s">
        <v>83</v>
      </c>
      <c r="AV256" s="13" t="s">
        <v>85</v>
      </c>
      <c r="AW256" s="13" t="s">
        <v>32</v>
      </c>
      <c r="AX256" s="13" t="s">
        <v>76</v>
      </c>
      <c r="AY256" s="256" t="s">
        <v>138</v>
      </c>
    </row>
    <row r="257" s="12" customFormat="1">
      <c r="A257" s="12"/>
      <c r="B257" s="235"/>
      <c r="C257" s="236"/>
      <c r="D257" s="237" t="s">
        <v>145</v>
      </c>
      <c r="E257" s="238" t="s">
        <v>1</v>
      </c>
      <c r="F257" s="239" t="s">
        <v>199</v>
      </c>
      <c r="G257" s="236"/>
      <c r="H257" s="238" t="s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45" t="s">
        <v>145</v>
      </c>
      <c r="AU257" s="245" t="s">
        <v>83</v>
      </c>
      <c r="AV257" s="12" t="s">
        <v>83</v>
      </c>
      <c r="AW257" s="12" t="s">
        <v>32</v>
      </c>
      <c r="AX257" s="12" t="s">
        <v>76</v>
      </c>
      <c r="AY257" s="245" t="s">
        <v>138</v>
      </c>
    </row>
    <row r="258" s="13" customFormat="1">
      <c r="A258" s="13"/>
      <c r="B258" s="246"/>
      <c r="C258" s="247"/>
      <c r="D258" s="237" t="s">
        <v>145</v>
      </c>
      <c r="E258" s="248" t="s">
        <v>1</v>
      </c>
      <c r="F258" s="249" t="s">
        <v>200</v>
      </c>
      <c r="G258" s="247"/>
      <c r="H258" s="250">
        <v>19.007000000000001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6" t="s">
        <v>145</v>
      </c>
      <c r="AU258" s="256" t="s">
        <v>83</v>
      </c>
      <c r="AV258" s="13" t="s">
        <v>85</v>
      </c>
      <c r="AW258" s="13" t="s">
        <v>32</v>
      </c>
      <c r="AX258" s="13" t="s">
        <v>76</v>
      </c>
      <c r="AY258" s="256" t="s">
        <v>138</v>
      </c>
    </row>
    <row r="259" s="12" customFormat="1">
      <c r="A259" s="12"/>
      <c r="B259" s="235"/>
      <c r="C259" s="236"/>
      <c r="D259" s="237" t="s">
        <v>145</v>
      </c>
      <c r="E259" s="238" t="s">
        <v>1</v>
      </c>
      <c r="F259" s="239" t="s">
        <v>201</v>
      </c>
      <c r="G259" s="236"/>
      <c r="H259" s="238" t="s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45" t="s">
        <v>145</v>
      </c>
      <c r="AU259" s="245" t="s">
        <v>83</v>
      </c>
      <c r="AV259" s="12" t="s">
        <v>83</v>
      </c>
      <c r="AW259" s="12" t="s">
        <v>32</v>
      </c>
      <c r="AX259" s="12" t="s">
        <v>76</v>
      </c>
      <c r="AY259" s="245" t="s">
        <v>138</v>
      </c>
    </row>
    <row r="260" s="13" customFormat="1">
      <c r="A260" s="13"/>
      <c r="B260" s="246"/>
      <c r="C260" s="247"/>
      <c r="D260" s="237" t="s">
        <v>145</v>
      </c>
      <c r="E260" s="248" t="s">
        <v>1</v>
      </c>
      <c r="F260" s="249" t="s">
        <v>202</v>
      </c>
      <c r="G260" s="247"/>
      <c r="H260" s="250">
        <v>0.17899999999999999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6" t="s">
        <v>145</v>
      </c>
      <c r="AU260" s="256" t="s">
        <v>83</v>
      </c>
      <c r="AV260" s="13" t="s">
        <v>85</v>
      </c>
      <c r="AW260" s="13" t="s">
        <v>32</v>
      </c>
      <c r="AX260" s="13" t="s">
        <v>76</v>
      </c>
      <c r="AY260" s="256" t="s">
        <v>138</v>
      </c>
    </row>
    <row r="261" s="12" customFormat="1">
      <c r="A261" s="12"/>
      <c r="B261" s="235"/>
      <c r="C261" s="236"/>
      <c r="D261" s="237" t="s">
        <v>145</v>
      </c>
      <c r="E261" s="238" t="s">
        <v>1</v>
      </c>
      <c r="F261" s="239" t="s">
        <v>203</v>
      </c>
      <c r="G261" s="236"/>
      <c r="H261" s="238" t="s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5" t="s">
        <v>145</v>
      </c>
      <c r="AU261" s="245" t="s">
        <v>83</v>
      </c>
      <c r="AV261" s="12" t="s">
        <v>83</v>
      </c>
      <c r="AW261" s="12" t="s">
        <v>32</v>
      </c>
      <c r="AX261" s="12" t="s">
        <v>76</v>
      </c>
      <c r="AY261" s="245" t="s">
        <v>138</v>
      </c>
    </row>
    <row r="262" s="13" customFormat="1">
      <c r="A262" s="13"/>
      <c r="B262" s="246"/>
      <c r="C262" s="247"/>
      <c r="D262" s="237" t="s">
        <v>145</v>
      </c>
      <c r="E262" s="248" t="s">
        <v>1</v>
      </c>
      <c r="F262" s="249" t="s">
        <v>204</v>
      </c>
      <c r="G262" s="247"/>
      <c r="H262" s="250">
        <v>12.115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6" t="s">
        <v>145</v>
      </c>
      <c r="AU262" s="256" t="s">
        <v>83</v>
      </c>
      <c r="AV262" s="13" t="s">
        <v>85</v>
      </c>
      <c r="AW262" s="13" t="s">
        <v>32</v>
      </c>
      <c r="AX262" s="13" t="s">
        <v>76</v>
      </c>
      <c r="AY262" s="256" t="s">
        <v>138</v>
      </c>
    </row>
    <row r="263" s="12" customFormat="1">
      <c r="A263" s="12"/>
      <c r="B263" s="235"/>
      <c r="C263" s="236"/>
      <c r="D263" s="237" t="s">
        <v>145</v>
      </c>
      <c r="E263" s="238" t="s">
        <v>1</v>
      </c>
      <c r="F263" s="239" t="s">
        <v>205</v>
      </c>
      <c r="G263" s="236"/>
      <c r="H263" s="238" t="s">
        <v>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5" t="s">
        <v>145</v>
      </c>
      <c r="AU263" s="245" t="s">
        <v>83</v>
      </c>
      <c r="AV263" s="12" t="s">
        <v>83</v>
      </c>
      <c r="AW263" s="12" t="s">
        <v>32</v>
      </c>
      <c r="AX263" s="12" t="s">
        <v>76</v>
      </c>
      <c r="AY263" s="245" t="s">
        <v>138</v>
      </c>
    </row>
    <row r="264" s="13" customFormat="1">
      <c r="A264" s="13"/>
      <c r="B264" s="246"/>
      <c r="C264" s="247"/>
      <c r="D264" s="237" t="s">
        <v>145</v>
      </c>
      <c r="E264" s="248" t="s">
        <v>1</v>
      </c>
      <c r="F264" s="249" t="s">
        <v>206</v>
      </c>
      <c r="G264" s="247"/>
      <c r="H264" s="250">
        <v>0.107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145</v>
      </c>
      <c r="AU264" s="256" t="s">
        <v>83</v>
      </c>
      <c r="AV264" s="13" t="s">
        <v>85</v>
      </c>
      <c r="AW264" s="13" t="s">
        <v>32</v>
      </c>
      <c r="AX264" s="13" t="s">
        <v>76</v>
      </c>
      <c r="AY264" s="256" t="s">
        <v>138</v>
      </c>
    </row>
    <row r="265" s="12" customFormat="1">
      <c r="A265" s="12"/>
      <c r="B265" s="235"/>
      <c r="C265" s="236"/>
      <c r="D265" s="237" t="s">
        <v>145</v>
      </c>
      <c r="E265" s="238" t="s">
        <v>1</v>
      </c>
      <c r="F265" s="239" t="s">
        <v>207</v>
      </c>
      <c r="G265" s="236"/>
      <c r="H265" s="238" t="s">
        <v>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45" t="s">
        <v>145</v>
      </c>
      <c r="AU265" s="245" t="s">
        <v>83</v>
      </c>
      <c r="AV265" s="12" t="s">
        <v>83</v>
      </c>
      <c r="AW265" s="12" t="s">
        <v>32</v>
      </c>
      <c r="AX265" s="12" t="s">
        <v>76</v>
      </c>
      <c r="AY265" s="245" t="s">
        <v>138</v>
      </c>
    </row>
    <row r="266" s="13" customFormat="1">
      <c r="A266" s="13"/>
      <c r="B266" s="246"/>
      <c r="C266" s="247"/>
      <c r="D266" s="237" t="s">
        <v>145</v>
      </c>
      <c r="E266" s="248" t="s">
        <v>1</v>
      </c>
      <c r="F266" s="249" t="s">
        <v>208</v>
      </c>
      <c r="G266" s="247"/>
      <c r="H266" s="250">
        <v>3.5569999999999999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145</v>
      </c>
      <c r="AU266" s="256" t="s">
        <v>83</v>
      </c>
      <c r="AV266" s="13" t="s">
        <v>85</v>
      </c>
      <c r="AW266" s="13" t="s">
        <v>32</v>
      </c>
      <c r="AX266" s="13" t="s">
        <v>76</v>
      </c>
      <c r="AY266" s="256" t="s">
        <v>138</v>
      </c>
    </row>
    <row r="267" s="12" customFormat="1">
      <c r="A267" s="12"/>
      <c r="B267" s="235"/>
      <c r="C267" s="236"/>
      <c r="D267" s="237" t="s">
        <v>145</v>
      </c>
      <c r="E267" s="238" t="s">
        <v>1</v>
      </c>
      <c r="F267" s="239" t="s">
        <v>205</v>
      </c>
      <c r="G267" s="236"/>
      <c r="H267" s="238" t="s">
        <v>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45" t="s">
        <v>145</v>
      </c>
      <c r="AU267" s="245" t="s">
        <v>83</v>
      </c>
      <c r="AV267" s="12" t="s">
        <v>83</v>
      </c>
      <c r="AW267" s="12" t="s">
        <v>32</v>
      </c>
      <c r="AX267" s="12" t="s">
        <v>76</v>
      </c>
      <c r="AY267" s="245" t="s">
        <v>138</v>
      </c>
    </row>
    <row r="268" s="13" customFormat="1">
      <c r="A268" s="13"/>
      <c r="B268" s="246"/>
      <c r="C268" s="247"/>
      <c r="D268" s="237" t="s">
        <v>145</v>
      </c>
      <c r="E268" s="248" t="s">
        <v>1</v>
      </c>
      <c r="F268" s="249" t="s">
        <v>209</v>
      </c>
      <c r="G268" s="247"/>
      <c r="H268" s="250">
        <v>0.071999999999999995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6" t="s">
        <v>145</v>
      </c>
      <c r="AU268" s="256" t="s">
        <v>83</v>
      </c>
      <c r="AV268" s="13" t="s">
        <v>85</v>
      </c>
      <c r="AW268" s="13" t="s">
        <v>32</v>
      </c>
      <c r="AX268" s="13" t="s">
        <v>76</v>
      </c>
      <c r="AY268" s="256" t="s">
        <v>138</v>
      </c>
    </row>
    <row r="269" s="12" customFormat="1">
      <c r="A269" s="12"/>
      <c r="B269" s="235"/>
      <c r="C269" s="236"/>
      <c r="D269" s="237" t="s">
        <v>145</v>
      </c>
      <c r="E269" s="238" t="s">
        <v>1</v>
      </c>
      <c r="F269" s="239" t="s">
        <v>210</v>
      </c>
      <c r="G269" s="236"/>
      <c r="H269" s="238" t="s">
        <v>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5" t="s">
        <v>145</v>
      </c>
      <c r="AU269" s="245" t="s">
        <v>83</v>
      </c>
      <c r="AV269" s="12" t="s">
        <v>83</v>
      </c>
      <c r="AW269" s="12" t="s">
        <v>32</v>
      </c>
      <c r="AX269" s="12" t="s">
        <v>76</v>
      </c>
      <c r="AY269" s="245" t="s">
        <v>138</v>
      </c>
    </row>
    <row r="270" s="13" customFormat="1">
      <c r="A270" s="13"/>
      <c r="B270" s="246"/>
      <c r="C270" s="247"/>
      <c r="D270" s="237" t="s">
        <v>145</v>
      </c>
      <c r="E270" s="248" t="s">
        <v>1</v>
      </c>
      <c r="F270" s="249" t="s">
        <v>211</v>
      </c>
      <c r="G270" s="247"/>
      <c r="H270" s="250">
        <v>15.449999999999999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145</v>
      </c>
      <c r="AU270" s="256" t="s">
        <v>83</v>
      </c>
      <c r="AV270" s="13" t="s">
        <v>85</v>
      </c>
      <c r="AW270" s="13" t="s">
        <v>32</v>
      </c>
      <c r="AX270" s="13" t="s">
        <v>76</v>
      </c>
      <c r="AY270" s="256" t="s">
        <v>138</v>
      </c>
    </row>
    <row r="271" s="12" customFormat="1">
      <c r="A271" s="12"/>
      <c r="B271" s="235"/>
      <c r="C271" s="236"/>
      <c r="D271" s="237" t="s">
        <v>145</v>
      </c>
      <c r="E271" s="238" t="s">
        <v>1</v>
      </c>
      <c r="F271" s="239" t="s">
        <v>205</v>
      </c>
      <c r="G271" s="236"/>
      <c r="H271" s="238" t="s">
        <v>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45" t="s">
        <v>145</v>
      </c>
      <c r="AU271" s="245" t="s">
        <v>83</v>
      </c>
      <c r="AV271" s="12" t="s">
        <v>83</v>
      </c>
      <c r="AW271" s="12" t="s">
        <v>32</v>
      </c>
      <c r="AX271" s="12" t="s">
        <v>76</v>
      </c>
      <c r="AY271" s="245" t="s">
        <v>138</v>
      </c>
    </row>
    <row r="272" s="13" customFormat="1">
      <c r="A272" s="13"/>
      <c r="B272" s="246"/>
      <c r="C272" s="247"/>
      <c r="D272" s="237" t="s">
        <v>145</v>
      </c>
      <c r="E272" s="248" t="s">
        <v>1</v>
      </c>
      <c r="F272" s="249" t="s">
        <v>206</v>
      </c>
      <c r="G272" s="247"/>
      <c r="H272" s="250">
        <v>0.107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145</v>
      </c>
      <c r="AU272" s="256" t="s">
        <v>83</v>
      </c>
      <c r="AV272" s="13" t="s">
        <v>85</v>
      </c>
      <c r="AW272" s="13" t="s">
        <v>32</v>
      </c>
      <c r="AX272" s="13" t="s">
        <v>76</v>
      </c>
      <c r="AY272" s="256" t="s">
        <v>138</v>
      </c>
    </row>
    <row r="273" s="12" customFormat="1">
      <c r="A273" s="12"/>
      <c r="B273" s="235"/>
      <c r="C273" s="236"/>
      <c r="D273" s="237" t="s">
        <v>145</v>
      </c>
      <c r="E273" s="238" t="s">
        <v>1</v>
      </c>
      <c r="F273" s="239" t="s">
        <v>212</v>
      </c>
      <c r="G273" s="236"/>
      <c r="H273" s="238" t="s">
        <v>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45" t="s">
        <v>145</v>
      </c>
      <c r="AU273" s="245" t="s">
        <v>83</v>
      </c>
      <c r="AV273" s="12" t="s">
        <v>83</v>
      </c>
      <c r="AW273" s="12" t="s">
        <v>32</v>
      </c>
      <c r="AX273" s="12" t="s">
        <v>76</v>
      </c>
      <c r="AY273" s="245" t="s">
        <v>138</v>
      </c>
    </row>
    <row r="274" s="13" customFormat="1">
      <c r="A274" s="13"/>
      <c r="B274" s="246"/>
      <c r="C274" s="247"/>
      <c r="D274" s="237" t="s">
        <v>145</v>
      </c>
      <c r="E274" s="248" t="s">
        <v>1</v>
      </c>
      <c r="F274" s="249" t="s">
        <v>213</v>
      </c>
      <c r="G274" s="247"/>
      <c r="H274" s="250">
        <v>20.007000000000001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145</v>
      </c>
      <c r="AU274" s="256" t="s">
        <v>83</v>
      </c>
      <c r="AV274" s="13" t="s">
        <v>85</v>
      </c>
      <c r="AW274" s="13" t="s">
        <v>32</v>
      </c>
      <c r="AX274" s="13" t="s">
        <v>76</v>
      </c>
      <c r="AY274" s="256" t="s">
        <v>138</v>
      </c>
    </row>
    <row r="275" s="12" customFormat="1">
      <c r="A275" s="12"/>
      <c r="B275" s="235"/>
      <c r="C275" s="236"/>
      <c r="D275" s="237" t="s">
        <v>145</v>
      </c>
      <c r="E275" s="238" t="s">
        <v>1</v>
      </c>
      <c r="F275" s="239" t="s">
        <v>205</v>
      </c>
      <c r="G275" s="236"/>
      <c r="H275" s="238" t="s">
        <v>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45" t="s">
        <v>145</v>
      </c>
      <c r="AU275" s="245" t="s">
        <v>83</v>
      </c>
      <c r="AV275" s="12" t="s">
        <v>83</v>
      </c>
      <c r="AW275" s="12" t="s">
        <v>32</v>
      </c>
      <c r="AX275" s="12" t="s">
        <v>76</v>
      </c>
      <c r="AY275" s="245" t="s">
        <v>138</v>
      </c>
    </row>
    <row r="276" s="13" customFormat="1">
      <c r="A276" s="13"/>
      <c r="B276" s="246"/>
      <c r="C276" s="247"/>
      <c r="D276" s="237" t="s">
        <v>145</v>
      </c>
      <c r="E276" s="248" t="s">
        <v>1</v>
      </c>
      <c r="F276" s="249" t="s">
        <v>214</v>
      </c>
      <c r="G276" s="247"/>
      <c r="H276" s="250">
        <v>0.25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6" t="s">
        <v>145</v>
      </c>
      <c r="AU276" s="256" t="s">
        <v>83</v>
      </c>
      <c r="AV276" s="13" t="s">
        <v>85</v>
      </c>
      <c r="AW276" s="13" t="s">
        <v>32</v>
      </c>
      <c r="AX276" s="13" t="s">
        <v>76</v>
      </c>
      <c r="AY276" s="256" t="s">
        <v>138</v>
      </c>
    </row>
    <row r="277" s="12" customFormat="1">
      <c r="A277" s="12"/>
      <c r="B277" s="235"/>
      <c r="C277" s="236"/>
      <c r="D277" s="237" t="s">
        <v>145</v>
      </c>
      <c r="E277" s="238" t="s">
        <v>1</v>
      </c>
      <c r="F277" s="239" t="s">
        <v>215</v>
      </c>
      <c r="G277" s="236"/>
      <c r="H277" s="238" t="s">
        <v>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45" t="s">
        <v>145</v>
      </c>
      <c r="AU277" s="245" t="s">
        <v>83</v>
      </c>
      <c r="AV277" s="12" t="s">
        <v>83</v>
      </c>
      <c r="AW277" s="12" t="s">
        <v>32</v>
      </c>
      <c r="AX277" s="12" t="s">
        <v>76</v>
      </c>
      <c r="AY277" s="245" t="s">
        <v>138</v>
      </c>
    </row>
    <row r="278" s="13" customFormat="1">
      <c r="A278" s="13"/>
      <c r="B278" s="246"/>
      <c r="C278" s="247"/>
      <c r="D278" s="237" t="s">
        <v>145</v>
      </c>
      <c r="E278" s="248" t="s">
        <v>1</v>
      </c>
      <c r="F278" s="249" t="s">
        <v>216</v>
      </c>
      <c r="G278" s="247"/>
      <c r="H278" s="250">
        <v>26.343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6" t="s">
        <v>145</v>
      </c>
      <c r="AU278" s="256" t="s">
        <v>83</v>
      </c>
      <c r="AV278" s="13" t="s">
        <v>85</v>
      </c>
      <c r="AW278" s="13" t="s">
        <v>32</v>
      </c>
      <c r="AX278" s="13" t="s">
        <v>76</v>
      </c>
      <c r="AY278" s="256" t="s">
        <v>138</v>
      </c>
    </row>
    <row r="279" s="12" customFormat="1">
      <c r="A279" s="12"/>
      <c r="B279" s="235"/>
      <c r="C279" s="236"/>
      <c r="D279" s="237" t="s">
        <v>145</v>
      </c>
      <c r="E279" s="238" t="s">
        <v>1</v>
      </c>
      <c r="F279" s="239" t="s">
        <v>205</v>
      </c>
      <c r="G279" s="236"/>
      <c r="H279" s="238" t="s">
        <v>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45" t="s">
        <v>145</v>
      </c>
      <c r="AU279" s="245" t="s">
        <v>83</v>
      </c>
      <c r="AV279" s="12" t="s">
        <v>83</v>
      </c>
      <c r="AW279" s="12" t="s">
        <v>32</v>
      </c>
      <c r="AX279" s="12" t="s">
        <v>76</v>
      </c>
      <c r="AY279" s="245" t="s">
        <v>138</v>
      </c>
    </row>
    <row r="280" s="13" customFormat="1">
      <c r="A280" s="13"/>
      <c r="B280" s="246"/>
      <c r="C280" s="247"/>
      <c r="D280" s="237" t="s">
        <v>145</v>
      </c>
      <c r="E280" s="248" t="s">
        <v>1</v>
      </c>
      <c r="F280" s="249" t="s">
        <v>217</v>
      </c>
      <c r="G280" s="247"/>
      <c r="H280" s="250">
        <v>0.215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145</v>
      </c>
      <c r="AU280" s="256" t="s">
        <v>83</v>
      </c>
      <c r="AV280" s="13" t="s">
        <v>85</v>
      </c>
      <c r="AW280" s="13" t="s">
        <v>32</v>
      </c>
      <c r="AX280" s="13" t="s">
        <v>76</v>
      </c>
      <c r="AY280" s="256" t="s">
        <v>138</v>
      </c>
    </row>
    <row r="281" s="12" customFormat="1">
      <c r="A281" s="12"/>
      <c r="B281" s="235"/>
      <c r="C281" s="236"/>
      <c r="D281" s="237" t="s">
        <v>145</v>
      </c>
      <c r="E281" s="238" t="s">
        <v>1</v>
      </c>
      <c r="F281" s="239" t="s">
        <v>218</v>
      </c>
      <c r="G281" s="236"/>
      <c r="H281" s="238" t="s">
        <v>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45" t="s">
        <v>145</v>
      </c>
      <c r="AU281" s="245" t="s">
        <v>83</v>
      </c>
      <c r="AV281" s="12" t="s">
        <v>83</v>
      </c>
      <c r="AW281" s="12" t="s">
        <v>32</v>
      </c>
      <c r="AX281" s="12" t="s">
        <v>76</v>
      </c>
      <c r="AY281" s="245" t="s">
        <v>138</v>
      </c>
    </row>
    <row r="282" s="13" customFormat="1">
      <c r="A282" s="13"/>
      <c r="B282" s="246"/>
      <c r="C282" s="247"/>
      <c r="D282" s="237" t="s">
        <v>145</v>
      </c>
      <c r="E282" s="248" t="s">
        <v>1</v>
      </c>
      <c r="F282" s="249" t="s">
        <v>219</v>
      </c>
      <c r="G282" s="247"/>
      <c r="H282" s="250">
        <v>10.448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145</v>
      </c>
      <c r="AU282" s="256" t="s">
        <v>83</v>
      </c>
      <c r="AV282" s="13" t="s">
        <v>85</v>
      </c>
      <c r="AW282" s="13" t="s">
        <v>32</v>
      </c>
      <c r="AX282" s="13" t="s">
        <v>76</v>
      </c>
      <c r="AY282" s="256" t="s">
        <v>138</v>
      </c>
    </row>
    <row r="283" s="12" customFormat="1">
      <c r="A283" s="12"/>
      <c r="B283" s="235"/>
      <c r="C283" s="236"/>
      <c r="D283" s="237" t="s">
        <v>145</v>
      </c>
      <c r="E283" s="238" t="s">
        <v>1</v>
      </c>
      <c r="F283" s="239" t="s">
        <v>205</v>
      </c>
      <c r="G283" s="236"/>
      <c r="H283" s="238" t="s">
        <v>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45" t="s">
        <v>145</v>
      </c>
      <c r="AU283" s="245" t="s">
        <v>83</v>
      </c>
      <c r="AV283" s="12" t="s">
        <v>83</v>
      </c>
      <c r="AW283" s="12" t="s">
        <v>32</v>
      </c>
      <c r="AX283" s="12" t="s">
        <v>76</v>
      </c>
      <c r="AY283" s="245" t="s">
        <v>138</v>
      </c>
    </row>
    <row r="284" s="13" customFormat="1">
      <c r="A284" s="13"/>
      <c r="B284" s="246"/>
      <c r="C284" s="247"/>
      <c r="D284" s="237" t="s">
        <v>145</v>
      </c>
      <c r="E284" s="248" t="s">
        <v>1</v>
      </c>
      <c r="F284" s="249" t="s">
        <v>220</v>
      </c>
      <c r="G284" s="247"/>
      <c r="H284" s="250">
        <v>0.14299999999999999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6" t="s">
        <v>145</v>
      </c>
      <c r="AU284" s="256" t="s">
        <v>83</v>
      </c>
      <c r="AV284" s="13" t="s">
        <v>85</v>
      </c>
      <c r="AW284" s="13" t="s">
        <v>32</v>
      </c>
      <c r="AX284" s="13" t="s">
        <v>76</v>
      </c>
      <c r="AY284" s="256" t="s">
        <v>138</v>
      </c>
    </row>
    <row r="285" s="2" customFormat="1" ht="20.5" customHeight="1">
      <c r="A285" s="37"/>
      <c r="B285" s="38"/>
      <c r="C285" s="221" t="s">
        <v>258</v>
      </c>
      <c r="D285" s="221" t="s">
        <v>140</v>
      </c>
      <c r="E285" s="222" t="s">
        <v>259</v>
      </c>
      <c r="F285" s="223" t="s">
        <v>260</v>
      </c>
      <c r="G285" s="224" t="s">
        <v>169</v>
      </c>
      <c r="H285" s="225">
        <v>3630.6729999999998</v>
      </c>
      <c r="I285" s="226"/>
      <c r="J285" s="227">
        <f>ROUND(I285*H285,2)</f>
        <v>0</v>
      </c>
      <c r="K285" s="228"/>
      <c r="L285" s="43"/>
      <c r="M285" s="229" t="s">
        <v>1</v>
      </c>
      <c r="N285" s="230" t="s">
        <v>41</v>
      </c>
      <c r="O285" s="90"/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3" t="s">
        <v>139</v>
      </c>
      <c r="AT285" s="233" t="s">
        <v>140</v>
      </c>
      <c r="AU285" s="233" t="s">
        <v>83</v>
      </c>
      <c r="AY285" s="16" t="s">
        <v>138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6" t="s">
        <v>83</v>
      </c>
      <c r="BK285" s="234">
        <f>ROUND(I285*H285,2)</f>
        <v>0</v>
      </c>
      <c r="BL285" s="16" t="s">
        <v>139</v>
      </c>
      <c r="BM285" s="233" t="s">
        <v>261</v>
      </c>
    </row>
    <row r="286" s="12" customFormat="1">
      <c r="A286" s="12"/>
      <c r="B286" s="235"/>
      <c r="C286" s="236"/>
      <c r="D286" s="237" t="s">
        <v>145</v>
      </c>
      <c r="E286" s="238" t="s">
        <v>1</v>
      </c>
      <c r="F286" s="239" t="s">
        <v>146</v>
      </c>
      <c r="G286" s="236"/>
      <c r="H286" s="238" t="s">
        <v>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45" t="s">
        <v>145</v>
      </c>
      <c r="AU286" s="245" t="s">
        <v>83</v>
      </c>
      <c r="AV286" s="12" t="s">
        <v>83</v>
      </c>
      <c r="AW286" s="12" t="s">
        <v>32</v>
      </c>
      <c r="AX286" s="12" t="s">
        <v>76</v>
      </c>
      <c r="AY286" s="245" t="s">
        <v>138</v>
      </c>
    </row>
    <row r="287" s="12" customFormat="1">
      <c r="A287" s="12"/>
      <c r="B287" s="235"/>
      <c r="C287" s="236"/>
      <c r="D287" s="237" t="s">
        <v>145</v>
      </c>
      <c r="E287" s="238" t="s">
        <v>1</v>
      </c>
      <c r="F287" s="239" t="s">
        <v>183</v>
      </c>
      <c r="G287" s="236"/>
      <c r="H287" s="238" t="s">
        <v>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45" t="s">
        <v>145</v>
      </c>
      <c r="AU287" s="245" t="s">
        <v>83</v>
      </c>
      <c r="AV287" s="12" t="s">
        <v>83</v>
      </c>
      <c r="AW287" s="12" t="s">
        <v>32</v>
      </c>
      <c r="AX287" s="12" t="s">
        <v>76</v>
      </c>
      <c r="AY287" s="245" t="s">
        <v>138</v>
      </c>
    </row>
    <row r="288" s="13" customFormat="1">
      <c r="A288" s="13"/>
      <c r="B288" s="246"/>
      <c r="C288" s="247"/>
      <c r="D288" s="237" t="s">
        <v>145</v>
      </c>
      <c r="E288" s="248" t="s">
        <v>1</v>
      </c>
      <c r="F288" s="249" t="s">
        <v>262</v>
      </c>
      <c r="G288" s="247"/>
      <c r="H288" s="250">
        <v>2411.2939999999999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6" t="s">
        <v>145</v>
      </c>
      <c r="AU288" s="256" t="s">
        <v>83</v>
      </c>
      <c r="AV288" s="13" t="s">
        <v>85</v>
      </c>
      <c r="AW288" s="13" t="s">
        <v>32</v>
      </c>
      <c r="AX288" s="13" t="s">
        <v>76</v>
      </c>
      <c r="AY288" s="256" t="s">
        <v>138</v>
      </c>
    </row>
    <row r="289" s="12" customFormat="1">
      <c r="A289" s="12"/>
      <c r="B289" s="235"/>
      <c r="C289" s="236"/>
      <c r="D289" s="237" t="s">
        <v>145</v>
      </c>
      <c r="E289" s="238" t="s">
        <v>1</v>
      </c>
      <c r="F289" s="239" t="s">
        <v>185</v>
      </c>
      <c r="G289" s="236"/>
      <c r="H289" s="238" t="s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45" t="s">
        <v>145</v>
      </c>
      <c r="AU289" s="245" t="s">
        <v>83</v>
      </c>
      <c r="AV289" s="12" t="s">
        <v>83</v>
      </c>
      <c r="AW289" s="12" t="s">
        <v>32</v>
      </c>
      <c r="AX289" s="12" t="s">
        <v>76</v>
      </c>
      <c r="AY289" s="245" t="s">
        <v>138</v>
      </c>
    </row>
    <row r="290" s="13" customFormat="1">
      <c r="A290" s="13"/>
      <c r="B290" s="246"/>
      <c r="C290" s="247"/>
      <c r="D290" s="237" t="s">
        <v>145</v>
      </c>
      <c r="E290" s="248" t="s">
        <v>1</v>
      </c>
      <c r="F290" s="249" t="s">
        <v>263</v>
      </c>
      <c r="G290" s="247"/>
      <c r="H290" s="250">
        <v>19.838000000000001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145</v>
      </c>
      <c r="AU290" s="256" t="s">
        <v>83</v>
      </c>
      <c r="AV290" s="13" t="s">
        <v>85</v>
      </c>
      <c r="AW290" s="13" t="s">
        <v>32</v>
      </c>
      <c r="AX290" s="13" t="s">
        <v>76</v>
      </c>
      <c r="AY290" s="256" t="s">
        <v>138</v>
      </c>
    </row>
    <row r="291" s="12" customFormat="1">
      <c r="A291" s="12"/>
      <c r="B291" s="235"/>
      <c r="C291" s="236"/>
      <c r="D291" s="237" t="s">
        <v>145</v>
      </c>
      <c r="E291" s="238" t="s">
        <v>1</v>
      </c>
      <c r="F291" s="239" t="s">
        <v>199</v>
      </c>
      <c r="G291" s="236"/>
      <c r="H291" s="238" t="s">
        <v>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45" t="s">
        <v>145</v>
      </c>
      <c r="AU291" s="245" t="s">
        <v>83</v>
      </c>
      <c r="AV291" s="12" t="s">
        <v>83</v>
      </c>
      <c r="AW291" s="12" t="s">
        <v>32</v>
      </c>
      <c r="AX291" s="12" t="s">
        <v>76</v>
      </c>
      <c r="AY291" s="245" t="s">
        <v>138</v>
      </c>
    </row>
    <row r="292" s="13" customFormat="1">
      <c r="A292" s="13"/>
      <c r="B292" s="246"/>
      <c r="C292" s="247"/>
      <c r="D292" s="237" t="s">
        <v>145</v>
      </c>
      <c r="E292" s="248" t="s">
        <v>1</v>
      </c>
      <c r="F292" s="249" t="s">
        <v>227</v>
      </c>
      <c r="G292" s="247"/>
      <c r="H292" s="250">
        <v>175.99500000000001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6" t="s">
        <v>145</v>
      </c>
      <c r="AU292" s="256" t="s">
        <v>83</v>
      </c>
      <c r="AV292" s="13" t="s">
        <v>85</v>
      </c>
      <c r="AW292" s="13" t="s">
        <v>32</v>
      </c>
      <c r="AX292" s="13" t="s">
        <v>76</v>
      </c>
      <c r="AY292" s="256" t="s">
        <v>138</v>
      </c>
    </row>
    <row r="293" s="13" customFormat="1">
      <c r="A293" s="13"/>
      <c r="B293" s="246"/>
      <c r="C293" s="247"/>
      <c r="D293" s="237" t="s">
        <v>145</v>
      </c>
      <c r="E293" s="248" t="s">
        <v>1</v>
      </c>
      <c r="F293" s="249" t="s">
        <v>228</v>
      </c>
      <c r="G293" s="247"/>
      <c r="H293" s="250">
        <v>18.172999999999998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6" t="s">
        <v>145</v>
      </c>
      <c r="AU293" s="256" t="s">
        <v>83</v>
      </c>
      <c r="AV293" s="13" t="s">
        <v>85</v>
      </c>
      <c r="AW293" s="13" t="s">
        <v>32</v>
      </c>
      <c r="AX293" s="13" t="s">
        <v>76</v>
      </c>
      <c r="AY293" s="256" t="s">
        <v>138</v>
      </c>
    </row>
    <row r="294" s="12" customFormat="1">
      <c r="A294" s="12"/>
      <c r="B294" s="235"/>
      <c r="C294" s="236"/>
      <c r="D294" s="237" t="s">
        <v>145</v>
      </c>
      <c r="E294" s="238" t="s">
        <v>1</v>
      </c>
      <c r="F294" s="239" t="s">
        <v>201</v>
      </c>
      <c r="G294" s="236"/>
      <c r="H294" s="238" t="s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45" t="s">
        <v>145</v>
      </c>
      <c r="AU294" s="245" t="s">
        <v>83</v>
      </c>
      <c r="AV294" s="12" t="s">
        <v>83</v>
      </c>
      <c r="AW294" s="12" t="s">
        <v>32</v>
      </c>
      <c r="AX294" s="12" t="s">
        <v>76</v>
      </c>
      <c r="AY294" s="245" t="s">
        <v>138</v>
      </c>
    </row>
    <row r="295" s="13" customFormat="1">
      <c r="A295" s="13"/>
      <c r="B295" s="246"/>
      <c r="C295" s="247"/>
      <c r="D295" s="237" t="s">
        <v>145</v>
      </c>
      <c r="E295" s="248" t="s">
        <v>1</v>
      </c>
      <c r="F295" s="249" t="s">
        <v>229</v>
      </c>
      <c r="G295" s="247"/>
      <c r="H295" s="250">
        <v>1.8160000000000001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6" t="s">
        <v>145</v>
      </c>
      <c r="AU295" s="256" t="s">
        <v>83</v>
      </c>
      <c r="AV295" s="13" t="s">
        <v>85</v>
      </c>
      <c r="AW295" s="13" t="s">
        <v>32</v>
      </c>
      <c r="AX295" s="13" t="s">
        <v>76</v>
      </c>
      <c r="AY295" s="256" t="s">
        <v>138</v>
      </c>
    </row>
    <row r="296" s="12" customFormat="1">
      <c r="A296" s="12"/>
      <c r="B296" s="235"/>
      <c r="C296" s="236"/>
      <c r="D296" s="237" t="s">
        <v>145</v>
      </c>
      <c r="E296" s="238" t="s">
        <v>1</v>
      </c>
      <c r="F296" s="239" t="s">
        <v>203</v>
      </c>
      <c r="G296" s="236"/>
      <c r="H296" s="238" t="s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45" t="s">
        <v>145</v>
      </c>
      <c r="AU296" s="245" t="s">
        <v>83</v>
      </c>
      <c r="AV296" s="12" t="s">
        <v>83</v>
      </c>
      <c r="AW296" s="12" t="s">
        <v>32</v>
      </c>
      <c r="AX296" s="12" t="s">
        <v>76</v>
      </c>
      <c r="AY296" s="245" t="s">
        <v>138</v>
      </c>
    </row>
    <row r="297" s="13" customFormat="1">
      <c r="A297" s="13"/>
      <c r="B297" s="246"/>
      <c r="C297" s="247"/>
      <c r="D297" s="237" t="s">
        <v>145</v>
      </c>
      <c r="E297" s="248" t="s">
        <v>1</v>
      </c>
      <c r="F297" s="249" t="s">
        <v>230</v>
      </c>
      <c r="G297" s="247"/>
      <c r="H297" s="250">
        <v>100.17400000000001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145</v>
      </c>
      <c r="AU297" s="256" t="s">
        <v>83</v>
      </c>
      <c r="AV297" s="13" t="s">
        <v>85</v>
      </c>
      <c r="AW297" s="13" t="s">
        <v>32</v>
      </c>
      <c r="AX297" s="13" t="s">
        <v>76</v>
      </c>
      <c r="AY297" s="256" t="s">
        <v>138</v>
      </c>
    </row>
    <row r="298" s="13" customFormat="1">
      <c r="A298" s="13"/>
      <c r="B298" s="246"/>
      <c r="C298" s="247"/>
      <c r="D298" s="237" t="s">
        <v>145</v>
      </c>
      <c r="E298" s="248" t="s">
        <v>1</v>
      </c>
      <c r="F298" s="249" t="s">
        <v>231</v>
      </c>
      <c r="G298" s="247"/>
      <c r="H298" s="250">
        <v>5.335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6" t="s">
        <v>145</v>
      </c>
      <c r="AU298" s="256" t="s">
        <v>83</v>
      </c>
      <c r="AV298" s="13" t="s">
        <v>85</v>
      </c>
      <c r="AW298" s="13" t="s">
        <v>32</v>
      </c>
      <c r="AX298" s="13" t="s">
        <v>76</v>
      </c>
      <c r="AY298" s="256" t="s">
        <v>138</v>
      </c>
    </row>
    <row r="299" s="12" customFormat="1">
      <c r="A299" s="12"/>
      <c r="B299" s="235"/>
      <c r="C299" s="236"/>
      <c r="D299" s="237" t="s">
        <v>145</v>
      </c>
      <c r="E299" s="238" t="s">
        <v>1</v>
      </c>
      <c r="F299" s="239" t="s">
        <v>205</v>
      </c>
      <c r="G299" s="236"/>
      <c r="H299" s="238" t="s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45" t="s">
        <v>145</v>
      </c>
      <c r="AU299" s="245" t="s">
        <v>83</v>
      </c>
      <c r="AV299" s="12" t="s">
        <v>83</v>
      </c>
      <c r="AW299" s="12" t="s">
        <v>32</v>
      </c>
      <c r="AX299" s="12" t="s">
        <v>76</v>
      </c>
      <c r="AY299" s="245" t="s">
        <v>138</v>
      </c>
    </row>
    <row r="300" s="13" customFormat="1">
      <c r="A300" s="13"/>
      <c r="B300" s="246"/>
      <c r="C300" s="247"/>
      <c r="D300" s="237" t="s">
        <v>145</v>
      </c>
      <c r="E300" s="248" t="s">
        <v>1</v>
      </c>
      <c r="F300" s="249" t="s">
        <v>264</v>
      </c>
      <c r="G300" s="247"/>
      <c r="H300" s="250">
        <v>0.93899999999999995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145</v>
      </c>
      <c r="AU300" s="256" t="s">
        <v>83</v>
      </c>
      <c r="AV300" s="13" t="s">
        <v>85</v>
      </c>
      <c r="AW300" s="13" t="s">
        <v>32</v>
      </c>
      <c r="AX300" s="13" t="s">
        <v>76</v>
      </c>
      <c r="AY300" s="256" t="s">
        <v>138</v>
      </c>
    </row>
    <row r="301" s="12" customFormat="1">
      <c r="A301" s="12"/>
      <c r="B301" s="235"/>
      <c r="C301" s="236"/>
      <c r="D301" s="237" t="s">
        <v>145</v>
      </c>
      <c r="E301" s="238" t="s">
        <v>1</v>
      </c>
      <c r="F301" s="239" t="s">
        <v>207</v>
      </c>
      <c r="G301" s="236"/>
      <c r="H301" s="238" t="s">
        <v>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45" t="s">
        <v>145</v>
      </c>
      <c r="AU301" s="245" t="s">
        <v>83</v>
      </c>
      <c r="AV301" s="12" t="s">
        <v>83</v>
      </c>
      <c r="AW301" s="12" t="s">
        <v>32</v>
      </c>
      <c r="AX301" s="12" t="s">
        <v>76</v>
      </c>
      <c r="AY301" s="245" t="s">
        <v>138</v>
      </c>
    </row>
    <row r="302" s="13" customFormat="1">
      <c r="A302" s="13"/>
      <c r="B302" s="246"/>
      <c r="C302" s="247"/>
      <c r="D302" s="237" t="s">
        <v>145</v>
      </c>
      <c r="E302" s="248" t="s">
        <v>1</v>
      </c>
      <c r="F302" s="249" t="s">
        <v>233</v>
      </c>
      <c r="G302" s="247"/>
      <c r="H302" s="250">
        <v>9.4760000000000009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145</v>
      </c>
      <c r="AU302" s="256" t="s">
        <v>83</v>
      </c>
      <c r="AV302" s="13" t="s">
        <v>85</v>
      </c>
      <c r="AW302" s="13" t="s">
        <v>32</v>
      </c>
      <c r="AX302" s="13" t="s">
        <v>76</v>
      </c>
      <c r="AY302" s="256" t="s">
        <v>138</v>
      </c>
    </row>
    <row r="303" s="13" customFormat="1">
      <c r="A303" s="13"/>
      <c r="B303" s="246"/>
      <c r="C303" s="247"/>
      <c r="D303" s="237" t="s">
        <v>145</v>
      </c>
      <c r="E303" s="248" t="s">
        <v>1</v>
      </c>
      <c r="F303" s="249" t="s">
        <v>234</v>
      </c>
      <c r="G303" s="247"/>
      <c r="H303" s="250">
        <v>22.68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6" t="s">
        <v>145</v>
      </c>
      <c r="AU303" s="256" t="s">
        <v>83</v>
      </c>
      <c r="AV303" s="13" t="s">
        <v>85</v>
      </c>
      <c r="AW303" s="13" t="s">
        <v>32</v>
      </c>
      <c r="AX303" s="13" t="s">
        <v>76</v>
      </c>
      <c r="AY303" s="256" t="s">
        <v>138</v>
      </c>
    </row>
    <row r="304" s="12" customFormat="1">
      <c r="A304" s="12"/>
      <c r="B304" s="235"/>
      <c r="C304" s="236"/>
      <c r="D304" s="237" t="s">
        <v>145</v>
      </c>
      <c r="E304" s="238" t="s">
        <v>1</v>
      </c>
      <c r="F304" s="239" t="s">
        <v>205</v>
      </c>
      <c r="G304" s="236"/>
      <c r="H304" s="238" t="s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5" t="s">
        <v>145</v>
      </c>
      <c r="AU304" s="245" t="s">
        <v>83</v>
      </c>
      <c r="AV304" s="12" t="s">
        <v>83</v>
      </c>
      <c r="AW304" s="12" t="s">
        <v>32</v>
      </c>
      <c r="AX304" s="12" t="s">
        <v>76</v>
      </c>
      <c r="AY304" s="245" t="s">
        <v>138</v>
      </c>
    </row>
    <row r="305" s="13" customFormat="1">
      <c r="A305" s="13"/>
      <c r="B305" s="246"/>
      <c r="C305" s="247"/>
      <c r="D305" s="237" t="s">
        <v>145</v>
      </c>
      <c r="E305" s="248" t="s">
        <v>1</v>
      </c>
      <c r="F305" s="249" t="s">
        <v>235</v>
      </c>
      <c r="G305" s="247"/>
      <c r="H305" s="250">
        <v>0.60999999999999999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6" t="s">
        <v>145</v>
      </c>
      <c r="AU305" s="256" t="s">
        <v>83</v>
      </c>
      <c r="AV305" s="13" t="s">
        <v>85</v>
      </c>
      <c r="AW305" s="13" t="s">
        <v>32</v>
      </c>
      <c r="AX305" s="13" t="s">
        <v>76</v>
      </c>
      <c r="AY305" s="256" t="s">
        <v>138</v>
      </c>
    </row>
    <row r="306" s="12" customFormat="1">
      <c r="A306" s="12"/>
      <c r="B306" s="235"/>
      <c r="C306" s="236"/>
      <c r="D306" s="237" t="s">
        <v>145</v>
      </c>
      <c r="E306" s="238" t="s">
        <v>1</v>
      </c>
      <c r="F306" s="239" t="s">
        <v>210</v>
      </c>
      <c r="G306" s="236"/>
      <c r="H306" s="238" t="s">
        <v>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5" t="s">
        <v>145</v>
      </c>
      <c r="AU306" s="245" t="s">
        <v>83</v>
      </c>
      <c r="AV306" s="12" t="s">
        <v>83</v>
      </c>
      <c r="AW306" s="12" t="s">
        <v>32</v>
      </c>
      <c r="AX306" s="12" t="s">
        <v>76</v>
      </c>
      <c r="AY306" s="245" t="s">
        <v>138</v>
      </c>
    </row>
    <row r="307" s="13" customFormat="1">
      <c r="A307" s="13"/>
      <c r="B307" s="246"/>
      <c r="C307" s="247"/>
      <c r="D307" s="237" t="s">
        <v>145</v>
      </c>
      <c r="E307" s="248" t="s">
        <v>1</v>
      </c>
      <c r="F307" s="249" t="s">
        <v>236</v>
      </c>
      <c r="G307" s="247"/>
      <c r="H307" s="250">
        <v>115.101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6" t="s">
        <v>145</v>
      </c>
      <c r="AU307" s="256" t="s">
        <v>83</v>
      </c>
      <c r="AV307" s="13" t="s">
        <v>85</v>
      </c>
      <c r="AW307" s="13" t="s">
        <v>32</v>
      </c>
      <c r="AX307" s="13" t="s">
        <v>76</v>
      </c>
      <c r="AY307" s="256" t="s">
        <v>138</v>
      </c>
    </row>
    <row r="308" s="12" customFormat="1">
      <c r="A308" s="12"/>
      <c r="B308" s="235"/>
      <c r="C308" s="236"/>
      <c r="D308" s="237" t="s">
        <v>145</v>
      </c>
      <c r="E308" s="238" t="s">
        <v>1</v>
      </c>
      <c r="F308" s="239" t="s">
        <v>205</v>
      </c>
      <c r="G308" s="236"/>
      <c r="H308" s="238" t="s">
        <v>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45" t="s">
        <v>145</v>
      </c>
      <c r="AU308" s="245" t="s">
        <v>83</v>
      </c>
      <c r="AV308" s="12" t="s">
        <v>83</v>
      </c>
      <c r="AW308" s="12" t="s">
        <v>32</v>
      </c>
      <c r="AX308" s="12" t="s">
        <v>76</v>
      </c>
      <c r="AY308" s="245" t="s">
        <v>138</v>
      </c>
    </row>
    <row r="309" s="13" customFormat="1">
      <c r="A309" s="13"/>
      <c r="B309" s="246"/>
      <c r="C309" s="247"/>
      <c r="D309" s="237" t="s">
        <v>145</v>
      </c>
      <c r="E309" s="248" t="s">
        <v>1</v>
      </c>
      <c r="F309" s="249" t="s">
        <v>237</v>
      </c>
      <c r="G309" s="247"/>
      <c r="H309" s="250">
        <v>1.014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6" t="s">
        <v>145</v>
      </c>
      <c r="AU309" s="256" t="s">
        <v>83</v>
      </c>
      <c r="AV309" s="13" t="s">
        <v>85</v>
      </c>
      <c r="AW309" s="13" t="s">
        <v>32</v>
      </c>
      <c r="AX309" s="13" t="s">
        <v>76</v>
      </c>
      <c r="AY309" s="256" t="s">
        <v>138</v>
      </c>
    </row>
    <row r="310" s="12" customFormat="1">
      <c r="A310" s="12"/>
      <c r="B310" s="235"/>
      <c r="C310" s="236"/>
      <c r="D310" s="237" t="s">
        <v>145</v>
      </c>
      <c r="E310" s="238" t="s">
        <v>1</v>
      </c>
      <c r="F310" s="239" t="s">
        <v>212</v>
      </c>
      <c r="G310" s="236"/>
      <c r="H310" s="238" t="s">
        <v>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45" t="s">
        <v>145</v>
      </c>
      <c r="AU310" s="245" t="s">
        <v>83</v>
      </c>
      <c r="AV310" s="12" t="s">
        <v>83</v>
      </c>
      <c r="AW310" s="12" t="s">
        <v>32</v>
      </c>
      <c r="AX310" s="12" t="s">
        <v>76</v>
      </c>
      <c r="AY310" s="245" t="s">
        <v>138</v>
      </c>
    </row>
    <row r="311" s="13" customFormat="1">
      <c r="A311" s="13"/>
      <c r="B311" s="246"/>
      <c r="C311" s="247"/>
      <c r="D311" s="237" t="s">
        <v>145</v>
      </c>
      <c r="E311" s="248" t="s">
        <v>1</v>
      </c>
      <c r="F311" s="249" t="s">
        <v>238</v>
      </c>
      <c r="G311" s="247"/>
      <c r="H311" s="250">
        <v>215.07499999999999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6" t="s">
        <v>145</v>
      </c>
      <c r="AU311" s="256" t="s">
        <v>83</v>
      </c>
      <c r="AV311" s="13" t="s">
        <v>85</v>
      </c>
      <c r="AW311" s="13" t="s">
        <v>32</v>
      </c>
      <c r="AX311" s="13" t="s">
        <v>76</v>
      </c>
      <c r="AY311" s="256" t="s">
        <v>138</v>
      </c>
    </row>
    <row r="312" s="12" customFormat="1">
      <c r="A312" s="12"/>
      <c r="B312" s="235"/>
      <c r="C312" s="236"/>
      <c r="D312" s="237" t="s">
        <v>145</v>
      </c>
      <c r="E312" s="238" t="s">
        <v>1</v>
      </c>
      <c r="F312" s="239" t="s">
        <v>205</v>
      </c>
      <c r="G312" s="236"/>
      <c r="H312" s="238" t="s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45" t="s">
        <v>145</v>
      </c>
      <c r="AU312" s="245" t="s">
        <v>83</v>
      </c>
      <c r="AV312" s="12" t="s">
        <v>83</v>
      </c>
      <c r="AW312" s="12" t="s">
        <v>32</v>
      </c>
      <c r="AX312" s="12" t="s">
        <v>76</v>
      </c>
      <c r="AY312" s="245" t="s">
        <v>138</v>
      </c>
    </row>
    <row r="313" s="13" customFormat="1">
      <c r="A313" s="13"/>
      <c r="B313" s="246"/>
      <c r="C313" s="247"/>
      <c r="D313" s="237" t="s">
        <v>145</v>
      </c>
      <c r="E313" s="248" t="s">
        <v>1</v>
      </c>
      <c r="F313" s="249" t="s">
        <v>239</v>
      </c>
      <c r="G313" s="247"/>
      <c r="H313" s="250">
        <v>2.6920000000000002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6" t="s">
        <v>145</v>
      </c>
      <c r="AU313" s="256" t="s">
        <v>83</v>
      </c>
      <c r="AV313" s="13" t="s">
        <v>85</v>
      </c>
      <c r="AW313" s="13" t="s">
        <v>32</v>
      </c>
      <c r="AX313" s="13" t="s">
        <v>76</v>
      </c>
      <c r="AY313" s="256" t="s">
        <v>138</v>
      </c>
    </row>
    <row r="314" s="12" customFormat="1">
      <c r="A314" s="12"/>
      <c r="B314" s="235"/>
      <c r="C314" s="236"/>
      <c r="D314" s="237" t="s">
        <v>145</v>
      </c>
      <c r="E314" s="238" t="s">
        <v>1</v>
      </c>
      <c r="F314" s="239" t="s">
        <v>215</v>
      </c>
      <c r="G314" s="236"/>
      <c r="H314" s="238" t="s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45" t="s">
        <v>145</v>
      </c>
      <c r="AU314" s="245" t="s">
        <v>83</v>
      </c>
      <c r="AV314" s="12" t="s">
        <v>83</v>
      </c>
      <c r="AW314" s="12" t="s">
        <v>32</v>
      </c>
      <c r="AX314" s="12" t="s">
        <v>76</v>
      </c>
      <c r="AY314" s="245" t="s">
        <v>138</v>
      </c>
    </row>
    <row r="315" s="13" customFormat="1">
      <c r="A315" s="13"/>
      <c r="B315" s="246"/>
      <c r="C315" s="247"/>
      <c r="D315" s="237" t="s">
        <v>145</v>
      </c>
      <c r="E315" s="248" t="s">
        <v>1</v>
      </c>
      <c r="F315" s="249" t="s">
        <v>240</v>
      </c>
      <c r="G315" s="247"/>
      <c r="H315" s="250">
        <v>424.48200000000003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6" t="s">
        <v>145</v>
      </c>
      <c r="AU315" s="256" t="s">
        <v>83</v>
      </c>
      <c r="AV315" s="13" t="s">
        <v>85</v>
      </c>
      <c r="AW315" s="13" t="s">
        <v>32</v>
      </c>
      <c r="AX315" s="13" t="s">
        <v>76</v>
      </c>
      <c r="AY315" s="256" t="s">
        <v>138</v>
      </c>
    </row>
    <row r="316" s="13" customFormat="1">
      <c r="A316" s="13"/>
      <c r="B316" s="246"/>
      <c r="C316" s="247"/>
      <c r="D316" s="237" t="s">
        <v>145</v>
      </c>
      <c r="E316" s="248" t="s">
        <v>1</v>
      </c>
      <c r="F316" s="249" t="s">
        <v>241</v>
      </c>
      <c r="G316" s="247"/>
      <c r="H316" s="250">
        <v>16.006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6" t="s">
        <v>145</v>
      </c>
      <c r="AU316" s="256" t="s">
        <v>83</v>
      </c>
      <c r="AV316" s="13" t="s">
        <v>85</v>
      </c>
      <c r="AW316" s="13" t="s">
        <v>32</v>
      </c>
      <c r="AX316" s="13" t="s">
        <v>76</v>
      </c>
      <c r="AY316" s="256" t="s">
        <v>138</v>
      </c>
    </row>
    <row r="317" s="12" customFormat="1">
      <c r="A317" s="12"/>
      <c r="B317" s="235"/>
      <c r="C317" s="236"/>
      <c r="D317" s="237" t="s">
        <v>145</v>
      </c>
      <c r="E317" s="238" t="s">
        <v>1</v>
      </c>
      <c r="F317" s="239" t="s">
        <v>205</v>
      </c>
      <c r="G317" s="236"/>
      <c r="H317" s="238" t="s">
        <v>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45" t="s">
        <v>145</v>
      </c>
      <c r="AU317" s="245" t="s">
        <v>83</v>
      </c>
      <c r="AV317" s="12" t="s">
        <v>83</v>
      </c>
      <c r="AW317" s="12" t="s">
        <v>32</v>
      </c>
      <c r="AX317" s="12" t="s">
        <v>76</v>
      </c>
      <c r="AY317" s="245" t="s">
        <v>138</v>
      </c>
    </row>
    <row r="318" s="13" customFormat="1">
      <c r="A318" s="13"/>
      <c r="B318" s="246"/>
      <c r="C318" s="247"/>
      <c r="D318" s="237" t="s">
        <v>145</v>
      </c>
      <c r="E318" s="248" t="s">
        <v>1</v>
      </c>
      <c r="F318" s="249" t="s">
        <v>242</v>
      </c>
      <c r="G318" s="247"/>
      <c r="H318" s="250">
        <v>3.5950000000000002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6" t="s">
        <v>145</v>
      </c>
      <c r="AU318" s="256" t="s">
        <v>83</v>
      </c>
      <c r="AV318" s="13" t="s">
        <v>85</v>
      </c>
      <c r="AW318" s="13" t="s">
        <v>32</v>
      </c>
      <c r="AX318" s="13" t="s">
        <v>76</v>
      </c>
      <c r="AY318" s="256" t="s">
        <v>138</v>
      </c>
    </row>
    <row r="319" s="12" customFormat="1">
      <c r="A319" s="12"/>
      <c r="B319" s="235"/>
      <c r="C319" s="236"/>
      <c r="D319" s="237" t="s">
        <v>145</v>
      </c>
      <c r="E319" s="238" t="s">
        <v>1</v>
      </c>
      <c r="F319" s="239" t="s">
        <v>218</v>
      </c>
      <c r="G319" s="236"/>
      <c r="H319" s="238" t="s">
        <v>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45" t="s">
        <v>145</v>
      </c>
      <c r="AU319" s="245" t="s">
        <v>83</v>
      </c>
      <c r="AV319" s="12" t="s">
        <v>83</v>
      </c>
      <c r="AW319" s="12" t="s">
        <v>32</v>
      </c>
      <c r="AX319" s="12" t="s">
        <v>76</v>
      </c>
      <c r="AY319" s="245" t="s">
        <v>138</v>
      </c>
    </row>
    <row r="320" s="13" customFormat="1">
      <c r="A320" s="13"/>
      <c r="B320" s="246"/>
      <c r="C320" s="247"/>
      <c r="D320" s="237" t="s">
        <v>145</v>
      </c>
      <c r="E320" s="248" t="s">
        <v>1</v>
      </c>
      <c r="F320" s="249" t="s">
        <v>243</v>
      </c>
      <c r="G320" s="247"/>
      <c r="H320" s="250">
        <v>75.192999999999998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6" t="s">
        <v>145</v>
      </c>
      <c r="AU320" s="256" t="s">
        <v>83</v>
      </c>
      <c r="AV320" s="13" t="s">
        <v>85</v>
      </c>
      <c r="AW320" s="13" t="s">
        <v>32</v>
      </c>
      <c r="AX320" s="13" t="s">
        <v>76</v>
      </c>
      <c r="AY320" s="256" t="s">
        <v>138</v>
      </c>
    </row>
    <row r="321" s="13" customFormat="1">
      <c r="A321" s="13"/>
      <c r="B321" s="246"/>
      <c r="C321" s="247"/>
      <c r="D321" s="237" t="s">
        <v>145</v>
      </c>
      <c r="E321" s="248" t="s">
        <v>1</v>
      </c>
      <c r="F321" s="249" t="s">
        <v>244</v>
      </c>
      <c r="G321" s="247"/>
      <c r="H321" s="250">
        <v>10.004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6" t="s">
        <v>145</v>
      </c>
      <c r="AU321" s="256" t="s">
        <v>83</v>
      </c>
      <c r="AV321" s="13" t="s">
        <v>85</v>
      </c>
      <c r="AW321" s="13" t="s">
        <v>32</v>
      </c>
      <c r="AX321" s="13" t="s">
        <v>76</v>
      </c>
      <c r="AY321" s="256" t="s">
        <v>138</v>
      </c>
    </row>
    <row r="322" s="12" customFormat="1">
      <c r="A322" s="12"/>
      <c r="B322" s="235"/>
      <c r="C322" s="236"/>
      <c r="D322" s="237" t="s">
        <v>145</v>
      </c>
      <c r="E322" s="238" t="s">
        <v>1</v>
      </c>
      <c r="F322" s="239" t="s">
        <v>205</v>
      </c>
      <c r="G322" s="236"/>
      <c r="H322" s="238" t="s">
        <v>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45" t="s">
        <v>145</v>
      </c>
      <c r="AU322" s="245" t="s">
        <v>83</v>
      </c>
      <c r="AV322" s="12" t="s">
        <v>83</v>
      </c>
      <c r="AW322" s="12" t="s">
        <v>32</v>
      </c>
      <c r="AX322" s="12" t="s">
        <v>76</v>
      </c>
      <c r="AY322" s="245" t="s">
        <v>138</v>
      </c>
    </row>
    <row r="323" s="13" customFormat="1">
      <c r="A323" s="13"/>
      <c r="B323" s="246"/>
      <c r="C323" s="247"/>
      <c r="D323" s="237" t="s">
        <v>145</v>
      </c>
      <c r="E323" s="248" t="s">
        <v>1</v>
      </c>
      <c r="F323" s="249" t="s">
        <v>245</v>
      </c>
      <c r="G323" s="247"/>
      <c r="H323" s="250">
        <v>1.1810000000000001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145</v>
      </c>
      <c r="AU323" s="256" t="s">
        <v>83</v>
      </c>
      <c r="AV323" s="13" t="s">
        <v>85</v>
      </c>
      <c r="AW323" s="13" t="s">
        <v>32</v>
      </c>
      <c r="AX323" s="13" t="s">
        <v>76</v>
      </c>
      <c r="AY323" s="256" t="s">
        <v>138</v>
      </c>
    </row>
    <row r="324" s="2" customFormat="1" ht="20.5" customHeight="1">
      <c r="A324" s="37"/>
      <c r="B324" s="38"/>
      <c r="C324" s="221" t="s">
        <v>157</v>
      </c>
      <c r="D324" s="221" t="s">
        <v>140</v>
      </c>
      <c r="E324" s="222" t="s">
        <v>265</v>
      </c>
      <c r="F324" s="223" t="s">
        <v>266</v>
      </c>
      <c r="G324" s="224" t="s">
        <v>169</v>
      </c>
      <c r="H324" s="225">
        <v>1196.7919999999999</v>
      </c>
      <c r="I324" s="226"/>
      <c r="J324" s="227">
        <f>ROUND(I324*H324,2)</f>
        <v>0</v>
      </c>
      <c r="K324" s="228"/>
      <c r="L324" s="43"/>
      <c r="M324" s="229" t="s">
        <v>1</v>
      </c>
      <c r="N324" s="230" t="s">
        <v>41</v>
      </c>
      <c r="O324" s="90"/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3" t="s">
        <v>139</v>
      </c>
      <c r="AT324" s="233" t="s">
        <v>140</v>
      </c>
      <c r="AU324" s="233" t="s">
        <v>83</v>
      </c>
      <c r="AY324" s="16" t="s">
        <v>138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6" t="s">
        <v>83</v>
      </c>
      <c r="BK324" s="234">
        <f>ROUND(I324*H324,2)</f>
        <v>0</v>
      </c>
      <c r="BL324" s="16" t="s">
        <v>139</v>
      </c>
      <c r="BM324" s="233" t="s">
        <v>267</v>
      </c>
    </row>
    <row r="325" s="13" customFormat="1">
      <c r="A325" s="13"/>
      <c r="B325" s="246"/>
      <c r="C325" s="247"/>
      <c r="D325" s="237" t="s">
        <v>145</v>
      </c>
      <c r="E325" s="248" t="s">
        <v>1</v>
      </c>
      <c r="F325" s="249" t="s">
        <v>268</v>
      </c>
      <c r="G325" s="247"/>
      <c r="H325" s="250">
        <v>3989.3049999999998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6" t="s">
        <v>145</v>
      </c>
      <c r="AU325" s="256" t="s">
        <v>83</v>
      </c>
      <c r="AV325" s="13" t="s">
        <v>85</v>
      </c>
      <c r="AW325" s="13" t="s">
        <v>32</v>
      </c>
      <c r="AX325" s="13" t="s">
        <v>76</v>
      </c>
      <c r="AY325" s="256" t="s">
        <v>138</v>
      </c>
    </row>
    <row r="326" s="13" customFormat="1">
      <c r="A326" s="13"/>
      <c r="B326" s="246"/>
      <c r="C326" s="247"/>
      <c r="D326" s="237" t="s">
        <v>145</v>
      </c>
      <c r="E326" s="247"/>
      <c r="F326" s="249" t="s">
        <v>269</v>
      </c>
      <c r="G326" s="247"/>
      <c r="H326" s="250">
        <v>1196.7919999999999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6" t="s">
        <v>145</v>
      </c>
      <c r="AU326" s="256" t="s">
        <v>83</v>
      </c>
      <c r="AV326" s="13" t="s">
        <v>85</v>
      </c>
      <c r="AW326" s="13" t="s">
        <v>4</v>
      </c>
      <c r="AX326" s="13" t="s">
        <v>83</v>
      </c>
      <c r="AY326" s="256" t="s">
        <v>138</v>
      </c>
    </row>
    <row r="327" s="2" customFormat="1" ht="14.5" customHeight="1">
      <c r="A327" s="37"/>
      <c r="B327" s="38"/>
      <c r="C327" s="221" t="s">
        <v>7</v>
      </c>
      <c r="D327" s="221" t="s">
        <v>140</v>
      </c>
      <c r="E327" s="222" t="s">
        <v>270</v>
      </c>
      <c r="F327" s="223" t="s">
        <v>271</v>
      </c>
      <c r="G327" s="224" t="s">
        <v>169</v>
      </c>
      <c r="H327" s="225">
        <v>272.86900000000003</v>
      </c>
      <c r="I327" s="226"/>
      <c r="J327" s="227">
        <f>ROUND(I327*H327,2)</f>
        <v>0</v>
      </c>
      <c r="K327" s="228"/>
      <c r="L327" s="43"/>
      <c r="M327" s="229" t="s">
        <v>1</v>
      </c>
      <c r="N327" s="230" t="s">
        <v>41</v>
      </c>
      <c r="O327" s="90"/>
      <c r="P327" s="231">
        <f>O327*H327</f>
        <v>0</v>
      </c>
      <c r="Q327" s="231">
        <v>0.0103</v>
      </c>
      <c r="R327" s="231">
        <f>Q327*H327</f>
        <v>2.8105507000000003</v>
      </c>
      <c r="S327" s="231">
        <v>0</v>
      </c>
      <c r="T327" s="23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3" t="s">
        <v>139</v>
      </c>
      <c r="AT327" s="233" t="s">
        <v>140</v>
      </c>
      <c r="AU327" s="233" t="s">
        <v>83</v>
      </c>
      <c r="AY327" s="16" t="s">
        <v>138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6" t="s">
        <v>83</v>
      </c>
      <c r="BK327" s="234">
        <f>ROUND(I327*H327,2)</f>
        <v>0</v>
      </c>
      <c r="BL327" s="16" t="s">
        <v>139</v>
      </c>
      <c r="BM327" s="233" t="s">
        <v>272</v>
      </c>
    </row>
    <row r="328" s="12" customFormat="1">
      <c r="A328" s="12"/>
      <c r="B328" s="235"/>
      <c r="C328" s="236"/>
      <c r="D328" s="237" t="s">
        <v>145</v>
      </c>
      <c r="E328" s="238" t="s">
        <v>1</v>
      </c>
      <c r="F328" s="239" t="s">
        <v>171</v>
      </c>
      <c r="G328" s="236"/>
      <c r="H328" s="238" t="s">
        <v>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45" t="s">
        <v>145</v>
      </c>
      <c r="AU328" s="245" t="s">
        <v>83</v>
      </c>
      <c r="AV328" s="12" t="s">
        <v>83</v>
      </c>
      <c r="AW328" s="12" t="s">
        <v>32</v>
      </c>
      <c r="AX328" s="12" t="s">
        <v>76</v>
      </c>
      <c r="AY328" s="245" t="s">
        <v>138</v>
      </c>
    </row>
    <row r="329" s="12" customFormat="1">
      <c r="A329" s="12"/>
      <c r="B329" s="235"/>
      <c r="C329" s="236"/>
      <c r="D329" s="237" t="s">
        <v>145</v>
      </c>
      <c r="E329" s="238" t="s">
        <v>1</v>
      </c>
      <c r="F329" s="239" t="s">
        <v>199</v>
      </c>
      <c r="G329" s="236"/>
      <c r="H329" s="238" t="s">
        <v>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45" t="s">
        <v>145</v>
      </c>
      <c r="AU329" s="245" t="s">
        <v>83</v>
      </c>
      <c r="AV329" s="12" t="s">
        <v>83</v>
      </c>
      <c r="AW329" s="12" t="s">
        <v>32</v>
      </c>
      <c r="AX329" s="12" t="s">
        <v>76</v>
      </c>
      <c r="AY329" s="245" t="s">
        <v>138</v>
      </c>
    </row>
    <row r="330" s="13" customFormat="1">
      <c r="A330" s="13"/>
      <c r="B330" s="246"/>
      <c r="C330" s="247"/>
      <c r="D330" s="237" t="s">
        <v>145</v>
      </c>
      <c r="E330" s="248" t="s">
        <v>1</v>
      </c>
      <c r="F330" s="249" t="s">
        <v>273</v>
      </c>
      <c r="G330" s="247"/>
      <c r="H330" s="250">
        <v>42.963000000000001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145</v>
      </c>
      <c r="AU330" s="256" t="s">
        <v>83</v>
      </c>
      <c r="AV330" s="13" t="s">
        <v>85</v>
      </c>
      <c r="AW330" s="13" t="s">
        <v>32</v>
      </c>
      <c r="AX330" s="13" t="s">
        <v>76</v>
      </c>
      <c r="AY330" s="256" t="s">
        <v>138</v>
      </c>
    </row>
    <row r="331" s="13" customFormat="1">
      <c r="A331" s="13"/>
      <c r="B331" s="246"/>
      <c r="C331" s="247"/>
      <c r="D331" s="237" t="s">
        <v>145</v>
      </c>
      <c r="E331" s="248" t="s">
        <v>1</v>
      </c>
      <c r="F331" s="249" t="s">
        <v>274</v>
      </c>
      <c r="G331" s="247"/>
      <c r="H331" s="250">
        <v>4.4089999999999998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6" t="s">
        <v>145</v>
      </c>
      <c r="AU331" s="256" t="s">
        <v>83</v>
      </c>
      <c r="AV331" s="13" t="s">
        <v>85</v>
      </c>
      <c r="AW331" s="13" t="s">
        <v>32</v>
      </c>
      <c r="AX331" s="13" t="s">
        <v>76</v>
      </c>
      <c r="AY331" s="256" t="s">
        <v>138</v>
      </c>
    </row>
    <row r="332" s="12" customFormat="1">
      <c r="A332" s="12"/>
      <c r="B332" s="235"/>
      <c r="C332" s="236"/>
      <c r="D332" s="237" t="s">
        <v>145</v>
      </c>
      <c r="E332" s="238" t="s">
        <v>1</v>
      </c>
      <c r="F332" s="239" t="s">
        <v>203</v>
      </c>
      <c r="G332" s="236"/>
      <c r="H332" s="238" t="s">
        <v>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45" t="s">
        <v>145</v>
      </c>
      <c r="AU332" s="245" t="s">
        <v>83</v>
      </c>
      <c r="AV332" s="12" t="s">
        <v>83</v>
      </c>
      <c r="AW332" s="12" t="s">
        <v>32</v>
      </c>
      <c r="AX332" s="12" t="s">
        <v>76</v>
      </c>
      <c r="AY332" s="245" t="s">
        <v>138</v>
      </c>
    </row>
    <row r="333" s="13" customFormat="1">
      <c r="A333" s="13"/>
      <c r="B333" s="246"/>
      <c r="C333" s="247"/>
      <c r="D333" s="237" t="s">
        <v>145</v>
      </c>
      <c r="E333" s="248" t="s">
        <v>1</v>
      </c>
      <c r="F333" s="249" t="s">
        <v>275</v>
      </c>
      <c r="G333" s="247"/>
      <c r="H333" s="250">
        <v>24.805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145</v>
      </c>
      <c r="AU333" s="256" t="s">
        <v>83</v>
      </c>
      <c r="AV333" s="13" t="s">
        <v>85</v>
      </c>
      <c r="AW333" s="13" t="s">
        <v>32</v>
      </c>
      <c r="AX333" s="13" t="s">
        <v>76</v>
      </c>
      <c r="AY333" s="256" t="s">
        <v>138</v>
      </c>
    </row>
    <row r="334" s="13" customFormat="1">
      <c r="A334" s="13"/>
      <c r="B334" s="246"/>
      <c r="C334" s="247"/>
      <c r="D334" s="237" t="s">
        <v>145</v>
      </c>
      <c r="E334" s="248" t="s">
        <v>1</v>
      </c>
      <c r="F334" s="249" t="s">
        <v>276</v>
      </c>
      <c r="G334" s="247"/>
      <c r="H334" s="250">
        <v>1.3340000000000001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6" t="s">
        <v>145</v>
      </c>
      <c r="AU334" s="256" t="s">
        <v>83</v>
      </c>
      <c r="AV334" s="13" t="s">
        <v>85</v>
      </c>
      <c r="AW334" s="13" t="s">
        <v>32</v>
      </c>
      <c r="AX334" s="13" t="s">
        <v>76</v>
      </c>
      <c r="AY334" s="256" t="s">
        <v>138</v>
      </c>
    </row>
    <row r="335" s="12" customFormat="1">
      <c r="A335" s="12"/>
      <c r="B335" s="235"/>
      <c r="C335" s="236"/>
      <c r="D335" s="237" t="s">
        <v>145</v>
      </c>
      <c r="E335" s="238" t="s">
        <v>1</v>
      </c>
      <c r="F335" s="239" t="s">
        <v>207</v>
      </c>
      <c r="G335" s="236"/>
      <c r="H335" s="238" t="s">
        <v>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45" t="s">
        <v>145</v>
      </c>
      <c r="AU335" s="245" t="s">
        <v>83</v>
      </c>
      <c r="AV335" s="12" t="s">
        <v>83</v>
      </c>
      <c r="AW335" s="12" t="s">
        <v>32</v>
      </c>
      <c r="AX335" s="12" t="s">
        <v>76</v>
      </c>
      <c r="AY335" s="245" t="s">
        <v>138</v>
      </c>
    </row>
    <row r="336" s="13" customFormat="1">
      <c r="A336" s="13"/>
      <c r="B336" s="246"/>
      <c r="C336" s="247"/>
      <c r="D336" s="237" t="s">
        <v>145</v>
      </c>
      <c r="E336" s="248" t="s">
        <v>1</v>
      </c>
      <c r="F336" s="249" t="s">
        <v>277</v>
      </c>
      <c r="G336" s="247"/>
      <c r="H336" s="250">
        <v>2.1059999999999999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6" t="s">
        <v>145</v>
      </c>
      <c r="AU336" s="256" t="s">
        <v>83</v>
      </c>
      <c r="AV336" s="13" t="s">
        <v>85</v>
      </c>
      <c r="AW336" s="13" t="s">
        <v>32</v>
      </c>
      <c r="AX336" s="13" t="s">
        <v>76</v>
      </c>
      <c r="AY336" s="256" t="s">
        <v>138</v>
      </c>
    </row>
    <row r="337" s="13" customFormat="1">
      <c r="A337" s="13"/>
      <c r="B337" s="246"/>
      <c r="C337" s="247"/>
      <c r="D337" s="237" t="s">
        <v>145</v>
      </c>
      <c r="E337" s="248" t="s">
        <v>1</v>
      </c>
      <c r="F337" s="249" t="s">
        <v>278</v>
      </c>
      <c r="G337" s="247"/>
      <c r="H337" s="250">
        <v>5.04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6" t="s">
        <v>145</v>
      </c>
      <c r="AU337" s="256" t="s">
        <v>83</v>
      </c>
      <c r="AV337" s="13" t="s">
        <v>85</v>
      </c>
      <c r="AW337" s="13" t="s">
        <v>32</v>
      </c>
      <c r="AX337" s="13" t="s">
        <v>76</v>
      </c>
      <c r="AY337" s="256" t="s">
        <v>138</v>
      </c>
    </row>
    <row r="338" s="12" customFormat="1">
      <c r="A338" s="12"/>
      <c r="B338" s="235"/>
      <c r="C338" s="236"/>
      <c r="D338" s="237" t="s">
        <v>145</v>
      </c>
      <c r="E338" s="238" t="s">
        <v>1</v>
      </c>
      <c r="F338" s="239" t="s">
        <v>205</v>
      </c>
      <c r="G338" s="236"/>
      <c r="H338" s="238" t="s">
        <v>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45" t="s">
        <v>145</v>
      </c>
      <c r="AU338" s="245" t="s">
        <v>83</v>
      </c>
      <c r="AV338" s="12" t="s">
        <v>83</v>
      </c>
      <c r="AW338" s="12" t="s">
        <v>32</v>
      </c>
      <c r="AX338" s="12" t="s">
        <v>76</v>
      </c>
      <c r="AY338" s="245" t="s">
        <v>138</v>
      </c>
    </row>
    <row r="339" s="13" customFormat="1">
      <c r="A339" s="13"/>
      <c r="B339" s="246"/>
      <c r="C339" s="247"/>
      <c r="D339" s="237" t="s">
        <v>145</v>
      </c>
      <c r="E339" s="248" t="s">
        <v>1</v>
      </c>
      <c r="F339" s="249" t="s">
        <v>279</v>
      </c>
      <c r="G339" s="247"/>
      <c r="H339" s="250">
        <v>0.13600000000000001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6" t="s">
        <v>145</v>
      </c>
      <c r="AU339" s="256" t="s">
        <v>83</v>
      </c>
      <c r="AV339" s="13" t="s">
        <v>85</v>
      </c>
      <c r="AW339" s="13" t="s">
        <v>32</v>
      </c>
      <c r="AX339" s="13" t="s">
        <v>76</v>
      </c>
      <c r="AY339" s="256" t="s">
        <v>138</v>
      </c>
    </row>
    <row r="340" s="12" customFormat="1">
      <c r="A340" s="12"/>
      <c r="B340" s="235"/>
      <c r="C340" s="236"/>
      <c r="D340" s="237" t="s">
        <v>145</v>
      </c>
      <c r="E340" s="238" t="s">
        <v>1</v>
      </c>
      <c r="F340" s="239" t="s">
        <v>210</v>
      </c>
      <c r="G340" s="236"/>
      <c r="H340" s="238" t="s">
        <v>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45" t="s">
        <v>145</v>
      </c>
      <c r="AU340" s="245" t="s">
        <v>83</v>
      </c>
      <c r="AV340" s="12" t="s">
        <v>83</v>
      </c>
      <c r="AW340" s="12" t="s">
        <v>32</v>
      </c>
      <c r="AX340" s="12" t="s">
        <v>76</v>
      </c>
      <c r="AY340" s="245" t="s">
        <v>138</v>
      </c>
    </row>
    <row r="341" s="13" customFormat="1">
      <c r="A341" s="13"/>
      <c r="B341" s="246"/>
      <c r="C341" s="247"/>
      <c r="D341" s="237" t="s">
        <v>145</v>
      </c>
      <c r="E341" s="248" t="s">
        <v>1</v>
      </c>
      <c r="F341" s="249" t="s">
        <v>280</v>
      </c>
      <c r="G341" s="247"/>
      <c r="H341" s="250">
        <v>25.577999999999999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6" t="s">
        <v>145</v>
      </c>
      <c r="AU341" s="256" t="s">
        <v>83</v>
      </c>
      <c r="AV341" s="13" t="s">
        <v>85</v>
      </c>
      <c r="AW341" s="13" t="s">
        <v>32</v>
      </c>
      <c r="AX341" s="13" t="s">
        <v>76</v>
      </c>
      <c r="AY341" s="256" t="s">
        <v>138</v>
      </c>
    </row>
    <row r="342" s="12" customFormat="1">
      <c r="A342" s="12"/>
      <c r="B342" s="235"/>
      <c r="C342" s="236"/>
      <c r="D342" s="237" t="s">
        <v>145</v>
      </c>
      <c r="E342" s="238" t="s">
        <v>1</v>
      </c>
      <c r="F342" s="239" t="s">
        <v>205</v>
      </c>
      <c r="G342" s="236"/>
      <c r="H342" s="238" t="s">
        <v>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45" t="s">
        <v>145</v>
      </c>
      <c r="AU342" s="245" t="s">
        <v>83</v>
      </c>
      <c r="AV342" s="12" t="s">
        <v>83</v>
      </c>
      <c r="AW342" s="12" t="s">
        <v>32</v>
      </c>
      <c r="AX342" s="12" t="s">
        <v>76</v>
      </c>
      <c r="AY342" s="245" t="s">
        <v>138</v>
      </c>
    </row>
    <row r="343" s="13" customFormat="1">
      <c r="A343" s="13"/>
      <c r="B343" s="246"/>
      <c r="C343" s="247"/>
      <c r="D343" s="237" t="s">
        <v>145</v>
      </c>
      <c r="E343" s="248" t="s">
        <v>1</v>
      </c>
      <c r="F343" s="249" t="s">
        <v>281</v>
      </c>
      <c r="G343" s="247"/>
      <c r="H343" s="250">
        <v>0.22500000000000001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6" t="s">
        <v>145</v>
      </c>
      <c r="AU343" s="256" t="s">
        <v>83</v>
      </c>
      <c r="AV343" s="13" t="s">
        <v>85</v>
      </c>
      <c r="AW343" s="13" t="s">
        <v>32</v>
      </c>
      <c r="AX343" s="13" t="s">
        <v>76</v>
      </c>
      <c r="AY343" s="256" t="s">
        <v>138</v>
      </c>
    </row>
    <row r="344" s="12" customFormat="1">
      <c r="A344" s="12"/>
      <c r="B344" s="235"/>
      <c r="C344" s="236"/>
      <c r="D344" s="237" t="s">
        <v>145</v>
      </c>
      <c r="E344" s="238" t="s">
        <v>1</v>
      </c>
      <c r="F344" s="239" t="s">
        <v>212</v>
      </c>
      <c r="G344" s="236"/>
      <c r="H344" s="238" t="s">
        <v>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45" t="s">
        <v>145</v>
      </c>
      <c r="AU344" s="245" t="s">
        <v>83</v>
      </c>
      <c r="AV344" s="12" t="s">
        <v>83</v>
      </c>
      <c r="AW344" s="12" t="s">
        <v>32</v>
      </c>
      <c r="AX344" s="12" t="s">
        <v>76</v>
      </c>
      <c r="AY344" s="245" t="s">
        <v>138</v>
      </c>
    </row>
    <row r="345" s="13" customFormat="1">
      <c r="A345" s="13"/>
      <c r="B345" s="246"/>
      <c r="C345" s="247"/>
      <c r="D345" s="237" t="s">
        <v>145</v>
      </c>
      <c r="E345" s="248" t="s">
        <v>1</v>
      </c>
      <c r="F345" s="249" t="s">
        <v>282</v>
      </c>
      <c r="G345" s="247"/>
      <c r="H345" s="250">
        <v>47.795000000000002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145</v>
      </c>
      <c r="AU345" s="256" t="s">
        <v>83</v>
      </c>
      <c r="AV345" s="13" t="s">
        <v>85</v>
      </c>
      <c r="AW345" s="13" t="s">
        <v>32</v>
      </c>
      <c r="AX345" s="13" t="s">
        <v>76</v>
      </c>
      <c r="AY345" s="256" t="s">
        <v>138</v>
      </c>
    </row>
    <row r="346" s="12" customFormat="1">
      <c r="A346" s="12"/>
      <c r="B346" s="235"/>
      <c r="C346" s="236"/>
      <c r="D346" s="237" t="s">
        <v>145</v>
      </c>
      <c r="E346" s="238" t="s">
        <v>1</v>
      </c>
      <c r="F346" s="239" t="s">
        <v>205</v>
      </c>
      <c r="G346" s="236"/>
      <c r="H346" s="238" t="s">
        <v>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45" t="s">
        <v>145</v>
      </c>
      <c r="AU346" s="245" t="s">
        <v>83</v>
      </c>
      <c r="AV346" s="12" t="s">
        <v>83</v>
      </c>
      <c r="AW346" s="12" t="s">
        <v>32</v>
      </c>
      <c r="AX346" s="12" t="s">
        <v>76</v>
      </c>
      <c r="AY346" s="245" t="s">
        <v>138</v>
      </c>
    </row>
    <row r="347" s="13" customFormat="1">
      <c r="A347" s="13"/>
      <c r="B347" s="246"/>
      <c r="C347" s="247"/>
      <c r="D347" s="237" t="s">
        <v>145</v>
      </c>
      <c r="E347" s="248" t="s">
        <v>1</v>
      </c>
      <c r="F347" s="249" t="s">
        <v>283</v>
      </c>
      <c r="G347" s="247"/>
      <c r="H347" s="250">
        <v>0.59799999999999998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6" t="s">
        <v>145</v>
      </c>
      <c r="AU347" s="256" t="s">
        <v>83</v>
      </c>
      <c r="AV347" s="13" t="s">
        <v>85</v>
      </c>
      <c r="AW347" s="13" t="s">
        <v>32</v>
      </c>
      <c r="AX347" s="13" t="s">
        <v>76</v>
      </c>
      <c r="AY347" s="256" t="s">
        <v>138</v>
      </c>
    </row>
    <row r="348" s="12" customFormat="1">
      <c r="A348" s="12"/>
      <c r="B348" s="235"/>
      <c r="C348" s="236"/>
      <c r="D348" s="237" t="s">
        <v>145</v>
      </c>
      <c r="E348" s="238" t="s">
        <v>1</v>
      </c>
      <c r="F348" s="239" t="s">
        <v>215</v>
      </c>
      <c r="G348" s="236"/>
      <c r="H348" s="238" t="s">
        <v>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45" t="s">
        <v>145</v>
      </c>
      <c r="AU348" s="245" t="s">
        <v>83</v>
      </c>
      <c r="AV348" s="12" t="s">
        <v>83</v>
      </c>
      <c r="AW348" s="12" t="s">
        <v>32</v>
      </c>
      <c r="AX348" s="12" t="s">
        <v>76</v>
      </c>
      <c r="AY348" s="245" t="s">
        <v>138</v>
      </c>
    </row>
    <row r="349" s="13" customFormat="1">
      <c r="A349" s="13"/>
      <c r="B349" s="246"/>
      <c r="C349" s="247"/>
      <c r="D349" s="237" t="s">
        <v>145</v>
      </c>
      <c r="E349" s="248" t="s">
        <v>1</v>
      </c>
      <c r="F349" s="249" t="s">
        <v>284</v>
      </c>
      <c r="G349" s="247"/>
      <c r="H349" s="250">
        <v>94.328999999999994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6" t="s">
        <v>145</v>
      </c>
      <c r="AU349" s="256" t="s">
        <v>83</v>
      </c>
      <c r="AV349" s="13" t="s">
        <v>85</v>
      </c>
      <c r="AW349" s="13" t="s">
        <v>32</v>
      </c>
      <c r="AX349" s="13" t="s">
        <v>76</v>
      </c>
      <c r="AY349" s="256" t="s">
        <v>138</v>
      </c>
    </row>
    <row r="350" s="13" customFormat="1">
      <c r="A350" s="13"/>
      <c r="B350" s="246"/>
      <c r="C350" s="247"/>
      <c r="D350" s="237" t="s">
        <v>145</v>
      </c>
      <c r="E350" s="248" t="s">
        <v>1</v>
      </c>
      <c r="F350" s="249" t="s">
        <v>285</v>
      </c>
      <c r="G350" s="247"/>
      <c r="H350" s="250">
        <v>3.5569999999999999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6" t="s">
        <v>145</v>
      </c>
      <c r="AU350" s="256" t="s">
        <v>83</v>
      </c>
      <c r="AV350" s="13" t="s">
        <v>85</v>
      </c>
      <c r="AW350" s="13" t="s">
        <v>32</v>
      </c>
      <c r="AX350" s="13" t="s">
        <v>76</v>
      </c>
      <c r="AY350" s="256" t="s">
        <v>138</v>
      </c>
    </row>
    <row r="351" s="12" customFormat="1">
      <c r="A351" s="12"/>
      <c r="B351" s="235"/>
      <c r="C351" s="236"/>
      <c r="D351" s="237" t="s">
        <v>145</v>
      </c>
      <c r="E351" s="238" t="s">
        <v>1</v>
      </c>
      <c r="F351" s="239" t="s">
        <v>205</v>
      </c>
      <c r="G351" s="236"/>
      <c r="H351" s="238" t="s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45" t="s">
        <v>145</v>
      </c>
      <c r="AU351" s="245" t="s">
        <v>83</v>
      </c>
      <c r="AV351" s="12" t="s">
        <v>83</v>
      </c>
      <c r="AW351" s="12" t="s">
        <v>32</v>
      </c>
      <c r="AX351" s="12" t="s">
        <v>76</v>
      </c>
      <c r="AY351" s="245" t="s">
        <v>138</v>
      </c>
    </row>
    <row r="352" s="13" customFormat="1">
      <c r="A352" s="13"/>
      <c r="B352" s="246"/>
      <c r="C352" s="247"/>
      <c r="D352" s="237" t="s">
        <v>145</v>
      </c>
      <c r="E352" s="248" t="s">
        <v>1</v>
      </c>
      <c r="F352" s="249" t="s">
        <v>286</v>
      </c>
      <c r="G352" s="247"/>
      <c r="H352" s="250">
        <v>0.79900000000000004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6" t="s">
        <v>145</v>
      </c>
      <c r="AU352" s="256" t="s">
        <v>83</v>
      </c>
      <c r="AV352" s="13" t="s">
        <v>85</v>
      </c>
      <c r="AW352" s="13" t="s">
        <v>32</v>
      </c>
      <c r="AX352" s="13" t="s">
        <v>76</v>
      </c>
      <c r="AY352" s="256" t="s">
        <v>138</v>
      </c>
    </row>
    <row r="353" s="12" customFormat="1">
      <c r="A353" s="12"/>
      <c r="B353" s="235"/>
      <c r="C353" s="236"/>
      <c r="D353" s="237" t="s">
        <v>145</v>
      </c>
      <c r="E353" s="238" t="s">
        <v>1</v>
      </c>
      <c r="F353" s="239" t="s">
        <v>218</v>
      </c>
      <c r="G353" s="236"/>
      <c r="H353" s="238" t="s">
        <v>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45" t="s">
        <v>145</v>
      </c>
      <c r="AU353" s="245" t="s">
        <v>83</v>
      </c>
      <c r="AV353" s="12" t="s">
        <v>83</v>
      </c>
      <c r="AW353" s="12" t="s">
        <v>32</v>
      </c>
      <c r="AX353" s="12" t="s">
        <v>76</v>
      </c>
      <c r="AY353" s="245" t="s">
        <v>138</v>
      </c>
    </row>
    <row r="354" s="13" customFormat="1">
      <c r="A354" s="13"/>
      <c r="B354" s="246"/>
      <c r="C354" s="247"/>
      <c r="D354" s="237" t="s">
        <v>145</v>
      </c>
      <c r="E354" s="248" t="s">
        <v>1</v>
      </c>
      <c r="F354" s="249" t="s">
        <v>287</v>
      </c>
      <c r="G354" s="247"/>
      <c r="H354" s="250">
        <v>16.710000000000001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145</v>
      </c>
      <c r="AU354" s="256" t="s">
        <v>83</v>
      </c>
      <c r="AV354" s="13" t="s">
        <v>85</v>
      </c>
      <c r="AW354" s="13" t="s">
        <v>32</v>
      </c>
      <c r="AX354" s="13" t="s">
        <v>76</v>
      </c>
      <c r="AY354" s="256" t="s">
        <v>138</v>
      </c>
    </row>
    <row r="355" s="13" customFormat="1">
      <c r="A355" s="13"/>
      <c r="B355" s="246"/>
      <c r="C355" s="247"/>
      <c r="D355" s="237" t="s">
        <v>145</v>
      </c>
      <c r="E355" s="248" t="s">
        <v>1</v>
      </c>
      <c r="F355" s="249" t="s">
        <v>288</v>
      </c>
      <c r="G355" s="247"/>
      <c r="H355" s="250">
        <v>2.2229999999999999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6" t="s">
        <v>145</v>
      </c>
      <c r="AU355" s="256" t="s">
        <v>83</v>
      </c>
      <c r="AV355" s="13" t="s">
        <v>85</v>
      </c>
      <c r="AW355" s="13" t="s">
        <v>32</v>
      </c>
      <c r="AX355" s="13" t="s">
        <v>76</v>
      </c>
      <c r="AY355" s="256" t="s">
        <v>138</v>
      </c>
    </row>
    <row r="356" s="12" customFormat="1">
      <c r="A356" s="12"/>
      <c r="B356" s="235"/>
      <c r="C356" s="236"/>
      <c r="D356" s="237" t="s">
        <v>145</v>
      </c>
      <c r="E356" s="238" t="s">
        <v>1</v>
      </c>
      <c r="F356" s="239" t="s">
        <v>205</v>
      </c>
      <c r="G356" s="236"/>
      <c r="H356" s="238" t="s">
        <v>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45" t="s">
        <v>145</v>
      </c>
      <c r="AU356" s="245" t="s">
        <v>83</v>
      </c>
      <c r="AV356" s="12" t="s">
        <v>83</v>
      </c>
      <c r="AW356" s="12" t="s">
        <v>32</v>
      </c>
      <c r="AX356" s="12" t="s">
        <v>76</v>
      </c>
      <c r="AY356" s="245" t="s">
        <v>138</v>
      </c>
    </row>
    <row r="357" s="13" customFormat="1">
      <c r="A357" s="13"/>
      <c r="B357" s="246"/>
      <c r="C357" s="247"/>
      <c r="D357" s="237" t="s">
        <v>145</v>
      </c>
      <c r="E357" s="248" t="s">
        <v>1</v>
      </c>
      <c r="F357" s="249" t="s">
        <v>289</v>
      </c>
      <c r="G357" s="247"/>
      <c r="H357" s="250">
        <v>0.26200000000000001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6" t="s">
        <v>145</v>
      </c>
      <c r="AU357" s="256" t="s">
        <v>83</v>
      </c>
      <c r="AV357" s="13" t="s">
        <v>85</v>
      </c>
      <c r="AW357" s="13" t="s">
        <v>32</v>
      </c>
      <c r="AX357" s="13" t="s">
        <v>76</v>
      </c>
      <c r="AY357" s="256" t="s">
        <v>138</v>
      </c>
    </row>
    <row r="358" s="2" customFormat="1" ht="20.5" customHeight="1">
      <c r="A358" s="37"/>
      <c r="B358" s="38"/>
      <c r="C358" s="221" t="s">
        <v>290</v>
      </c>
      <c r="D358" s="221" t="s">
        <v>140</v>
      </c>
      <c r="E358" s="222" t="s">
        <v>291</v>
      </c>
      <c r="F358" s="223" t="s">
        <v>292</v>
      </c>
      <c r="G358" s="224" t="s">
        <v>293</v>
      </c>
      <c r="H358" s="225">
        <v>13784.16</v>
      </c>
      <c r="I358" s="226"/>
      <c r="J358" s="227">
        <f>ROUND(I358*H358,2)</f>
        <v>0</v>
      </c>
      <c r="K358" s="228"/>
      <c r="L358" s="43"/>
      <c r="M358" s="229" t="s">
        <v>1</v>
      </c>
      <c r="N358" s="230" t="s">
        <v>41</v>
      </c>
      <c r="O358" s="90"/>
      <c r="P358" s="231">
        <f>O358*H358</f>
        <v>0</v>
      </c>
      <c r="Q358" s="231">
        <v>0.00058</v>
      </c>
      <c r="R358" s="231">
        <f>Q358*H358</f>
        <v>7.9948128000000001</v>
      </c>
      <c r="S358" s="231">
        <v>0</v>
      </c>
      <c r="T358" s="23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3" t="s">
        <v>139</v>
      </c>
      <c r="AT358" s="233" t="s">
        <v>140</v>
      </c>
      <c r="AU358" s="233" t="s">
        <v>83</v>
      </c>
      <c r="AY358" s="16" t="s">
        <v>138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6" t="s">
        <v>83</v>
      </c>
      <c r="BK358" s="234">
        <f>ROUND(I358*H358,2)</f>
        <v>0</v>
      </c>
      <c r="BL358" s="16" t="s">
        <v>139</v>
      </c>
      <c r="BM358" s="233" t="s">
        <v>294</v>
      </c>
    </row>
    <row r="359" s="12" customFormat="1">
      <c r="A359" s="12"/>
      <c r="B359" s="235"/>
      <c r="C359" s="236"/>
      <c r="D359" s="237" t="s">
        <v>145</v>
      </c>
      <c r="E359" s="238" t="s">
        <v>1</v>
      </c>
      <c r="F359" s="239" t="s">
        <v>146</v>
      </c>
      <c r="G359" s="236"/>
      <c r="H359" s="238" t="s">
        <v>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45" t="s">
        <v>145</v>
      </c>
      <c r="AU359" s="245" t="s">
        <v>83</v>
      </c>
      <c r="AV359" s="12" t="s">
        <v>83</v>
      </c>
      <c r="AW359" s="12" t="s">
        <v>32</v>
      </c>
      <c r="AX359" s="12" t="s">
        <v>76</v>
      </c>
      <c r="AY359" s="245" t="s">
        <v>138</v>
      </c>
    </row>
    <row r="360" s="12" customFormat="1">
      <c r="A360" s="12"/>
      <c r="B360" s="235"/>
      <c r="C360" s="236"/>
      <c r="D360" s="237" t="s">
        <v>145</v>
      </c>
      <c r="E360" s="238" t="s">
        <v>1</v>
      </c>
      <c r="F360" s="239" t="s">
        <v>183</v>
      </c>
      <c r="G360" s="236"/>
      <c r="H360" s="238" t="s">
        <v>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45" t="s">
        <v>145</v>
      </c>
      <c r="AU360" s="245" t="s">
        <v>83</v>
      </c>
      <c r="AV360" s="12" t="s">
        <v>83</v>
      </c>
      <c r="AW360" s="12" t="s">
        <v>32</v>
      </c>
      <c r="AX360" s="12" t="s">
        <v>76</v>
      </c>
      <c r="AY360" s="245" t="s">
        <v>138</v>
      </c>
    </row>
    <row r="361" s="13" customFormat="1">
      <c r="A361" s="13"/>
      <c r="B361" s="246"/>
      <c r="C361" s="247"/>
      <c r="D361" s="237" t="s">
        <v>145</v>
      </c>
      <c r="E361" s="248" t="s">
        <v>1</v>
      </c>
      <c r="F361" s="249" t="s">
        <v>295</v>
      </c>
      <c r="G361" s="247"/>
      <c r="H361" s="250">
        <v>8971.5599999999995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6" t="s">
        <v>145</v>
      </c>
      <c r="AU361" s="256" t="s">
        <v>83</v>
      </c>
      <c r="AV361" s="13" t="s">
        <v>85</v>
      </c>
      <c r="AW361" s="13" t="s">
        <v>32</v>
      </c>
      <c r="AX361" s="13" t="s">
        <v>76</v>
      </c>
      <c r="AY361" s="256" t="s">
        <v>138</v>
      </c>
    </row>
    <row r="362" s="12" customFormat="1">
      <c r="A362" s="12"/>
      <c r="B362" s="235"/>
      <c r="C362" s="236"/>
      <c r="D362" s="237" t="s">
        <v>145</v>
      </c>
      <c r="E362" s="238" t="s">
        <v>1</v>
      </c>
      <c r="F362" s="239" t="s">
        <v>199</v>
      </c>
      <c r="G362" s="236"/>
      <c r="H362" s="238" t="s">
        <v>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45" t="s">
        <v>145</v>
      </c>
      <c r="AU362" s="245" t="s">
        <v>83</v>
      </c>
      <c r="AV362" s="12" t="s">
        <v>83</v>
      </c>
      <c r="AW362" s="12" t="s">
        <v>32</v>
      </c>
      <c r="AX362" s="12" t="s">
        <v>76</v>
      </c>
      <c r="AY362" s="245" t="s">
        <v>138</v>
      </c>
    </row>
    <row r="363" s="13" customFormat="1">
      <c r="A363" s="13"/>
      <c r="B363" s="246"/>
      <c r="C363" s="247"/>
      <c r="D363" s="237" t="s">
        <v>145</v>
      </c>
      <c r="E363" s="248" t="s">
        <v>1</v>
      </c>
      <c r="F363" s="249" t="s">
        <v>296</v>
      </c>
      <c r="G363" s="247"/>
      <c r="H363" s="250">
        <v>813.96000000000004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6" t="s">
        <v>145</v>
      </c>
      <c r="AU363" s="256" t="s">
        <v>83</v>
      </c>
      <c r="AV363" s="13" t="s">
        <v>85</v>
      </c>
      <c r="AW363" s="13" t="s">
        <v>32</v>
      </c>
      <c r="AX363" s="13" t="s">
        <v>76</v>
      </c>
      <c r="AY363" s="256" t="s">
        <v>138</v>
      </c>
    </row>
    <row r="364" s="12" customFormat="1">
      <c r="A364" s="12"/>
      <c r="B364" s="235"/>
      <c r="C364" s="236"/>
      <c r="D364" s="237" t="s">
        <v>145</v>
      </c>
      <c r="E364" s="238" t="s">
        <v>1</v>
      </c>
      <c r="F364" s="239" t="s">
        <v>203</v>
      </c>
      <c r="G364" s="236"/>
      <c r="H364" s="238" t="s">
        <v>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45" t="s">
        <v>145</v>
      </c>
      <c r="AU364" s="245" t="s">
        <v>83</v>
      </c>
      <c r="AV364" s="12" t="s">
        <v>83</v>
      </c>
      <c r="AW364" s="12" t="s">
        <v>32</v>
      </c>
      <c r="AX364" s="12" t="s">
        <v>76</v>
      </c>
      <c r="AY364" s="245" t="s">
        <v>138</v>
      </c>
    </row>
    <row r="365" s="13" customFormat="1">
      <c r="A365" s="13"/>
      <c r="B365" s="246"/>
      <c r="C365" s="247"/>
      <c r="D365" s="237" t="s">
        <v>145</v>
      </c>
      <c r="E365" s="248" t="s">
        <v>1</v>
      </c>
      <c r="F365" s="249" t="s">
        <v>297</v>
      </c>
      <c r="G365" s="247"/>
      <c r="H365" s="250">
        <v>425.10000000000002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6" t="s">
        <v>145</v>
      </c>
      <c r="AU365" s="256" t="s">
        <v>83</v>
      </c>
      <c r="AV365" s="13" t="s">
        <v>85</v>
      </c>
      <c r="AW365" s="13" t="s">
        <v>32</v>
      </c>
      <c r="AX365" s="13" t="s">
        <v>76</v>
      </c>
      <c r="AY365" s="256" t="s">
        <v>138</v>
      </c>
    </row>
    <row r="366" s="12" customFormat="1">
      <c r="A366" s="12"/>
      <c r="B366" s="235"/>
      <c r="C366" s="236"/>
      <c r="D366" s="237" t="s">
        <v>145</v>
      </c>
      <c r="E366" s="238" t="s">
        <v>1</v>
      </c>
      <c r="F366" s="239" t="s">
        <v>207</v>
      </c>
      <c r="G366" s="236"/>
      <c r="H366" s="238" t="s">
        <v>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45" t="s">
        <v>145</v>
      </c>
      <c r="AU366" s="245" t="s">
        <v>83</v>
      </c>
      <c r="AV366" s="12" t="s">
        <v>83</v>
      </c>
      <c r="AW366" s="12" t="s">
        <v>32</v>
      </c>
      <c r="AX366" s="12" t="s">
        <v>76</v>
      </c>
      <c r="AY366" s="245" t="s">
        <v>138</v>
      </c>
    </row>
    <row r="367" s="13" customFormat="1">
      <c r="A367" s="13"/>
      <c r="B367" s="246"/>
      <c r="C367" s="247"/>
      <c r="D367" s="237" t="s">
        <v>145</v>
      </c>
      <c r="E367" s="248" t="s">
        <v>1</v>
      </c>
      <c r="F367" s="249" t="s">
        <v>298</v>
      </c>
      <c r="G367" s="247"/>
      <c r="H367" s="250">
        <v>131.52000000000001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6" t="s">
        <v>145</v>
      </c>
      <c r="AU367" s="256" t="s">
        <v>83</v>
      </c>
      <c r="AV367" s="13" t="s">
        <v>85</v>
      </c>
      <c r="AW367" s="13" t="s">
        <v>32</v>
      </c>
      <c r="AX367" s="13" t="s">
        <v>76</v>
      </c>
      <c r="AY367" s="256" t="s">
        <v>138</v>
      </c>
    </row>
    <row r="368" s="12" customFormat="1">
      <c r="A368" s="12"/>
      <c r="B368" s="235"/>
      <c r="C368" s="236"/>
      <c r="D368" s="237" t="s">
        <v>145</v>
      </c>
      <c r="E368" s="238" t="s">
        <v>1</v>
      </c>
      <c r="F368" s="239" t="s">
        <v>210</v>
      </c>
      <c r="G368" s="236"/>
      <c r="H368" s="238" t="s">
        <v>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45" t="s">
        <v>145</v>
      </c>
      <c r="AU368" s="245" t="s">
        <v>83</v>
      </c>
      <c r="AV368" s="12" t="s">
        <v>83</v>
      </c>
      <c r="AW368" s="12" t="s">
        <v>32</v>
      </c>
      <c r="AX368" s="12" t="s">
        <v>76</v>
      </c>
      <c r="AY368" s="245" t="s">
        <v>138</v>
      </c>
    </row>
    <row r="369" s="13" customFormat="1">
      <c r="A369" s="13"/>
      <c r="B369" s="246"/>
      <c r="C369" s="247"/>
      <c r="D369" s="237" t="s">
        <v>145</v>
      </c>
      <c r="E369" s="248" t="s">
        <v>1</v>
      </c>
      <c r="F369" s="249" t="s">
        <v>299</v>
      </c>
      <c r="G369" s="247"/>
      <c r="H369" s="250">
        <v>511.51999999999998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6" t="s">
        <v>145</v>
      </c>
      <c r="AU369" s="256" t="s">
        <v>83</v>
      </c>
      <c r="AV369" s="13" t="s">
        <v>85</v>
      </c>
      <c r="AW369" s="13" t="s">
        <v>32</v>
      </c>
      <c r="AX369" s="13" t="s">
        <v>76</v>
      </c>
      <c r="AY369" s="256" t="s">
        <v>138</v>
      </c>
    </row>
    <row r="370" s="12" customFormat="1">
      <c r="A370" s="12"/>
      <c r="B370" s="235"/>
      <c r="C370" s="236"/>
      <c r="D370" s="237" t="s">
        <v>145</v>
      </c>
      <c r="E370" s="238" t="s">
        <v>1</v>
      </c>
      <c r="F370" s="239" t="s">
        <v>212</v>
      </c>
      <c r="G370" s="236"/>
      <c r="H370" s="238" t="s">
        <v>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45" t="s">
        <v>145</v>
      </c>
      <c r="AU370" s="245" t="s">
        <v>83</v>
      </c>
      <c r="AV370" s="12" t="s">
        <v>83</v>
      </c>
      <c r="AW370" s="12" t="s">
        <v>32</v>
      </c>
      <c r="AX370" s="12" t="s">
        <v>76</v>
      </c>
      <c r="AY370" s="245" t="s">
        <v>138</v>
      </c>
    </row>
    <row r="371" s="13" customFormat="1">
      <c r="A371" s="13"/>
      <c r="B371" s="246"/>
      <c r="C371" s="247"/>
      <c r="D371" s="237" t="s">
        <v>145</v>
      </c>
      <c r="E371" s="248" t="s">
        <v>1</v>
      </c>
      <c r="F371" s="249" t="s">
        <v>300</v>
      </c>
      <c r="G371" s="247"/>
      <c r="H371" s="250">
        <v>900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6" t="s">
        <v>145</v>
      </c>
      <c r="AU371" s="256" t="s">
        <v>83</v>
      </c>
      <c r="AV371" s="13" t="s">
        <v>85</v>
      </c>
      <c r="AW371" s="13" t="s">
        <v>32</v>
      </c>
      <c r="AX371" s="13" t="s">
        <v>76</v>
      </c>
      <c r="AY371" s="256" t="s">
        <v>138</v>
      </c>
    </row>
    <row r="372" s="12" customFormat="1">
      <c r="A372" s="12"/>
      <c r="B372" s="235"/>
      <c r="C372" s="236"/>
      <c r="D372" s="237" t="s">
        <v>145</v>
      </c>
      <c r="E372" s="238" t="s">
        <v>1</v>
      </c>
      <c r="F372" s="239" t="s">
        <v>215</v>
      </c>
      <c r="G372" s="236"/>
      <c r="H372" s="238" t="s">
        <v>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45" t="s">
        <v>145</v>
      </c>
      <c r="AU372" s="245" t="s">
        <v>83</v>
      </c>
      <c r="AV372" s="12" t="s">
        <v>83</v>
      </c>
      <c r="AW372" s="12" t="s">
        <v>32</v>
      </c>
      <c r="AX372" s="12" t="s">
        <v>76</v>
      </c>
      <c r="AY372" s="245" t="s">
        <v>138</v>
      </c>
    </row>
    <row r="373" s="13" customFormat="1">
      <c r="A373" s="13"/>
      <c r="B373" s="246"/>
      <c r="C373" s="247"/>
      <c r="D373" s="237" t="s">
        <v>145</v>
      </c>
      <c r="E373" s="248" t="s">
        <v>1</v>
      </c>
      <c r="F373" s="249" t="s">
        <v>301</v>
      </c>
      <c r="G373" s="247"/>
      <c r="H373" s="250">
        <v>1682.7000000000001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6" t="s">
        <v>145</v>
      </c>
      <c r="AU373" s="256" t="s">
        <v>83</v>
      </c>
      <c r="AV373" s="13" t="s">
        <v>85</v>
      </c>
      <c r="AW373" s="13" t="s">
        <v>32</v>
      </c>
      <c r="AX373" s="13" t="s">
        <v>76</v>
      </c>
      <c r="AY373" s="256" t="s">
        <v>138</v>
      </c>
    </row>
    <row r="374" s="12" customFormat="1">
      <c r="A374" s="12"/>
      <c r="B374" s="235"/>
      <c r="C374" s="236"/>
      <c r="D374" s="237" t="s">
        <v>145</v>
      </c>
      <c r="E374" s="238" t="s">
        <v>1</v>
      </c>
      <c r="F374" s="239" t="s">
        <v>218</v>
      </c>
      <c r="G374" s="236"/>
      <c r="H374" s="238" t="s">
        <v>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45" t="s">
        <v>145</v>
      </c>
      <c r="AU374" s="245" t="s">
        <v>83</v>
      </c>
      <c r="AV374" s="12" t="s">
        <v>83</v>
      </c>
      <c r="AW374" s="12" t="s">
        <v>32</v>
      </c>
      <c r="AX374" s="12" t="s">
        <v>76</v>
      </c>
      <c r="AY374" s="245" t="s">
        <v>138</v>
      </c>
    </row>
    <row r="375" s="13" customFormat="1">
      <c r="A375" s="13"/>
      <c r="B375" s="246"/>
      <c r="C375" s="247"/>
      <c r="D375" s="237" t="s">
        <v>145</v>
      </c>
      <c r="E375" s="248" t="s">
        <v>1</v>
      </c>
      <c r="F375" s="249" t="s">
        <v>302</v>
      </c>
      <c r="G375" s="247"/>
      <c r="H375" s="250">
        <v>347.80000000000001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6" t="s">
        <v>145</v>
      </c>
      <c r="AU375" s="256" t="s">
        <v>83</v>
      </c>
      <c r="AV375" s="13" t="s">
        <v>85</v>
      </c>
      <c r="AW375" s="13" t="s">
        <v>32</v>
      </c>
      <c r="AX375" s="13" t="s">
        <v>76</v>
      </c>
      <c r="AY375" s="256" t="s">
        <v>138</v>
      </c>
    </row>
    <row r="376" s="2" customFormat="1" ht="20.5" customHeight="1">
      <c r="A376" s="37"/>
      <c r="B376" s="38"/>
      <c r="C376" s="221" t="s">
        <v>303</v>
      </c>
      <c r="D376" s="221" t="s">
        <v>140</v>
      </c>
      <c r="E376" s="222" t="s">
        <v>304</v>
      </c>
      <c r="F376" s="223" t="s">
        <v>305</v>
      </c>
      <c r="G376" s="224" t="s">
        <v>293</v>
      </c>
      <c r="H376" s="225">
        <v>13784.16</v>
      </c>
      <c r="I376" s="226"/>
      <c r="J376" s="227">
        <f>ROUND(I376*H376,2)</f>
        <v>0</v>
      </c>
      <c r="K376" s="228"/>
      <c r="L376" s="43"/>
      <c r="M376" s="229" t="s">
        <v>1</v>
      </c>
      <c r="N376" s="230" t="s">
        <v>41</v>
      </c>
      <c r="O376" s="90"/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3" t="s">
        <v>139</v>
      </c>
      <c r="AT376" s="233" t="s">
        <v>140</v>
      </c>
      <c r="AU376" s="233" t="s">
        <v>83</v>
      </c>
      <c r="AY376" s="16" t="s">
        <v>138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6" t="s">
        <v>83</v>
      </c>
      <c r="BK376" s="234">
        <f>ROUND(I376*H376,2)</f>
        <v>0</v>
      </c>
      <c r="BL376" s="16" t="s">
        <v>139</v>
      </c>
      <c r="BM376" s="233" t="s">
        <v>306</v>
      </c>
    </row>
    <row r="377" s="2" customFormat="1" ht="20.5" customHeight="1">
      <c r="A377" s="37"/>
      <c r="B377" s="38"/>
      <c r="C377" s="221" t="s">
        <v>307</v>
      </c>
      <c r="D377" s="221" t="s">
        <v>140</v>
      </c>
      <c r="E377" s="222" t="s">
        <v>308</v>
      </c>
      <c r="F377" s="223" t="s">
        <v>309</v>
      </c>
      <c r="G377" s="224" t="s">
        <v>169</v>
      </c>
      <c r="H377" s="225">
        <v>4206.5910000000003</v>
      </c>
      <c r="I377" s="226"/>
      <c r="J377" s="227">
        <f>ROUND(I377*H377,2)</f>
        <v>0</v>
      </c>
      <c r="K377" s="228"/>
      <c r="L377" s="43"/>
      <c r="M377" s="229" t="s">
        <v>1</v>
      </c>
      <c r="N377" s="230" t="s">
        <v>41</v>
      </c>
      <c r="O377" s="90"/>
      <c r="P377" s="231">
        <f>O377*H377</f>
        <v>0</v>
      </c>
      <c r="Q377" s="231">
        <v>0</v>
      </c>
      <c r="R377" s="231">
        <f>Q377*H377</f>
        <v>0</v>
      </c>
      <c r="S377" s="231">
        <v>0</v>
      </c>
      <c r="T377" s="23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3" t="s">
        <v>139</v>
      </c>
      <c r="AT377" s="233" t="s">
        <v>140</v>
      </c>
      <c r="AU377" s="233" t="s">
        <v>83</v>
      </c>
      <c r="AY377" s="16" t="s">
        <v>138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6" t="s">
        <v>83</v>
      </c>
      <c r="BK377" s="234">
        <f>ROUND(I377*H377,2)</f>
        <v>0</v>
      </c>
      <c r="BL377" s="16" t="s">
        <v>139</v>
      </c>
      <c r="BM377" s="233" t="s">
        <v>310</v>
      </c>
    </row>
    <row r="378" s="12" customFormat="1">
      <c r="A378" s="12"/>
      <c r="B378" s="235"/>
      <c r="C378" s="236"/>
      <c r="D378" s="237" t="s">
        <v>145</v>
      </c>
      <c r="E378" s="238" t="s">
        <v>1</v>
      </c>
      <c r="F378" s="239" t="s">
        <v>311</v>
      </c>
      <c r="G378" s="236"/>
      <c r="H378" s="238" t="s">
        <v>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45" t="s">
        <v>145</v>
      </c>
      <c r="AU378" s="245" t="s">
        <v>83</v>
      </c>
      <c r="AV378" s="12" t="s">
        <v>83</v>
      </c>
      <c r="AW378" s="12" t="s">
        <v>32</v>
      </c>
      <c r="AX378" s="12" t="s">
        <v>76</v>
      </c>
      <c r="AY378" s="245" t="s">
        <v>138</v>
      </c>
    </row>
    <row r="379" s="13" customFormat="1">
      <c r="A379" s="13"/>
      <c r="B379" s="246"/>
      <c r="C379" s="247"/>
      <c r="D379" s="237" t="s">
        <v>145</v>
      </c>
      <c r="E379" s="248" t="s">
        <v>1</v>
      </c>
      <c r="F379" s="249" t="s">
        <v>312</v>
      </c>
      <c r="G379" s="247"/>
      <c r="H379" s="250">
        <v>691.726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6" t="s">
        <v>145</v>
      </c>
      <c r="AU379" s="256" t="s">
        <v>83</v>
      </c>
      <c r="AV379" s="13" t="s">
        <v>85</v>
      </c>
      <c r="AW379" s="13" t="s">
        <v>32</v>
      </c>
      <c r="AX379" s="13" t="s">
        <v>76</v>
      </c>
      <c r="AY379" s="256" t="s">
        <v>138</v>
      </c>
    </row>
    <row r="380" s="12" customFormat="1">
      <c r="A380" s="12"/>
      <c r="B380" s="235"/>
      <c r="C380" s="236"/>
      <c r="D380" s="237" t="s">
        <v>145</v>
      </c>
      <c r="E380" s="238" t="s">
        <v>1</v>
      </c>
      <c r="F380" s="239" t="s">
        <v>313</v>
      </c>
      <c r="G380" s="236"/>
      <c r="H380" s="238" t="s">
        <v>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45" t="s">
        <v>145</v>
      </c>
      <c r="AU380" s="245" t="s">
        <v>83</v>
      </c>
      <c r="AV380" s="12" t="s">
        <v>83</v>
      </c>
      <c r="AW380" s="12" t="s">
        <v>32</v>
      </c>
      <c r="AX380" s="12" t="s">
        <v>76</v>
      </c>
      <c r="AY380" s="245" t="s">
        <v>138</v>
      </c>
    </row>
    <row r="381" s="13" customFormat="1">
      <c r="A381" s="13"/>
      <c r="B381" s="246"/>
      <c r="C381" s="247"/>
      <c r="D381" s="237" t="s">
        <v>145</v>
      </c>
      <c r="E381" s="248" t="s">
        <v>1</v>
      </c>
      <c r="F381" s="249" t="s">
        <v>314</v>
      </c>
      <c r="G381" s="247"/>
      <c r="H381" s="250">
        <v>3514.8649999999998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6" t="s">
        <v>145</v>
      </c>
      <c r="AU381" s="256" t="s">
        <v>83</v>
      </c>
      <c r="AV381" s="13" t="s">
        <v>85</v>
      </c>
      <c r="AW381" s="13" t="s">
        <v>32</v>
      </c>
      <c r="AX381" s="13" t="s">
        <v>76</v>
      </c>
      <c r="AY381" s="256" t="s">
        <v>138</v>
      </c>
    </row>
    <row r="382" s="2" customFormat="1" ht="20.5" customHeight="1">
      <c r="A382" s="37"/>
      <c r="B382" s="38"/>
      <c r="C382" s="221" t="s">
        <v>315</v>
      </c>
      <c r="D382" s="221" t="s">
        <v>140</v>
      </c>
      <c r="E382" s="222" t="s">
        <v>316</v>
      </c>
      <c r="F382" s="223" t="s">
        <v>317</v>
      </c>
      <c r="G382" s="224" t="s">
        <v>169</v>
      </c>
      <c r="H382" s="225">
        <v>136.435</v>
      </c>
      <c r="I382" s="226"/>
      <c r="J382" s="227">
        <f>ROUND(I382*H382,2)</f>
        <v>0</v>
      </c>
      <c r="K382" s="228"/>
      <c r="L382" s="43"/>
      <c r="M382" s="229" t="s">
        <v>1</v>
      </c>
      <c r="N382" s="230" t="s">
        <v>41</v>
      </c>
      <c r="O382" s="90"/>
      <c r="P382" s="231">
        <f>O382*H382</f>
        <v>0</v>
      </c>
      <c r="Q382" s="231">
        <v>0</v>
      </c>
      <c r="R382" s="231">
        <f>Q382*H382</f>
        <v>0</v>
      </c>
      <c r="S382" s="231">
        <v>0</v>
      </c>
      <c r="T382" s="23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3" t="s">
        <v>139</v>
      </c>
      <c r="AT382" s="233" t="s">
        <v>140</v>
      </c>
      <c r="AU382" s="233" t="s">
        <v>83</v>
      </c>
      <c r="AY382" s="16" t="s">
        <v>138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6" t="s">
        <v>83</v>
      </c>
      <c r="BK382" s="234">
        <f>ROUND(I382*H382,2)</f>
        <v>0</v>
      </c>
      <c r="BL382" s="16" t="s">
        <v>139</v>
      </c>
      <c r="BM382" s="233" t="s">
        <v>318</v>
      </c>
    </row>
    <row r="383" s="13" customFormat="1">
      <c r="A383" s="13"/>
      <c r="B383" s="246"/>
      <c r="C383" s="247"/>
      <c r="D383" s="237" t="s">
        <v>145</v>
      </c>
      <c r="E383" s="248" t="s">
        <v>1</v>
      </c>
      <c r="F383" s="249" t="s">
        <v>319</v>
      </c>
      <c r="G383" s="247"/>
      <c r="H383" s="250">
        <v>136.435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6" t="s">
        <v>145</v>
      </c>
      <c r="AU383" s="256" t="s">
        <v>83</v>
      </c>
      <c r="AV383" s="13" t="s">
        <v>85</v>
      </c>
      <c r="AW383" s="13" t="s">
        <v>32</v>
      </c>
      <c r="AX383" s="13" t="s">
        <v>76</v>
      </c>
      <c r="AY383" s="256" t="s">
        <v>138</v>
      </c>
    </row>
    <row r="384" s="2" customFormat="1" ht="20.5" customHeight="1">
      <c r="A384" s="37"/>
      <c r="B384" s="38"/>
      <c r="C384" s="221" t="s">
        <v>320</v>
      </c>
      <c r="D384" s="221" t="s">
        <v>140</v>
      </c>
      <c r="E384" s="222" t="s">
        <v>321</v>
      </c>
      <c r="F384" s="223" t="s">
        <v>322</v>
      </c>
      <c r="G384" s="224" t="s">
        <v>169</v>
      </c>
      <c r="H384" s="225">
        <v>6902.3919999999998</v>
      </c>
      <c r="I384" s="226"/>
      <c r="J384" s="227">
        <f>ROUND(I384*H384,2)</f>
        <v>0</v>
      </c>
      <c r="K384" s="228"/>
      <c r="L384" s="43"/>
      <c r="M384" s="229" t="s">
        <v>1</v>
      </c>
      <c r="N384" s="230" t="s">
        <v>41</v>
      </c>
      <c r="O384" s="90"/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3" t="s">
        <v>139</v>
      </c>
      <c r="AT384" s="233" t="s">
        <v>140</v>
      </c>
      <c r="AU384" s="233" t="s">
        <v>83</v>
      </c>
      <c r="AY384" s="16" t="s">
        <v>138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6" t="s">
        <v>83</v>
      </c>
      <c r="BK384" s="234">
        <f>ROUND(I384*H384,2)</f>
        <v>0</v>
      </c>
      <c r="BL384" s="16" t="s">
        <v>139</v>
      </c>
      <c r="BM384" s="233" t="s">
        <v>323</v>
      </c>
    </row>
    <row r="385" s="12" customFormat="1">
      <c r="A385" s="12"/>
      <c r="B385" s="235"/>
      <c r="C385" s="236"/>
      <c r="D385" s="237" t="s">
        <v>145</v>
      </c>
      <c r="E385" s="238" t="s">
        <v>1</v>
      </c>
      <c r="F385" s="239" t="s">
        <v>324</v>
      </c>
      <c r="G385" s="236"/>
      <c r="H385" s="238" t="s">
        <v>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45" t="s">
        <v>145</v>
      </c>
      <c r="AU385" s="245" t="s">
        <v>83</v>
      </c>
      <c r="AV385" s="12" t="s">
        <v>83</v>
      </c>
      <c r="AW385" s="12" t="s">
        <v>32</v>
      </c>
      <c r="AX385" s="12" t="s">
        <v>76</v>
      </c>
      <c r="AY385" s="245" t="s">
        <v>138</v>
      </c>
    </row>
    <row r="386" s="12" customFormat="1">
      <c r="A386" s="12"/>
      <c r="B386" s="235"/>
      <c r="C386" s="236"/>
      <c r="D386" s="237" t="s">
        <v>145</v>
      </c>
      <c r="E386" s="238" t="s">
        <v>1</v>
      </c>
      <c r="F386" s="239" t="s">
        <v>171</v>
      </c>
      <c r="G386" s="236"/>
      <c r="H386" s="238" t="s">
        <v>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45" t="s">
        <v>145</v>
      </c>
      <c r="AU386" s="245" t="s">
        <v>83</v>
      </c>
      <c r="AV386" s="12" t="s">
        <v>83</v>
      </c>
      <c r="AW386" s="12" t="s">
        <v>32</v>
      </c>
      <c r="AX386" s="12" t="s">
        <v>76</v>
      </c>
      <c r="AY386" s="245" t="s">
        <v>138</v>
      </c>
    </row>
    <row r="387" s="12" customFormat="1">
      <c r="A387" s="12"/>
      <c r="B387" s="235"/>
      <c r="C387" s="236"/>
      <c r="D387" s="237" t="s">
        <v>145</v>
      </c>
      <c r="E387" s="238" t="s">
        <v>1</v>
      </c>
      <c r="F387" s="239" t="s">
        <v>325</v>
      </c>
      <c r="G387" s="236"/>
      <c r="H387" s="238" t="s">
        <v>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45" t="s">
        <v>145</v>
      </c>
      <c r="AU387" s="245" t="s">
        <v>83</v>
      </c>
      <c r="AV387" s="12" t="s">
        <v>83</v>
      </c>
      <c r="AW387" s="12" t="s">
        <v>32</v>
      </c>
      <c r="AX387" s="12" t="s">
        <v>76</v>
      </c>
      <c r="AY387" s="245" t="s">
        <v>138</v>
      </c>
    </row>
    <row r="388" s="13" customFormat="1">
      <c r="A388" s="13"/>
      <c r="B388" s="246"/>
      <c r="C388" s="247"/>
      <c r="D388" s="237" t="s">
        <v>145</v>
      </c>
      <c r="E388" s="248" t="s">
        <v>1</v>
      </c>
      <c r="F388" s="249" t="s">
        <v>326</v>
      </c>
      <c r="G388" s="247"/>
      <c r="H388" s="250">
        <v>7693.7799999999997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6" t="s">
        <v>145</v>
      </c>
      <c r="AU388" s="256" t="s">
        <v>83</v>
      </c>
      <c r="AV388" s="13" t="s">
        <v>85</v>
      </c>
      <c r="AW388" s="13" t="s">
        <v>32</v>
      </c>
      <c r="AX388" s="13" t="s">
        <v>76</v>
      </c>
      <c r="AY388" s="256" t="s">
        <v>138</v>
      </c>
    </row>
    <row r="389" s="12" customFormat="1">
      <c r="A389" s="12"/>
      <c r="B389" s="235"/>
      <c r="C389" s="236"/>
      <c r="D389" s="237" t="s">
        <v>145</v>
      </c>
      <c r="E389" s="238" t="s">
        <v>1</v>
      </c>
      <c r="F389" s="239" t="s">
        <v>327</v>
      </c>
      <c r="G389" s="236"/>
      <c r="H389" s="238" t="s">
        <v>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45" t="s">
        <v>145</v>
      </c>
      <c r="AU389" s="245" t="s">
        <v>83</v>
      </c>
      <c r="AV389" s="12" t="s">
        <v>83</v>
      </c>
      <c r="AW389" s="12" t="s">
        <v>32</v>
      </c>
      <c r="AX389" s="12" t="s">
        <v>76</v>
      </c>
      <c r="AY389" s="245" t="s">
        <v>138</v>
      </c>
    </row>
    <row r="390" s="12" customFormat="1">
      <c r="A390" s="12"/>
      <c r="B390" s="235"/>
      <c r="C390" s="236"/>
      <c r="D390" s="237" t="s">
        <v>145</v>
      </c>
      <c r="E390" s="238" t="s">
        <v>1</v>
      </c>
      <c r="F390" s="239" t="s">
        <v>146</v>
      </c>
      <c r="G390" s="236"/>
      <c r="H390" s="238" t="s">
        <v>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45" t="s">
        <v>145</v>
      </c>
      <c r="AU390" s="245" t="s">
        <v>83</v>
      </c>
      <c r="AV390" s="12" t="s">
        <v>83</v>
      </c>
      <c r="AW390" s="12" t="s">
        <v>32</v>
      </c>
      <c r="AX390" s="12" t="s">
        <v>76</v>
      </c>
      <c r="AY390" s="245" t="s">
        <v>138</v>
      </c>
    </row>
    <row r="391" s="12" customFormat="1">
      <c r="A391" s="12"/>
      <c r="B391" s="235"/>
      <c r="C391" s="236"/>
      <c r="D391" s="237" t="s">
        <v>145</v>
      </c>
      <c r="E391" s="238" t="s">
        <v>1</v>
      </c>
      <c r="F391" s="239" t="s">
        <v>199</v>
      </c>
      <c r="G391" s="236"/>
      <c r="H391" s="238" t="s">
        <v>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45" t="s">
        <v>145</v>
      </c>
      <c r="AU391" s="245" t="s">
        <v>83</v>
      </c>
      <c r="AV391" s="12" t="s">
        <v>83</v>
      </c>
      <c r="AW391" s="12" t="s">
        <v>32</v>
      </c>
      <c r="AX391" s="12" t="s">
        <v>76</v>
      </c>
      <c r="AY391" s="245" t="s">
        <v>138</v>
      </c>
    </row>
    <row r="392" s="13" customFormat="1">
      <c r="A392" s="13"/>
      <c r="B392" s="246"/>
      <c r="C392" s="247"/>
      <c r="D392" s="237" t="s">
        <v>145</v>
      </c>
      <c r="E392" s="248" t="s">
        <v>1</v>
      </c>
      <c r="F392" s="249" t="s">
        <v>328</v>
      </c>
      <c r="G392" s="247"/>
      <c r="H392" s="250">
        <v>-31.122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6" t="s">
        <v>145</v>
      </c>
      <c r="AU392" s="256" t="s">
        <v>83</v>
      </c>
      <c r="AV392" s="13" t="s">
        <v>85</v>
      </c>
      <c r="AW392" s="13" t="s">
        <v>32</v>
      </c>
      <c r="AX392" s="13" t="s">
        <v>76</v>
      </c>
      <c r="AY392" s="256" t="s">
        <v>138</v>
      </c>
    </row>
    <row r="393" s="12" customFormat="1">
      <c r="A393" s="12"/>
      <c r="B393" s="235"/>
      <c r="C393" s="236"/>
      <c r="D393" s="237" t="s">
        <v>145</v>
      </c>
      <c r="E393" s="238" t="s">
        <v>1</v>
      </c>
      <c r="F393" s="239" t="s">
        <v>215</v>
      </c>
      <c r="G393" s="236"/>
      <c r="H393" s="238" t="s">
        <v>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45" t="s">
        <v>145</v>
      </c>
      <c r="AU393" s="245" t="s">
        <v>83</v>
      </c>
      <c r="AV393" s="12" t="s">
        <v>83</v>
      </c>
      <c r="AW393" s="12" t="s">
        <v>32</v>
      </c>
      <c r="AX393" s="12" t="s">
        <v>76</v>
      </c>
      <c r="AY393" s="245" t="s">
        <v>138</v>
      </c>
    </row>
    <row r="394" s="13" customFormat="1">
      <c r="A394" s="13"/>
      <c r="B394" s="246"/>
      <c r="C394" s="247"/>
      <c r="D394" s="237" t="s">
        <v>145</v>
      </c>
      <c r="E394" s="248" t="s">
        <v>1</v>
      </c>
      <c r="F394" s="249" t="s">
        <v>329</v>
      </c>
      <c r="G394" s="247"/>
      <c r="H394" s="250">
        <v>-760.26599999999996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6" t="s">
        <v>145</v>
      </c>
      <c r="AU394" s="256" t="s">
        <v>83</v>
      </c>
      <c r="AV394" s="13" t="s">
        <v>85</v>
      </c>
      <c r="AW394" s="13" t="s">
        <v>32</v>
      </c>
      <c r="AX394" s="13" t="s">
        <v>76</v>
      </c>
      <c r="AY394" s="256" t="s">
        <v>138</v>
      </c>
    </row>
    <row r="395" s="2" customFormat="1" ht="20.5" customHeight="1">
      <c r="A395" s="37"/>
      <c r="B395" s="38"/>
      <c r="C395" s="221" t="s">
        <v>330</v>
      </c>
      <c r="D395" s="221" t="s">
        <v>140</v>
      </c>
      <c r="E395" s="222" t="s">
        <v>331</v>
      </c>
      <c r="F395" s="223" t="s">
        <v>332</v>
      </c>
      <c r="G395" s="224" t="s">
        <v>169</v>
      </c>
      <c r="H395" s="225">
        <v>272.86900000000003</v>
      </c>
      <c r="I395" s="226"/>
      <c r="J395" s="227">
        <f>ROUND(I395*H395,2)</f>
        <v>0</v>
      </c>
      <c r="K395" s="228"/>
      <c r="L395" s="43"/>
      <c r="M395" s="229" t="s">
        <v>1</v>
      </c>
      <c r="N395" s="230" t="s">
        <v>41</v>
      </c>
      <c r="O395" s="90"/>
      <c r="P395" s="231">
        <f>O395*H395</f>
        <v>0</v>
      </c>
      <c r="Q395" s="231">
        <v>0</v>
      </c>
      <c r="R395" s="231">
        <f>Q395*H395</f>
        <v>0</v>
      </c>
      <c r="S395" s="231">
        <v>0</v>
      </c>
      <c r="T395" s="23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3" t="s">
        <v>139</v>
      </c>
      <c r="AT395" s="233" t="s">
        <v>140</v>
      </c>
      <c r="AU395" s="233" t="s">
        <v>83</v>
      </c>
      <c r="AY395" s="16" t="s">
        <v>138</v>
      </c>
      <c r="BE395" s="234">
        <f>IF(N395="základní",J395,0)</f>
        <v>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6" t="s">
        <v>83</v>
      </c>
      <c r="BK395" s="234">
        <f>ROUND(I395*H395,2)</f>
        <v>0</v>
      </c>
      <c r="BL395" s="16" t="s">
        <v>139</v>
      </c>
      <c r="BM395" s="233" t="s">
        <v>333</v>
      </c>
    </row>
    <row r="396" s="12" customFormat="1">
      <c r="A396" s="12"/>
      <c r="B396" s="235"/>
      <c r="C396" s="236"/>
      <c r="D396" s="237" t="s">
        <v>145</v>
      </c>
      <c r="E396" s="238" t="s">
        <v>1</v>
      </c>
      <c r="F396" s="239" t="s">
        <v>171</v>
      </c>
      <c r="G396" s="236"/>
      <c r="H396" s="238" t="s">
        <v>1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45" t="s">
        <v>145</v>
      </c>
      <c r="AU396" s="245" t="s">
        <v>83</v>
      </c>
      <c r="AV396" s="12" t="s">
        <v>83</v>
      </c>
      <c r="AW396" s="12" t="s">
        <v>32</v>
      </c>
      <c r="AX396" s="12" t="s">
        <v>76</v>
      </c>
      <c r="AY396" s="245" t="s">
        <v>138</v>
      </c>
    </row>
    <row r="397" s="13" customFormat="1">
      <c r="A397" s="13"/>
      <c r="B397" s="246"/>
      <c r="C397" s="247"/>
      <c r="D397" s="237" t="s">
        <v>145</v>
      </c>
      <c r="E397" s="248" t="s">
        <v>1</v>
      </c>
      <c r="F397" s="249" t="s">
        <v>334</v>
      </c>
      <c r="G397" s="247"/>
      <c r="H397" s="250">
        <v>272.86900000000003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6" t="s">
        <v>145</v>
      </c>
      <c r="AU397" s="256" t="s">
        <v>83</v>
      </c>
      <c r="AV397" s="13" t="s">
        <v>85</v>
      </c>
      <c r="AW397" s="13" t="s">
        <v>32</v>
      </c>
      <c r="AX397" s="13" t="s">
        <v>83</v>
      </c>
      <c r="AY397" s="256" t="s">
        <v>138</v>
      </c>
    </row>
    <row r="398" s="2" customFormat="1" ht="14.5" customHeight="1">
      <c r="A398" s="37"/>
      <c r="B398" s="38"/>
      <c r="C398" s="221" t="s">
        <v>335</v>
      </c>
      <c r="D398" s="221" t="s">
        <v>140</v>
      </c>
      <c r="E398" s="222" t="s">
        <v>336</v>
      </c>
      <c r="F398" s="223" t="s">
        <v>337</v>
      </c>
      <c r="G398" s="224" t="s">
        <v>169</v>
      </c>
      <c r="H398" s="225">
        <v>7175.2610000000004</v>
      </c>
      <c r="I398" s="226"/>
      <c r="J398" s="227">
        <f>ROUND(I398*H398,2)</f>
        <v>0</v>
      </c>
      <c r="K398" s="228"/>
      <c r="L398" s="43"/>
      <c r="M398" s="229" t="s">
        <v>1</v>
      </c>
      <c r="N398" s="230" t="s">
        <v>41</v>
      </c>
      <c r="O398" s="90"/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3" t="s">
        <v>139</v>
      </c>
      <c r="AT398" s="233" t="s">
        <v>140</v>
      </c>
      <c r="AU398" s="233" t="s">
        <v>83</v>
      </c>
      <c r="AY398" s="16" t="s">
        <v>138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6" t="s">
        <v>83</v>
      </c>
      <c r="BK398" s="234">
        <f>ROUND(I398*H398,2)</f>
        <v>0</v>
      </c>
      <c r="BL398" s="16" t="s">
        <v>139</v>
      </c>
      <c r="BM398" s="233" t="s">
        <v>338</v>
      </c>
    </row>
    <row r="399" s="13" customFormat="1">
      <c r="A399" s="13"/>
      <c r="B399" s="246"/>
      <c r="C399" s="247"/>
      <c r="D399" s="237" t="s">
        <v>145</v>
      </c>
      <c r="E399" s="248" t="s">
        <v>1</v>
      </c>
      <c r="F399" s="249" t="s">
        <v>339</v>
      </c>
      <c r="G399" s="247"/>
      <c r="H399" s="250">
        <v>7175.2610000000004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6" t="s">
        <v>145</v>
      </c>
      <c r="AU399" s="256" t="s">
        <v>83</v>
      </c>
      <c r="AV399" s="13" t="s">
        <v>85</v>
      </c>
      <c r="AW399" s="13" t="s">
        <v>32</v>
      </c>
      <c r="AX399" s="13" t="s">
        <v>76</v>
      </c>
      <c r="AY399" s="256" t="s">
        <v>138</v>
      </c>
    </row>
    <row r="400" s="2" customFormat="1" ht="20.5" customHeight="1">
      <c r="A400" s="37"/>
      <c r="B400" s="38"/>
      <c r="C400" s="221" t="s">
        <v>340</v>
      </c>
      <c r="D400" s="221" t="s">
        <v>140</v>
      </c>
      <c r="E400" s="222" t="s">
        <v>341</v>
      </c>
      <c r="F400" s="223" t="s">
        <v>342</v>
      </c>
      <c r="G400" s="224" t="s">
        <v>343</v>
      </c>
      <c r="H400" s="225">
        <v>11480.418</v>
      </c>
      <c r="I400" s="226"/>
      <c r="J400" s="227">
        <f>ROUND(I400*H400,2)</f>
        <v>0</v>
      </c>
      <c r="K400" s="228"/>
      <c r="L400" s="43"/>
      <c r="M400" s="229" t="s">
        <v>1</v>
      </c>
      <c r="N400" s="230" t="s">
        <v>41</v>
      </c>
      <c r="O400" s="90"/>
      <c r="P400" s="231">
        <f>O400*H400</f>
        <v>0</v>
      </c>
      <c r="Q400" s="231">
        <v>0</v>
      </c>
      <c r="R400" s="231">
        <f>Q400*H400</f>
        <v>0</v>
      </c>
      <c r="S400" s="231">
        <v>0</v>
      </c>
      <c r="T400" s="23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3" t="s">
        <v>139</v>
      </c>
      <c r="AT400" s="233" t="s">
        <v>140</v>
      </c>
      <c r="AU400" s="233" t="s">
        <v>83</v>
      </c>
      <c r="AY400" s="16" t="s">
        <v>138</v>
      </c>
      <c r="BE400" s="234">
        <f>IF(N400="základní",J400,0)</f>
        <v>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6" t="s">
        <v>83</v>
      </c>
      <c r="BK400" s="234">
        <f>ROUND(I400*H400,2)</f>
        <v>0</v>
      </c>
      <c r="BL400" s="16" t="s">
        <v>139</v>
      </c>
      <c r="BM400" s="233" t="s">
        <v>344</v>
      </c>
    </row>
    <row r="401" s="13" customFormat="1">
      <c r="A401" s="13"/>
      <c r="B401" s="246"/>
      <c r="C401" s="247"/>
      <c r="D401" s="237" t="s">
        <v>145</v>
      </c>
      <c r="E401" s="247"/>
      <c r="F401" s="249" t="s">
        <v>345</v>
      </c>
      <c r="G401" s="247"/>
      <c r="H401" s="250">
        <v>11480.418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6" t="s">
        <v>145</v>
      </c>
      <c r="AU401" s="256" t="s">
        <v>83</v>
      </c>
      <c r="AV401" s="13" t="s">
        <v>85</v>
      </c>
      <c r="AW401" s="13" t="s">
        <v>4</v>
      </c>
      <c r="AX401" s="13" t="s">
        <v>83</v>
      </c>
      <c r="AY401" s="256" t="s">
        <v>138</v>
      </c>
    </row>
    <row r="402" s="2" customFormat="1" ht="20.5" customHeight="1">
      <c r="A402" s="37"/>
      <c r="B402" s="38"/>
      <c r="C402" s="221" t="s">
        <v>346</v>
      </c>
      <c r="D402" s="221" t="s">
        <v>140</v>
      </c>
      <c r="E402" s="222" t="s">
        <v>347</v>
      </c>
      <c r="F402" s="223" t="s">
        <v>348</v>
      </c>
      <c r="G402" s="224" t="s">
        <v>169</v>
      </c>
      <c r="H402" s="225">
        <v>5412.2399999999998</v>
      </c>
      <c r="I402" s="226"/>
      <c r="J402" s="227">
        <f>ROUND(I402*H402,2)</f>
        <v>0</v>
      </c>
      <c r="K402" s="228"/>
      <c r="L402" s="43"/>
      <c r="M402" s="229" t="s">
        <v>1</v>
      </c>
      <c r="N402" s="230" t="s">
        <v>41</v>
      </c>
      <c r="O402" s="90"/>
      <c r="P402" s="231">
        <f>O402*H402</f>
        <v>0</v>
      </c>
      <c r="Q402" s="231">
        <v>0</v>
      </c>
      <c r="R402" s="231">
        <f>Q402*H402</f>
        <v>0</v>
      </c>
      <c r="S402" s="231">
        <v>0</v>
      </c>
      <c r="T402" s="23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3" t="s">
        <v>139</v>
      </c>
      <c r="AT402" s="233" t="s">
        <v>140</v>
      </c>
      <c r="AU402" s="233" t="s">
        <v>83</v>
      </c>
      <c r="AY402" s="16" t="s">
        <v>138</v>
      </c>
      <c r="BE402" s="234">
        <f>IF(N402="základní",J402,0)</f>
        <v>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6" t="s">
        <v>83</v>
      </c>
      <c r="BK402" s="234">
        <f>ROUND(I402*H402,2)</f>
        <v>0</v>
      </c>
      <c r="BL402" s="16" t="s">
        <v>139</v>
      </c>
      <c r="BM402" s="233" t="s">
        <v>349</v>
      </c>
    </row>
    <row r="403" s="12" customFormat="1">
      <c r="A403" s="12"/>
      <c r="B403" s="235"/>
      <c r="C403" s="236"/>
      <c r="D403" s="237" t="s">
        <v>145</v>
      </c>
      <c r="E403" s="238" t="s">
        <v>1</v>
      </c>
      <c r="F403" s="239" t="s">
        <v>350</v>
      </c>
      <c r="G403" s="236"/>
      <c r="H403" s="238" t="s">
        <v>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45" t="s">
        <v>145</v>
      </c>
      <c r="AU403" s="245" t="s">
        <v>83</v>
      </c>
      <c r="AV403" s="12" t="s">
        <v>83</v>
      </c>
      <c r="AW403" s="12" t="s">
        <v>32</v>
      </c>
      <c r="AX403" s="12" t="s">
        <v>76</v>
      </c>
      <c r="AY403" s="245" t="s">
        <v>138</v>
      </c>
    </row>
    <row r="404" s="12" customFormat="1">
      <c r="A404" s="12"/>
      <c r="B404" s="235"/>
      <c r="C404" s="236"/>
      <c r="D404" s="237" t="s">
        <v>145</v>
      </c>
      <c r="E404" s="238" t="s">
        <v>1</v>
      </c>
      <c r="F404" s="239" t="s">
        <v>146</v>
      </c>
      <c r="G404" s="236"/>
      <c r="H404" s="238" t="s">
        <v>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45" t="s">
        <v>145</v>
      </c>
      <c r="AU404" s="245" t="s">
        <v>83</v>
      </c>
      <c r="AV404" s="12" t="s">
        <v>83</v>
      </c>
      <c r="AW404" s="12" t="s">
        <v>32</v>
      </c>
      <c r="AX404" s="12" t="s">
        <v>76</v>
      </c>
      <c r="AY404" s="245" t="s">
        <v>138</v>
      </c>
    </row>
    <row r="405" s="12" customFormat="1">
      <c r="A405" s="12"/>
      <c r="B405" s="235"/>
      <c r="C405" s="236"/>
      <c r="D405" s="237" t="s">
        <v>145</v>
      </c>
      <c r="E405" s="238" t="s">
        <v>1</v>
      </c>
      <c r="F405" s="239" t="s">
        <v>199</v>
      </c>
      <c r="G405" s="236"/>
      <c r="H405" s="238" t="s">
        <v>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45" t="s">
        <v>145</v>
      </c>
      <c r="AU405" s="245" t="s">
        <v>83</v>
      </c>
      <c r="AV405" s="12" t="s">
        <v>83</v>
      </c>
      <c r="AW405" s="12" t="s">
        <v>32</v>
      </c>
      <c r="AX405" s="12" t="s">
        <v>76</v>
      </c>
      <c r="AY405" s="245" t="s">
        <v>138</v>
      </c>
    </row>
    <row r="406" s="13" customFormat="1">
      <c r="A406" s="13"/>
      <c r="B406" s="246"/>
      <c r="C406" s="247"/>
      <c r="D406" s="237" t="s">
        <v>145</v>
      </c>
      <c r="E406" s="248" t="s">
        <v>1</v>
      </c>
      <c r="F406" s="249" t="s">
        <v>351</v>
      </c>
      <c r="G406" s="247"/>
      <c r="H406" s="250">
        <v>31.122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6" t="s">
        <v>145</v>
      </c>
      <c r="AU406" s="256" t="s">
        <v>83</v>
      </c>
      <c r="AV406" s="13" t="s">
        <v>85</v>
      </c>
      <c r="AW406" s="13" t="s">
        <v>32</v>
      </c>
      <c r="AX406" s="13" t="s">
        <v>76</v>
      </c>
      <c r="AY406" s="256" t="s">
        <v>138</v>
      </c>
    </row>
    <row r="407" s="12" customFormat="1">
      <c r="A407" s="12"/>
      <c r="B407" s="235"/>
      <c r="C407" s="236"/>
      <c r="D407" s="237" t="s">
        <v>145</v>
      </c>
      <c r="E407" s="238" t="s">
        <v>1</v>
      </c>
      <c r="F407" s="239" t="s">
        <v>215</v>
      </c>
      <c r="G407" s="236"/>
      <c r="H407" s="238" t="s">
        <v>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45" t="s">
        <v>145</v>
      </c>
      <c r="AU407" s="245" t="s">
        <v>83</v>
      </c>
      <c r="AV407" s="12" t="s">
        <v>83</v>
      </c>
      <c r="AW407" s="12" t="s">
        <v>32</v>
      </c>
      <c r="AX407" s="12" t="s">
        <v>76</v>
      </c>
      <c r="AY407" s="245" t="s">
        <v>138</v>
      </c>
    </row>
    <row r="408" s="13" customFormat="1">
      <c r="A408" s="13"/>
      <c r="B408" s="246"/>
      <c r="C408" s="247"/>
      <c r="D408" s="237" t="s">
        <v>145</v>
      </c>
      <c r="E408" s="248" t="s">
        <v>1</v>
      </c>
      <c r="F408" s="249" t="s">
        <v>352</v>
      </c>
      <c r="G408" s="247"/>
      <c r="H408" s="250">
        <v>760.26599999999996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6" t="s">
        <v>145</v>
      </c>
      <c r="AU408" s="256" t="s">
        <v>83</v>
      </c>
      <c r="AV408" s="13" t="s">
        <v>85</v>
      </c>
      <c r="AW408" s="13" t="s">
        <v>32</v>
      </c>
      <c r="AX408" s="13" t="s">
        <v>76</v>
      </c>
      <c r="AY408" s="256" t="s">
        <v>138</v>
      </c>
    </row>
    <row r="409" s="12" customFormat="1">
      <c r="A409" s="12"/>
      <c r="B409" s="235"/>
      <c r="C409" s="236"/>
      <c r="D409" s="237" t="s">
        <v>145</v>
      </c>
      <c r="E409" s="238" t="s">
        <v>1</v>
      </c>
      <c r="F409" s="239" t="s">
        <v>353</v>
      </c>
      <c r="G409" s="236"/>
      <c r="H409" s="238" t="s">
        <v>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45" t="s">
        <v>145</v>
      </c>
      <c r="AU409" s="245" t="s">
        <v>83</v>
      </c>
      <c r="AV409" s="12" t="s">
        <v>83</v>
      </c>
      <c r="AW409" s="12" t="s">
        <v>32</v>
      </c>
      <c r="AX409" s="12" t="s">
        <v>76</v>
      </c>
      <c r="AY409" s="245" t="s">
        <v>138</v>
      </c>
    </row>
    <row r="410" s="12" customFormat="1">
      <c r="A410" s="12"/>
      <c r="B410" s="235"/>
      <c r="C410" s="236"/>
      <c r="D410" s="237" t="s">
        <v>145</v>
      </c>
      <c r="E410" s="238" t="s">
        <v>1</v>
      </c>
      <c r="F410" s="239" t="s">
        <v>146</v>
      </c>
      <c r="G410" s="236"/>
      <c r="H410" s="238" t="s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45" t="s">
        <v>145</v>
      </c>
      <c r="AU410" s="245" t="s">
        <v>83</v>
      </c>
      <c r="AV410" s="12" t="s">
        <v>83</v>
      </c>
      <c r="AW410" s="12" t="s">
        <v>32</v>
      </c>
      <c r="AX410" s="12" t="s">
        <v>76</v>
      </c>
      <c r="AY410" s="245" t="s">
        <v>138</v>
      </c>
    </row>
    <row r="411" s="12" customFormat="1">
      <c r="A411" s="12"/>
      <c r="B411" s="235"/>
      <c r="C411" s="236"/>
      <c r="D411" s="237" t="s">
        <v>145</v>
      </c>
      <c r="E411" s="238" t="s">
        <v>1</v>
      </c>
      <c r="F411" s="239" t="s">
        <v>147</v>
      </c>
      <c r="G411" s="236"/>
      <c r="H411" s="238" t="s">
        <v>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45" t="s">
        <v>145</v>
      </c>
      <c r="AU411" s="245" t="s">
        <v>83</v>
      </c>
      <c r="AV411" s="12" t="s">
        <v>83</v>
      </c>
      <c r="AW411" s="12" t="s">
        <v>32</v>
      </c>
      <c r="AX411" s="12" t="s">
        <v>76</v>
      </c>
      <c r="AY411" s="245" t="s">
        <v>138</v>
      </c>
    </row>
    <row r="412" s="13" customFormat="1">
      <c r="A412" s="13"/>
      <c r="B412" s="246"/>
      <c r="C412" s="247"/>
      <c r="D412" s="237" t="s">
        <v>145</v>
      </c>
      <c r="E412" s="248" t="s">
        <v>1</v>
      </c>
      <c r="F412" s="249" t="s">
        <v>354</v>
      </c>
      <c r="G412" s="247"/>
      <c r="H412" s="250">
        <v>3409.1930000000002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6" t="s">
        <v>145</v>
      </c>
      <c r="AU412" s="256" t="s">
        <v>83</v>
      </c>
      <c r="AV412" s="13" t="s">
        <v>85</v>
      </c>
      <c r="AW412" s="13" t="s">
        <v>32</v>
      </c>
      <c r="AX412" s="13" t="s">
        <v>76</v>
      </c>
      <c r="AY412" s="256" t="s">
        <v>138</v>
      </c>
    </row>
    <row r="413" s="12" customFormat="1">
      <c r="A413" s="12"/>
      <c r="B413" s="235"/>
      <c r="C413" s="236"/>
      <c r="D413" s="237" t="s">
        <v>145</v>
      </c>
      <c r="E413" s="238" t="s">
        <v>1</v>
      </c>
      <c r="F413" s="239" t="s">
        <v>162</v>
      </c>
      <c r="G413" s="236"/>
      <c r="H413" s="238" t="s">
        <v>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45" t="s">
        <v>145</v>
      </c>
      <c r="AU413" s="245" t="s">
        <v>83</v>
      </c>
      <c r="AV413" s="12" t="s">
        <v>83</v>
      </c>
      <c r="AW413" s="12" t="s">
        <v>32</v>
      </c>
      <c r="AX413" s="12" t="s">
        <v>76</v>
      </c>
      <c r="AY413" s="245" t="s">
        <v>138</v>
      </c>
    </row>
    <row r="414" s="13" customFormat="1">
      <c r="A414" s="13"/>
      <c r="B414" s="246"/>
      <c r="C414" s="247"/>
      <c r="D414" s="237" t="s">
        <v>145</v>
      </c>
      <c r="E414" s="248" t="s">
        <v>1</v>
      </c>
      <c r="F414" s="249" t="s">
        <v>355</v>
      </c>
      <c r="G414" s="247"/>
      <c r="H414" s="250">
        <v>294.76999999999998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6" t="s">
        <v>145</v>
      </c>
      <c r="AU414" s="256" t="s">
        <v>83</v>
      </c>
      <c r="AV414" s="13" t="s">
        <v>85</v>
      </c>
      <c r="AW414" s="13" t="s">
        <v>32</v>
      </c>
      <c r="AX414" s="13" t="s">
        <v>76</v>
      </c>
      <c r="AY414" s="256" t="s">
        <v>138</v>
      </c>
    </row>
    <row r="415" s="12" customFormat="1">
      <c r="A415" s="12"/>
      <c r="B415" s="235"/>
      <c r="C415" s="236"/>
      <c r="D415" s="237" t="s">
        <v>145</v>
      </c>
      <c r="E415" s="238" t="s">
        <v>1</v>
      </c>
      <c r="F415" s="239" t="s">
        <v>158</v>
      </c>
      <c r="G415" s="236"/>
      <c r="H415" s="238" t="s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45" t="s">
        <v>145</v>
      </c>
      <c r="AU415" s="245" t="s">
        <v>83</v>
      </c>
      <c r="AV415" s="12" t="s">
        <v>83</v>
      </c>
      <c r="AW415" s="12" t="s">
        <v>32</v>
      </c>
      <c r="AX415" s="12" t="s">
        <v>76</v>
      </c>
      <c r="AY415" s="245" t="s">
        <v>138</v>
      </c>
    </row>
    <row r="416" s="13" customFormat="1">
      <c r="A416" s="13"/>
      <c r="B416" s="246"/>
      <c r="C416" s="247"/>
      <c r="D416" s="237" t="s">
        <v>145</v>
      </c>
      <c r="E416" s="248" t="s">
        <v>1</v>
      </c>
      <c r="F416" s="249" t="s">
        <v>356</v>
      </c>
      <c r="G416" s="247"/>
      <c r="H416" s="250">
        <v>159.006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6" t="s">
        <v>145</v>
      </c>
      <c r="AU416" s="256" t="s">
        <v>83</v>
      </c>
      <c r="AV416" s="13" t="s">
        <v>85</v>
      </c>
      <c r="AW416" s="13" t="s">
        <v>32</v>
      </c>
      <c r="AX416" s="13" t="s">
        <v>76</v>
      </c>
      <c r="AY416" s="256" t="s">
        <v>138</v>
      </c>
    </row>
    <row r="417" s="13" customFormat="1">
      <c r="A417" s="13"/>
      <c r="B417" s="246"/>
      <c r="C417" s="247"/>
      <c r="D417" s="237" t="s">
        <v>145</v>
      </c>
      <c r="E417" s="248" t="s">
        <v>1</v>
      </c>
      <c r="F417" s="249" t="s">
        <v>357</v>
      </c>
      <c r="G417" s="247"/>
      <c r="H417" s="250">
        <v>8.1509999999999998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6" t="s">
        <v>145</v>
      </c>
      <c r="AU417" s="256" t="s">
        <v>83</v>
      </c>
      <c r="AV417" s="13" t="s">
        <v>85</v>
      </c>
      <c r="AW417" s="13" t="s">
        <v>32</v>
      </c>
      <c r="AX417" s="13" t="s">
        <v>76</v>
      </c>
      <c r="AY417" s="256" t="s">
        <v>138</v>
      </c>
    </row>
    <row r="418" s="12" customFormat="1">
      <c r="A418" s="12"/>
      <c r="B418" s="235"/>
      <c r="C418" s="236"/>
      <c r="D418" s="237" t="s">
        <v>145</v>
      </c>
      <c r="E418" s="238" t="s">
        <v>1</v>
      </c>
      <c r="F418" s="239" t="s">
        <v>207</v>
      </c>
      <c r="G418" s="236"/>
      <c r="H418" s="238" t="s">
        <v>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45" t="s">
        <v>145</v>
      </c>
      <c r="AU418" s="245" t="s">
        <v>83</v>
      </c>
      <c r="AV418" s="12" t="s">
        <v>83</v>
      </c>
      <c r="AW418" s="12" t="s">
        <v>32</v>
      </c>
      <c r="AX418" s="12" t="s">
        <v>76</v>
      </c>
      <c r="AY418" s="245" t="s">
        <v>138</v>
      </c>
    </row>
    <row r="419" s="13" customFormat="1">
      <c r="A419" s="13"/>
      <c r="B419" s="246"/>
      <c r="C419" s="247"/>
      <c r="D419" s="237" t="s">
        <v>145</v>
      </c>
      <c r="E419" s="248" t="s">
        <v>1</v>
      </c>
      <c r="F419" s="249" t="s">
        <v>358</v>
      </c>
      <c r="G419" s="247"/>
      <c r="H419" s="250">
        <v>14.882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6" t="s">
        <v>145</v>
      </c>
      <c r="AU419" s="256" t="s">
        <v>83</v>
      </c>
      <c r="AV419" s="13" t="s">
        <v>85</v>
      </c>
      <c r="AW419" s="13" t="s">
        <v>32</v>
      </c>
      <c r="AX419" s="13" t="s">
        <v>76</v>
      </c>
      <c r="AY419" s="256" t="s">
        <v>138</v>
      </c>
    </row>
    <row r="420" s="13" customFormat="1">
      <c r="A420" s="13"/>
      <c r="B420" s="246"/>
      <c r="C420" s="247"/>
      <c r="D420" s="237" t="s">
        <v>145</v>
      </c>
      <c r="E420" s="248" t="s">
        <v>1</v>
      </c>
      <c r="F420" s="249" t="s">
        <v>359</v>
      </c>
      <c r="G420" s="247"/>
      <c r="H420" s="250">
        <v>36.814999999999998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6" t="s">
        <v>145</v>
      </c>
      <c r="AU420" s="256" t="s">
        <v>83</v>
      </c>
      <c r="AV420" s="13" t="s">
        <v>85</v>
      </c>
      <c r="AW420" s="13" t="s">
        <v>32</v>
      </c>
      <c r="AX420" s="13" t="s">
        <v>76</v>
      </c>
      <c r="AY420" s="256" t="s">
        <v>138</v>
      </c>
    </row>
    <row r="421" s="12" customFormat="1">
      <c r="A421" s="12"/>
      <c r="B421" s="235"/>
      <c r="C421" s="236"/>
      <c r="D421" s="237" t="s">
        <v>145</v>
      </c>
      <c r="E421" s="238" t="s">
        <v>1</v>
      </c>
      <c r="F421" s="239" t="s">
        <v>210</v>
      </c>
      <c r="G421" s="236"/>
      <c r="H421" s="238" t="s">
        <v>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45" t="s">
        <v>145</v>
      </c>
      <c r="AU421" s="245" t="s">
        <v>83</v>
      </c>
      <c r="AV421" s="12" t="s">
        <v>83</v>
      </c>
      <c r="AW421" s="12" t="s">
        <v>32</v>
      </c>
      <c r="AX421" s="12" t="s">
        <v>76</v>
      </c>
      <c r="AY421" s="245" t="s">
        <v>138</v>
      </c>
    </row>
    <row r="422" s="13" customFormat="1">
      <c r="A422" s="13"/>
      <c r="B422" s="246"/>
      <c r="C422" s="247"/>
      <c r="D422" s="237" t="s">
        <v>145</v>
      </c>
      <c r="E422" s="248" t="s">
        <v>1</v>
      </c>
      <c r="F422" s="249" t="s">
        <v>360</v>
      </c>
      <c r="G422" s="247"/>
      <c r="H422" s="250">
        <v>169.94800000000001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6" t="s">
        <v>145</v>
      </c>
      <c r="AU422" s="256" t="s">
        <v>83</v>
      </c>
      <c r="AV422" s="13" t="s">
        <v>85</v>
      </c>
      <c r="AW422" s="13" t="s">
        <v>32</v>
      </c>
      <c r="AX422" s="13" t="s">
        <v>76</v>
      </c>
      <c r="AY422" s="256" t="s">
        <v>138</v>
      </c>
    </row>
    <row r="423" s="12" customFormat="1">
      <c r="A423" s="12"/>
      <c r="B423" s="235"/>
      <c r="C423" s="236"/>
      <c r="D423" s="237" t="s">
        <v>145</v>
      </c>
      <c r="E423" s="238" t="s">
        <v>1</v>
      </c>
      <c r="F423" s="239" t="s">
        <v>212</v>
      </c>
      <c r="G423" s="236"/>
      <c r="H423" s="238" t="s">
        <v>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45" t="s">
        <v>145</v>
      </c>
      <c r="AU423" s="245" t="s">
        <v>83</v>
      </c>
      <c r="AV423" s="12" t="s">
        <v>83</v>
      </c>
      <c r="AW423" s="12" t="s">
        <v>32</v>
      </c>
      <c r="AX423" s="12" t="s">
        <v>76</v>
      </c>
      <c r="AY423" s="245" t="s">
        <v>138</v>
      </c>
    </row>
    <row r="424" s="13" customFormat="1">
      <c r="A424" s="13"/>
      <c r="B424" s="246"/>
      <c r="C424" s="247"/>
      <c r="D424" s="237" t="s">
        <v>145</v>
      </c>
      <c r="E424" s="248" t="s">
        <v>1</v>
      </c>
      <c r="F424" s="249" t="s">
        <v>361</v>
      </c>
      <c r="G424" s="247"/>
      <c r="H424" s="250">
        <v>366.79500000000002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6" t="s">
        <v>145</v>
      </c>
      <c r="AU424" s="256" t="s">
        <v>83</v>
      </c>
      <c r="AV424" s="13" t="s">
        <v>85</v>
      </c>
      <c r="AW424" s="13" t="s">
        <v>32</v>
      </c>
      <c r="AX424" s="13" t="s">
        <v>76</v>
      </c>
      <c r="AY424" s="256" t="s">
        <v>138</v>
      </c>
    </row>
    <row r="425" s="12" customFormat="1">
      <c r="A425" s="12"/>
      <c r="B425" s="235"/>
      <c r="C425" s="236"/>
      <c r="D425" s="237" t="s">
        <v>145</v>
      </c>
      <c r="E425" s="238" t="s">
        <v>1</v>
      </c>
      <c r="F425" s="239" t="s">
        <v>215</v>
      </c>
      <c r="G425" s="236"/>
      <c r="H425" s="238" t="s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45" t="s">
        <v>145</v>
      </c>
      <c r="AU425" s="245" t="s">
        <v>83</v>
      </c>
      <c r="AV425" s="12" t="s">
        <v>83</v>
      </c>
      <c r="AW425" s="12" t="s">
        <v>32</v>
      </c>
      <c r="AX425" s="12" t="s">
        <v>76</v>
      </c>
      <c r="AY425" s="245" t="s">
        <v>138</v>
      </c>
    </row>
    <row r="426" s="13" customFormat="1">
      <c r="A426" s="13"/>
      <c r="B426" s="246"/>
      <c r="C426" s="247"/>
      <c r="D426" s="237" t="s">
        <v>145</v>
      </c>
      <c r="E426" s="248" t="s">
        <v>1</v>
      </c>
      <c r="F426" s="249" t="s">
        <v>362</v>
      </c>
      <c r="G426" s="247"/>
      <c r="H426" s="250">
        <v>30.010999999999999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6" t="s">
        <v>145</v>
      </c>
      <c r="AU426" s="256" t="s">
        <v>83</v>
      </c>
      <c r="AV426" s="13" t="s">
        <v>85</v>
      </c>
      <c r="AW426" s="13" t="s">
        <v>32</v>
      </c>
      <c r="AX426" s="13" t="s">
        <v>76</v>
      </c>
      <c r="AY426" s="256" t="s">
        <v>138</v>
      </c>
    </row>
    <row r="427" s="12" customFormat="1">
      <c r="A427" s="12"/>
      <c r="B427" s="235"/>
      <c r="C427" s="236"/>
      <c r="D427" s="237" t="s">
        <v>145</v>
      </c>
      <c r="E427" s="238" t="s">
        <v>1</v>
      </c>
      <c r="F427" s="239" t="s">
        <v>218</v>
      </c>
      <c r="G427" s="236"/>
      <c r="H427" s="238" t="s">
        <v>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45" t="s">
        <v>145</v>
      </c>
      <c r="AU427" s="245" t="s">
        <v>83</v>
      </c>
      <c r="AV427" s="12" t="s">
        <v>83</v>
      </c>
      <c r="AW427" s="12" t="s">
        <v>32</v>
      </c>
      <c r="AX427" s="12" t="s">
        <v>76</v>
      </c>
      <c r="AY427" s="245" t="s">
        <v>138</v>
      </c>
    </row>
    <row r="428" s="13" customFormat="1">
      <c r="A428" s="13"/>
      <c r="B428" s="246"/>
      <c r="C428" s="247"/>
      <c r="D428" s="237" t="s">
        <v>145</v>
      </c>
      <c r="E428" s="248" t="s">
        <v>1</v>
      </c>
      <c r="F428" s="249" t="s">
        <v>363</v>
      </c>
      <c r="G428" s="247"/>
      <c r="H428" s="250">
        <v>116.461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6" t="s">
        <v>145</v>
      </c>
      <c r="AU428" s="256" t="s">
        <v>83</v>
      </c>
      <c r="AV428" s="13" t="s">
        <v>85</v>
      </c>
      <c r="AW428" s="13" t="s">
        <v>32</v>
      </c>
      <c r="AX428" s="13" t="s">
        <v>76</v>
      </c>
      <c r="AY428" s="256" t="s">
        <v>138</v>
      </c>
    </row>
    <row r="429" s="13" customFormat="1">
      <c r="A429" s="13"/>
      <c r="B429" s="246"/>
      <c r="C429" s="247"/>
      <c r="D429" s="237" t="s">
        <v>145</v>
      </c>
      <c r="E429" s="248" t="s">
        <v>1</v>
      </c>
      <c r="F429" s="249" t="s">
        <v>364</v>
      </c>
      <c r="G429" s="247"/>
      <c r="H429" s="250">
        <v>14.82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6" t="s">
        <v>145</v>
      </c>
      <c r="AU429" s="256" t="s">
        <v>83</v>
      </c>
      <c r="AV429" s="13" t="s">
        <v>85</v>
      </c>
      <c r="AW429" s="13" t="s">
        <v>32</v>
      </c>
      <c r="AX429" s="13" t="s">
        <v>76</v>
      </c>
      <c r="AY429" s="256" t="s">
        <v>138</v>
      </c>
    </row>
    <row r="430" s="2" customFormat="1" ht="14.5" customHeight="1">
      <c r="A430" s="37"/>
      <c r="B430" s="38"/>
      <c r="C430" s="257" t="s">
        <v>365</v>
      </c>
      <c r="D430" s="257" t="s">
        <v>366</v>
      </c>
      <c r="E430" s="258" t="s">
        <v>367</v>
      </c>
      <c r="F430" s="259" t="s">
        <v>368</v>
      </c>
      <c r="G430" s="260" t="s">
        <v>343</v>
      </c>
      <c r="H430" s="261">
        <v>8826.2250000000004</v>
      </c>
      <c r="I430" s="262"/>
      <c r="J430" s="263">
        <f>ROUND(I430*H430,2)</f>
        <v>0</v>
      </c>
      <c r="K430" s="264"/>
      <c r="L430" s="265"/>
      <c r="M430" s="266" t="s">
        <v>1</v>
      </c>
      <c r="N430" s="267" t="s">
        <v>41</v>
      </c>
      <c r="O430" s="90"/>
      <c r="P430" s="231">
        <f>O430*H430</f>
        <v>0</v>
      </c>
      <c r="Q430" s="231">
        <v>0</v>
      </c>
      <c r="R430" s="231">
        <f>Q430*H430</f>
        <v>0</v>
      </c>
      <c r="S430" s="231">
        <v>0</v>
      </c>
      <c r="T430" s="232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3" t="s">
        <v>163</v>
      </c>
      <c r="AT430" s="233" t="s">
        <v>366</v>
      </c>
      <c r="AU430" s="233" t="s">
        <v>83</v>
      </c>
      <c r="AY430" s="16" t="s">
        <v>138</v>
      </c>
      <c r="BE430" s="234">
        <f>IF(N430="základní",J430,0)</f>
        <v>0</v>
      </c>
      <c r="BF430" s="234">
        <f>IF(N430="snížená",J430,0)</f>
        <v>0</v>
      </c>
      <c r="BG430" s="234">
        <f>IF(N430="zákl. přenesená",J430,0)</f>
        <v>0</v>
      </c>
      <c r="BH430" s="234">
        <f>IF(N430="sníž. přenesená",J430,0)</f>
        <v>0</v>
      </c>
      <c r="BI430" s="234">
        <f>IF(N430="nulová",J430,0)</f>
        <v>0</v>
      </c>
      <c r="BJ430" s="16" t="s">
        <v>83</v>
      </c>
      <c r="BK430" s="234">
        <f>ROUND(I430*H430,2)</f>
        <v>0</v>
      </c>
      <c r="BL430" s="16" t="s">
        <v>139</v>
      </c>
      <c r="BM430" s="233" t="s">
        <v>369</v>
      </c>
    </row>
    <row r="431" s="13" customFormat="1">
      <c r="A431" s="13"/>
      <c r="B431" s="246"/>
      <c r="C431" s="247"/>
      <c r="D431" s="237" t="s">
        <v>145</v>
      </c>
      <c r="E431" s="248" t="s">
        <v>1</v>
      </c>
      <c r="F431" s="249" t="s">
        <v>370</v>
      </c>
      <c r="G431" s="247"/>
      <c r="H431" s="250">
        <v>4621.0600000000004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6" t="s">
        <v>145</v>
      </c>
      <c r="AU431" s="256" t="s">
        <v>83</v>
      </c>
      <c r="AV431" s="13" t="s">
        <v>85</v>
      </c>
      <c r="AW431" s="13" t="s">
        <v>32</v>
      </c>
      <c r="AX431" s="13" t="s">
        <v>76</v>
      </c>
      <c r="AY431" s="256" t="s">
        <v>138</v>
      </c>
    </row>
    <row r="432" s="13" customFormat="1">
      <c r="A432" s="13"/>
      <c r="B432" s="246"/>
      <c r="C432" s="247"/>
      <c r="D432" s="237" t="s">
        <v>145</v>
      </c>
      <c r="E432" s="247"/>
      <c r="F432" s="249" t="s">
        <v>371</v>
      </c>
      <c r="G432" s="247"/>
      <c r="H432" s="250">
        <v>8826.2250000000004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6" t="s">
        <v>145</v>
      </c>
      <c r="AU432" s="256" t="s">
        <v>83</v>
      </c>
      <c r="AV432" s="13" t="s">
        <v>85</v>
      </c>
      <c r="AW432" s="13" t="s">
        <v>4</v>
      </c>
      <c r="AX432" s="13" t="s">
        <v>83</v>
      </c>
      <c r="AY432" s="256" t="s">
        <v>138</v>
      </c>
    </row>
    <row r="433" s="2" customFormat="1" ht="20.5" customHeight="1">
      <c r="A433" s="37"/>
      <c r="B433" s="38"/>
      <c r="C433" s="221" t="s">
        <v>372</v>
      </c>
      <c r="D433" s="221" t="s">
        <v>140</v>
      </c>
      <c r="E433" s="222" t="s">
        <v>373</v>
      </c>
      <c r="F433" s="223" t="s">
        <v>374</v>
      </c>
      <c r="G433" s="224" t="s">
        <v>169</v>
      </c>
      <c r="H433" s="225">
        <v>1908.489</v>
      </c>
      <c r="I433" s="226"/>
      <c r="J433" s="227">
        <f>ROUND(I433*H433,2)</f>
        <v>0</v>
      </c>
      <c r="K433" s="228"/>
      <c r="L433" s="43"/>
      <c r="M433" s="229" t="s">
        <v>1</v>
      </c>
      <c r="N433" s="230" t="s">
        <v>41</v>
      </c>
      <c r="O433" s="90"/>
      <c r="P433" s="231">
        <f>O433*H433</f>
        <v>0</v>
      </c>
      <c r="Q433" s="231">
        <v>0</v>
      </c>
      <c r="R433" s="231">
        <f>Q433*H433</f>
        <v>0</v>
      </c>
      <c r="S433" s="231">
        <v>0</v>
      </c>
      <c r="T433" s="232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3" t="s">
        <v>139</v>
      </c>
      <c r="AT433" s="233" t="s">
        <v>140</v>
      </c>
      <c r="AU433" s="233" t="s">
        <v>83</v>
      </c>
      <c r="AY433" s="16" t="s">
        <v>138</v>
      </c>
      <c r="BE433" s="234">
        <f>IF(N433="základní",J433,0)</f>
        <v>0</v>
      </c>
      <c r="BF433" s="234">
        <f>IF(N433="snížená",J433,0)</f>
        <v>0</v>
      </c>
      <c r="BG433" s="234">
        <f>IF(N433="zákl. přenesená",J433,0)</f>
        <v>0</v>
      </c>
      <c r="BH433" s="234">
        <f>IF(N433="sníž. přenesená",J433,0)</f>
        <v>0</v>
      </c>
      <c r="BI433" s="234">
        <f>IF(N433="nulová",J433,0)</f>
        <v>0</v>
      </c>
      <c r="BJ433" s="16" t="s">
        <v>83</v>
      </c>
      <c r="BK433" s="234">
        <f>ROUND(I433*H433,2)</f>
        <v>0</v>
      </c>
      <c r="BL433" s="16" t="s">
        <v>139</v>
      </c>
      <c r="BM433" s="233" t="s">
        <v>375</v>
      </c>
    </row>
    <row r="434" s="12" customFormat="1">
      <c r="A434" s="12"/>
      <c r="B434" s="235"/>
      <c r="C434" s="236"/>
      <c r="D434" s="237" t="s">
        <v>145</v>
      </c>
      <c r="E434" s="238" t="s">
        <v>1</v>
      </c>
      <c r="F434" s="239" t="s">
        <v>376</v>
      </c>
      <c r="G434" s="236"/>
      <c r="H434" s="238" t="s">
        <v>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45" t="s">
        <v>145</v>
      </c>
      <c r="AU434" s="245" t="s">
        <v>83</v>
      </c>
      <c r="AV434" s="12" t="s">
        <v>83</v>
      </c>
      <c r="AW434" s="12" t="s">
        <v>32</v>
      </c>
      <c r="AX434" s="12" t="s">
        <v>76</v>
      </c>
      <c r="AY434" s="245" t="s">
        <v>138</v>
      </c>
    </row>
    <row r="435" s="12" customFormat="1">
      <c r="A435" s="12"/>
      <c r="B435" s="235"/>
      <c r="C435" s="236"/>
      <c r="D435" s="237" t="s">
        <v>145</v>
      </c>
      <c r="E435" s="238" t="s">
        <v>1</v>
      </c>
      <c r="F435" s="239" t="s">
        <v>183</v>
      </c>
      <c r="G435" s="236"/>
      <c r="H435" s="238" t="s">
        <v>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45" t="s">
        <v>145</v>
      </c>
      <c r="AU435" s="245" t="s">
        <v>83</v>
      </c>
      <c r="AV435" s="12" t="s">
        <v>83</v>
      </c>
      <c r="AW435" s="12" t="s">
        <v>32</v>
      </c>
      <c r="AX435" s="12" t="s">
        <v>76</v>
      </c>
      <c r="AY435" s="245" t="s">
        <v>138</v>
      </c>
    </row>
    <row r="436" s="13" customFormat="1">
      <c r="A436" s="13"/>
      <c r="B436" s="246"/>
      <c r="C436" s="247"/>
      <c r="D436" s="237" t="s">
        <v>145</v>
      </c>
      <c r="E436" s="248" t="s">
        <v>1</v>
      </c>
      <c r="F436" s="249" t="s">
        <v>377</v>
      </c>
      <c r="G436" s="247"/>
      <c r="H436" s="250">
        <v>1420.4970000000001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6" t="s">
        <v>145</v>
      </c>
      <c r="AU436" s="256" t="s">
        <v>83</v>
      </c>
      <c r="AV436" s="13" t="s">
        <v>85</v>
      </c>
      <c r="AW436" s="13" t="s">
        <v>32</v>
      </c>
      <c r="AX436" s="13" t="s">
        <v>76</v>
      </c>
      <c r="AY436" s="256" t="s">
        <v>138</v>
      </c>
    </row>
    <row r="437" s="13" customFormat="1">
      <c r="A437" s="13"/>
      <c r="B437" s="246"/>
      <c r="C437" s="247"/>
      <c r="D437" s="237" t="s">
        <v>145</v>
      </c>
      <c r="E437" s="248" t="s">
        <v>1</v>
      </c>
      <c r="F437" s="249" t="s">
        <v>378</v>
      </c>
      <c r="G437" s="247"/>
      <c r="H437" s="250">
        <v>-149.71799999999999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6" t="s">
        <v>145</v>
      </c>
      <c r="AU437" s="256" t="s">
        <v>83</v>
      </c>
      <c r="AV437" s="13" t="s">
        <v>85</v>
      </c>
      <c r="AW437" s="13" t="s">
        <v>32</v>
      </c>
      <c r="AX437" s="13" t="s">
        <v>76</v>
      </c>
      <c r="AY437" s="256" t="s">
        <v>138</v>
      </c>
    </row>
    <row r="438" s="12" customFormat="1">
      <c r="A438" s="12"/>
      <c r="B438" s="235"/>
      <c r="C438" s="236"/>
      <c r="D438" s="237" t="s">
        <v>145</v>
      </c>
      <c r="E438" s="238" t="s">
        <v>1</v>
      </c>
      <c r="F438" s="239" t="s">
        <v>199</v>
      </c>
      <c r="G438" s="236"/>
      <c r="H438" s="238" t="s">
        <v>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45" t="s">
        <v>145</v>
      </c>
      <c r="AU438" s="245" t="s">
        <v>83</v>
      </c>
      <c r="AV438" s="12" t="s">
        <v>83</v>
      </c>
      <c r="AW438" s="12" t="s">
        <v>32</v>
      </c>
      <c r="AX438" s="12" t="s">
        <v>76</v>
      </c>
      <c r="AY438" s="245" t="s">
        <v>138</v>
      </c>
    </row>
    <row r="439" s="13" customFormat="1">
      <c r="A439" s="13"/>
      <c r="B439" s="246"/>
      <c r="C439" s="247"/>
      <c r="D439" s="237" t="s">
        <v>145</v>
      </c>
      <c r="E439" s="248" t="s">
        <v>1</v>
      </c>
      <c r="F439" s="249" t="s">
        <v>379</v>
      </c>
      <c r="G439" s="247"/>
      <c r="H439" s="250">
        <v>126.711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6" t="s">
        <v>145</v>
      </c>
      <c r="AU439" s="256" t="s">
        <v>83</v>
      </c>
      <c r="AV439" s="13" t="s">
        <v>85</v>
      </c>
      <c r="AW439" s="13" t="s">
        <v>32</v>
      </c>
      <c r="AX439" s="13" t="s">
        <v>76</v>
      </c>
      <c r="AY439" s="256" t="s">
        <v>138</v>
      </c>
    </row>
    <row r="440" s="13" customFormat="1">
      <c r="A440" s="13"/>
      <c r="B440" s="246"/>
      <c r="C440" s="247"/>
      <c r="D440" s="237" t="s">
        <v>145</v>
      </c>
      <c r="E440" s="248" t="s">
        <v>1</v>
      </c>
      <c r="F440" s="249" t="s">
        <v>380</v>
      </c>
      <c r="G440" s="247"/>
      <c r="H440" s="250">
        <v>-13.355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6" t="s">
        <v>145</v>
      </c>
      <c r="AU440" s="256" t="s">
        <v>83</v>
      </c>
      <c r="AV440" s="13" t="s">
        <v>85</v>
      </c>
      <c r="AW440" s="13" t="s">
        <v>32</v>
      </c>
      <c r="AX440" s="13" t="s">
        <v>76</v>
      </c>
      <c r="AY440" s="256" t="s">
        <v>138</v>
      </c>
    </row>
    <row r="441" s="12" customFormat="1">
      <c r="A441" s="12"/>
      <c r="B441" s="235"/>
      <c r="C441" s="236"/>
      <c r="D441" s="237" t="s">
        <v>145</v>
      </c>
      <c r="E441" s="238" t="s">
        <v>1</v>
      </c>
      <c r="F441" s="239" t="s">
        <v>203</v>
      </c>
      <c r="G441" s="236"/>
      <c r="H441" s="238" t="s">
        <v>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45" t="s">
        <v>145</v>
      </c>
      <c r="AU441" s="245" t="s">
        <v>83</v>
      </c>
      <c r="AV441" s="12" t="s">
        <v>83</v>
      </c>
      <c r="AW441" s="12" t="s">
        <v>32</v>
      </c>
      <c r="AX441" s="12" t="s">
        <v>76</v>
      </c>
      <c r="AY441" s="245" t="s">
        <v>138</v>
      </c>
    </row>
    <row r="442" s="13" customFormat="1">
      <c r="A442" s="13"/>
      <c r="B442" s="246"/>
      <c r="C442" s="247"/>
      <c r="D442" s="237" t="s">
        <v>145</v>
      </c>
      <c r="E442" s="248" t="s">
        <v>1</v>
      </c>
      <c r="F442" s="249" t="s">
        <v>381</v>
      </c>
      <c r="G442" s="247"/>
      <c r="H442" s="250">
        <v>80.769000000000005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6" t="s">
        <v>145</v>
      </c>
      <c r="AU442" s="256" t="s">
        <v>83</v>
      </c>
      <c r="AV442" s="13" t="s">
        <v>85</v>
      </c>
      <c r="AW442" s="13" t="s">
        <v>32</v>
      </c>
      <c r="AX442" s="13" t="s">
        <v>76</v>
      </c>
      <c r="AY442" s="256" t="s">
        <v>138</v>
      </c>
    </row>
    <row r="443" s="13" customFormat="1">
      <c r="A443" s="13"/>
      <c r="B443" s="246"/>
      <c r="C443" s="247"/>
      <c r="D443" s="237" t="s">
        <v>145</v>
      </c>
      <c r="E443" s="248" t="s">
        <v>1</v>
      </c>
      <c r="F443" s="249" t="s">
        <v>382</v>
      </c>
      <c r="G443" s="247"/>
      <c r="H443" s="250">
        <v>-8.5129999999999999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6" t="s">
        <v>145</v>
      </c>
      <c r="AU443" s="256" t="s">
        <v>83</v>
      </c>
      <c r="AV443" s="13" t="s">
        <v>85</v>
      </c>
      <c r="AW443" s="13" t="s">
        <v>32</v>
      </c>
      <c r="AX443" s="13" t="s">
        <v>76</v>
      </c>
      <c r="AY443" s="256" t="s">
        <v>138</v>
      </c>
    </row>
    <row r="444" s="12" customFormat="1">
      <c r="A444" s="12"/>
      <c r="B444" s="235"/>
      <c r="C444" s="236"/>
      <c r="D444" s="237" t="s">
        <v>145</v>
      </c>
      <c r="E444" s="238" t="s">
        <v>1</v>
      </c>
      <c r="F444" s="239" t="s">
        <v>207</v>
      </c>
      <c r="G444" s="236"/>
      <c r="H444" s="238" t="s">
        <v>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45" t="s">
        <v>145</v>
      </c>
      <c r="AU444" s="245" t="s">
        <v>83</v>
      </c>
      <c r="AV444" s="12" t="s">
        <v>83</v>
      </c>
      <c r="AW444" s="12" t="s">
        <v>32</v>
      </c>
      <c r="AX444" s="12" t="s">
        <v>76</v>
      </c>
      <c r="AY444" s="245" t="s">
        <v>138</v>
      </c>
    </row>
    <row r="445" s="13" customFormat="1">
      <c r="A445" s="13"/>
      <c r="B445" s="246"/>
      <c r="C445" s="247"/>
      <c r="D445" s="237" t="s">
        <v>145</v>
      </c>
      <c r="E445" s="248" t="s">
        <v>1</v>
      </c>
      <c r="F445" s="249" t="s">
        <v>383</v>
      </c>
      <c r="G445" s="247"/>
      <c r="H445" s="250">
        <v>23.712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6" t="s">
        <v>145</v>
      </c>
      <c r="AU445" s="256" t="s">
        <v>83</v>
      </c>
      <c r="AV445" s="13" t="s">
        <v>85</v>
      </c>
      <c r="AW445" s="13" t="s">
        <v>32</v>
      </c>
      <c r="AX445" s="13" t="s">
        <v>76</v>
      </c>
      <c r="AY445" s="256" t="s">
        <v>138</v>
      </c>
    </row>
    <row r="446" s="13" customFormat="1">
      <c r="A446" s="13"/>
      <c r="B446" s="246"/>
      <c r="C446" s="247"/>
      <c r="D446" s="237" t="s">
        <v>145</v>
      </c>
      <c r="E446" s="248" t="s">
        <v>1</v>
      </c>
      <c r="F446" s="249" t="s">
        <v>384</v>
      </c>
      <c r="G446" s="247"/>
      <c r="H446" s="250">
        <v>-2.4990000000000001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6" t="s">
        <v>145</v>
      </c>
      <c r="AU446" s="256" t="s">
        <v>83</v>
      </c>
      <c r="AV446" s="13" t="s">
        <v>85</v>
      </c>
      <c r="AW446" s="13" t="s">
        <v>32</v>
      </c>
      <c r="AX446" s="13" t="s">
        <v>76</v>
      </c>
      <c r="AY446" s="256" t="s">
        <v>138</v>
      </c>
    </row>
    <row r="447" s="12" customFormat="1">
      <c r="A447" s="12"/>
      <c r="B447" s="235"/>
      <c r="C447" s="236"/>
      <c r="D447" s="237" t="s">
        <v>145</v>
      </c>
      <c r="E447" s="238" t="s">
        <v>1</v>
      </c>
      <c r="F447" s="239" t="s">
        <v>210</v>
      </c>
      <c r="G447" s="236"/>
      <c r="H447" s="238" t="s">
        <v>1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45" t="s">
        <v>145</v>
      </c>
      <c r="AU447" s="245" t="s">
        <v>83</v>
      </c>
      <c r="AV447" s="12" t="s">
        <v>83</v>
      </c>
      <c r="AW447" s="12" t="s">
        <v>32</v>
      </c>
      <c r="AX447" s="12" t="s">
        <v>76</v>
      </c>
      <c r="AY447" s="245" t="s">
        <v>138</v>
      </c>
    </row>
    <row r="448" s="13" customFormat="1">
      <c r="A448" s="13"/>
      <c r="B448" s="246"/>
      <c r="C448" s="247"/>
      <c r="D448" s="237" t="s">
        <v>145</v>
      </c>
      <c r="E448" s="248" t="s">
        <v>1</v>
      </c>
      <c r="F448" s="249" t="s">
        <v>385</v>
      </c>
      <c r="G448" s="247"/>
      <c r="H448" s="250">
        <v>102.999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6" t="s">
        <v>145</v>
      </c>
      <c r="AU448" s="256" t="s">
        <v>83</v>
      </c>
      <c r="AV448" s="13" t="s">
        <v>85</v>
      </c>
      <c r="AW448" s="13" t="s">
        <v>32</v>
      </c>
      <c r="AX448" s="13" t="s">
        <v>76</v>
      </c>
      <c r="AY448" s="256" t="s">
        <v>138</v>
      </c>
    </row>
    <row r="449" s="13" customFormat="1">
      <c r="A449" s="13"/>
      <c r="B449" s="246"/>
      <c r="C449" s="247"/>
      <c r="D449" s="237" t="s">
        <v>145</v>
      </c>
      <c r="E449" s="248" t="s">
        <v>1</v>
      </c>
      <c r="F449" s="249" t="s">
        <v>386</v>
      </c>
      <c r="G449" s="247"/>
      <c r="H449" s="250">
        <v>-10.856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6" t="s">
        <v>145</v>
      </c>
      <c r="AU449" s="256" t="s">
        <v>83</v>
      </c>
      <c r="AV449" s="13" t="s">
        <v>85</v>
      </c>
      <c r="AW449" s="13" t="s">
        <v>32</v>
      </c>
      <c r="AX449" s="13" t="s">
        <v>76</v>
      </c>
      <c r="AY449" s="256" t="s">
        <v>138</v>
      </c>
    </row>
    <row r="450" s="12" customFormat="1">
      <c r="A450" s="12"/>
      <c r="B450" s="235"/>
      <c r="C450" s="236"/>
      <c r="D450" s="237" t="s">
        <v>145</v>
      </c>
      <c r="E450" s="238" t="s">
        <v>1</v>
      </c>
      <c r="F450" s="239" t="s">
        <v>212</v>
      </c>
      <c r="G450" s="236"/>
      <c r="H450" s="238" t="s">
        <v>1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T450" s="245" t="s">
        <v>145</v>
      </c>
      <c r="AU450" s="245" t="s">
        <v>83</v>
      </c>
      <c r="AV450" s="12" t="s">
        <v>83</v>
      </c>
      <c r="AW450" s="12" t="s">
        <v>32</v>
      </c>
      <c r="AX450" s="12" t="s">
        <v>76</v>
      </c>
      <c r="AY450" s="245" t="s">
        <v>138</v>
      </c>
    </row>
    <row r="451" s="13" customFormat="1">
      <c r="A451" s="13"/>
      <c r="B451" s="246"/>
      <c r="C451" s="247"/>
      <c r="D451" s="237" t="s">
        <v>145</v>
      </c>
      <c r="E451" s="248" t="s">
        <v>1</v>
      </c>
      <c r="F451" s="249" t="s">
        <v>387</v>
      </c>
      <c r="G451" s="247"/>
      <c r="H451" s="250">
        <v>133.38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6" t="s">
        <v>145</v>
      </c>
      <c r="AU451" s="256" t="s">
        <v>83</v>
      </c>
      <c r="AV451" s="13" t="s">
        <v>85</v>
      </c>
      <c r="AW451" s="13" t="s">
        <v>32</v>
      </c>
      <c r="AX451" s="13" t="s">
        <v>76</v>
      </c>
      <c r="AY451" s="256" t="s">
        <v>138</v>
      </c>
    </row>
    <row r="452" s="13" customFormat="1">
      <c r="A452" s="13"/>
      <c r="B452" s="246"/>
      <c r="C452" s="247"/>
      <c r="D452" s="237" t="s">
        <v>145</v>
      </c>
      <c r="E452" s="248" t="s">
        <v>1</v>
      </c>
      <c r="F452" s="249" t="s">
        <v>388</v>
      </c>
      <c r="G452" s="247"/>
      <c r="H452" s="250">
        <v>-14.058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6" t="s">
        <v>145</v>
      </c>
      <c r="AU452" s="256" t="s">
        <v>83</v>
      </c>
      <c r="AV452" s="13" t="s">
        <v>85</v>
      </c>
      <c r="AW452" s="13" t="s">
        <v>32</v>
      </c>
      <c r="AX452" s="13" t="s">
        <v>76</v>
      </c>
      <c r="AY452" s="256" t="s">
        <v>138</v>
      </c>
    </row>
    <row r="453" s="12" customFormat="1">
      <c r="A453" s="12"/>
      <c r="B453" s="235"/>
      <c r="C453" s="236"/>
      <c r="D453" s="237" t="s">
        <v>145</v>
      </c>
      <c r="E453" s="238" t="s">
        <v>1</v>
      </c>
      <c r="F453" s="239" t="s">
        <v>215</v>
      </c>
      <c r="G453" s="236"/>
      <c r="H453" s="238" t="s">
        <v>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45" t="s">
        <v>145</v>
      </c>
      <c r="AU453" s="245" t="s">
        <v>83</v>
      </c>
      <c r="AV453" s="12" t="s">
        <v>83</v>
      </c>
      <c r="AW453" s="12" t="s">
        <v>32</v>
      </c>
      <c r="AX453" s="12" t="s">
        <v>76</v>
      </c>
      <c r="AY453" s="245" t="s">
        <v>138</v>
      </c>
    </row>
    <row r="454" s="13" customFormat="1">
      <c r="A454" s="13"/>
      <c r="B454" s="246"/>
      <c r="C454" s="247"/>
      <c r="D454" s="237" t="s">
        <v>145</v>
      </c>
      <c r="E454" s="248" t="s">
        <v>1</v>
      </c>
      <c r="F454" s="249" t="s">
        <v>389</v>
      </c>
      <c r="G454" s="247"/>
      <c r="H454" s="250">
        <v>175.61699999999999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6" t="s">
        <v>145</v>
      </c>
      <c r="AU454" s="256" t="s">
        <v>83</v>
      </c>
      <c r="AV454" s="13" t="s">
        <v>85</v>
      </c>
      <c r="AW454" s="13" t="s">
        <v>32</v>
      </c>
      <c r="AX454" s="13" t="s">
        <v>76</v>
      </c>
      <c r="AY454" s="256" t="s">
        <v>138</v>
      </c>
    </row>
    <row r="455" s="13" customFormat="1">
      <c r="A455" s="13"/>
      <c r="B455" s="246"/>
      <c r="C455" s="247"/>
      <c r="D455" s="237" t="s">
        <v>145</v>
      </c>
      <c r="E455" s="248" t="s">
        <v>1</v>
      </c>
      <c r="F455" s="249" t="s">
        <v>390</v>
      </c>
      <c r="G455" s="247"/>
      <c r="H455" s="250">
        <v>-18.510000000000002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6" t="s">
        <v>145</v>
      </c>
      <c r="AU455" s="256" t="s">
        <v>83</v>
      </c>
      <c r="AV455" s="13" t="s">
        <v>85</v>
      </c>
      <c r="AW455" s="13" t="s">
        <v>32</v>
      </c>
      <c r="AX455" s="13" t="s">
        <v>76</v>
      </c>
      <c r="AY455" s="256" t="s">
        <v>138</v>
      </c>
    </row>
    <row r="456" s="12" customFormat="1">
      <c r="A456" s="12"/>
      <c r="B456" s="235"/>
      <c r="C456" s="236"/>
      <c r="D456" s="237" t="s">
        <v>145</v>
      </c>
      <c r="E456" s="238" t="s">
        <v>1</v>
      </c>
      <c r="F456" s="239" t="s">
        <v>218</v>
      </c>
      <c r="G456" s="236"/>
      <c r="H456" s="238" t="s">
        <v>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45" t="s">
        <v>145</v>
      </c>
      <c r="AU456" s="245" t="s">
        <v>83</v>
      </c>
      <c r="AV456" s="12" t="s">
        <v>83</v>
      </c>
      <c r="AW456" s="12" t="s">
        <v>32</v>
      </c>
      <c r="AX456" s="12" t="s">
        <v>76</v>
      </c>
      <c r="AY456" s="245" t="s">
        <v>138</v>
      </c>
    </row>
    <row r="457" s="13" customFormat="1">
      <c r="A457" s="13"/>
      <c r="B457" s="246"/>
      <c r="C457" s="247"/>
      <c r="D457" s="237" t="s">
        <v>145</v>
      </c>
      <c r="E457" s="248" t="s">
        <v>1</v>
      </c>
      <c r="F457" s="249" t="s">
        <v>391</v>
      </c>
      <c r="G457" s="247"/>
      <c r="H457" s="250">
        <v>69.653999999999996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6" t="s">
        <v>145</v>
      </c>
      <c r="AU457" s="256" t="s">
        <v>83</v>
      </c>
      <c r="AV457" s="13" t="s">
        <v>85</v>
      </c>
      <c r="AW457" s="13" t="s">
        <v>32</v>
      </c>
      <c r="AX457" s="13" t="s">
        <v>76</v>
      </c>
      <c r="AY457" s="256" t="s">
        <v>138</v>
      </c>
    </row>
    <row r="458" s="13" customFormat="1">
      <c r="A458" s="13"/>
      <c r="B458" s="246"/>
      <c r="C458" s="247"/>
      <c r="D458" s="237" t="s">
        <v>145</v>
      </c>
      <c r="E458" s="248" t="s">
        <v>1</v>
      </c>
      <c r="F458" s="249" t="s">
        <v>392</v>
      </c>
      <c r="G458" s="247"/>
      <c r="H458" s="250">
        <v>-7.3410000000000002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6" t="s">
        <v>145</v>
      </c>
      <c r="AU458" s="256" t="s">
        <v>83</v>
      </c>
      <c r="AV458" s="13" t="s">
        <v>85</v>
      </c>
      <c r="AW458" s="13" t="s">
        <v>32</v>
      </c>
      <c r="AX458" s="13" t="s">
        <v>76</v>
      </c>
      <c r="AY458" s="256" t="s">
        <v>138</v>
      </c>
    </row>
    <row r="459" s="2" customFormat="1" ht="14.5" customHeight="1">
      <c r="A459" s="37"/>
      <c r="B459" s="38"/>
      <c r="C459" s="257" t="s">
        <v>393</v>
      </c>
      <c r="D459" s="257" t="s">
        <v>366</v>
      </c>
      <c r="E459" s="258" t="s">
        <v>394</v>
      </c>
      <c r="F459" s="259" t="s">
        <v>395</v>
      </c>
      <c r="G459" s="260" t="s">
        <v>343</v>
      </c>
      <c r="H459" s="261">
        <v>3816.9780000000001</v>
      </c>
      <c r="I459" s="262"/>
      <c r="J459" s="263">
        <f>ROUND(I459*H459,2)</f>
        <v>0</v>
      </c>
      <c r="K459" s="264"/>
      <c r="L459" s="265"/>
      <c r="M459" s="266" t="s">
        <v>1</v>
      </c>
      <c r="N459" s="267" t="s">
        <v>41</v>
      </c>
      <c r="O459" s="90"/>
      <c r="P459" s="231">
        <f>O459*H459</f>
        <v>0</v>
      </c>
      <c r="Q459" s="231">
        <v>0</v>
      </c>
      <c r="R459" s="231">
        <f>Q459*H459</f>
        <v>0</v>
      </c>
      <c r="S459" s="231">
        <v>0</v>
      </c>
      <c r="T459" s="232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3" t="s">
        <v>163</v>
      </c>
      <c r="AT459" s="233" t="s">
        <v>366</v>
      </c>
      <c r="AU459" s="233" t="s">
        <v>83</v>
      </c>
      <c r="AY459" s="16" t="s">
        <v>138</v>
      </c>
      <c r="BE459" s="234">
        <f>IF(N459="základní",J459,0)</f>
        <v>0</v>
      </c>
      <c r="BF459" s="234">
        <f>IF(N459="snížená",J459,0)</f>
        <v>0</v>
      </c>
      <c r="BG459" s="234">
        <f>IF(N459="zákl. přenesená",J459,0)</f>
        <v>0</v>
      </c>
      <c r="BH459" s="234">
        <f>IF(N459="sníž. přenesená",J459,0)</f>
        <v>0</v>
      </c>
      <c r="BI459" s="234">
        <f>IF(N459="nulová",J459,0)</f>
        <v>0</v>
      </c>
      <c r="BJ459" s="16" t="s">
        <v>83</v>
      </c>
      <c r="BK459" s="234">
        <f>ROUND(I459*H459,2)</f>
        <v>0</v>
      </c>
      <c r="BL459" s="16" t="s">
        <v>139</v>
      </c>
      <c r="BM459" s="233" t="s">
        <v>396</v>
      </c>
    </row>
    <row r="460" s="13" customFormat="1">
      <c r="A460" s="13"/>
      <c r="B460" s="246"/>
      <c r="C460" s="247"/>
      <c r="D460" s="237" t="s">
        <v>145</v>
      </c>
      <c r="E460" s="248" t="s">
        <v>1</v>
      </c>
      <c r="F460" s="249" t="s">
        <v>397</v>
      </c>
      <c r="G460" s="247"/>
      <c r="H460" s="250">
        <v>3816.9780000000001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6" t="s">
        <v>145</v>
      </c>
      <c r="AU460" s="256" t="s">
        <v>83</v>
      </c>
      <c r="AV460" s="13" t="s">
        <v>85</v>
      </c>
      <c r="AW460" s="13" t="s">
        <v>32</v>
      </c>
      <c r="AX460" s="13" t="s">
        <v>83</v>
      </c>
      <c r="AY460" s="256" t="s">
        <v>138</v>
      </c>
    </row>
    <row r="461" s="2" customFormat="1" ht="20.5" customHeight="1">
      <c r="A461" s="37"/>
      <c r="B461" s="38"/>
      <c r="C461" s="221" t="s">
        <v>398</v>
      </c>
      <c r="D461" s="221" t="s">
        <v>140</v>
      </c>
      <c r="E461" s="222" t="s">
        <v>399</v>
      </c>
      <c r="F461" s="223" t="s">
        <v>400</v>
      </c>
      <c r="G461" s="224" t="s">
        <v>293</v>
      </c>
      <c r="H461" s="225">
        <v>281.57999999999998</v>
      </c>
      <c r="I461" s="226"/>
      <c r="J461" s="227">
        <f>ROUND(I461*H461,2)</f>
        <v>0</v>
      </c>
      <c r="K461" s="228"/>
      <c r="L461" s="43"/>
      <c r="M461" s="229" t="s">
        <v>1</v>
      </c>
      <c r="N461" s="230" t="s">
        <v>41</v>
      </c>
      <c r="O461" s="90"/>
      <c r="P461" s="231">
        <f>O461*H461</f>
        <v>0</v>
      </c>
      <c r="Q461" s="231">
        <v>0</v>
      </c>
      <c r="R461" s="231">
        <f>Q461*H461</f>
        <v>0</v>
      </c>
      <c r="S461" s="231">
        <v>0</v>
      </c>
      <c r="T461" s="232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3" t="s">
        <v>139</v>
      </c>
      <c r="AT461" s="233" t="s">
        <v>140</v>
      </c>
      <c r="AU461" s="233" t="s">
        <v>83</v>
      </c>
      <c r="AY461" s="16" t="s">
        <v>138</v>
      </c>
      <c r="BE461" s="234">
        <f>IF(N461="základní",J461,0)</f>
        <v>0</v>
      </c>
      <c r="BF461" s="234">
        <f>IF(N461="snížená",J461,0)</f>
        <v>0</v>
      </c>
      <c r="BG461" s="234">
        <f>IF(N461="zákl. přenesená",J461,0)</f>
        <v>0</v>
      </c>
      <c r="BH461" s="234">
        <f>IF(N461="sníž. přenesená",J461,0)</f>
        <v>0</v>
      </c>
      <c r="BI461" s="234">
        <f>IF(N461="nulová",J461,0)</f>
        <v>0</v>
      </c>
      <c r="BJ461" s="16" t="s">
        <v>83</v>
      </c>
      <c r="BK461" s="234">
        <f>ROUND(I461*H461,2)</f>
        <v>0</v>
      </c>
      <c r="BL461" s="16" t="s">
        <v>139</v>
      </c>
      <c r="BM461" s="233" t="s">
        <v>401</v>
      </c>
    </row>
    <row r="462" s="12" customFormat="1">
      <c r="A462" s="12"/>
      <c r="B462" s="235"/>
      <c r="C462" s="236"/>
      <c r="D462" s="237" t="s">
        <v>145</v>
      </c>
      <c r="E462" s="238" t="s">
        <v>1</v>
      </c>
      <c r="F462" s="239" t="s">
        <v>177</v>
      </c>
      <c r="G462" s="236"/>
      <c r="H462" s="238" t="s">
        <v>1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45" t="s">
        <v>145</v>
      </c>
      <c r="AU462" s="245" t="s">
        <v>83</v>
      </c>
      <c r="AV462" s="12" t="s">
        <v>83</v>
      </c>
      <c r="AW462" s="12" t="s">
        <v>32</v>
      </c>
      <c r="AX462" s="12" t="s">
        <v>76</v>
      </c>
      <c r="AY462" s="245" t="s">
        <v>138</v>
      </c>
    </row>
    <row r="463" s="13" customFormat="1">
      <c r="A463" s="13"/>
      <c r="B463" s="246"/>
      <c r="C463" s="247"/>
      <c r="D463" s="237" t="s">
        <v>145</v>
      </c>
      <c r="E463" s="248" t="s">
        <v>1</v>
      </c>
      <c r="F463" s="249" t="s">
        <v>402</v>
      </c>
      <c r="G463" s="247"/>
      <c r="H463" s="250">
        <v>281.57999999999998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6" t="s">
        <v>145</v>
      </c>
      <c r="AU463" s="256" t="s">
        <v>83</v>
      </c>
      <c r="AV463" s="13" t="s">
        <v>85</v>
      </c>
      <c r="AW463" s="13" t="s">
        <v>32</v>
      </c>
      <c r="AX463" s="13" t="s">
        <v>76</v>
      </c>
      <c r="AY463" s="256" t="s">
        <v>138</v>
      </c>
    </row>
    <row r="464" s="2" customFormat="1" ht="14.5" customHeight="1">
      <c r="A464" s="37"/>
      <c r="B464" s="38"/>
      <c r="C464" s="257" t="s">
        <v>403</v>
      </c>
      <c r="D464" s="257" t="s">
        <v>366</v>
      </c>
      <c r="E464" s="258" t="s">
        <v>404</v>
      </c>
      <c r="F464" s="259" t="s">
        <v>405</v>
      </c>
      <c r="G464" s="260" t="s">
        <v>406</v>
      </c>
      <c r="H464" s="261">
        <v>8.4469999999999992</v>
      </c>
      <c r="I464" s="262"/>
      <c r="J464" s="263">
        <f>ROUND(I464*H464,2)</f>
        <v>0</v>
      </c>
      <c r="K464" s="264"/>
      <c r="L464" s="265"/>
      <c r="M464" s="266" t="s">
        <v>1</v>
      </c>
      <c r="N464" s="267" t="s">
        <v>41</v>
      </c>
      <c r="O464" s="90"/>
      <c r="P464" s="231">
        <f>O464*H464</f>
        <v>0</v>
      </c>
      <c r="Q464" s="231">
        <v>0.001</v>
      </c>
      <c r="R464" s="231">
        <f>Q464*H464</f>
        <v>0.0084469999999999996</v>
      </c>
      <c r="S464" s="231">
        <v>0</v>
      </c>
      <c r="T464" s="23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3" t="s">
        <v>163</v>
      </c>
      <c r="AT464" s="233" t="s">
        <v>366</v>
      </c>
      <c r="AU464" s="233" t="s">
        <v>83</v>
      </c>
      <c r="AY464" s="16" t="s">
        <v>138</v>
      </c>
      <c r="BE464" s="234">
        <f>IF(N464="základní",J464,0)</f>
        <v>0</v>
      </c>
      <c r="BF464" s="234">
        <f>IF(N464="snížená",J464,0)</f>
        <v>0</v>
      </c>
      <c r="BG464" s="234">
        <f>IF(N464="zákl. přenesená",J464,0)</f>
        <v>0</v>
      </c>
      <c r="BH464" s="234">
        <f>IF(N464="sníž. přenesená",J464,0)</f>
        <v>0</v>
      </c>
      <c r="BI464" s="234">
        <f>IF(N464="nulová",J464,0)</f>
        <v>0</v>
      </c>
      <c r="BJ464" s="16" t="s">
        <v>83</v>
      </c>
      <c r="BK464" s="234">
        <f>ROUND(I464*H464,2)</f>
        <v>0</v>
      </c>
      <c r="BL464" s="16" t="s">
        <v>139</v>
      </c>
      <c r="BM464" s="233" t="s">
        <v>407</v>
      </c>
    </row>
    <row r="465" s="13" customFormat="1">
      <c r="A465" s="13"/>
      <c r="B465" s="246"/>
      <c r="C465" s="247"/>
      <c r="D465" s="237" t="s">
        <v>145</v>
      </c>
      <c r="E465" s="247"/>
      <c r="F465" s="249" t="s">
        <v>408</v>
      </c>
      <c r="G465" s="247"/>
      <c r="H465" s="250">
        <v>8.4469999999999992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6" t="s">
        <v>145</v>
      </c>
      <c r="AU465" s="256" t="s">
        <v>83</v>
      </c>
      <c r="AV465" s="13" t="s">
        <v>85</v>
      </c>
      <c r="AW465" s="13" t="s">
        <v>4</v>
      </c>
      <c r="AX465" s="13" t="s">
        <v>83</v>
      </c>
      <c r="AY465" s="256" t="s">
        <v>138</v>
      </c>
    </row>
    <row r="466" s="2" customFormat="1" ht="20.5" customHeight="1">
      <c r="A466" s="37"/>
      <c r="B466" s="38"/>
      <c r="C466" s="221" t="s">
        <v>409</v>
      </c>
      <c r="D466" s="221" t="s">
        <v>140</v>
      </c>
      <c r="E466" s="222" t="s">
        <v>410</v>
      </c>
      <c r="F466" s="223" t="s">
        <v>411</v>
      </c>
      <c r="G466" s="224" t="s">
        <v>293</v>
      </c>
      <c r="H466" s="225">
        <v>281.57999999999998</v>
      </c>
      <c r="I466" s="226"/>
      <c r="J466" s="227">
        <f>ROUND(I466*H466,2)</f>
        <v>0</v>
      </c>
      <c r="K466" s="228"/>
      <c r="L466" s="43"/>
      <c r="M466" s="229" t="s">
        <v>1</v>
      </c>
      <c r="N466" s="230" t="s">
        <v>41</v>
      </c>
      <c r="O466" s="90"/>
      <c r="P466" s="231">
        <f>O466*H466</f>
        <v>0</v>
      </c>
      <c r="Q466" s="231">
        <v>0</v>
      </c>
      <c r="R466" s="231">
        <f>Q466*H466</f>
        <v>0</v>
      </c>
      <c r="S466" s="231">
        <v>0</v>
      </c>
      <c r="T466" s="232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3" t="s">
        <v>139</v>
      </c>
      <c r="AT466" s="233" t="s">
        <v>140</v>
      </c>
      <c r="AU466" s="233" t="s">
        <v>83</v>
      </c>
      <c r="AY466" s="16" t="s">
        <v>138</v>
      </c>
      <c r="BE466" s="234">
        <f>IF(N466="základní",J466,0)</f>
        <v>0</v>
      </c>
      <c r="BF466" s="234">
        <f>IF(N466="snížená",J466,0)</f>
        <v>0</v>
      </c>
      <c r="BG466" s="234">
        <f>IF(N466="zákl. přenesená",J466,0)</f>
        <v>0</v>
      </c>
      <c r="BH466" s="234">
        <f>IF(N466="sníž. přenesená",J466,0)</f>
        <v>0</v>
      </c>
      <c r="BI466" s="234">
        <f>IF(N466="nulová",J466,0)</f>
        <v>0</v>
      </c>
      <c r="BJ466" s="16" t="s">
        <v>83</v>
      </c>
      <c r="BK466" s="234">
        <f>ROUND(I466*H466,2)</f>
        <v>0</v>
      </c>
      <c r="BL466" s="16" t="s">
        <v>139</v>
      </c>
      <c r="BM466" s="233" t="s">
        <v>412</v>
      </c>
    </row>
    <row r="467" s="12" customFormat="1">
      <c r="A467" s="12"/>
      <c r="B467" s="235"/>
      <c r="C467" s="236"/>
      <c r="D467" s="237" t="s">
        <v>145</v>
      </c>
      <c r="E467" s="238" t="s">
        <v>1</v>
      </c>
      <c r="F467" s="239" t="s">
        <v>177</v>
      </c>
      <c r="G467" s="236"/>
      <c r="H467" s="238" t="s">
        <v>1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T467" s="245" t="s">
        <v>145</v>
      </c>
      <c r="AU467" s="245" t="s">
        <v>83</v>
      </c>
      <c r="AV467" s="12" t="s">
        <v>83</v>
      </c>
      <c r="AW467" s="12" t="s">
        <v>32</v>
      </c>
      <c r="AX467" s="12" t="s">
        <v>76</v>
      </c>
      <c r="AY467" s="245" t="s">
        <v>138</v>
      </c>
    </row>
    <row r="468" s="13" customFormat="1">
      <c r="A468" s="13"/>
      <c r="B468" s="246"/>
      <c r="C468" s="247"/>
      <c r="D468" s="237" t="s">
        <v>145</v>
      </c>
      <c r="E468" s="248" t="s">
        <v>1</v>
      </c>
      <c r="F468" s="249" t="s">
        <v>402</v>
      </c>
      <c r="G468" s="247"/>
      <c r="H468" s="250">
        <v>281.57999999999998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6" t="s">
        <v>145</v>
      </c>
      <c r="AU468" s="256" t="s">
        <v>83</v>
      </c>
      <c r="AV468" s="13" t="s">
        <v>85</v>
      </c>
      <c r="AW468" s="13" t="s">
        <v>32</v>
      </c>
      <c r="AX468" s="13" t="s">
        <v>76</v>
      </c>
      <c r="AY468" s="256" t="s">
        <v>138</v>
      </c>
    </row>
    <row r="469" s="2" customFormat="1" ht="20.5" customHeight="1">
      <c r="A469" s="37"/>
      <c r="B469" s="38"/>
      <c r="C469" s="221" t="s">
        <v>413</v>
      </c>
      <c r="D469" s="221" t="s">
        <v>140</v>
      </c>
      <c r="E469" s="222" t="s">
        <v>414</v>
      </c>
      <c r="F469" s="223" t="s">
        <v>415</v>
      </c>
      <c r="G469" s="224" t="s">
        <v>143</v>
      </c>
      <c r="H469" s="225">
        <v>5758</v>
      </c>
      <c r="I469" s="226"/>
      <c r="J469" s="227">
        <f>ROUND(I469*H469,2)</f>
        <v>0</v>
      </c>
      <c r="K469" s="228"/>
      <c r="L469" s="43"/>
      <c r="M469" s="229" t="s">
        <v>1</v>
      </c>
      <c r="N469" s="230" t="s">
        <v>41</v>
      </c>
      <c r="O469" s="90"/>
      <c r="P469" s="231">
        <f>O469*H469</f>
        <v>0</v>
      </c>
      <c r="Q469" s="231">
        <v>0.00010000000000000001</v>
      </c>
      <c r="R469" s="231">
        <f>Q469*H469</f>
        <v>0.57579999999999998</v>
      </c>
      <c r="S469" s="231">
        <v>0</v>
      </c>
      <c r="T469" s="232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3" t="s">
        <v>139</v>
      </c>
      <c r="AT469" s="233" t="s">
        <v>140</v>
      </c>
      <c r="AU469" s="233" t="s">
        <v>83</v>
      </c>
      <c r="AY469" s="16" t="s">
        <v>138</v>
      </c>
      <c r="BE469" s="234">
        <f>IF(N469="základní",J469,0)</f>
        <v>0</v>
      </c>
      <c r="BF469" s="234">
        <f>IF(N469="snížená",J469,0)</f>
        <v>0</v>
      </c>
      <c r="BG469" s="234">
        <f>IF(N469="zákl. přenesená",J469,0)</f>
        <v>0</v>
      </c>
      <c r="BH469" s="234">
        <f>IF(N469="sníž. přenesená",J469,0)</f>
        <v>0</v>
      </c>
      <c r="BI469" s="234">
        <f>IF(N469="nulová",J469,0)</f>
        <v>0</v>
      </c>
      <c r="BJ469" s="16" t="s">
        <v>83</v>
      </c>
      <c r="BK469" s="234">
        <f>ROUND(I469*H469,2)</f>
        <v>0</v>
      </c>
      <c r="BL469" s="16" t="s">
        <v>139</v>
      </c>
      <c r="BM469" s="233" t="s">
        <v>416</v>
      </c>
    </row>
    <row r="470" s="12" customFormat="1">
      <c r="A470" s="12"/>
      <c r="B470" s="235"/>
      <c r="C470" s="236"/>
      <c r="D470" s="237" t="s">
        <v>145</v>
      </c>
      <c r="E470" s="238" t="s">
        <v>1</v>
      </c>
      <c r="F470" s="239" t="s">
        <v>146</v>
      </c>
      <c r="G470" s="236"/>
      <c r="H470" s="238" t="s">
        <v>1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45" t="s">
        <v>145</v>
      </c>
      <c r="AU470" s="245" t="s">
        <v>83</v>
      </c>
      <c r="AV470" s="12" t="s">
        <v>83</v>
      </c>
      <c r="AW470" s="12" t="s">
        <v>32</v>
      </c>
      <c r="AX470" s="12" t="s">
        <v>76</v>
      </c>
      <c r="AY470" s="245" t="s">
        <v>138</v>
      </c>
    </row>
    <row r="471" s="12" customFormat="1">
      <c r="A471" s="12"/>
      <c r="B471" s="235"/>
      <c r="C471" s="236"/>
      <c r="D471" s="237" t="s">
        <v>145</v>
      </c>
      <c r="E471" s="238" t="s">
        <v>1</v>
      </c>
      <c r="F471" s="239" t="s">
        <v>183</v>
      </c>
      <c r="G471" s="236"/>
      <c r="H471" s="238" t="s">
        <v>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45" t="s">
        <v>145</v>
      </c>
      <c r="AU471" s="245" t="s">
        <v>83</v>
      </c>
      <c r="AV471" s="12" t="s">
        <v>83</v>
      </c>
      <c r="AW471" s="12" t="s">
        <v>32</v>
      </c>
      <c r="AX471" s="12" t="s">
        <v>76</v>
      </c>
      <c r="AY471" s="245" t="s">
        <v>138</v>
      </c>
    </row>
    <row r="472" s="13" customFormat="1">
      <c r="A472" s="13"/>
      <c r="B472" s="246"/>
      <c r="C472" s="247"/>
      <c r="D472" s="237" t="s">
        <v>145</v>
      </c>
      <c r="E472" s="248" t="s">
        <v>1</v>
      </c>
      <c r="F472" s="249" t="s">
        <v>417</v>
      </c>
      <c r="G472" s="247"/>
      <c r="H472" s="250">
        <v>3834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6" t="s">
        <v>145</v>
      </c>
      <c r="AU472" s="256" t="s">
        <v>83</v>
      </c>
      <c r="AV472" s="13" t="s">
        <v>85</v>
      </c>
      <c r="AW472" s="13" t="s">
        <v>32</v>
      </c>
      <c r="AX472" s="13" t="s">
        <v>76</v>
      </c>
      <c r="AY472" s="256" t="s">
        <v>138</v>
      </c>
    </row>
    <row r="473" s="12" customFormat="1">
      <c r="A473" s="12"/>
      <c r="B473" s="235"/>
      <c r="C473" s="236"/>
      <c r="D473" s="237" t="s">
        <v>145</v>
      </c>
      <c r="E473" s="238" t="s">
        <v>1</v>
      </c>
      <c r="F473" s="239" t="s">
        <v>199</v>
      </c>
      <c r="G473" s="236"/>
      <c r="H473" s="238" t="s">
        <v>1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45" t="s">
        <v>145</v>
      </c>
      <c r="AU473" s="245" t="s">
        <v>83</v>
      </c>
      <c r="AV473" s="12" t="s">
        <v>83</v>
      </c>
      <c r="AW473" s="12" t="s">
        <v>32</v>
      </c>
      <c r="AX473" s="12" t="s">
        <v>76</v>
      </c>
      <c r="AY473" s="245" t="s">
        <v>138</v>
      </c>
    </row>
    <row r="474" s="13" customFormat="1">
      <c r="A474" s="13"/>
      <c r="B474" s="246"/>
      <c r="C474" s="247"/>
      <c r="D474" s="237" t="s">
        <v>145</v>
      </c>
      <c r="E474" s="248" t="s">
        <v>1</v>
      </c>
      <c r="F474" s="249" t="s">
        <v>418</v>
      </c>
      <c r="G474" s="247"/>
      <c r="H474" s="250">
        <v>342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6" t="s">
        <v>145</v>
      </c>
      <c r="AU474" s="256" t="s">
        <v>83</v>
      </c>
      <c r="AV474" s="13" t="s">
        <v>85</v>
      </c>
      <c r="AW474" s="13" t="s">
        <v>32</v>
      </c>
      <c r="AX474" s="13" t="s">
        <v>76</v>
      </c>
      <c r="AY474" s="256" t="s">
        <v>138</v>
      </c>
    </row>
    <row r="475" s="12" customFormat="1">
      <c r="A475" s="12"/>
      <c r="B475" s="235"/>
      <c r="C475" s="236"/>
      <c r="D475" s="237" t="s">
        <v>145</v>
      </c>
      <c r="E475" s="238" t="s">
        <v>1</v>
      </c>
      <c r="F475" s="239" t="s">
        <v>203</v>
      </c>
      <c r="G475" s="236"/>
      <c r="H475" s="238" t="s">
        <v>1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45" t="s">
        <v>145</v>
      </c>
      <c r="AU475" s="245" t="s">
        <v>83</v>
      </c>
      <c r="AV475" s="12" t="s">
        <v>83</v>
      </c>
      <c r="AW475" s="12" t="s">
        <v>32</v>
      </c>
      <c r="AX475" s="12" t="s">
        <v>76</v>
      </c>
      <c r="AY475" s="245" t="s">
        <v>138</v>
      </c>
    </row>
    <row r="476" s="13" customFormat="1">
      <c r="A476" s="13"/>
      <c r="B476" s="246"/>
      <c r="C476" s="247"/>
      <c r="D476" s="237" t="s">
        <v>145</v>
      </c>
      <c r="E476" s="248" t="s">
        <v>1</v>
      </c>
      <c r="F476" s="249" t="s">
        <v>419</v>
      </c>
      <c r="G476" s="247"/>
      <c r="H476" s="250">
        <v>218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6" t="s">
        <v>145</v>
      </c>
      <c r="AU476" s="256" t="s">
        <v>83</v>
      </c>
      <c r="AV476" s="13" t="s">
        <v>85</v>
      </c>
      <c r="AW476" s="13" t="s">
        <v>32</v>
      </c>
      <c r="AX476" s="13" t="s">
        <v>76</v>
      </c>
      <c r="AY476" s="256" t="s">
        <v>138</v>
      </c>
    </row>
    <row r="477" s="12" customFormat="1">
      <c r="A477" s="12"/>
      <c r="B477" s="235"/>
      <c r="C477" s="236"/>
      <c r="D477" s="237" t="s">
        <v>145</v>
      </c>
      <c r="E477" s="238" t="s">
        <v>1</v>
      </c>
      <c r="F477" s="239" t="s">
        <v>207</v>
      </c>
      <c r="G477" s="236"/>
      <c r="H477" s="238" t="s">
        <v>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45" t="s">
        <v>145</v>
      </c>
      <c r="AU477" s="245" t="s">
        <v>83</v>
      </c>
      <c r="AV477" s="12" t="s">
        <v>83</v>
      </c>
      <c r="AW477" s="12" t="s">
        <v>32</v>
      </c>
      <c r="AX477" s="12" t="s">
        <v>76</v>
      </c>
      <c r="AY477" s="245" t="s">
        <v>138</v>
      </c>
    </row>
    <row r="478" s="13" customFormat="1">
      <c r="A478" s="13"/>
      <c r="B478" s="246"/>
      <c r="C478" s="247"/>
      <c r="D478" s="237" t="s">
        <v>145</v>
      </c>
      <c r="E478" s="248" t="s">
        <v>1</v>
      </c>
      <c r="F478" s="249" t="s">
        <v>420</v>
      </c>
      <c r="G478" s="247"/>
      <c r="H478" s="250">
        <v>64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6" t="s">
        <v>145</v>
      </c>
      <c r="AU478" s="256" t="s">
        <v>83</v>
      </c>
      <c r="AV478" s="13" t="s">
        <v>85</v>
      </c>
      <c r="AW478" s="13" t="s">
        <v>32</v>
      </c>
      <c r="AX478" s="13" t="s">
        <v>76</v>
      </c>
      <c r="AY478" s="256" t="s">
        <v>138</v>
      </c>
    </row>
    <row r="479" s="12" customFormat="1">
      <c r="A479" s="12"/>
      <c r="B479" s="235"/>
      <c r="C479" s="236"/>
      <c r="D479" s="237" t="s">
        <v>145</v>
      </c>
      <c r="E479" s="238" t="s">
        <v>1</v>
      </c>
      <c r="F479" s="239" t="s">
        <v>210</v>
      </c>
      <c r="G479" s="236"/>
      <c r="H479" s="238" t="s">
        <v>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45" t="s">
        <v>145</v>
      </c>
      <c r="AU479" s="245" t="s">
        <v>83</v>
      </c>
      <c r="AV479" s="12" t="s">
        <v>83</v>
      </c>
      <c r="AW479" s="12" t="s">
        <v>32</v>
      </c>
      <c r="AX479" s="12" t="s">
        <v>76</v>
      </c>
      <c r="AY479" s="245" t="s">
        <v>138</v>
      </c>
    </row>
    <row r="480" s="13" customFormat="1">
      <c r="A480" s="13"/>
      <c r="B480" s="246"/>
      <c r="C480" s="247"/>
      <c r="D480" s="237" t="s">
        <v>145</v>
      </c>
      <c r="E480" s="248" t="s">
        <v>1</v>
      </c>
      <c r="F480" s="249" t="s">
        <v>421</v>
      </c>
      <c r="G480" s="247"/>
      <c r="H480" s="250">
        <v>278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6" t="s">
        <v>145</v>
      </c>
      <c r="AU480" s="256" t="s">
        <v>83</v>
      </c>
      <c r="AV480" s="13" t="s">
        <v>85</v>
      </c>
      <c r="AW480" s="13" t="s">
        <v>32</v>
      </c>
      <c r="AX480" s="13" t="s">
        <v>76</v>
      </c>
      <c r="AY480" s="256" t="s">
        <v>138</v>
      </c>
    </row>
    <row r="481" s="12" customFormat="1">
      <c r="A481" s="12"/>
      <c r="B481" s="235"/>
      <c r="C481" s="236"/>
      <c r="D481" s="237" t="s">
        <v>145</v>
      </c>
      <c r="E481" s="238" t="s">
        <v>1</v>
      </c>
      <c r="F481" s="239" t="s">
        <v>212</v>
      </c>
      <c r="G481" s="236"/>
      <c r="H481" s="238" t="s">
        <v>1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45" t="s">
        <v>145</v>
      </c>
      <c r="AU481" s="245" t="s">
        <v>83</v>
      </c>
      <c r="AV481" s="12" t="s">
        <v>83</v>
      </c>
      <c r="AW481" s="12" t="s">
        <v>32</v>
      </c>
      <c r="AX481" s="12" t="s">
        <v>76</v>
      </c>
      <c r="AY481" s="245" t="s">
        <v>138</v>
      </c>
    </row>
    <row r="482" s="13" customFormat="1">
      <c r="A482" s="13"/>
      <c r="B482" s="246"/>
      <c r="C482" s="247"/>
      <c r="D482" s="237" t="s">
        <v>145</v>
      </c>
      <c r="E482" s="248" t="s">
        <v>1</v>
      </c>
      <c r="F482" s="249" t="s">
        <v>422</v>
      </c>
      <c r="G482" s="247"/>
      <c r="H482" s="250">
        <v>360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6" t="s">
        <v>145</v>
      </c>
      <c r="AU482" s="256" t="s">
        <v>83</v>
      </c>
      <c r="AV482" s="13" t="s">
        <v>85</v>
      </c>
      <c r="AW482" s="13" t="s">
        <v>32</v>
      </c>
      <c r="AX482" s="13" t="s">
        <v>76</v>
      </c>
      <c r="AY482" s="256" t="s">
        <v>138</v>
      </c>
    </row>
    <row r="483" s="12" customFormat="1">
      <c r="A483" s="12"/>
      <c r="B483" s="235"/>
      <c r="C483" s="236"/>
      <c r="D483" s="237" t="s">
        <v>145</v>
      </c>
      <c r="E483" s="238" t="s">
        <v>1</v>
      </c>
      <c r="F483" s="239" t="s">
        <v>215</v>
      </c>
      <c r="G483" s="236"/>
      <c r="H483" s="238" t="s">
        <v>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45" t="s">
        <v>145</v>
      </c>
      <c r="AU483" s="245" t="s">
        <v>83</v>
      </c>
      <c r="AV483" s="12" t="s">
        <v>83</v>
      </c>
      <c r="AW483" s="12" t="s">
        <v>32</v>
      </c>
      <c r="AX483" s="12" t="s">
        <v>76</v>
      </c>
      <c r="AY483" s="245" t="s">
        <v>138</v>
      </c>
    </row>
    <row r="484" s="13" customFormat="1">
      <c r="A484" s="13"/>
      <c r="B484" s="246"/>
      <c r="C484" s="247"/>
      <c r="D484" s="237" t="s">
        <v>145</v>
      </c>
      <c r="E484" s="248" t="s">
        <v>1</v>
      </c>
      <c r="F484" s="249" t="s">
        <v>423</v>
      </c>
      <c r="G484" s="247"/>
      <c r="H484" s="250">
        <v>474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6" t="s">
        <v>145</v>
      </c>
      <c r="AU484" s="256" t="s">
        <v>83</v>
      </c>
      <c r="AV484" s="13" t="s">
        <v>85</v>
      </c>
      <c r="AW484" s="13" t="s">
        <v>32</v>
      </c>
      <c r="AX484" s="13" t="s">
        <v>76</v>
      </c>
      <c r="AY484" s="256" t="s">
        <v>138</v>
      </c>
    </row>
    <row r="485" s="12" customFormat="1">
      <c r="A485" s="12"/>
      <c r="B485" s="235"/>
      <c r="C485" s="236"/>
      <c r="D485" s="237" t="s">
        <v>145</v>
      </c>
      <c r="E485" s="238" t="s">
        <v>1</v>
      </c>
      <c r="F485" s="239" t="s">
        <v>218</v>
      </c>
      <c r="G485" s="236"/>
      <c r="H485" s="238" t="s">
        <v>1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45" t="s">
        <v>145</v>
      </c>
      <c r="AU485" s="245" t="s">
        <v>83</v>
      </c>
      <c r="AV485" s="12" t="s">
        <v>83</v>
      </c>
      <c r="AW485" s="12" t="s">
        <v>32</v>
      </c>
      <c r="AX485" s="12" t="s">
        <v>76</v>
      </c>
      <c r="AY485" s="245" t="s">
        <v>138</v>
      </c>
    </row>
    <row r="486" s="13" customFormat="1">
      <c r="A486" s="13"/>
      <c r="B486" s="246"/>
      <c r="C486" s="247"/>
      <c r="D486" s="237" t="s">
        <v>145</v>
      </c>
      <c r="E486" s="248" t="s">
        <v>1</v>
      </c>
      <c r="F486" s="249" t="s">
        <v>424</v>
      </c>
      <c r="G486" s="247"/>
      <c r="H486" s="250">
        <v>188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6" t="s">
        <v>145</v>
      </c>
      <c r="AU486" s="256" t="s">
        <v>83</v>
      </c>
      <c r="AV486" s="13" t="s">
        <v>85</v>
      </c>
      <c r="AW486" s="13" t="s">
        <v>32</v>
      </c>
      <c r="AX486" s="13" t="s">
        <v>76</v>
      </c>
      <c r="AY486" s="256" t="s">
        <v>138</v>
      </c>
    </row>
    <row r="487" s="2" customFormat="1" ht="20.5" customHeight="1">
      <c r="A487" s="37"/>
      <c r="B487" s="38"/>
      <c r="C487" s="221" t="s">
        <v>425</v>
      </c>
      <c r="D487" s="221" t="s">
        <v>140</v>
      </c>
      <c r="E487" s="222" t="s">
        <v>426</v>
      </c>
      <c r="F487" s="223" t="s">
        <v>427</v>
      </c>
      <c r="G487" s="224" t="s">
        <v>143</v>
      </c>
      <c r="H487" s="225">
        <v>5758</v>
      </c>
      <c r="I487" s="226"/>
      <c r="J487" s="227">
        <f>ROUND(I487*H487,2)</f>
        <v>0</v>
      </c>
      <c r="K487" s="228"/>
      <c r="L487" s="43"/>
      <c r="M487" s="229" t="s">
        <v>1</v>
      </c>
      <c r="N487" s="230" t="s">
        <v>41</v>
      </c>
      <c r="O487" s="90"/>
      <c r="P487" s="231">
        <f>O487*H487</f>
        <v>0</v>
      </c>
      <c r="Q487" s="231">
        <v>0</v>
      </c>
      <c r="R487" s="231">
        <f>Q487*H487</f>
        <v>0</v>
      </c>
      <c r="S487" s="231">
        <v>0</v>
      </c>
      <c r="T487" s="232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3" t="s">
        <v>139</v>
      </c>
      <c r="AT487" s="233" t="s">
        <v>140</v>
      </c>
      <c r="AU487" s="233" t="s">
        <v>83</v>
      </c>
      <c r="AY487" s="16" t="s">
        <v>138</v>
      </c>
      <c r="BE487" s="234">
        <f>IF(N487="základní",J487,0)</f>
        <v>0</v>
      </c>
      <c r="BF487" s="234">
        <f>IF(N487="snížená",J487,0)</f>
        <v>0</v>
      </c>
      <c r="BG487" s="234">
        <f>IF(N487="zákl. přenesená",J487,0)</f>
        <v>0</v>
      </c>
      <c r="BH487" s="234">
        <f>IF(N487="sníž. přenesená",J487,0)</f>
        <v>0</v>
      </c>
      <c r="BI487" s="234">
        <f>IF(N487="nulová",J487,0)</f>
        <v>0</v>
      </c>
      <c r="BJ487" s="16" t="s">
        <v>83</v>
      </c>
      <c r="BK487" s="234">
        <f>ROUND(I487*H487,2)</f>
        <v>0</v>
      </c>
      <c r="BL487" s="16" t="s">
        <v>139</v>
      </c>
      <c r="BM487" s="233" t="s">
        <v>428</v>
      </c>
    </row>
    <row r="488" s="2" customFormat="1" ht="14.5" customHeight="1">
      <c r="A488" s="37"/>
      <c r="B488" s="38"/>
      <c r="C488" s="221" t="s">
        <v>429</v>
      </c>
      <c r="D488" s="221" t="s">
        <v>140</v>
      </c>
      <c r="E488" s="222" t="s">
        <v>430</v>
      </c>
      <c r="F488" s="223" t="s">
        <v>431</v>
      </c>
      <c r="G488" s="224" t="s">
        <v>432</v>
      </c>
      <c r="H488" s="225">
        <v>29</v>
      </c>
      <c r="I488" s="226"/>
      <c r="J488" s="227">
        <f>ROUND(I488*H488,2)</f>
        <v>0</v>
      </c>
      <c r="K488" s="228"/>
      <c r="L488" s="43"/>
      <c r="M488" s="229" t="s">
        <v>1</v>
      </c>
      <c r="N488" s="230" t="s">
        <v>41</v>
      </c>
      <c r="O488" s="90"/>
      <c r="P488" s="231">
        <f>O488*H488</f>
        <v>0</v>
      </c>
      <c r="Q488" s="231">
        <v>0</v>
      </c>
      <c r="R488" s="231">
        <f>Q488*H488</f>
        <v>0</v>
      </c>
      <c r="S488" s="231">
        <v>0</v>
      </c>
      <c r="T488" s="232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33" t="s">
        <v>139</v>
      </c>
      <c r="AT488" s="233" t="s">
        <v>140</v>
      </c>
      <c r="AU488" s="233" t="s">
        <v>83</v>
      </c>
      <c r="AY488" s="16" t="s">
        <v>138</v>
      </c>
      <c r="BE488" s="234">
        <f>IF(N488="základní",J488,0)</f>
        <v>0</v>
      </c>
      <c r="BF488" s="234">
        <f>IF(N488="snížená",J488,0)</f>
        <v>0</v>
      </c>
      <c r="BG488" s="234">
        <f>IF(N488="zákl. přenesená",J488,0)</f>
        <v>0</v>
      </c>
      <c r="BH488" s="234">
        <f>IF(N488="sníž. přenesená",J488,0)</f>
        <v>0</v>
      </c>
      <c r="BI488" s="234">
        <f>IF(N488="nulová",J488,0)</f>
        <v>0</v>
      </c>
      <c r="BJ488" s="16" t="s">
        <v>83</v>
      </c>
      <c r="BK488" s="234">
        <f>ROUND(I488*H488,2)</f>
        <v>0</v>
      </c>
      <c r="BL488" s="16" t="s">
        <v>139</v>
      </c>
      <c r="BM488" s="233" t="s">
        <v>433</v>
      </c>
    </row>
    <row r="489" s="11" customFormat="1" ht="25.92" customHeight="1">
      <c r="A489" s="11"/>
      <c r="B489" s="207"/>
      <c r="C489" s="208"/>
      <c r="D489" s="209" t="s">
        <v>75</v>
      </c>
      <c r="E489" s="210" t="s">
        <v>152</v>
      </c>
      <c r="F489" s="210" t="s">
        <v>434</v>
      </c>
      <c r="G489" s="208"/>
      <c r="H489" s="208"/>
      <c r="I489" s="211"/>
      <c r="J489" s="212">
        <f>BK489</f>
        <v>0</v>
      </c>
      <c r="K489" s="208"/>
      <c r="L489" s="213"/>
      <c r="M489" s="214"/>
      <c r="N489" s="215"/>
      <c r="O489" s="215"/>
      <c r="P489" s="216">
        <f>SUM(P490:P516)</f>
        <v>0</v>
      </c>
      <c r="Q489" s="215"/>
      <c r="R489" s="216">
        <f>SUM(R490:R516)</f>
        <v>0</v>
      </c>
      <c r="S489" s="215"/>
      <c r="T489" s="217">
        <f>SUM(T490:T516)</f>
        <v>1441.8752199999999</v>
      </c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R489" s="218" t="s">
        <v>83</v>
      </c>
      <c r="AT489" s="219" t="s">
        <v>75</v>
      </c>
      <c r="AU489" s="219" t="s">
        <v>76</v>
      </c>
      <c r="AY489" s="218" t="s">
        <v>138</v>
      </c>
      <c r="BK489" s="220">
        <f>SUM(BK490:BK516)</f>
        <v>0</v>
      </c>
    </row>
    <row r="490" s="2" customFormat="1" ht="20.5" customHeight="1">
      <c r="A490" s="37"/>
      <c r="B490" s="38"/>
      <c r="C490" s="221" t="s">
        <v>435</v>
      </c>
      <c r="D490" s="221" t="s">
        <v>140</v>
      </c>
      <c r="E490" s="222" t="s">
        <v>436</v>
      </c>
      <c r="F490" s="223" t="s">
        <v>437</v>
      </c>
      <c r="G490" s="224" t="s">
        <v>293</v>
      </c>
      <c r="H490" s="225">
        <v>1776.6400000000001</v>
      </c>
      <c r="I490" s="226"/>
      <c r="J490" s="227">
        <f>ROUND(I490*H490,2)</f>
        <v>0</v>
      </c>
      <c r="K490" s="228"/>
      <c r="L490" s="43"/>
      <c r="M490" s="229" t="s">
        <v>1</v>
      </c>
      <c r="N490" s="230" t="s">
        <v>41</v>
      </c>
      <c r="O490" s="90"/>
      <c r="P490" s="231">
        <f>O490*H490</f>
        <v>0</v>
      </c>
      <c r="Q490" s="231">
        <v>0</v>
      </c>
      <c r="R490" s="231">
        <f>Q490*H490</f>
        <v>0</v>
      </c>
      <c r="S490" s="231">
        <v>0.22</v>
      </c>
      <c r="T490" s="232">
        <f>S490*H490</f>
        <v>390.86080000000004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33" t="s">
        <v>139</v>
      </c>
      <c r="AT490" s="233" t="s">
        <v>140</v>
      </c>
      <c r="AU490" s="233" t="s">
        <v>83</v>
      </c>
      <c r="AY490" s="16" t="s">
        <v>138</v>
      </c>
      <c r="BE490" s="234">
        <f>IF(N490="základní",J490,0)</f>
        <v>0</v>
      </c>
      <c r="BF490" s="234">
        <f>IF(N490="snížená",J490,0)</f>
        <v>0</v>
      </c>
      <c r="BG490" s="234">
        <f>IF(N490="zákl. přenesená",J490,0)</f>
        <v>0</v>
      </c>
      <c r="BH490" s="234">
        <f>IF(N490="sníž. přenesená",J490,0)</f>
        <v>0</v>
      </c>
      <c r="BI490" s="234">
        <f>IF(N490="nulová",J490,0)</f>
        <v>0</v>
      </c>
      <c r="BJ490" s="16" t="s">
        <v>83</v>
      </c>
      <c r="BK490" s="234">
        <f>ROUND(I490*H490,2)</f>
        <v>0</v>
      </c>
      <c r="BL490" s="16" t="s">
        <v>139</v>
      </c>
      <c r="BM490" s="233" t="s">
        <v>438</v>
      </c>
    </row>
    <row r="491" s="12" customFormat="1">
      <c r="A491" s="12"/>
      <c r="B491" s="235"/>
      <c r="C491" s="236"/>
      <c r="D491" s="237" t="s">
        <v>145</v>
      </c>
      <c r="E491" s="238" t="s">
        <v>1</v>
      </c>
      <c r="F491" s="239" t="s">
        <v>171</v>
      </c>
      <c r="G491" s="236"/>
      <c r="H491" s="238" t="s">
        <v>1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45" t="s">
        <v>145</v>
      </c>
      <c r="AU491" s="245" t="s">
        <v>83</v>
      </c>
      <c r="AV491" s="12" t="s">
        <v>83</v>
      </c>
      <c r="AW491" s="12" t="s">
        <v>32</v>
      </c>
      <c r="AX491" s="12" t="s">
        <v>76</v>
      </c>
      <c r="AY491" s="245" t="s">
        <v>138</v>
      </c>
    </row>
    <row r="492" s="12" customFormat="1">
      <c r="A492" s="12"/>
      <c r="B492" s="235"/>
      <c r="C492" s="236"/>
      <c r="D492" s="237" t="s">
        <v>145</v>
      </c>
      <c r="E492" s="238" t="s">
        <v>1</v>
      </c>
      <c r="F492" s="239" t="s">
        <v>199</v>
      </c>
      <c r="G492" s="236"/>
      <c r="H492" s="238" t="s">
        <v>1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45" t="s">
        <v>145</v>
      </c>
      <c r="AU492" s="245" t="s">
        <v>83</v>
      </c>
      <c r="AV492" s="12" t="s">
        <v>83</v>
      </c>
      <c r="AW492" s="12" t="s">
        <v>32</v>
      </c>
      <c r="AX492" s="12" t="s">
        <v>76</v>
      </c>
      <c r="AY492" s="245" t="s">
        <v>138</v>
      </c>
    </row>
    <row r="493" s="13" customFormat="1">
      <c r="A493" s="13"/>
      <c r="B493" s="246"/>
      <c r="C493" s="247"/>
      <c r="D493" s="237" t="s">
        <v>145</v>
      </c>
      <c r="E493" s="248" t="s">
        <v>1</v>
      </c>
      <c r="F493" s="249" t="s">
        <v>439</v>
      </c>
      <c r="G493" s="247"/>
      <c r="H493" s="250">
        <v>348.66000000000003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6" t="s">
        <v>145</v>
      </c>
      <c r="AU493" s="256" t="s">
        <v>83</v>
      </c>
      <c r="AV493" s="13" t="s">
        <v>85</v>
      </c>
      <c r="AW493" s="13" t="s">
        <v>32</v>
      </c>
      <c r="AX493" s="13" t="s">
        <v>76</v>
      </c>
      <c r="AY493" s="256" t="s">
        <v>138</v>
      </c>
    </row>
    <row r="494" s="13" customFormat="1">
      <c r="A494" s="13"/>
      <c r="B494" s="246"/>
      <c r="C494" s="247"/>
      <c r="D494" s="237" t="s">
        <v>145</v>
      </c>
      <c r="E494" s="248" t="s">
        <v>1</v>
      </c>
      <c r="F494" s="249" t="s">
        <v>440</v>
      </c>
      <c r="G494" s="247"/>
      <c r="H494" s="250">
        <v>192.66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6" t="s">
        <v>145</v>
      </c>
      <c r="AU494" s="256" t="s">
        <v>83</v>
      </c>
      <c r="AV494" s="13" t="s">
        <v>85</v>
      </c>
      <c r="AW494" s="13" t="s">
        <v>32</v>
      </c>
      <c r="AX494" s="13" t="s">
        <v>76</v>
      </c>
      <c r="AY494" s="256" t="s">
        <v>138</v>
      </c>
    </row>
    <row r="495" s="12" customFormat="1">
      <c r="A495" s="12"/>
      <c r="B495" s="235"/>
      <c r="C495" s="236"/>
      <c r="D495" s="237" t="s">
        <v>145</v>
      </c>
      <c r="E495" s="238" t="s">
        <v>1</v>
      </c>
      <c r="F495" s="239" t="s">
        <v>203</v>
      </c>
      <c r="G495" s="236"/>
      <c r="H495" s="238" t="s">
        <v>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45" t="s">
        <v>145</v>
      </c>
      <c r="AU495" s="245" t="s">
        <v>83</v>
      </c>
      <c r="AV495" s="12" t="s">
        <v>83</v>
      </c>
      <c r="AW495" s="12" t="s">
        <v>32</v>
      </c>
      <c r="AX495" s="12" t="s">
        <v>76</v>
      </c>
      <c r="AY495" s="245" t="s">
        <v>138</v>
      </c>
    </row>
    <row r="496" s="13" customFormat="1">
      <c r="A496" s="13"/>
      <c r="B496" s="246"/>
      <c r="C496" s="247"/>
      <c r="D496" s="237" t="s">
        <v>145</v>
      </c>
      <c r="E496" s="248" t="s">
        <v>1</v>
      </c>
      <c r="F496" s="249" t="s">
        <v>441</v>
      </c>
      <c r="G496" s="247"/>
      <c r="H496" s="250">
        <v>7.4100000000000001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6" t="s">
        <v>145</v>
      </c>
      <c r="AU496" s="256" t="s">
        <v>83</v>
      </c>
      <c r="AV496" s="13" t="s">
        <v>85</v>
      </c>
      <c r="AW496" s="13" t="s">
        <v>32</v>
      </c>
      <c r="AX496" s="13" t="s">
        <v>76</v>
      </c>
      <c r="AY496" s="256" t="s">
        <v>138</v>
      </c>
    </row>
    <row r="497" s="13" customFormat="1">
      <c r="A497" s="13"/>
      <c r="B497" s="246"/>
      <c r="C497" s="247"/>
      <c r="D497" s="237" t="s">
        <v>145</v>
      </c>
      <c r="E497" s="248" t="s">
        <v>1</v>
      </c>
      <c r="F497" s="249" t="s">
        <v>442</v>
      </c>
      <c r="G497" s="247"/>
      <c r="H497" s="250">
        <v>13.41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6" t="s">
        <v>145</v>
      </c>
      <c r="AU497" s="256" t="s">
        <v>83</v>
      </c>
      <c r="AV497" s="13" t="s">
        <v>85</v>
      </c>
      <c r="AW497" s="13" t="s">
        <v>32</v>
      </c>
      <c r="AX497" s="13" t="s">
        <v>76</v>
      </c>
      <c r="AY497" s="256" t="s">
        <v>138</v>
      </c>
    </row>
    <row r="498" s="12" customFormat="1">
      <c r="A498" s="12"/>
      <c r="B498" s="235"/>
      <c r="C498" s="236"/>
      <c r="D498" s="237" t="s">
        <v>145</v>
      </c>
      <c r="E498" s="238" t="s">
        <v>1</v>
      </c>
      <c r="F498" s="239" t="s">
        <v>443</v>
      </c>
      <c r="G498" s="236"/>
      <c r="H498" s="238" t="s">
        <v>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45" t="s">
        <v>145</v>
      </c>
      <c r="AU498" s="245" t="s">
        <v>83</v>
      </c>
      <c r="AV498" s="12" t="s">
        <v>83</v>
      </c>
      <c r="AW498" s="12" t="s">
        <v>32</v>
      </c>
      <c r="AX498" s="12" t="s">
        <v>76</v>
      </c>
      <c r="AY498" s="245" t="s">
        <v>138</v>
      </c>
    </row>
    <row r="499" s="13" customFormat="1">
      <c r="A499" s="13"/>
      <c r="B499" s="246"/>
      <c r="C499" s="247"/>
      <c r="D499" s="237" t="s">
        <v>145</v>
      </c>
      <c r="E499" s="248" t="s">
        <v>1</v>
      </c>
      <c r="F499" s="249" t="s">
        <v>444</v>
      </c>
      <c r="G499" s="247"/>
      <c r="H499" s="250">
        <v>12.35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6" t="s">
        <v>145</v>
      </c>
      <c r="AU499" s="256" t="s">
        <v>83</v>
      </c>
      <c r="AV499" s="13" t="s">
        <v>85</v>
      </c>
      <c r="AW499" s="13" t="s">
        <v>32</v>
      </c>
      <c r="AX499" s="13" t="s">
        <v>76</v>
      </c>
      <c r="AY499" s="256" t="s">
        <v>138</v>
      </c>
    </row>
    <row r="500" s="13" customFormat="1">
      <c r="A500" s="13"/>
      <c r="B500" s="246"/>
      <c r="C500" s="247"/>
      <c r="D500" s="237" t="s">
        <v>145</v>
      </c>
      <c r="E500" s="248" t="s">
        <v>1</v>
      </c>
      <c r="F500" s="249" t="s">
        <v>445</v>
      </c>
      <c r="G500" s="247"/>
      <c r="H500" s="250">
        <v>22.350000000000001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6" t="s">
        <v>145</v>
      </c>
      <c r="AU500" s="256" t="s">
        <v>83</v>
      </c>
      <c r="AV500" s="13" t="s">
        <v>85</v>
      </c>
      <c r="AW500" s="13" t="s">
        <v>32</v>
      </c>
      <c r="AX500" s="13" t="s">
        <v>76</v>
      </c>
      <c r="AY500" s="256" t="s">
        <v>138</v>
      </c>
    </row>
    <row r="501" s="12" customFormat="1">
      <c r="A501" s="12"/>
      <c r="B501" s="235"/>
      <c r="C501" s="236"/>
      <c r="D501" s="237" t="s">
        <v>145</v>
      </c>
      <c r="E501" s="238" t="s">
        <v>1</v>
      </c>
      <c r="F501" s="239" t="s">
        <v>210</v>
      </c>
      <c r="G501" s="236"/>
      <c r="H501" s="238" t="s">
        <v>1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45" t="s">
        <v>145</v>
      </c>
      <c r="AU501" s="245" t="s">
        <v>83</v>
      </c>
      <c r="AV501" s="12" t="s">
        <v>83</v>
      </c>
      <c r="AW501" s="12" t="s">
        <v>32</v>
      </c>
      <c r="AX501" s="12" t="s">
        <v>76</v>
      </c>
      <c r="AY501" s="245" t="s">
        <v>138</v>
      </c>
    </row>
    <row r="502" s="13" customFormat="1">
      <c r="A502" s="13"/>
      <c r="B502" s="246"/>
      <c r="C502" s="247"/>
      <c r="D502" s="237" t="s">
        <v>145</v>
      </c>
      <c r="E502" s="248" t="s">
        <v>1</v>
      </c>
      <c r="F502" s="249" t="s">
        <v>446</v>
      </c>
      <c r="G502" s="247"/>
      <c r="H502" s="250">
        <v>171.66499999999999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6" t="s">
        <v>145</v>
      </c>
      <c r="AU502" s="256" t="s">
        <v>83</v>
      </c>
      <c r="AV502" s="13" t="s">
        <v>85</v>
      </c>
      <c r="AW502" s="13" t="s">
        <v>32</v>
      </c>
      <c r="AX502" s="13" t="s">
        <v>76</v>
      </c>
      <c r="AY502" s="256" t="s">
        <v>138</v>
      </c>
    </row>
    <row r="503" s="13" customFormat="1">
      <c r="A503" s="13"/>
      <c r="B503" s="246"/>
      <c r="C503" s="247"/>
      <c r="D503" s="237" t="s">
        <v>145</v>
      </c>
      <c r="E503" s="248" t="s">
        <v>1</v>
      </c>
      <c r="F503" s="249" t="s">
        <v>447</v>
      </c>
      <c r="G503" s="247"/>
      <c r="H503" s="250">
        <v>310.66500000000002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6" t="s">
        <v>145</v>
      </c>
      <c r="AU503" s="256" t="s">
        <v>83</v>
      </c>
      <c r="AV503" s="13" t="s">
        <v>85</v>
      </c>
      <c r="AW503" s="13" t="s">
        <v>32</v>
      </c>
      <c r="AX503" s="13" t="s">
        <v>76</v>
      </c>
      <c r="AY503" s="256" t="s">
        <v>138</v>
      </c>
    </row>
    <row r="504" s="12" customFormat="1">
      <c r="A504" s="12"/>
      <c r="B504" s="235"/>
      <c r="C504" s="236"/>
      <c r="D504" s="237" t="s">
        <v>145</v>
      </c>
      <c r="E504" s="238" t="s">
        <v>1</v>
      </c>
      <c r="F504" s="239" t="s">
        <v>212</v>
      </c>
      <c r="G504" s="236"/>
      <c r="H504" s="238" t="s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45" t="s">
        <v>145</v>
      </c>
      <c r="AU504" s="245" t="s">
        <v>83</v>
      </c>
      <c r="AV504" s="12" t="s">
        <v>83</v>
      </c>
      <c r="AW504" s="12" t="s">
        <v>32</v>
      </c>
      <c r="AX504" s="12" t="s">
        <v>76</v>
      </c>
      <c r="AY504" s="245" t="s">
        <v>138</v>
      </c>
    </row>
    <row r="505" s="13" customFormat="1">
      <c r="A505" s="13"/>
      <c r="B505" s="246"/>
      <c r="C505" s="247"/>
      <c r="D505" s="237" t="s">
        <v>145</v>
      </c>
      <c r="E505" s="248" t="s">
        <v>1</v>
      </c>
      <c r="F505" s="249" t="s">
        <v>448</v>
      </c>
      <c r="G505" s="247"/>
      <c r="H505" s="250">
        <v>402.30000000000001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6" t="s">
        <v>145</v>
      </c>
      <c r="AU505" s="256" t="s">
        <v>83</v>
      </c>
      <c r="AV505" s="13" t="s">
        <v>85</v>
      </c>
      <c r="AW505" s="13" t="s">
        <v>32</v>
      </c>
      <c r="AX505" s="13" t="s">
        <v>76</v>
      </c>
      <c r="AY505" s="256" t="s">
        <v>138</v>
      </c>
    </row>
    <row r="506" s="13" customFormat="1">
      <c r="A506" s="13"/>
      <c r="B506" s="246"/>
      <c r="C506" s="247"/>
      <c r="D506" s="237" t="s">
        <v>145</v>
      </c>
      <c r="E506" s="248" t="s">
        <v>1</v>
      </c>
      <c r="F506" s="249" t="s">
        <v>449</v>
      </c>
      <c r="G506" s="247"/>
      <c r="H506" s="250">
        <v>222.30000000000001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6" t="s">
        <v>145</v>
      </c>
      <c r="AU506" s="256" t="s">
        <v>83</v>
      </c>
      <c r="AV506" s="13" t="s">
        <v>85</v>
      </c>
      <c r="AW506" s="13" t="s">
        <v>32</v>
      </c>
      <c r="AX506" s="13" t="s">
        <v>76</v>
      </c>
      <c r="AY506" s="256" t="s">
        <v>138</v>
      </c>
    </row>
    <row r="507" s="12" customFormat="1">
      <c r="A507" s="12"/>
      <c r="B507" s="235"/>
      <c r="C507" s="236"/>
      <c r="D507" s="237" t="s">
        <v>145</v>
      </c>
      <c r="E507" s="238" t="s">
        <v>1</v>
      </c>
      <c r="F507" s="239" t="s">
        <v>215</v>
      </c>
      <c r="G507" s="236"/>
      <c r="H507" s="238" t="s">
        <v>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45" t="s">
        <v>145</v>
      </c>
      <c r="AU507" s="245" t="s">
        <v>83</v>
      </c>
      <c r="AV507" s="12" t="s">
        <v>83</v>
      </c>
      <c r="AW507" s="12" t="s">
        <v>32</v>
      </c>
      <c r="AX507" s="12" t="s">
        <v>76</v>
      </c>
      <c r="AY507" s="245" t="s">
        <v>138</v>
      </c>
    </row>
    <row r="508" s="13" customFormat="1">
      <c r="A508" s="13"/>
      <c r="B508" s="246"/>
      <c r="C508" s="247"/>
      <c r="D508" s="237" t="s">
        <v>145</v>
      </c>
      <c r="E508" s="248" t="s">
        <v>1</v>
      </c>
      <c r="F508" s="249" t="s">
        <v>450</v>
      </c>
      <c r="G508" s="247"/>
      <c r="H508" s="250">
        <v>11.115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6" t="s">
        <v>145</v>
      </c>
      <c r="AU508" s="256" t="s">
        <v>83</v>
      </c>
      <c r="AV508" s="13" t="s">
        <v>85</v>
      </c>
      <c r="AW508" s="13" t="s">
        <v>32</v>
      </c>
      <c r="AX508" s="13" t="s">
        <v>76</v>
      </c>
      <c r="AY508" s="256" t="s">
        <v>138</v>
      </c>
    </row>
    <row r="509" s="13" customFormat="1">
      <c r="A509" s="13"/>
      <c r="B509" s="246"/>
      <c r="C509" s="247"/>
      <c r="D509" s="237" t="s">
        <v>145</v>
      </c>
      <c r="E509" s="248" t="s">
        <v>1</v>
      </c>
      <c r="F509" s="249" t="s">
        <v>451</v>
      </c>
      <c r="G509" s="247"/>
      <c r="H509" s="250">
        <v>20.114999999999998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6" t="s">
        <v>145</v>
      </c>
      <c r="AU509" s="256" t="s">
        <v>83</v>
      </c>
      <c r="AV509" s="13" t="s">
        <v>85</v>
      </c>
      <c r="AW509" s="13" t="s">
        <v>32</v>
      </c>
      <c r="AX509" s="13" t="s">
        <v>76</v>
      </c>
      <c r="AY509" s="256" t="s">
        <v>138</v>
      </c>
    </row>
    <row r="510" s="12" customFormat="1">
      <c r="A510" s="12"/>
      <c r="B510" s="235"/>
      <c r="C510" s="236"/>
      <c r="D510" s="237" t="s">
        <v>145</v>
      </c>
      <c r="E510" s="238" t="s">
        <v>1</v>
      </c>
      <c r="F510" s="239" t="s">
        <v>218</v>
      </c>
      <c r="G510" s="236"/>
      <c r="H510" s="238" t="s">
        <v>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45" t="s">
        <v>145</v>
      </c>
      <c r="AU510" s="245" t="s">
        <v>83</v>
      </c>
      <c r="AV510" s="12" t="s">
        <v>83</v>
      </c>
      <c r="AW510" s="12" t="s">
        <v>32</v>
      </c>
      <c r="AX510" s="12" t="s">
        <v>76</v>
      </c>
      <c r="AY510" s="245" t="s">
        <v>138</v>
      </c>
    </row>
    <row r="511" s="13" customFormat="1">
      <c r="A511" s="13"/>
      <c r="B511" s="246"/>
      <c r="C511" s="247"/>
      <c r="D511" s="237" t="s">
        <v>145</v>
      </c>
      <c r="E511" s="248" t="s">
        <v>1</v>
      </c>
      <c r="F511" s="249" t="s">
        <v>452</v>
      </c>
      <c r="G511" s="247"/>
      <c r="H511" s="250">
        <v>14.82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6" t="s">
        <v>145</v>
      </c>
      <c r="AU511" s="256" t="s">
        <v>83</v>
      </c>
      <c r="AV511" s="13" t="s">
        <v>85</v>
      </c>
      <c r="AW511" s="13" t="s">
        <v>32</v>
      </c>
      <c r="AX511" s="13" t="s">
        <v>76</v>
      </c>
      <c r="AY511" s="256" t="s">
        <v>138</v>
      </c>
    </row>
    <row r="512" s="13" customFormat="1">
      <c r="A512" s="13"/>
      <c r="B512" s="246"/>
      <c r="C512" s="247"/>
      <c r="D512" s="237" t="s">
        <v>145</v>
      </c>
      <c r="E512" s="248" t="s">
        <v>1</v>
      </c>
      <c r="F512" s="249" t="s">
        <v>453</v>
      </c>
      <c r="G512" s="247"/>
      <c r="H512" s="250">
        <v>26.82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6" t="s">
        <v>145</v>
      </c>
      <c r="AU512" s="256" t="s">
        <v>83</v>
      </c>
      <c r="AV512" s="13" t="s">
        <v>85</v>
      </c>
      <c r="AW512" s="13" t="s">
        <v>32</v>
      </c>
      <c r="AX512" s="13" t="s">
        <v>76</v>
      </c>
      <c r="AY512" s="256" t="s">
        <v>138</v>
      </c>
    </row>
    <row r="513" s="2" customFormat="1" ht="20.5" customHeight="1">
      <c r="A513" s="37"/>
      <c r="B513" s="38"/>
      <c r="C513" s="221" t="s">
        <v>454</v>
      </c>
      <c r="D513" s="221" t="s">
        <v>140</v>
      </c>
      <c r="E513" s="222" t="s">
        <v>455</v>
      </c>
      <c r="F513" s="223" t="s">
        <v>456</v>
      </c>
      <c r="G513" s="224" t="s">
        <v>293</v>
      </c>
      <c r="H513" s="225">
        <v>3325.9949999999999</v>
      </c>
      <c r="I513" s="226"/>
      <c r="J513" s="227">
        <f>ROUND(I513*H513,2)</f>
        <v>0</v>
      </c>
      <c r="K513" s="228"/>
      <c r="L513" s="43"/>
      <c r="M513" s="229" t="s">
        <v>1</v>
      </c>
      <c r="N513" s="230" t="s">
        <v>41</v>
      </c>
      <c r="O513" s="90"/>
      <c r="P513" s="231">
        <f>O513*H513</f>
        <v>0</v>
      </c>
      <c r="Q513" s="231">
        <v>0</v>
      </c>
      <c r="R513" s="231">
        <f>Q513*H513</f>
        <v>0</v>
      </c>
      <c r="S513" s="231">
        <v>0.316</v>
      </c>
      <c r="T513" s="232">
        <f>S513*H513</f>
        <v>1051.01442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3" t="s">
        <v>139</v>
      </c>
      <c r="AT513" s="233" t="s">
        <v>140</v>
      </c>
      <c r="AU513" s="233" t="s">
        <v>83</v>
      </c>
      <c r="AY513" s="16" t="s">
        <v>138</v>
      </c>
      <c r="BE513" s="234">
        <f>IF(N513="základní",J513,0)</f>
        <v>0</v>
      </c>
      <c r="BF513" s="234">
        <f>IF(N513="snížená",J513,0)</f>
        <v>0</v>
      </c>
      <c r="BG513" s="234">
        <f>IF(N513="zákl. přenesená",J513,0)</f>
        <v>0</v>
      </c>
      <c r="BH513" s="234">
        <f>IF(N513="sníž. přenesená",J513,0)</f>
        <v>0</v>
      </c>
      <c r="BI513" s="234">
        <f>IF(N513="nulová",J513,0)</f>
        <v>0</v>
      </c>
      <c r="BJ513" s="16" t="s">
        <v>83</v>
      </c>
      <c r="BK513" s="234">
        <f>ROUND(I513*H513,2)</f>
        <v>0</v>
      </c>
      <c r="BL513" s="16" t="s">
        <v>139</v>
      </c>
      <c r="BM513" s="233" t="s">
        <v>457</v>
      </c>
    </row>
    <row r="514" s="12" customFormat="1">
      <c r="A514" s="12"/>
      <c r="B514" s="235"/>
      <c r="C514" s="236"/>
      <c r="D514" s="237" t="s">
        <v>145</v>
      </c>
      <c r="E514" s="238" t="s">
        <v>1</v>
      </c>
      <c r="F514" s="239" t="s">
        <v>146</v>
      </c>
      <c r="G514" s="236"/>
      <c r="H514" s="238" t="s">
        <v>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45" t="s">
        <v>145</v>
      </c>
      <c r="AU514" s="245" t="s">
        <v>83</v>
      </c>
      <c r="AV514" s="12" t="s">
        <v>83</v>
      </c>
      <c r="AW514" s="12" t="s">
        <v>32</v>
      </c>
      <c r="AX514" s="12" t="s">
        <v>76</v>
      </c>
      <c r="AY514" s="245" t="s">
        <v>138</v>
      </c>
    </row>
    <row r="515" s="12" customFormat="1">
      <c r="A515" s="12"/>
      <c r="B515" s="235"/>
      <c r="C515" s="236"/>
      <c r="D515" s="237" t="s">
        <v>145</v>
      </c>
      <c r="E515" s="238" t="s">
        <v>1</v>
      </c>
      <c r="F515" s="239" t="s">
        <v>183</v>
      </c>
      <c r="G515" s="236"/>
      <c r="H515" s="238" t="s">
        <v>1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45" t="s">
        <v>145</v>
      </c>
      <c r="AU515" s="245" t="s">
        <v>83</v>
      </c>
      <c r="AV515" s="12" t="s">
        <v>83</v>
      </c>
      <c r="AW515" s="12" t="s">
        <v>32</v>
      </c>
      <c r="AX515" s="12" t="s">
        <v>76</v>
      </c>
      <c r="AY515" s="245" t="s">
        <v>138</v>
      </c>
    </row>
    <row r="516" s="13" customFormat="1">
      <c r="A516" s="13"/>
      <c r="B516" s="246"/>
      <c r="C516" s="247"/>
      <c r="D516" s="237" t="s">
        <v>145</v>
      </c>
      <c r="E516" s="248" t="s">
        <v>1</v>
      </c>
      <c r="F516" s="249" t="s">
        <v>458</v>
      </c>
      <c r="G516" s="247"/>
      <c r="H516" s="250">
        <v>3325.9949999999999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6" t="s">
        <v>145</v>
      </c>
      <c r="AU516" s="256" t="s">
        <v>83</v>
      </c>
      <c r="AV516" s="13" t="s">
        <v>85</v>
      </c>
      <c r="AW516" s="13" t="s">
        <v>32</v>
      </c>
      <c r="AX516" s="13" t="s">
        <v>76</v>
      </c>
      <c r="AY516" s="256" t="s">
        <v>138</v>
      </c>
    </row>
    <row r="517" s="11" customFormat="1" ht="25.92" customHeight="1">
      <c r="A517" s="11"/>
      <c r="B517" s="207"/>
      <c r="C517" s="208"/>
      <c r="D517" s="209" t="s">
        <v>75</v>
      </c>
      <c r="E517" s="210" t="s">
        <v>435</v>
      </c>
      <c r="F517" s="210" t="s">
        <v>459</v>
      </c>
      <c r="G517" s="208"/>
      <c r="H517" s="208"/>
      <c r="I517" s="211"/>
      <c r="J517" s="212">
        <f>BK517</f>
        <v>0</v>
      </c>
      <c r="K517" s="208"/>
      <c r="L517" s="213"/>
      <c r="M517" s="214"/>
      <c r="N517" s="215"/>
      <c r="O517" s="215"/>
      <c r="P517" s="216">
        <f>SUM(P518:P535)</f>
        <v>0</v>
      </c>
      <c r="Q517" s="215"/>
      <c r="R517" s="216">
        <f>SUM(R518:R535)</f>
        <v>0</v>
      </c>
      <c r="S517" s="215"/>
      <c r="T517" s="217">
        <f>SUM(T518:T535)</f>
        <v>0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R517" s="218" t="s">
        <v>83</v>
      </c>
      <c r="AT517" s="219" t="s">
        <v>75</v>
      </c>
      <c r="AU517" s="219" t="s">
        <v>76</v>
      </c>
      <c r="AY517" s="218" t="s">
        <v>138</v>
      </c>
      <c r="BK517" s="220">
        <f>SUM(BK518:BK535)</f>
        <v>0</v>
      </c>
    </row>
    <row r="518" s="2" customFormat="1" ht="20.5" customHeight="1">
      <c r="A518" s="37"/>
      <c r="B518" s="38"/>
      <c r="C518" s="221" t="s">
        <v>460</v>
      </c>
      <c r="D518" s="221" t="s">
        <v>140</v>
      </c>
      <c r="E518" s="222" t="s">
        <v>461</v>
      </c>
      <c r="F518" s="223" t="s">
        <v>462</v>
      </c>
      <c r="G518" s="224" t="s">
        <v>169</v>
      </c>
      <c r="H518" s="225">
        <v>355.55900000000003</v>
      </c>
      <c r="I518" s="226"/>
      <c r="J518" s="227">
        <f>ROUND(I518*H518,2)</f>
        <v>0</v>
      </c>
      <c r="K518" s="228"/>
      <c r="L518" s="43"/>
      <c r="M518" s="229" t="s">
        <v>1</v>
      </c>
      <c r="N518" s="230" t="s">
        <v>41</v>
      </c>
      <c r="O518" s="90"/>
      <c r="P518" s="231">
        <f>O518*H518</f>
        <v>0</v>
      </c>
      <c r="Q518" s="231">
        <v>0</v>
      </c>
      <c r="R518" s="231">
        <f>Q518*H518</f>
        <v>0</v>
      </c>
      <c r="S518" s="231">
        <v>0</v>
      </c>
      <c r="T518" s="232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33" t="s">
        <v>139</v>
      </c>
      <c r="AT518" s="233" t="s">
        <v>140</v>
      </c>
      <c r="AU518" s="233" t="s">
        <v>83</v>
      </c>
      <c r="AY518" s="16" t="s">
        <v>138</v>
      </c>
      <c r="BE518" s="234">
        <f>IF(N518="základní",J518,0)</f>
        <v>0</v>
      </c>
      <c r="BF518" s="234">
        <f>IF(N518="snížená",J518,0)</f>
        <v>0</v>
      </c>
      <c r="BG518" s="234">
        <f>IF(N518="zákl. přenesená",J518,0)</f>
        <v>0</v>
      </c>
      <c r="BH518" s="234">
        <f>IF(N518="sníž. přenesená",J518,0)</f>
        <v>0</v>
      </c>
      <c r="BI518" s="234">
        <f>IF(N518="nulová",J518,0)</f>
        <v>0</v>
      </c>
      <c r="BJ518" s="16" t="s">
        <v>83</v>
      </c>
      <c r="BK518" s="234">
        <f>ROUND(I518*H518,2)</f>
        <v>0</v>
      </c>
      <c r="BL518" s="16" t="s">
        <v>139</v>
      </c>
      <c r="BM518" s="233" t="s">
        <v>463</v>
      </c>
    </row>
    <row r="519" s="12" customFormat="1">
      <c r="A519" s="12"/>
      <c r="B519" s="235"/>
      <c r="C519" s="236"/>
      <c r="D519" s="237" t="s">
        <v>145</v>
      </c>
      <c r="E519" s="238" t="s">
        <v>1</v>
      </c>
      <c r="F519" s="239" t="s">
        <v>146</v>
      </c>
      <c r="G519" s="236"/>
      <c r="H519" s="238" t="s">
        <v>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45" t="s">
        <v>145</v>
      </c>
      <c r="AU519" s="245" t="s">
        <v>83</v>
      </c>
      <c r="AV519" s="12" t="s">
        <v>83</v>
      </c>
      <c r="AW519" s="12" t="s">
        <v>32</v>
      </c>
      <c r="AX519" s="12" t="s">
        <v>76</v>
      </c>
      <c r="AY519" s="245" t="s">
        <v>138</v>
      </c>
    </row>
    <row r="520" s="12" customFormat="1">
      <c r="A520" s="12"/>
      <c r="B520" s="235"/>
      <c r="C520" s="236"/>
      <c r="D520" s="237" t="s">
        <v>145</v>
      </c>
      <c r="E520" s="238" t="s">
        <v>1</v>
      </c>
      <c r="F520" s="239" t="s">
        <v>183</v>
      </c>
      <c r="G520" s="236"/>
      <c r="H520" s="238" t="s">
        <v>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45" t="s">
        <v>145</v>
      </c>
      <c r="AU520" s="245" t="s">
        <v>83</v>
      </c>
      <c r="AV520" s="12" t="s">
        <v>83</v>
      </c>
      <c r="AW520" s="12" t="s">
        <v>32</v>
      </c>
      <c r="AX520" s="12" t="s">
        <v>76</v>
      </c>
      <c r="AY520" s="245" t="s">
        <v>138</v>
      </c>
    </row>
    <row r="521" s="13" customFormat="1">
      <c r="A521" s="13"/>
      <c r="B521" s="246"/>
      <c r="C521" s="247"/>
      <c r="D521" s="237" t="s">
        <v>145</v>
      </c>
      <c r="E521" s="248" t="s">
        <v>1</v>
      </c>
      <c r="F521" s="249" t="s">
        <v>464</v>
      </c>
      <c r="G521" s="247"/>
      <c r="H521" s="250">
        <v>236.75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6" t="s">
        <v>145</v>
      </c>
      <c r="AU521" s="256" t="s">
        <v>83</v>
      </c>
      <c r="AV521" s="13" t="s">
        <v>85</v>
      </c>
      <c r="AW521" s="13" t="s">
        <v>32</v>
      </c>
      <c r="AX521" s="13" t="s">
        <v>76</v>
      </c>
      <c r="AY521" s="256" t="s">
        <v>138</v>
      </c>
    </row>
    <row r="522" s="12" customFormat="1">
      <c r="A522" s="12"/>
      <c r="B522" s="235"/>
      <c r="C522" s="236"/>
      <c r="D522" s="237" t="s">
        <v>145</v>
      </c>
      <c r="E522" s="238" t="s">
        <v>1</v>
      </c>
      <c r="F522" s="239" t="s">
        <v>199</v>
      </c>
      <c r="G522" s="236"/>
      <c r="H522" s="238" t="s">
        <v>1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45" t="s">
        <v>145</v>
      </c>
      <c r="AU522" s="245" t="s">
        <v>83</v>
      </c>
      <c r="AV522" s="12" t="s">
        <v>83</v>
      </c>
      <c r="AW522" s="12" t="s">
        <v>32</v>
      </c>
      <c r="AX522" s="12" t="s">
        <v>76</v>
      </c>
      <c r="AY522" s="245" t="s">
        <v>138</v>
      </c>
    </row>
    <row r="523" s="13" customFormat="1">
      <c r="A523" s="13"/>
      <c r="B523" s="246"/>
      <c r="C523" s="247"/>
      <c r="D523" s="237" t="s">
        <v>145</v>
      </c>
      <c r="E523" s="248" t="s">
        <v>1</v>
      </c>
      <c r="F523" s="249" t="s">
        <v>465</v>
      </c>
      <c r="G523" s="247"/>
      <c r="H523" s="250">
        <v>21.119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6" t="s">
        <v>145</v>
      </c>
      <c r="AU523" s="256" t="s">
        <v>83</v>
      </c>
      <c r="AV523" s="13" t="s">
        <v>85</v>
      </c>
      <c r="AW523" s="13" t="s">
        <v>32</v>
      </c>
      <c r="AX523" s="13" t="s">
        <v>76</v>
      </c>
      <c r="AY523" s="256" t="s">
        <v>138</v>
      </c>
    </row>
    <row r="524" s="12" customFormat="1">
      <c r="A524" s="12"/>
      <c r="B524" s="235"/>
      <c r="C524" s="236"/>
      <c r="D524" s="237" t="s">
        <v>145</v>
      </c>
      <c r="E524" s="238" t="s">
        <v>1</v>
      </c>
      <c r="F524" s="239" t="s">
        <v>203</v>
      </c>
      <c r="G524" s="236"/>
      <c r="H524" s="238" t="s">
        <v>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T524" s="245" t="s">
        <v>145</v>
      </c>
      <c r="AU524" s="245" t="s">
        <v>83</v>
      </c>
      <c r="AV524" s="12" t="s">
        <v>83</v>
      </c>
      <c r="AW524" s="12" t="s">
        <v>32</v>
      </c>
      <c r="AX524" s="12" t="s">
        <v>76</v>
      </c>
      <c r="AY524" s="245" t="s">
        <v>138</v>
      </c>
    </row>
    <row r="525" s="13" customFormat="1">
      <c r="A525" s="13"/>
      <c r="B525" s="246"/>
      <c r="C525" s="247"/>
      <c r="D525" s="237" t="s">
        <v>145</v>
      </c>
      <c r="E525" s="248" t="s">
        <v>1</v>
      </c>
      <c r="F525" s="249" t="s">
        <v>466</v>
      </c>
      <c r="G525" s="247"/>
      <c r="H525" s="250">
        <v>13.462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6" t="s">
        <v>145</v>
      </c>
      <c r="AU525" s="256" t="s">
        <v>83</v>
      </c>
      <c r="AV525" s="13" t="s">
        <v>85</v>
      </c>
      <c r="AW525" s="13" t="s">
        <v>32</v>
      </c>
      <c r="AX525" s="13" t="s">
        <v>76</v>
      </c>
      <c r="AY525" s="256" t="s">
        <v>138</v>
      </c>
    </row>
    <row r="526" s="12" customFormat="1">
      <c r="A526" s="12"/>
      <c r="B526" s="235"/>
      <c r="C526" s="236"/>
      <c r="D526" s="237" t="s">
        <v>145</v>
      </c>
      <c r="E526" s="238" t="s">
        <v>1</v>
      </c>
      <c r="F526" s="239" t="s">
        <v>207</v>
      </c>
      <c r="G526" s="236"/>
      <c r="H526" s="238" t="s">
        <v>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45" t="s">
        <v>145</v>
      </c>
      <c r="AU526" s="245" t="s">
        <v>83</v>
      </c>
      <c r="AV526" s="12" t="s">
        <v>83</v>
      </c>
      <c r="AW526" s="12" t="s">
        <v>32</v>
      </c>
      <c r="AX526" s="12" t="s">
        <v>76</v>
      </c>
      <c r="AY526" s="245" t="s">
        <v>138</v>
      </c>
    </row>
    <row r="527" s="13" customFormat="1">
      <c r="A527" s="13"/>
      <c r="B527" s="246"/>
      <c r="C527" s="247"/>
      <c r="D527" s="237" t="s">
        <v>145</v>
      </c>
      <c r="E527" s="248" t="s">
        <v>1</v>
      </c>
      <c r="F527" s="249" t="s">
        <v>467</v>
      </c>
      <c r="G527" s="247"/>
      <c r="H527" s="250">
        <v>3.952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6" t="s">
        <v>145</v>
      </c>
      <c r="AU527" s="256" t="s">
        <v>83</v>
      </c>
      <c r="AV527" s="13" t="s">
        <v>85</v>
      </c>
      <c r="AW527" s="13" t="s">
        <v>32</v>
      </c>
      <c r="AX527" s="13" t="s">
        <v>76</v>
      </c>
      <c r="AY527" s="256" t="s">
        <v>138</v>
      </c>
    </row>
    <row r="528" s="12" customFormat="1">
      <c r="A528" s="12"/>
      <c r="B528" s="235"/>
      <c r="C528" s="236"/>
      <c r="D528" s="237" t="s">
        <v>145</v>
      </c>
      <c r="E528" s="238" t="s">
        <v>1</v>
      </c>
      <c r="F528" s="239" t="s">
        <v>468</v>
      </c>
      <c r="G528" s="236"/>
      <c r="H528" s="238" t="s">
        <v>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45" t="s">
        <v>145</v>
      </c>
      <c r="AU528" s="245" t="s">
        <v>83</v>
      </c>
      <c r="AV528" s="12" t="s">
        <v>83</v>
      </c>
      <c r="AW528" s="12" t="s">
        <v>32</v>
      </c>
      <c r="AX528" s="12" t="s">
        <v>76</v>
      </c>
      <c r="AY528" s="245" t="s">
        <v>138</v>
      </c>
    </row>
    <row r="529" s="13" customFormat="1">
      <c r="A529" s="13"/>
      <c r="B529" s="246"/>
      <c r="C529" s="247"/>
      <c r="D529" s="237" t="s">
        <v>145</v>
      </c>
      <c r="E529" s="248" t="s">
        <v>1</v>
      </c>
      <c r="F529" s="249" t="s">
        <v>469</v>
      </c>
      <c r="G529" s="247"/>
      <c r="H529" s="250">
        <v>17.167000000000002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6" t="s">
        <v>145</v>
      </c>
      <c r="AU529" s="256" t="s">
        <v>83</v>
      </c>
      <c r="AV529" s="13" t="s">
        <v>85</v>
      </c>
      <c r="AW529" s="13" t="s">
        <v>32</v>
      </c>
      <c r="AX529" s="13" t="s">
        <v>76</v>
      </c>
      <c r="AY529" s="256" t="s">
        <v>138</v>
      </c>
    </row>
    <row r="530" s="12" customFormat="1">
      <c r="A530" s="12"/>
      <c r="B530" s="235"/>
      <c r="C530" s="236"/>
      <c r="D530" s="237" t="s">
        <v>145</v>
      </c>
      <c r="E530" s="238" t="s">
        <v>1</v>
      </c>
      <c r="F530" s="239" t="s">
        <v>212</v>
      </c>
      <c r="G530" s="236"/>
      <c r="H530" s="238" t="s">
        <v>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45" t="s">
        <v>145</v>
      </c>
      <c r="AU530" s="245" t="s">
        <v>83</v>
      </c>
      <c r="AV530" s="12" t="s">
        <v>83</v>
      </c>
      <c r="AW530" s="12" t="s">
        <v>32</v>
      </c>
      <c r="AX530" s="12" t="s">
        <v>76</v>
      </c>
      <c r="AY530" s="245" t="s">
        <v>138</v>
      </c>
    </row>
    <row r="531" s="13" customFormat="1">
      <c r="A531" s="13"/>
      <c r="B531" s="246"/>
      <c r="C531" s="247"/>
      <c r="D531" s="237" t="s">
        <v>145</v>
      </c>
      <c r="E531" s="248" t="s">
        <v>1</v>
      </c>
      <c r="F531" s="249" t="s">
        <v>470</v>
      </c>
      <c r="G531" s="247"/>
      <c r="H531" s="250">
        <v>22.23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6" t="s">
        <v>145</v>
      </c>
      <c r="AU531" s="256" t="s">
        <v>83</v>
      </c>
      <c r="AV531" s="13" t="s">
        <v>85</v>
      </c>
      <c r="AW531" s="13" t="s">
        <v>32</v>
      </c>
      <c r="AX531" s="13" t="s">
        <v>76</v>
      </c>
      <c r="AY531" s="256" t="s">
        <v>138</v>
      </c>
    </row>
    <row r="532" s="12" customFormat="1">
      <c r="A532" s="12"/>
      <c r="B532" s="235"/>
      <c r="C532" s="236"/>
      <c r="D532" s="237" t="s">
        <v>145</v>
      </c>
      <c r="E532" s="238" t="s">
        <v>1</v>
      </c>
      <c r="F532" s="239" t="s">
        <v>215</v>
      </c>
      <c r="G532" s="236"/>
      <c r="H532" s="238" t="s">
        <v>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45" t="s">
        <v>145</v>
      </c>
      <c r="AU532" s="245" t="s">
        <v>83</v>
      </c>
      <c r="AV532" s="12" t="s">
        <v>83</v>
      </c>
      <c r="AW532" s="12" t="s">
        <v>32</v>
      </c>
      <c r="AX532" s="12" t="s">
        <v>76</v>
      </c>
      <c r="AY532" s="245" t="s">
        <v>138</v>
      </c>
    </row>
    <row r="533" s="13" customFormat="1">
      <c r="A533" s="13"/>
      <c r="B533" s="246"/>
      <c r="C533" s="247"/>
      <c r="D533" s="237" t="s">
        <v>145</v>
      </c>
      <c r="E533" s="248" t="s">
        <v>1</v>
      </c>
      <c r="F533" s="249" t="s">
        <v>471</v>
      </c>
      <c r="G533" s="247"/>
      <c r="H533" s="250">
        <v>29.27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6" t="s">
        <v>145</v>
      </c>
      <c r="AU533" s="256" t="s">
        <v>83</v>
      </c>
      <c r="AV533" s="13" t="s">
        <v>85</v>
      </c>
      <c r="AW533" s="13" t="s">
        <v>32</v>
      </c>
      <c r="AX533" s="13" t="s">
        <v>76</v>
      </c>
      <c r="AY533" s="256" t="s">
        <v>138</v>
      </c>
    </row>
    <row r="534" s="12" customFormat="1">
      <c r="A534" s="12"/>
      <c r="B534" s="235"/>
      <c r="C534" s="236"/>
      <c r="D534" s="237" t="s">
        <v>145</v>
      </c>
      <c r="E534" s="238" t="s">
        <v>1</v>
      </c>
      <c r="F534" s="239" t="s">
        <v>218</v>
      </c>
      <c r="G534" s="236"/>
      <c r="H534" s="238" t="s">
        <v>1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45" t="s">
        <v>145</v>
      </c>
      <c r="AU534" s="245" t="s">
        <v>83</v>
      </c>
      <c r="AV534" s="12" t="s">
        <v>83</v>
      </c>
      <c r="AW534" s="12" t="s">
        <v>32</v>
      </c>
      <c r="AX534" s="12" t="s">
        <v>76</v>
      </c>
      <c r="AY534" s="245" t="s">
        <v>138</v>
      </c>
    </row>
    <row r="535" s="13" customFormat="1">
      <c r="A535" s="13"/>
      <c r="B535" s="246"/>
      <c r="C535" s="247"/>
      <c r="D535" s="237" t="s">
        <v>145</v>
      </c>
      <c r="E535" s="248" t="s">
        <v>1</v>
      </c>
      <c r="F535" s="249" t="s">
        <v>472</v>
      </c>
      <c r="G535" s="247"/>
      <c r="H535" s="250">
        <v>11.609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6" t="s">
        <v>145</v>
      </c>
      <c r="AU535" s="256" t="s">
        <v>83</v>
      </c>
      <c r="AV535" s="13" t="s">
        <v>85</v>
      </c>
      <c r="AW535" s="13" t="s">
        <v>32</v>
      </c>
      <c r="AX535" s="13" t="s">
        <v>76</v>
      </c>
      <c r="AY535" s="256" t="s">
        <v>138</v>
      </c>
    </row>
    <row r="536" s="11" customFormat="1" ht="25.92" customHeight="1">
      <c r="A536" s="11"/>
      <c r="B536" s="207"/>
      <c r="C536" s="208"/>
      <c r="D536" s="209" t="s">
        <v>75</v>
      </c>
      <c r="E536" s="210" t="s">
        <v>473</v>
      </c>
      <c r="F536" s="210" t="s">
        <v>474</v>
      </c>
      <c r="G536" s="208"/>
      <c r="H536" s="208"/>
      <c r="I536" s="211"/>
      <c r="J536" s="212">
        <f>BK536</f>
        <v>0</v>
      </c>
      <c r="K536" s="208"/>
      <c r="L536" s="213"/>
      <c r="M536" s="214"/>
      <c r="N536" s="215"/>
      <c r="O536" s="215"/>
      <c r="P536" s="216">
        <f>SUM(P537:P556)</f>
        <v>0</v>
      </c>
      <c r="Q536" s="215"/>
      <c r="R536" s="216">
        <f>SUM(R537:R556)</f>
        <v>0</v>
      </c>
      <c r="S536" s="215"/>
      <c r="T536" s="217">
        <f>SUM(T537:T556)</f>
        <v>0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R536" s="218" t="s">
        <v>83</v>
      </c>
      <c r="AT536" s="219" t="s">
        <v>75</v>
      </c>
      <c r="AU536" s="219" t="s">
        <v>76</v>
      </c>
      <c r="AY536" s="218" t="s">
        <v>138</v>
      </c>
      <c r="BK536" s="220">
        <f>SUM(BK537:BK556)</f>
        <v>0</v>
      </c>
    </row>
    <row r="537" s="2" customFormat="1" ht="31" customHeight="1">
      <c r="A537" s="37"/>
      <c r="B537" s="38"/>
      <c r="C537" s="221" t="s">
        <v>475</v>
      </c>
      <c r="D537" s="221" t="s">
        <v>140</v>
      </c>
      <c r="E537" s="222" t="s">
        <v>476</v>
      </c>
      <c r="F537" s="223" t="s">
        <v>477</v>
      </c>
      <c r="G537" s="224" t="s">
        <v>293</v>
      </c>
      <c r="H537" s="225">
        <v>2367.4949999999999</v>
      </c>
      <c r="I537" s="226"/>
      <c r="J537" s="227">
        <f>ROUND(I537*H537,2)</f>
        <v>0</v>
      </c>
      <c r="K537" s="228"/>
      <c r="L537" s="43"/>
      <c r="M537" s="229" t="s">
        <v>1</v>
      </c>
      <c r="N537" s="230" t="s">
        <v>41</v>
      </c>
      <c r="O537" s="90"/>
      <c r="P537" s="231">
        <f>O537*H537</f>
        <v>0</v>
      </c>
      <c r="Q537" s="231">
        <v>0</v>
      </c>
      <c r="R537" s="231">
        <f>Q537*H537</f>
        <v>0</v>
      </c>
      <c r="S537" s="231">
        <v>0</v>
      </c>
      <c r="T537" s="232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33" t="s">
        <v>139</v>
      </c>
      <c r="AT537" s="233" t="s">
        <v>140</v>
      </c>
      <c r="AU537" s="233" t="s">
        <v>83</v>
      </c>
      <c r="AY537" s="16" t="s">
        <v>138</v>
      </c>
      <c r="BE537" s="234">
        <f>IF(N537="základní",J537,0)</f>
        <v>0</v>
      </c>
      <c r="BF537" s="234">
        <f>IF(N537="snížená",J537,0)</f>
        <v>0</v>
      </c>
      <c r="BG537" s="234">
        <f>IF(N537="zákl. přenesená",J537,0)</f>
        <v>0</v>
      </c>
      <c r="BH537" s="234">
        <f>IF(N537="sníž. přenesená",J537,0)</f>
        <v>0</v>
      </c>
      <c r="BI537" s="234">
        <f>IF(N537="nulová",J537,0)</f>
        <v>0</v>
      </c>
      <c r="BJ537" s="16" t="s">
        <v>83</v>
      </c>
      <c r="BK537" s="234">
        <f>ROUND(I537*H537,2)</f>
        <v>0</v>
      </c>
      <c r="BL537" s="16" t="s">
        <v>139</v>
      </c>
      <c r="BM537" s="233" t="s">
        <v>478</v>
      </c>
    </row>
    <row r="538" s="12" customFormat="1">
      <c r="A538" s="12"/>
      <c r="B538" s="235"/>
      <c r="C538" s="236"/>
      <c r="D538" s="237" t="s">
        <v>145</v>
      </c>
      <c r="E538" s="238" t="s">
        <v>1</v>
      </c>
      <c r="F538" s="239" t="s">
        <v>146</v>
      </c>
      <c r="G538" s="236"/>
      <c r="H538" s="238" t="s">
        <v>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45" t="s">
        <v>145</v>
      </c>
      <c r="AU538" s="245" t="s">
        <v>83</v>
      </c>
      <c r="AV538" s="12" t="s">
        <v>83</v>
      </c>
      <c r="AW538" s="12" t="s">
        <v>32</v>
      </c>
      <c r="AX538" s="12" t="s">
        <v>76</v>
      </c>
      <c r="AY538" s="245" t="s">
        <v>138</v>
      </c>
    </row>
    <row r="539" s="12" customFormat="1">
      <c r="A539" s="12"/>
      <c r="B539" s="235"/>
      <c r="C539" s="236"/>
      <c r="D539" s="237" t="s">
        <v>145</v>
      </c>
      <c r="E539" s="238" t="s">
        <v>1</v>
      </c>
      <c r="F539" s="239" t="s">
        <v>183</v>
      </c>
      <c r="G539" s="236"/>
      <c r="H539" s="238" t="s">
        <v>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45" t="s">
        <v>145</v>
      </c>
      <c r="AU539" s="245" t="s">
        <v>83</v>
      </c>
      <c r="AV539" s="12" t="s">
        <v>83</v>
      </c>
      <c r="AW539" s="12" t="s">
        <v>32</v>
      </c>
      <c r="AX539" s="12" t="s">
        <v>76</v>
      </c>
      <c r="AY539" s="245" t="s">
        <v>138</v>
      </c>
    </row>
    <row r="540" s="13" customFormat="1">
      <c r="A540" s="13"/>
      <c r="B540" s="246"/>
      <c r="C540" s="247"/>
      <c r="D540" s="237" t="s">
        <v>145</v>
      </c>
      <c r="E540" s="248" t="s">
        <v>1</v>
      </c>
      <c r="F540" s="249" t="s">
        <v>479</v>
      </c>
      <c r="G540" s="247"/>
      <c r="H540" s="250">
        <v>2367.4949999999999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6" t="s">
        <v>145</v>
      </c>
      <c r="AU540" s="256" t="s">
        <v>83</v>
      </c>
      <c r="AV540" s="13" t="s">
        <v>85</v>
      </c>
      <c r="AW540" s="13" t="s">
        <v>32</v>
      </c>
      <c r="AX540" s="13" t="s">
        <v>76</v>
      </c>
      <c r="AY540" s="256" t="s">
        <v>138</v>
      </c>
    </row>
    <row r="541" s="2" customFormat="1" ht="31" customHeight="1">
      <c r="A541" s="37"/>
      <c r="B541" s="38"/>
      <c r="C541" s="221" t="s">
        <v>480</v>
      </c>
      <c r="D541" s="221" t="s">
        <v>140</v>
      </c>
      <c r="E541" s="222" t="s">
        <v>481</v>
      </c>
      <c r="F541" s="223" t="s">
        <v>482</v>
      </c>
      <c r="G541" s="224" t="s">
        <v>293</v>
      </c>
      <c r="H541" s="225">
        <v>632.32000000000005</v>
      </c>
      <c r="I541" s="226"/>
      <c r="J541" s="227">
        <f>ROUND(I541*H541,2)</f>
        <v>0</v>
      </c>
      <c r="K541" s="228"/>
      <c r="L541" s="43"/>
      <c r="M541" s="229" t="s">
        <v>1</v>
      </c>
      <c r="N541" s="230" t="s">
        <v>41</v>
      </c>
      <c r="O541" s="90"/>
      <c r="P541" s="231">
        <f>O541*H541</f>
        <v>0</v>
      </c>
      <c r="Q541" s="231">
        <v>0</v>
      </c>
      <c r="R541" s="231">
        <f>Q541*H541</f>
        <v>0</v>
      </c>
      <c r="S541" s="231">
        <v>0</v>
      </c>
      <c r="T541" s="232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33" t="s">
        <v>139</v>
      </c>
      <c r="AT541" s="233" t="s">
        <v>140</v>
      </c>
      <c r="AU541" s="233" t="s">
        <v>83</v>
      </c>
      <c r="AY541" s="16" t="s">
        <v>138</v>
      </c>
      <c r="BE541" s="234">
        <f>IF(N541="základní",J541,0)</f>
        <v>0</v>
      </c>
      <c r="BF541" s="234">
        <f>IF(N541="snížená",J541,0)</f>
        <v>0</v>
      </c>
      <c r="BG541" s="234">
        <f>IF(N541="zákl. přenesená",J541,0)</f>
        <v>0</v>
      </c>
      <c r="BH541" s="234">
        <f>IF(N541="sníž. přenesená",J541,0)</f>
        <v>0</v>
      </c>
      <c r="BI541" s="234">
        <f>IF(N541="nulová",J541,0)</f>
        <v>0</v>
      </c>
      <c r="BJ541" s="16" t="s">
        <v>83</v>
      </c>
      <c r="BK541" s="234">
        <f>ROUND(I541*H541,2)</f>
        <v>0</v>
      </c>
      <c r="BL541" s="16" t="s">
        <v>139</v>
      </c>
      <c r="BM541" s="233" t="s">
        <v>483</v>
      </c>
    </row>
    <row r="542" s="12" customFormat="1">
      <c r="A542" s="12"/>
      <c r="B542" s="235"/>
      <c r="C542" s="236"/>
      <c r="D542" s="237" t="s">
        <v>145</v>
      </c>
      <c r="E542" s="238" t="s">
        <v>1</v>
      </c>
      <c r="F542" s="239" t="s">
        <v>146</v>
      </c>
      <c r="G542" s="236"/>
      <c r="H542" s="238" t="s">
        <v>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45" t="s">
        <v>145</v>
      </c>
      <c r="AU542" s="245" t="s">
        <v>83</v>
      </c>
      <c r="AV542" s="12" t="s">
        <v>83</v>
      </c>
      <c r="AW542" s="12" t="s">
        <v>32</v>
      </c>
      <c r="AX542" s="12" t="s">
        <v>76</v>
      </c>
      <c r="AY542" s="245" t="s">
        <v>138</v>
      </c>
    </row>
    <row r="543" s="12" customFormat="1">
      <c r="A543" s="12"/>
      <c r="B543" s="235"/>
      <c r="C543" s="236"/>
      <c r="D543" s="237" t="s">
        <v>145</v>
      </c>
      <c r="E543" s="238" t="s">
        <v>1</v>
      </c>
      <c r="F543" s="239" t="s">
        <v>199</v>
      </c>
      <c r="G543" s="236"/>
      <c r="H543" s="238" t="s">
        <v>1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45" t="s">
        <v>145</v>
      </c>
      <c r="AU543" s="245" t="s">
        <v>83</v>
      </c>
      <c r="AV543" s="12" t="s">
        <v>83</v>
      </c>
      <c r="AW543" s="12" t="s">
        <v>32</v>
      </c>
      <c r="AX543" s="12" t="s">
        <v>76</v>
      </c>
      <c r="AY543" s="245" t="s">
        <v>138</v>
      </c>
    </row>
    <row r="544" s="13" customFormat="1">
      <c r="A544" s="13"/>
      <c r="B544" s="246"/>
      <c r="C544" s="247"/>
      <c r="D544" s="237" t="s">
        <v>145</v>
      </c>
      <c r="E544" s="248" t="s">
        <v>1</v>
      </c>
      <c r="F544" s="249" t="s">
        <v>440</v>
      </c>
      <c r="G544" s="247"/>
      <c r="H544" s="250">
        <v>192.66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6" t="s">
        <v>145</v>
      </c>
      <c r="AU544" s="256" t="s">
        <v>83</v>
      </c>
      <c r="AV544" s="13" t="s">
        <v>85</v>
      </c>
      <c r="AW544" s="13" t="s">
        <v>32</v>
      </c>
      <c r="AX544" s="13" t="s">
        <v>76</v>
      </c>
      <c r="AY544" s="256" t="s">
        <v>138</v>
      </c>
    </row>
    <row r="545" s="12" customFormat="1">
      <c r="A545" s="12"/>
      <c r="B545" s="235"/>
      <c r="C545" s="236"/>
      <c r="D545" s="237" t="s">
        <v>145</v>
      </c>
      <c r="E545" s="238" t="s">
        <v>1</v>
      </c>
      <c r="F545" s="239" t="s">
        <v>203</v>
      </c>
      <c r="G545" s="236"/>
      <c r="H545" s="238" t="s">
        <v>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45" t="s">
        <v>145</v>
      </c>
      <c r="AU545" s="245" t="s">
        <v>83</v>
      </c>
      <c r="AV545" s="12" t="s">
        <v>83</v>
      </c>
      <c r="AW545" s="12" t="s">
        <v>32</v>
      </c>
      <c r="AX545" s="12" t="s">
        <v>76</v>
      </c>
      <c r="AY545" s="245" t="s">
        <v>138</v>
      </c>
    </row>
    <row r="546" s="13" customFormat="1">
      <c r="A546" s="13"/>
      <c r="B546" s="246"/>
      <c r="C546" s="247"/>
      <c r="D546" s="237" t="s">
        <v>145</v>
      </c>
      <c r="E546" s="248" t="s">
        <v>1</v>
      </c>
      <c r="F546" s="249" t="s">
        <v>441</v>
      </c>
      <c r="G546" s="247"/>
      <c r="H546" s="250">
        <v>7.4100000000000001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6" t="s">
        <v>145</v>
      </c>
      <c r="AU546" s="256" t="s">
        <v>83</v>
      </c>
      <c r="AV546" s="13" t="s">
        <v>85</v>
      </c>
      <c r="AW546" s="13" t="s">
        <v>32</v>
      </c>
      <c r="AX546" s="13" t="s">
        <v>76</v>
      </c>
      <c r="AY546" s="256" t="s">
        <v>138</v>
      </c>
    </row>
    <row r="547" s="12" customFormat="1">
      <c r="A547" s="12"/>
      <c r="B547" s="235"/>
      <c r="C547" s="236"/>
      <c r="D547" s="237" t="s">
        <v>145</v>
      </c>
      <c r="E547" s="238" t="s">
        <v>1</v>
      </c>
      <c r="F547" s="239" t="s">
        <v>207</v>
      </c>
      <c r="G547" s="236"/>
      <c r="H547" s="238" t="s">
        <v>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45" t="s">
        <v>145</v>
      </c>
      <c r="AU547" s="245" t="s">
        <v>83</v>
      </c>
      <c r="AV547" s="12" t="s">
        <v>83</v>
      </c>
      <c r="AW547" s="12" t="s">
        <v>32</v>
      </c>
      <c r="AX547" s="12" t="s">
        <v>76</v>
      </c>
      <c r="AY547" s="245" t="s">
        <v>138</v>
      </c>
    </row>
    <row r="548" s="13" customFormat="1">
      <c r="A548" s="13"/>
      <c r="B548" s="246"/>
      <c r="C548" s="247"/>
      <c r="D548" s="237" t="s">
        <v>145</v>
      </c>
      <c r="E548" s="248" t="s">
        <v>1</v>
      </c>
      <c r="F548" s="249" t="s">
        <v>444</v>
      </c>
      <c r="G548" s="247"/>
      <c r="H548" s="250">
        <v>12.35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6" t="s">
        <v>145</v>
      </c>
      <c r="AU548" s="256" t="s">
        <v>83</v>
      </c>
      <c r="AV548" s="13" t="s">
        <v>85</v>
      </c>
      <c r="AW548" s="13" t="s">
        <v>32</v>
      </c>
      <c r="AX548" s="13" t="s">
        <v>76</v>
      </c>
      <c r="AY548" s="256" t="s">
        <v>138</v>
      </c>
    </row>
    <row r="549" s="12" customFormat="1">
      <c r="A549" s="12"/>
      <c r="B549" s="235"/>
      <c r="C549" s="236"/>
      <c r="D549" s="237" t="s">
        <v>145</v>
      </c>
      <c r="E549" s="238" t="s">
        <v>1</v>
      </c>
      <c r="F549" s="239" t="s">
        <v>210</v>
      </c>
      <c r="G549" s="236"/>
      <c r="H549" s="238" t="s">
        <v>1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45" t="s">
        <v>145</v>
      </c>
      <c r="AU549" s="245" t="s">
        <v>83</v>
      </c>
      <c r="AV549" s="12" t="s">
        <v>83</v>
      </c>
      <c r="AW549" s="12" t="s">
        <v>32</v>
      </c>
      <c r="AX549" s="12" t="s">
        <v>76</v>
      </c>
      <c r="AY549" s="245" t="s">
        <v>138</v>
      </c>
    </row>
    <row r="550" s="13" customFormat="1">
      <c r="A550" s="13"/>
      <c r="B550" s="246"/>
      <c r="C550" s="247"/>
      <c r="D550" s="237" t="s">
        <v>145</v>
      </c>
      <c r="E550" s="248" t="s">
        <v>1</v>
      </c>
      <c r="F550" s="249" t="s">
        <v>446</v>
      </c>
      <c r="G550" s="247"/>
      <c r="H550" s="250">
        <v>171.66499999999999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6" t="s">
        <v>145</v>
      </c>
      <c r="AU550" s="256" t="s">
        <v>83</v>
      </c>
      <c r="AV550" s="13" t="s">
        <v>85</v>
      </c>
      <c r="AW550" s="13" t="s">
        <v>32</v>
      </c>
      <c r="AX550" s="13" t="s">
        <v>76</v>
      </c>
      <c r="AY550" s="256" t="s">
        <v>138</v>
      </c>
    </row>
    <row r="551" s="12" customFormat="1">
      <c r="A551" s="12"/>
      <c r="B551" s="235"/>
      <c r="C551" s="236"/>
      <c r="D551" s="237" t="s">
        <v>145</v>
      </c>
      <c r="E551" s="238" t="s">
        <v>1</v>
      </c>
      <c r="F551" s="239" t="s">
        <v>212</v>
      </c>
      <c r="G551" s="236"/>
      <c r="H551" s="238" t="s">
        <v>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45" t="s">
        <v>145</v>
      </c>
      <c r="AU551" s="245" t="s">
        <v>83</v>
      </c>
      <c r="AV551" s="12" t="s">
        <v>83</v>
      </c>
      <c r="AW551" s="12" t="s">
        <v>32</v>
      </c>
      <c r="AX551" s="12" t="s">
        <v>76</v>
      </c>
      <c r="AY551" s="245" t="s">
        <v>138</v>
      </c>
    </row>
    <row r="552" s="13" customFormat="1">
      <c r="A552" s="13"/>
      <c r="B552" s="246"/>
      <c r="C552" s="247"/>
      <c r="D552" s="237" t="s">
        <v>145</v>
      </c>
      <c r="E552" s="248" t="s">
        <v>1</v>
      </c>
      <c r="F552" s="249" t="s">
        <v>449</v>
      </c>
      <c r="G552" s="247"/>
      <c r="H552" s="250">
        <v>222.30000000000001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6" t="s">
        <v>145</v>
      </c>
      <c r="AU552" s="256" t="s">
        <v>83</v>
      </c>
      <c r="AV552" s="13" t="s">
        <v>85</v>
      </c>
      <c r="AW552" s="13" t="s">
        <v>32</v>
      </c>
      <c r="AX552" s="13" t="s">
        <v>76</v>
      </c>
      <c r="AY552" s="256" t="s">
        <v>138</v>
      </c>
    </row>
    <row r="553" s="12" customFormat="1">
      <c r="A553" s="12"/>
      <c r="B553" s="235"/>
      <c r="C553" s="236"/>
      <c r="D553" s="237" t="s">
        <v>145</v>
      </c>
      <c r="E553" s="238" t="s">
        <v>1</v>
      </c>
      <c r="F553" s="239" t="s">
        <v>215</v>
      </c>
      <c r="G553" s="236"/>
      <c r="H553" s="238" t="s">
        <v>1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45" t="s">
        <v>145</v>
      </c>
      <c r="AU553" s="245" t="s">
        <v>83</v>
      </c>
      <c r="AV553" s="12" t="s">
        <v>83</v>
      </c>
      <c r="AW553" s="12" t="s">
        <v>32</v>
      </c>
      <c r="AX553" s="12" t="s">
        <v>76</v>
      </c>
      <c r="AY553" s="245" t="s">
        <v>138</v>
      </c>
    </row>
    <row r="554" s="13" customFormat="1">
      <c r="A554" s="13"/>
      <c r="B554" s="246"/>
      <c r="C554" s="247"/>
      <c r="D554" s="237" t="s">
        <v>145</v>
      </c>
      <c r="E554" s="248" t="s">
        <v>1</v>
      </c>
      <c r="F554" s="249" t="s">
        <v>450</v>
      </c>
      <c r="G554" s="247"/>
      <c r="H554" s="250">
        <v>11.115</v>
      </c>
      <c r="I554" s="251"/>
      <c r="J554" s="247"/>
      <c r="K554" s="247"/>
      <c r="L554" s="252"/>
      <c r="M554" s="253"/>
      <c r="N554" s="254"/>
      <c r="O554" s="254"/>
      <c r="P554" s="254"/>
      <c r="Q554" s="254"/>
      <c r="R554" s="254"/>
      <c r="S554" s="254"/>
      <c r="T554" s="25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6" t="s">
        <v>145</v>
      </c>
      <c r="AU554" s="256" t="s">
        <v>83</v>
      </c>
      <c r="AV554" s="13" t="s">
        <v>85</v>
      </c>
      <c r="AW554" s="13" t="s">
        <v>32</v>
      </c>
      <c r="AX554" s="13" t="s">
        <v>76</v>
      </c>
      <c r="AY554" s="256" t="s">
        <v>138</v>
      </c>
    </row>
    <row r="555" s="12" customFormat="1">
      <c r="A555" s="12"/>
      <c r="B555" s="235"/>
      <c r="C555" s="236"/>
      <c r="D555" s="237" t="s">
        <v>145</v>
      </c>
      <c r="E555" s="238" t="s">
        <v>1</v>
      </c>
      <c r="F555" s="239" t="s">
        <v>218</v>
      </c>
      <c r="G555" s="236"/>
      <c r="H555" s="238" t="s">
        <v>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45" t="s">
        <v>145</v>
      </c>
      <c r="AU555" s="245" t="s">
        <v>83</v>
      </c>
      <c r="AV555" s="12" t="s">
        <v>83</v>
      </c>
      <c r="AW555" s="12" t="s">
        <v>32</v>
      </c>
      <c r="AX555" s="12" t="s">
        <v>76</v>
      </c>
      <c r="AY555" s="245" t="s">
        <v>138</v>
      </c>
    </row>
    <row r="556" s="13" customFormat="1">
      <c r="A556" s="13"/>
      <c r="B556" s="246"/>
      <c r="C556" s="247"/>
      <c r="D556" s="237" t="s">
        <v>145</v>
      </c>
      <c r="E556" s="248" t="s">
        <v>1</v>
      </c>
      <c r="F556" s="249" t="s">
        <v>452</v>
      </c>
      <c r="G556" s="247"/>
      <c r="H556" s="250">
        <v>14.82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6" t="s">
        <v>145</v>
      </c>
      <c r="AU556" s="256" t="s">
        <v>83</v>
      </c>
      <c r="AV556" s="13" t="s">
        <v>85</v>
      </c>
      <c r="AW556" s="13" t="s">
        <v>32</v>
      </c>
      <c r="AX556" s="13" t="s">
        <v>76</v>
      </c>
      <c r="AY556" s="256" t="s">
        <v>138</v>
      </c>
    </row>
    <row r="557" s="11" customFormat="1" ht="25.92" customHeight="1">
      <c r="A557" s="11"/>
      <c r="B557" s="207"/>
      <c r="C557" s="208"/>
      <c r="D557" s="209" t="s">
        <v>75</v>
      </c>
      <c r="E557" s="210" t="s">
        <v>484</v>
      </c>
      <c r="F557" s="210" t="s">
        <v>485</v>
      </c>
      <c r="G557" s="208"/>
      <c r="H557" s="208"/>
      <c r="I557" s="211"/>
      <c r="J557" s="212">
        <f>BK557</f>
        <v>0</v>
      </c>
      <c r="K557" s="208"/>
      <c r="L557" s="213"/>
      <c r="M557" s="214"/>
      <c r="N557" s="215"/>
      <c r="O557" s="215"/>
      <c r="P557" s="216">
        <f>SUM(P558:P591)</f>
        <v>0</v>
      </c>
      <c r="Q557" s="215"/>
      <c r="R557" s="216">
        <f>SUM(R558:R591)</f>
        <v>0</v>
      </c>
      <c r="S557" s="215"/>
      <c r="T557" s="217">
        <f>SUM(T558:T591)</f>
        <v>0</v>
      </c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R557" s="218" t="s">
        <v>83</v>
      </c>
      <c r="AT557" s="219" t="s">
        <v>75</v>
      </c>
      <c r="AU557" s="219" t="s">
        <v>76</v>
      </c>
      <c r="AY557" s="218" t="s">
        <v>138</v>
      </c>
      <c r="BK557" s="220">
        <f>SUM(BK558:BK591)</f>
        <v>0</v>
      </c>
    </row>
    <row r="558" s="2" customFormat="1" ht="31" customHeight="1">
      <c r="A558" s="37"/>
      <c r="B558" s="38"/>
      <c r="C558" s="221" t="s">
        <v>486</v>
      </c>
      <c r="D558" s="221" t="s">
        <v>140</v>
      </c>
      <c r="E558" s="222" t="s">
        <v>487</v>
      </c>
      <c r="F558" s="223" t="s">
        <v>488</v>
      </c>
      <c r="G558" s="224" t="s">
        <v>293</v>
      </c>
      <c r="H558" s="225">
        <v>3553.2800000000002</v>
      </c>
      <c r="I558" s="226"/>
      <c r="J558" s="227">
        <f>ROUND(I558*H558,2)</f>
        <v>0</v>
      </c>
      <c r="K558" s="228"/>
      <c r="L558" s="43"/>
      <c r="M558" s="229" t="s">
        <v>1</v>
      </c>
      <c r="N558" s="230" t="s">
        <v>41</v>
      </c>
      <c r="O558" s="90"/>
      <c r="P558" s="231">
        <f>O558*H558</f>
        <v>0</v>
      </c>
      <c r="Q558" s="231">
        <v>0</v>
      </c>
      <c r="R558" s="231">
        <f>Q558*H558</f>
        <v>0</v>
      </c>
      <c r="S558" s="231">
        <v>0</v>
      </c>
      <c r="T558" s="232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33" t="s">
        <v>139</v>
      </c>
      <c r="AT558" s="233" t="s">
        <v>140</v>
      </c>
      <c r="AU558" s="233" t="s">
        <v>83</v>
      </c>
      <c r="AY558" s="16" t="s">
        <v>138</v>
      </c>
      <c r="BE558" s="234">
        <f>IF(N558="základní",J558,0)</f>
        <v>0</v>
      </c>
      <c r="BF558" s="234">
        <f>IF(N558="snížená",J558,0)</f>
        <v>0</v>
      </c>
      <c r="BG558" s="234">
        <f>IF(N558="zákl. přenesená",J558,0)</f>
        <v>0</v>
      </c>
      <c r="BH558" s="234">
        <f>IF(N558="sníž. přenesená",J558,0)</f>
        <v>0</v>
      </c>
      <c r="BI558" s="234">
        <f>IF(N558="nulová",J558,0)</f>
        <v>0</v>
      </c>
      <c r="BJ558" s="16" t="s">
        <v>83</v>
      </c>
      <c r="BK558" s="234">
        <f>ROUND(I558*H558,2)</f>
        <v>0</v>
      </c>
      <c r="BL558" s="16" t="s">
        <v>139</v>
      </c>
      <c r="BM558" s="233" t="s">
        <v>489</v>
      </c>
    </row>
    <row r="559" s="12" customFormat="1">
      <c r="A559" s="12"/>
      <c r="B559" s="235"/>
      <c r="C559" s="236"/>
      <c r="D559" s="237" t="s">
        <v>145</v>
      </c>
      <c r="E559" s="238" t="s">
        <v>1</v>
      </c>
      <c r="F559" s="239" t="s">
        <v>490</v>
      </c>
      <c r="G559" s="236"/>
      <c r="H559" s="238" t="s">
        <v>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45" t="s">
        <v>145</v>
      </c>
      <c r="AU559" s="245" t="s">
        <v>83</v>
      </c>
      <c r="AV559" s="12" t="s">
        <v>83</v>
      </c>
      <c r="AW559" s="12" t="s">
        <v>32</v>
      </c>
      <c r="AX559" s="12" t="s">
        <v>76</v>
      </c>
      <c r="AY559" s="245" t="s">
        <v>138</v>
      </c>
    </row>
    <row r="560" s="12" customFormat="1">
      <c r="A560" s="12"/>
      <c r="B560" s="235"/>
      <c r="C560" s="236"/>
      <c r="D560" s="237" t="s">
        <v>145</v>
      </c>
      <c r="E560" s="238" t="s">
        <v>1</v>
      </c>
      <c r="F560" s="239" t="s">
        <v>171</v>
      </c>
      <c r="G560" s="236"/>
      <c r="H560" s="238" t="s">
        <v>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45" t="s">
        <v>145</v>
      </c>
      <c r="AU560" s="245" t="s">
        <v>83</v>
      </c>
      <c r="AV560" s="12" t="s">
        <v>83</v>
      </c>
      <c r="AW560" s="12" t="s">
        <v>32</v>
      </c>
      <c r="AX560" s="12" t="s">
        <v>76</v>
      </c>
      <c r="AY560" s="245" t="s">
        <v>138</v>
      </c>
    </row>
    <row r="561" s="12" customFormat="1">
      <c r="A561" s="12"/>
      <c r="B561" s="235"/>
      <c r="C561" s="236"/>
      <c r="D561" s="237" t="s">
        <v>145</v>
      </c>
      <c r="E561" s="238" t="s">
        <v>1</v>
      </c>
      <c r="F561" s="239" t="s">
        <v>199</v>
      </c>
      <c r="G561" s="236"/>
      <c r="H561" s="238" t="s">
        <v>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45" t="s">
        <v>145</v>
      </c>
      <c r="AU561" s="245" t="s">
        <v>83</v>
      </c>
      <c r="AV561" s="12" t="s">
        <v>83</v>
      </c>
      <c r="AW561" s="12" t="s">
        <v>32</v>
      </c>
      <c r="AX561" s="12" t="s">
        <v>76</v>
      </c>
      <c r="AY561" s="245" t="s">
        <v>138</v>
      </c>
    </row>
    <row r="562" s="13" customFormat="1">
      <c r="A562" s="13"/>
      <c r="B562" s="246"/>
      <c r="C562" s="247"/>
      <c r="D562" s="237" t="s">
        <v>145</v>
      </c>
      <c r="E562" s="248" t="s">
        <v>1</v>
      </c>
      <c r="F562" s="249" t="s">
        <v>491</v>
      </c>
      <c r="G562" s="247"/>
      <c r="H562" s="250">
        <v>697.32000000000005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6" t="s">
        <v>145</v>
      </c>
      <c r="AU562" s="256" t="s">
        <v>83</v>
      </c>
      <c r="AV562" s="13" t="s">
        <v>85</v>
      </c>
      <c r="AW562" s="13" t="s">
        <v>32</v>
      </c>
      <c r="AX562" s="13" t="s">
        <v>76</v>
      </c>
      <c r="AY562" s="256" t="s">
        <v>138</v>
      </c>
    </row>
    <row r="563" s="13" customFormat="1">
      <c r="A563" s="13"/>
      <c r="B563" s="246"/>
      <c r="C563" s="247"/>
      <c r="D563" s="237" t="s">
        <v>145</v>
      </c>
      <c r="E563" s="248" t="s">
        <v>1</v>
      </c>
      <c r="F563" s="249" t="s">
        <v>492</v>
      </c>
      <c r="G563" s="247"/>
      <c r="H563" s="250">
        <v>385.31999999999999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6" t="s">
        <v>145</v>
      </c>
      <c r="AU563" s="256" t="s">
        <v>83</v>
      </c>
      <c r="AV563" s="13" t="s">
        <v>85</v>
      </c>
      <c r="AW563" s="13" t="s">
        <v>32</v>
      </c>
      <c r="AX563" s="13" t="s">
        <v>76</v>
      </c>
      <c r="AY563" s="256" t="s">
        <v>138</v>
      </c>
    </row>
    <row r="564" s="12" customFormat="1">
      <c r="A564" s="12"/>
      <c r="B564" s="235"/>
      <c r="C564" s="236"/>
      <c r="D564" s="237" t="s">
        <v>145</v>
      </c>
      <c r="E564" s="238" t="s">
        <v>1</v>
      </c>
      <c r="F564" s="239" t="s">
        <v>203</v>
      </c>
      <c r="G564" s="236"/>
      <c r="H564" s="238" t="s">
        <v>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45" t="s">
        <v>145</v>
      </c>
      <c r="AU564" s="245" t="s">
        <v>83</v>
      </c>
      <c r="AV564" s="12" t="s">
        <v>83</v>
      </c>
      <c r="AW564" s="12" t="s">
        <v>32</v>
      </c>
      <c r="AX564" s="12" t="s">
        <v>76</v>
      </c>
      <c r="AY564" s="245" t="s">
        <v>138</v>
      </c>
    </row>
    <row r="565" s="13" customFormat="1">
      <c r="A565" s="13"/>
      <c r="B565" s="246"/>
      <c r="C565" s="247"/>
      <c r="D565" s="237" t="s">
        <v>145</v>
      </c>
      <c r="E565" s="248" t="s">
        <v>1</v>
      </c>
      <c r="F565" s="249" t="s">
        <v>493</v>
      </c>
      <c r="G565" s="247"/>
      <c r="H565" s="250">
        <v>14.82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6" t="s">
        <v>145</v>
      </c>
      <c r="AU565" s="256" t="s">
        <v>83</v>
      </c>
      <c r="AV565" s="13" t="s">
        <v>85</v>
      </c>
      <c r="AW565" s="13" t="s">
        <v>32</v>
      </c>
      <c r="AX565" s="13" t="s">
        <v>76</v>
      </c>
      <c r="AY565" s="256" t="s">
        <v>138</v>
      </c>
    </row>
    <row r="566" s="13" customFormat="1">
      <c r="A566" s="13"/>
      <c r="B566" s="246"/>
      <c r="C566" s="247"/>
      <c r="D566" s="237" t="s">
        <v>145</v>
      </c>
      <c r="E566" s="248" t="s">
        <v>1</v>
      </c>
      <c r="F566" s="249" t="s">
        <v>494</v>
      </c>
      <c r="G566" s="247"/>
      <c r="H566" s="250">
        <v>26.82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6" t="s">
        <v>145</v>
      </c>
      <c r="AU566" s="256" t="s">
        <v>83</v>
      </c>
      <c r="AV566" s="13" t="s">
        <v>85</v>
      </c>
      <c r="AW566" s="13" t="s">
        <v>32</v>
      </c>
      <c r="AX566" s="13" t="s">
        <v>76</v>
      </c>
      <c r="AY566" s="256" t="s">
        <v>138</v>
      </c>
    </row>
    <row r="567" s="12" customFormat="1">
      <c r="A567" s="12"/>
      <c r="B567" s="235"/>
      <c r="C567" s="236"/>
      <c r="D567" s="237" t="s">
        <v>145</v>
      </c>
      <c r="E567" s="238" t="s">
        <v>1</v>
      </c>
      <c r="F567" s="239" t="s">
        <v>443</v>
      </c>
      <c r="G567" s="236"/>
      <c r="H567" s="238" t="s">
        <v>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45" t="s">
        <v>145</v>
      </c>
      <c r="AU567" s="245" t="s">
        <v>83</v>
      </c>
      <c r="AV567" s="12" t="s">
        <v>83</v>
      </c>
      <c r="AW567" s="12" t="s">
        <v>32</v>
      </c>
      <c r="AX567" s="12" t="s">
        <v>76</v>
      </c>
      <c r="AY567" s="245" t="s">
        <v>138</v>
      </c>
    </row>
    <row r="568" s="13" customFormat="1">
      <c r="A568" s="13"/>
      <c r="B568" s="246"/>
      <c r="C568" s="247"/>
      <c r="D568" s="237" t="s">
        <v>145</v>
      </c>
      <c r="E568" s="248" t="s">
        <v>1</v>
      </c>
      <c r="F568" s="249" t="s">
        <v>495</v>
      </c>
      <c r="G568" s="247"/>
      <c r="H568" s="250">
        <v>24.699999999999999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6" t="s">
        <v>145</v>
      </c>
      <c r="AU568" s="256" t="s">
        <v>83</v>
      </c>
      <c r="AV568" s="13" t="s">
        <v>85</v>
      </c>
      <c r="AW568" s="13" t="s">
        <v>32</v>
      </c>
      <c r="AX568" s="13" t="s">
        <v>76</v>
      </c>
      <c r="AY568" s="256" t="s">
        <v>138</v>
      </c>
    </row>
    <row r="569" s="13" customFormat="1">
      <c r="A569" s="13"/>
      <c r="B569" s="246"/>
      <c r="C569" s="247"/>
      <c r="D569" s="237" t="s">
        <v>145</v>
      </c>
      <c r="E569" s="248" t="s">
        <v>1</v>
      </c>
      <c r="F569" s="249" t="s">
        <v>496</v>
      </c>
      <c r="G569" s="247"/>
      <c r="H569" s="250">
        <v>44.700000000000003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6" t="s">
        <v>145</v>
      </c>
      <c r="AU569" s="256" t="s">
        <v>83</v>
      </c>
      <c r="AV569" s="13" t="s">
        <v>85</v>
      </c>
      <c r="AW569" s="13" t="s">
        <v>32</v>
      </c>
      <c r="AX569" s="13" t="s">
        <v>76</v>
      </c>
      <c r="AY569" s="256" t="s">
        <v>138</v>
      </c>
    </row>
    <row r="570" s="12" customFormat="1">
      <c r="A570" s="12"/>
      <c r="B570" s="235"/>
      <c r="C570" s="236"/>
      <c r="D570" s="237" t="s">
        <v>145</v>
      </c>
      <c r="E570" s="238" t="s">
        <v>1</v>
      </c>
      <c r="F570" s="239" t="s">
        <v>210</v>
      </c>
      <c r="G570" s="236"/>
      <c r="H570" s="238" t="s">
        <v>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45" t="s">
        <v>145</v>
      </c>
      <c r="AU570" s="245" t="s">
        <v>83</v>
      </c>
      <c r="AV570" s="12" t="s">
        <v>83</v>
      </c>
      <c r="AW570" s="12" t="s">
        <v>32</v>
      </c>
      <c r="AX570" s="12" t="s">
        <v>76</v>
      </c>
      <c r="AY570" s="245" t="s">
        <v>138</v>
      </c>
    </row>
    <row r="571" s="13" customFormat="1">
      <c r="A571" s="13"/>
      <c r="B571" s="246"/>
      <c r="C571" s="247"/>
      <c r="D571" s="237" t="s">
        <v>145</v>
      </c>
      <c r="E571" s="248" t="s">
        <v>1</v>
      </c>
      <c r="F571" s="249" t="s">
        <v>497</v>
      </c>
      <c r="G571" s="247"/>
      <c r="H571" s="250">
        <v>343.32999999999998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6" t="s">
        <v>145</v>
      </c>
      <c r="AU571" s="256" t="s">
        <v>83</v>
      </c>
      <c r="AV571" s="13" t="s">
        <v>85</v>
      </c>
      <c r="AW571" s="13" t="s">
        <v>32</v>
      </c>
      <c r="AX571" s="13" t="s">
        <v>76</v>
      </c>
      <c r="AY571" s="256" t="s">
        <v>138</v>
      </c>
    </row>
    <row r="572" s="13" customFormat="1">
      <c r="A572" s="13"/>
      <c r="B572" s="246"/>
      <c r="C572" s="247"/>
      <c r="D572" s="237" t="s">
        <v>145</v>
      </c>
      <c r="E572" s="248" t="s">
        <v>1</v>
      </c>
      <c r="F572" s="249" t="s">
        <v>498</v>
      </c>
      <c r="G572" s="247"/>
      <c r="H572" s="250">
        <v>621.33000000000004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6" t="s">
        <v>145</v>
      </c>
      <c r="AU572" s="256" t="s">
        <v>83</v>
      </c>
      <c r="AV572" s="13" t="s">
        <v>85</v>
      </c>
      <c r="AW572" s="13" t="s">
        <v>32</v>
      </c>
      <c r="AX572" s="13" t="s">
        <v>76</v>
      </c>
      <c r="AY572" s="256" t="s">
        <v>138</v>
      </c>
    </row>
    <row r="573" s="12" customFormat="1">
      <c r="A573" s="12"/>
      <c r="B573" s="235"/>
      <c r="C573" s="236"/>
      <c r="D573" s="237" t="s">
        <v>145</v>
      </c>
      <c r="E573" s="238" t="s">
        <v>1</v>
      </c>
      <c r="F573" s="239" t="s">
        <v>212</v>
      </c>
      <c r="G573" s="236"/>
      <c r="H573" s="238" t="s">
        <v>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45" t="s">
        <v>145</v>
      </c>
      <c r="AU573" s="245" t="s">
        <v>83</v>
      </c>
      <c r="AV573" s="12" t="s">
        <v>83</v>
      </c>
      <c r="AW573" s="12" t="s">
        <v>32</v>
      </c>
      <c r="AX573" s="12" t="s">
        <v>76</v>
      </c>
      <c r="AY573" s="245" t="s">
        <v>138</v>
      </c>
    </row>
    <row r="574" s="13" customFormat="1">
      <c r="A574" s="13"/>
      <c r="B574" s="246"/>
      <c r="C574" s="247"/>
      <c r="D574" s="237" t="s">
        <v>145</v>
      </c>
      <c r="E574" s="248" t="s">
        <v>1</v>
      </c>
      <c r="F574" s="249" t="s">
        <v>499</v>
      </c>
      <c r="G574" s="247"/>
      <c r="H574" s="250">
        <v>804.60000000000002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6" t="s">
        <v>145</v>
      </c>
      <c r="AU574" s="256" t="s">
        <v>83</v>
      </c>
      <c r="AV574" s="13" t="s">
        <v>85</v>
      </c>
      <c r="AW574" s="13" t="s">
        <v>32</v>
      </c>
      <c r="AX574" s="13" t="s">
        <v>76</v>
      </c>
      <c r="AY574" s="256" t="s">
        <v>138</v>
      </c>
    </row>
    <row r="575" s="13" customFormat="1">
      <c r="A575" s="13"/>
      <c r="B575" s="246"/>
      <c r="C575" s="247"/>
      <c r="D575" s="237" t="s">
        <v>145</v>
      </c>
      <c r="E575" s="248" t="s">
        <v>1</v>
      </c>
      <c r="F575" s="249" t="s">
        <v>500</v>
      </c>
      <c r="G575" s="247"/>
      <c r="H575" s="250">
        <v>444.60000000000002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6" t="s">
        <v>145</v>
      </c>
      <c r="AU575" s="256" t="s">
        <v>83</v>
      </c>
      <c r="AV575" s="13" t="s">
        <v>85</v>
      </c>
      <c r="AW575" s="13" t="s">
        <v>32</v>
      </c>
      <c r="AX575" s="13" t="s">
        <v>76</v>
      </c>
      <c r="AY575" s="256" t="s">
        <v>138</v>
      </c>
    </row>
    <row r="576" s="12" customFormat="1">
      <c r="A576" s="12"/>
      <c r="B576" s="235"/>
      <c r="C576" s="236"/>
      <c r="D576" s="237" t="s">
        <v>145</v>
      </c>
      <c r="E576" s="238" t="s">
        <v>1</v>
      </c>
      <c r="F576" s="239" t="s">
        <v>215</v>
      </c>
      <c r="G576" s="236"/>
      <c r="H576" s="238" t="s">
        <v>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45" t="s">
        <v>145</v>
      </c>
      <c r="AU576" s="245" t="s">
        <v>83</v>
      </c>
      <c r="AV576" s="12" t="s">
        <v>83</v>
      </c>
      <c r="AW576" s="12" t="s">
        <v>32</v>
      </c>
      <c r="AX576" s="12" t="s">
        <v>76</v>
      </c>
      <c r="AY576" s="245" t="s">
        <v>138</v>
      </c>
    </row>
    <row r="577" s="13" customFormat="1">
      <c r="A577" s="13"/>
      <c r="B577" s="246"/>
      <c r="C577" s="247"/>
      <c r="D577" s="237" t="s">
        <v>145</v>
      </c>
      <c r="E577" s="248" t="s">
        <v>1</v>
      </c>
      <c r="F577" s="249" t="s">
        <v>501</v>
      </c>
      <c r="G577" s="247"/>
      <c r="H577" s="250">
        <v>22.23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6" t="s">
        <v>145</v>
      </c>
      <c r="AU577" s="256" t="s">
        <v>83</v>
      </c>
      <c r="AV577" s="13" t="s">
        <v>85</v>
      </c>
      <c r="AW577" s="13" t="s">
        <v>32</v>
      </c>
      <c r="AX577" s="13" t="s">
        <v>76</v>
      </c>
      <c r="AY577" s="256" t="s">
        <v>138</v>
      </c>
    </row>
    <row r="578" s="13" customFormat="1">
      <c r="A578" s="13"/>
      <c r="B578" s="246"/>
      <c r="C578" s="247"/>
      <c r="D578" s="237" t="s">
        <v>145</v>
      </c>
      <c r="E578" s="248" t="s">
        <v>1</v>
      </c>
      <c r="F578" s="249" t="s">
        <v>502</v>
      </c>
      <c r="G578" s="247"/>
      <c r="H578" s="250">
        <v>40.229999999999997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6" t="s">
        <v>145</v>
      </c>
      <c r="AU578" s="256" t="s">
        <v>83</v>
      </c>
      <c r="AV578" s="13" t="s">
        <v>85</v>
      </c>
      <c r="AW578" s="13" t="s">
        <v>32</v>
      </c>
      <c r="AX578" s="13" t="s">
        <v>76</v>
      </c>
      <c r="AY578" s="256" t="s">
        <v>138</v>
      </c>
    </row>
    <row r="579" s="12" customFormat="1">
      <c r="A579" s="12"/>
      <c r="B579" s="235"/>
      <c r="C579" s="236"/>
      <c r="D579" s="237" t="s">
        <v>145</v>
      </c>
      <c r="E579" s="238" t="s">
        <v>1</v>
      </c>
      <c r="F579" s="239" t="s">
        <v>218</v>
      </c>
      <c r="G579" s="236"/>
      <c r="H579" s="238" t="s">
        <v>1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45" t="s">
        <v>145</v>
      </c>
      <c r="AU579" s="245" t="s">
        <v>83</v>
      </c>
      <c r="AV579" s="12" t="s">
        <v>83</v>
      </c>
      <c r="AW579" s="12" t="s">
        <v>32</v>
      </c>
      <c r="AX579" s="12" t="s">
        <v>76</v>
      </c>
      <c r="AY579" s="245" t="s">
        <v>138</v>
      </c>
    </row>
    <row r="580" s="13" customFormat="1">
      <c r="A580" s="13"/>
      <c r="B580" s="246"/>
      <c r="C580" s="247"/>
      <c r="D580" s="237" t="s">
        <v>145</v>
      </c>
      <c r="E580" s="248" t="s">
        <v>1</v>
      </c>
      <c r="F580" s="249" t="s">
        <v>503</v>
      </c>
      <c r="G580" s="247"/>
      <c r="H580" s="250">
        <v>29.640000000000001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6" t="s">
        <v>145</v>
      </c>
      <c r="AU580" s="256" t="s">
        <v>83</v>
      </c>
      <c r="AV580" s="13" t="s">
        <v>85</v>
      </c>
      <c r="AW580" s="13" t="s">
        <v>32</v>
      </c>
      <c r="AX580" s="13" t="s">
        <v>76</v>
      </c>
      <c r="AY580" s="256" t="s">
        <v>138</v>
      </c>
    </row>
    <row r="581" s="13" customFormat="1">
      <c r="A581" s="13"/>
      <c r="B581" s="246"/>
      <c r="C581" s="247"/>
      <c r="D581" s="237" t="s">
        <v>145</v>
      </c>
      <c r="E581" s="248" t="s">
        <v>1</v>
      </c>
      <c r="F581" s="249" t="s">
        <v>504</v>
      </c>
      <c r="G581" s="247"/>
      <c r="H581" s="250">
        <v>53.640000000000001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6" t="s">
        <v>145</v>
      </c>
      <c r="AU581" s="256" t="s">
        <v>83</v>
      </c>
      <c r="AV581" s="13" t="s">
        <v>85</v>
      </c>
      <c r="AW581" s="13" t="s">
        <v>32</v>
      </c>
      <c r="AX581" s="13" t="s">
        <v>76</v>
      </c>
      <c r="AY581" s="256" t="s">
        <v>138</v>
      </c>
    </row>
    <row r="582" s="2" customFormat="1" ht="31" customHeight="1">
      <c r="A582" s="37"/>
      <c r="B582" s="38"/>
      <c r="C582" s="221" t="s">
        <v>473</v>
      </c>
      <c r="D582" s="221" t="s">
        <v>140</v>
      </c>
      <c r="E582" s="222" t="s">
        <v>505</v>
      </c>
      <c r="F582" s="223" t="s">
        <v>506</v>
      </c>
      <c r="G582" s="224" t="s">
        <v>293</v>
      </c>
      <c r="H582" s="225">
        <v>3325.9949999999999</v>
      </c>
      <c r="I582" s="226"/>
      <c r="J582" s="227">
        <f>ROUND(I582*H582,2)</f>
        <v>0</v>
      </c>
      <c r="K582" s="228"/>
      <c r="L582" s="43"/>
      <c r="M582" s="229" t="s">
        <v>1</v>
      </c>
      <c r="N582" s="230" t="s">
        <v>41</v>
      </c>
      <c r="O582" s="90"/>
      <c r="P582" s="231">
        <f>O582*H582</f>
        <v>0</v>
      </c>
      <c r="Q582" s="231">
        <v>0</v>
      </c>
      <c r="R582" s="231">
        <f>Q582*H582</f>
        <v>0</v>
      </c>
      <c r="S582" s="231">
        <v>0</v>
      </c>
      <c r="T582" s="232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33" t="s">
        <v>139</v>
      </c>
      <c r="AT582" s="233" t="s">
        <v>140</v>
      </c>
      <c r="AU582" s="233" t="s">
        <v>83</v>
      </c>
      <c r="AY582" s="16" t="s">
        <v>138</v>
      </c>
      <c r="BE582" s="234">
        <f>IF(N582="základní",J582,0)</f>
        <v>0</v>
      </c>
      <c r="BF582" s="234">
        <f>IF(N582="snížená",J582,0)</f>
        <v>0</v>
      </c>
      <c r="BG582" s="234">
        <f>IF(N582="zákl. přenesená",J582,0)</f>
        <v>0</v>
      </c>
      <c r="BH582" s="234">
        <f>IF(N582="sníž. přenesená",J582,0)</f>
        <v>0</v>
      </c>
      <c r="BI582" s="234">
        <f>IF(N582="nulová",J582,0)</f>
        <v>0</v>
      </c>
      <c r="BJ582" s="16" t="s">
        <v>83</v>
      </c>
      <c r="BK582" s="234">
        <f>ROUND(I582*H582,2)</f>
        <v>0</v>
      </c>
      <c r="BL582" s="16" t="s">
        <v>139</v>
      </c>
      <c r="BM582" s="233" t="s">
        <v>507</v>
      </c>
    </row>
    <row r="583" s="12" customFormat="1">
      <c r="A583" s="12"/>
      <c r="B583" s="235"/>
      <c r="C583" s="236"/>
      <c r="D583" s="237" t="s">
        <v>145</v>
      </c>
      <c r="E583" s="238" t="s">
        <v>1</v>
      </c>
      <c r="F583" s="239" t="s">
        <v>146</v>
      </c>
      <c r="G583" s="236"/>
      <c r="H583" s="238" t="s">
        <v>1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45" t="s">
        <v>145</v>
      </c>
      <c r="AU583" s="245" t="s">
        <v>83</v>
      </c>
      <c r="AV583" s="12" t="s">
        <v>83</v>
      </c>
      <c r="AW583" s="12" t="s">
        <v>32</v>
      </c>
      <c r="AX583" s="12" t="s">
        <v>76</v>
      </c>
      <c r="AY583" s="245" t="s">
        <v>138</v>
      </c>
    </row>
    <row r="584" s="12" customFormat="1">
      <c r="A584" s="12"/>
      <c r="B584" s="235"/>
      <c r="C584" s="236"/>
      <c r="D584" s="237" t="s">
        <v>145</v>
      </c>
      <c r="E584" s="238" t="s">
        <v>1</v>
      </c>
      <c r="F584" s="239" t="s">
        <v>183</v>
      </c>
      <c r="G584" s="236"/>
      <c r="H584" s="238" t="s">
        <v>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45" t="s">
        <v>145</v>
      </c>
      <c r="AU584" s="245" t="s">
        <v>83</v>
      </c>
      <c r="AV584" s="12" t="s">
        <v>83</v>
      </c>
      <c r="AW584" s="12" t="s">
        <v>32</v>
      </c>
      <c r="AX584" s="12" t="s">
        <v>76</v>
      </c>
      <c r="AY584" s="245" t="s">
        <v>138</v>
      </c>
    </row>
    <row r="585" s="13" customFormat="1">
      <c r="A585" s="13"/>
      <c r="B585" s="246"/>
      <c r="C585" s="247"/>
      <c r="D585" s="237" t="s">
        <v>145</v>
      </c>
      <c r="E585" s="248" t="s">
        <v>1</v>
      </c>
      <c r="F585" s="249" t="s">
        <v>458</v>
      </c>
      <c r="G585" s="247"/>
      <c r="H585" s="250">
        <v>3325.9949999999999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6" t="s">
        <v>145</v>
      </c>
      <c r="AU585" s="256" t="s">
        <v>83</v>
      </c>
      <c r="AV585" s="13" t="s">
        <v>85</v>
      </c>
      <c r="AW585" s="13" t="s">
        <v>32</v>
      </c>
      <c r="AX585" s="13" t="s">
        <v>76</v>
      </c>
      <c r="AY585" s="256" t="s">
        <v>138</v>
      </c>
    </row>
    <row r="586" s="2" customFormat="1" ht="20.5" customHeight="1">
      <c r="A586" s="37"/>
      <c r="B586" s="38"/>
      <c r="C586" s="221" t="s">
        <v>484</v>
      </c>
      <c r="D586" s="221" t="s">
        <v>140</v>
      </c>
      <c r="E586" s="222" t="s">
        <v>508</v>
      </c>
      <c r="F586" s="223" t="s">
        <v>509</v>
      </c>
      <c r="G586" s="224" t="s">
        <v>293</v>
      </c>
      <c r="H586" s="225">
        <v>3325.9949999999999</v>
      </c>
      <c r="I586" s="226"/>
      <c r="J586" s="227">
        <f>ROUND(I586*H586,2)</f>
        <v>0</v>
      </c>
      <c r="K586" s="228"/>
      <c r="L586" s="43"/>
      <c r="M586" s="229" t="s">
        <v>1</v>
      </c>
      <c r="N586" s="230" t="s">
        <v>41</v>
      </c>
      <c r="O586" s="90"/>
      <c r="P586" s="231">
        <f>O586*H586</f>
        <v>0</v>
      </c>
      <c r="Q586" s="231">
        <v>0</v>
      </c>
      <c r="R586" s="231">
        <f>Q586*H586</f>
        <v>0</v>
      </c>
      <c r="S586" s="231">
        <v>0</v>
      </c>
      <c r="T586" s="232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33" t="s">
        <v>139</v>
      </c>
      <c r="AT586" s="233" t="s">
        <v>140</v>
      </c>
      <c r="AU586" s="233" t="s">
        <v>83</v>
      </c>
      <c r="AY586" s="16" t="s">
        <v>138</v>
      </c>
      <c r="BE586" s="234">
        <f>IF(N586="základní",J586,0)</f>
        <v>0</v>
      </c>
      <c r="BF586" s="234">
        <f>IF(N586="snížená",J586,0)</f>
        <v>0</v>
      </c>
      <c r="BG586" s="234">
        <f>IF(N586="zákl. přenesená",J586,0)</f>
        <v>0</v>
      </c>
      <c r="BH586" s="234">
        <f>IF(N586="sníž. přenesená",J586,0)</f>
        <v>0</v>
      </c>
      <c r="BI586" s="234">
        <f>IF(N586="nulová",J586,0)</f>
        <v>0</v>
      </c>
      <c r="BJ586" s="16" t="s">
        <v>83</v>
      </c>
      <c r="BK586" s="234">
        <f>ROUND(I586*H586,2)</f>
        <v>0</v>
      </c>
      <c r="BL586" s="16" t="s">
        <v>139</v>
      </c>
      <c r="BM586" s="233" t="s">
        <v>510</v>
      </c>
    </row>
    <row r="587" s="12" customFormat="1">
      <c r="A587" s="12"/>
      <c r="B587" s="235"/>
      <c r="C587" s="236"/>
      <c r="D587" s="237" t="s">
        <v>145</v>
      </c>
      <c r="E587" s="238" t="s">
        <v>1</v>
      </c>
      <c r="F587" s="239" t="s">
        <v>146</v>
      </c>
      <c r="G587" s="236"/>
      <c r="H587" s="238" t="s">
        <v>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45" t="s">
        <v>145</v>
      </c>
      <c r="AU587" s="245" t="s">
        <v>83</v>
      </c>
      <c r="AV587" s="12" t="s">
        <v>83</v>
      </c>
      <c r="AW587" s="12" t="s">
        <v>32</v>
      </c>
      <c r="AX587" s="12" t="s">
        <v>76</v>
      </c>
      <c r="AY587" s="245" t="s">
        <v>138</v>
      </c>
    </row>
    <row r="588" s="12" customFormat="1">
      <c r="A588" s="12"/>
      <c r="B588" s="235"/>
      <c r="C588" s="236"/>
      <c r="D588" s="237" t="s">
        <v>145</v>
      </c>
      <c r="E588" s="238" t="s">
        <v>1</v>
      </c>
      <c r="F588" s="239" t="s">
        <v>183</v>
      </c>
      <c r="G588" s="236"/>
      <c r="H588" s="238" t="s">
        <v>1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45" t="s">
        <v>145</v>
      </c>
      <c r="AU588" s="245" t="s">
        <v>83</v>
      </c>
      <c r="AV588" s="12" t="s">
        <v>83</v>
      </c>
      <c r="AW588" s="12" t="s">
        <v>32</v>
      </c>
      <c r="AX588" s="12" t="s">
        <v>76</v>
      </c>
      <c r="AY588" s="245" t="s">
        <v>138</v>
      </c>
    </row>
    <row r="589" s="13" customFormat="1">
      <c r="A589" s="13"/>
      <c r="B589" s="246"/>
      <c r="C589" s="247"/>
      <c r="D589" s="237" t="s">
        <v>145</v>
      </c>
      <c r="E589" s="248" t="s">
        <v>1</v>
      </c>
      <c r="F589" s="249" t="s">
        <v>458</v>
      </c>
      <c r="G589" s="247"/>
      <c r="H589" s="250">
        <v>3325.9949999999999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6" t="s">
        <v>145</v>
      </c>
      <c r="AU589" s="256" t="s">
        <v>83</v>
      </c>
      <c r="AV589" s="13" t="s">
        <v>85</v>
      </c>
      <c r="AW589" s="13" t="s">
        <v>32</v>
      </c>
      <c r="AX589" s="13" t="s">
        <v>76</v>
      </c>
      <c r="AY589" s="256" t="s">
        <v>138</v>
      </c>
    </row>
    <row r="590" s="2" customFormat="1" ht="20.5" customHeight="1">
      <c r="A590" s="37"/>
      <c r="B590" s="38"/>
      <c r="C590" s="221" t="s">
        <v>511</v>
      </c>
      <c r="D590" s="221" t="s">
        <v>140</v>
      </c>
      <c r="E590" s="222" t="s">
        <v>512</v>
      </c>
      <c r="F590" s="223" t="s">
        <v>513</v>
      </c>
      <c r="G590" s="224" t="s">
        <v>293</v>
      </c>
      <c r="H590" s="225">
        <v>3325.9949999999999</v>
      </c>
      <c r="I590" s="226"/>
      <c r="J590" s="227">
        <f>ROUND(I590*H590,2)</f>
        <v>0</v>
      </c>
      <c r="K590" s="228"/>
      <c r="L590" s="43"/>
      <c r="M590" s="229" t="s">
        <v>1</v>
      </c>
      <c r="N590" s="230" t="s">
        <v>41</v>
      </c>
      <c r="O590" s="90"/>
      <c r="P590" s="231">
        <f>O590*H590</f>
        <v>0</v>
      </c>
      <c r="Q590" s="231">
        <v>0</v>
      </c>
      <c r="R590" s="231">
        <f>Q590*H590</f>
        <v>0</v>
      </c>
      <c r="S590" s="231">
        <v>0</v>
      </c>
      <c r="T590" s="232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33" t="s">
        <v>139</v>
      </c>
      <c r="AT590" s="233" t="s">
        <v>140</v>
      </c>
      <c r="AU590" s="233" t="s">
        <v>83</v>
      </c>
      <c r="AY590" s="16" t="s">
        <v>138</v>
      </c>
      <c r="BE590" s="234">
        <f>IF(N590="základní",J590,0)</f>
        <v>0</v>
      </c>
      <c r="BF590" s="234">
        <f>IF(N590="snížená",J590,0)</f>
        <v>0</v>
      </c>
      <c r="BG590" s="234">
        <f>IF(N590="zákl. přenesená",J590,0)</f>
        <v>0</v>
      </c>
      <c r="BH590" s="234">
        <f>IF(N590="sníž. přenesená",J590,0)</f>
        <v>0</v>
      </c>
      <c r="BI590" s="234">
        <f>IF(N590="nulová",J590,0)</f>
        <v>0</v>
      </c>
      <c r="BJ590" s="16" t="s">
        <v>83</v>
      </c>
      <c r="BK590" s="234">
        <f>ROUND(I590*H590,2)</f>
        <v>0</v>
      </c>
      <c r="BL590" s="16" t="s">
        <v>139</v>
      </c>
      <c r="BM590" s="233" t="s">
        <v>514</v>
      </c>
    </row>
    <row r="591" s="2" customFormat="1" ht="20.5" customHeight="1">
      <c r="A591" s="37"/>
      <c r="B591" s="38"/>
      <c r="C591" s="221" t="s">
        <v>515</v>
      </c>
      <c r="D591" s="221" t="s">
        <v>140</v>
      </c>
      <c r="E591" s="222" t="s">
        <v>516</v>
      </c>
      <c r="F591" s="223" t="s">
        <v>517</v>
      </c>
      <c r="G591" s="224" t="s">
        <v>293</v>
      </c>
      <c r="H591" s="225">
        <v>3325.9949999999999</v>
      </c>
      <c r="I591" s="226"/>
      <c r="J591" s="227">
        <f>ROUND(I591*H591,2)</f>
        <v>0</v>
      </c>
      <c r="K591" s="228"/>
      <c r="L591" s="43"/>
      <c r="M591" s="229" t="s">
        <v>1</v>
      </c>
      <c r="N591" s="230" t="s">
        <v>41</v>
      </c>
      <c r="O591" s="90"/>
      <c r="P591" s="231">
        <f>O591*H591</f>
        <v>0</v>
      </c>
      <c r="Q591" s="231">
        <v>0</v>
      </c>
      <c r="R591" s="231">
        <f>Q591*H591</f>
        <v>0</v>
      </c>
      <c r="S591" s="231">
        <v>0</v>
      </c>
      <c r="T591" s="232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33" t="s">
        <v>139</v>
      </c>
      <c r="AT591" s="233" t="s">
        <v>140</v>
      </c>
      <c r="AU591" s="233" t="s">
        <v>83</v>
      </c>
      <c r="AY591" s="16" t="s">
        <v>138</v>
      </c>
      <c r="BE591" s="234">
        <f>IF(N591="základní",J591,0)</f>
        <v>0</v>
      </c>
      <c r="BF591" s="234">
        <f>IF(N591="snížená",J591,0)</f>
        <v>0</v>
      </c>
      <c r="BG591" s="234">
        <f>IF(N591="zákl. přenesená",J591,0)</f>
        <v>0</v>
      </c>
      <c r="BH591" s="234">
        <f>IF(N591="sníž. přenesená",J591,0)</f>
        <v>0</v>
      </c>
      <c r="BI591" s="234">
        <f>IF(N591="nulová",J591,0)</f>
        <v>0</v>
      </c>
      <c r="BJ591" s="16" t="s">
        <v>83</v>
      </c>
      <c r="BK591" s="234">
        <f>ROUND(I591*H591,2)</f>
        <v>0</v>
      </c>
      <c r="BL591" s="16" t="s">
        <v>139</v>
      </c>
      <c r="BM591" s="233" t="s">
        <v>518</v>
      </c>
    </row>
    <row r="592" s="11" customFormat="1" ht="25.92" customHeight="1">
      <c r="A592" s="11"/>
      <c r="B592" s="207"/>
      <c r="C592" s="208"/>
      <c r="D592" s="209" t="s">
        <v>75</v>
      </c>
      <c r="E592" s="210" t="s">
        <v>519</v>
      </c>
      <c r="F592" s="210" t="s">
        <v>520</v>
      </c>
      <c r="G592" s="208"/>
      <c r="H592" s="208"/>
      <c r="I592" s="211"/>
      <c r="J592" s="212">
        <f>BK592</f>
        <v>0</v>
      </c>
      <c r="K592" s="208"/>
      <c r="L592" s="213"/>
      <c r="M592" s="214"/>
      <c r="N592" s="215"/>
      <c r="O592" s="215"/>
      <c r="P592" s="216">
        <f>SUM(P593:P612)</f>
        <v>0</v>
      </c>
      <c r="Q592" s="215"/>
      <c r="R592" s="216">
        <f>SUM(R593:R612)</f>
        <v>21.389530500000003</v>
      </c>
      <c r="S592" s="215"/>
      <c r="T592" s="217">
        <f>SUM(T593:T612)</f>
        <v>0</v>
      </c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R592" s="218" t="s">
        <v>83</v>
      </c>
      <c r="AT592" s="219" t="s">
        <v>75</v>
      </c>
      <c r="AU592" s="219" t="s">
        <v>76</v>
      </c>
      <c r="AY592" s="218" t="s">
        <v>138</v>
      </c>
      <c r="BK592" s="220">
        <f>SUM(BK593:BK612)</f>
        <v>0</v>
      </c>
    </row>
    <row r="593" s="2" customFormat="1" ht="20.5" customHeight="1">
      <c r="A593" s="37"/>
      <c r="B593" s="38"/>
      <c r="C593" s="221" t="s">
        <v>521</v>
      </c>
      <c r="D593" s="221" t="s">
        <v>140</v>
      </c>
      <c r="E593" s="222" t="s">
        <v>522</v>
      </c>
      <c r="F593" s="223" t="s">
        <v>523</v>
      </c>
      <c r="G593" s="224" t="s">
        <v>143</v>
      </c>
      <c r="H593" s="225">
        <v>2879</v>
      </c>
      <c r="I593" s="226"/>
      <c r="J593" s="227">
        <f>ROUND(I593*H593,2)</f>
        <v>0</v>
      </c>
      <c r="K593" s="228"/>
      <c r="L593" s="43"/>
      <c r="M593" s="229" t="s">
        <v>1</v>
      </c>
      <c r="N593" s="230" t="s">
        <v>41</v>
      </c>
      <c r="O593" s="90"/>
      <c r="P593" s="231">
        <f>O593*H593</f>
        <v>0</v>
      </c>
      <c r="Q593" s="231">
        <v>2.0000000000000002E-05</v>
      </c>
      <c r="R593" s="231">
        <f>Q593*H593</f>
        <v>0.057580000000000006</v>
      </c>
      <c r="S593" s="231">
        <v>0</v>
      </c>
      <c r="T593" s="232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33" t="s">
        <v>139</v>
      </c>
      <c r="AT593" s="233" t="s">
        <v>140</v>
      </c>
      <c r="AU593" s="233" t="s">
        <v>83</v>
      </c>
      <c r="AY593" s="16" t="s">
        <v>138</v>
      </c>
      <c r="BE593" s="234">
        <f>IF(N593="základní",J593,0)</f>
        <v>0</v>
      </c>
      <c r="BF593" s="234">
        <f>IF(N593="snížená",J593,0)</f>
        <v>0</v>
      </c>
      <c r="BG593" s="234">
        <f>IF(N593="zákl. přenesená",J593,0)</f>
        <v>0</v>
      </c>
      <c r="BH593" s="234">
        <f>IF(N593="sníž. přenesená",J593,0)</f>
        <v>0</v>
      </c>
      <c r="BI593" s="234">
        <f>IF(N593="nulová",J593,0)</f>
        <v>0</v>
      </c>
      <c r="BJ593" s="16" t="s">
        <v>83</v>
      </c>
      <c r="BK593" s="234">
        <f>ROUND(I593*H593,2)</f>
        <v>0</v>
      </c>
      <c r="BL593" s="16" t="s">
        <v>139</v>
      </c>
      <c r="BM593" s="233" t="s">
        <v>524</v>
      </c>
    </row>
    <row r="594" s="12" customFormat="1">
      <c r="A594" s="12"/>
      <c r="B594" s="235"/>
      <c r="C594" s="236"/>
      <c r="D594" s="237" t="s">
        <v>145</v>
      </c>
      <c r="E594" s="238" t="s">
        <v>1</v>
      </c>
      <c r="F594" s="239" t="s">
        <v>146</v>
      </c>
      <c r="G594" s="236"/>
      <c r="H594" s="238" t="s">
        <v>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45" t="s">
        <v>145</v>
      </c>
      <c r="AU594" s="245" t="s">
        <v>83</v>
      </c>
      <c r="AV594" s="12" t="s">
        <v>83</v>
      </c>
      <c r="AW594" s="12" t="s">
        <v>32</v>
      </c>
      <c r="AX594" s="12" t="s">
        <v>76</v>
      </c>
      <c r="AY594" s="245" t="s">
        <v>138</v>
      </c>
    </row>
    <row r="595" s="12" customFormat="1">
      <c r="A595" s="12"/>
      <c r="B595" s="235"/>
      <c r="C595" s="236"/>
      <c r="D595" s="237" t="s">
        <v>145</v>
      </c>
      <c r="E595" s="238" t="s">
        <v>1</v>
      </c>
      <c r="F595" s="239" t="s">
        <v>183</v>
      </c>
      <c r="G595" s="236"/>
      <c r="H595" s="238" t="s">
        <v>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T595" s="245" t="s">
        <v>145</v>
      </c>
      <c r="AU595" s="245" t="s">
        <v>83</v>
      </c>
      <c r="AV595" s="12" t="s">
        <v>83</v>
      </c>
      <c r="AW595" s="12" t="s">
        <v>32</v>
      </c>
      <c r="AX595" s="12" t="s">
        <v>76</v>
      </c>
      <c r="AY595" s="245" t="s">
        <v>138</v>
      </c>
    </row>
    <row r="596" s="13" customFormat="1">
      <c r="A596" s="13"/>
      <c r="B596" s="246"/>
      <c r="C596" s="247"/>
      <c r="D596" s="237" t="s">
        <v>145</v>
      </c>
      <c r="E596" s="248" t="s">
        <v>1</v>
      </c>
      <c r="F596" s="249" t="s">
        <v>525</v>
      </c>
      <c r="G596" s="247"/>
      <c r="H596" s="250">
        <v>1917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6" t="s">
        <v>145</v>
      </c>
      <c r="AU596" s="256" t="s">
        <v>83</v>
      </c>
      <c r="AV596" s="13" t="s">
        <v>85</v>
      </c>
      <c r="AW596" s="13" t="s">
        <v>32</v>
      </c>
      <c r="AX596" s="13" t="s">
        <v>76</v>
      </c>
      <c r="AY596" s="256" t="s">
        <v>138</v>
      </c>
    </row>
    <row r="597" s="12" customFormat="1">
      <c r="A597" s="12"/>
      <c r="B597" s="235"/>
      <c r="C597" s="236"/>
      <c r="D597" s="237" t="s">
        <v>145</v>
      </c>
      <c r="E597" s="238" t="s">
        <v>1</v>
      </c>
      <c r="F597" s="239" t="s">
        <v>199</v>
      </c>
      <c r="G597" s="236"/>
      <c r="H597" s="238" t="s">
        <v>1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45" t="s">
        <v>145</v>
      </c>
      <c r="AU597" s="245" t="s">
        <v>83</v>
      </c>
      <c r="AV597" s="12" t="s">
        <v>83</v>
      </c>
      <c r="AW597" s="12" t="s">
        <v>32</v>
      </c>
      <c r="AX597" s="12" t="s">
        <v>76</v>
      </c>
      <c r="AY597" s="245" t="s">
        <v>138</v>
      </c>
    </row>
    <row r="598" s="13" customFormat="1">
      <c r="A598" s="13"/>
      <c r="B598" s="246"/>
      <c r="C598" s="247"/>
      <c r="D598" s="237" t="s">
        <v>145</v>
      </c>
      <c r="E598" s="248" t="s">
        <v>1</v>
      </c>
      <c r="F598" s="249" t="s">
        <v>526</v>
      </c>
      <c r="G598" s="247"/>
      <c r="H598" s="250">
        <v>171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6" t="s">
        <v>145</v>
      </c>
      <c r="AU598" s="256" t="s">
        <v>83</v>
      </c>
      <c r="AV598" s="13" t="s">
        <v>85</v>
      </c>
      <c r="AW598" s="13" t="s">
        <v>32</v>
      </c>
      <c r="AX598" s="13" t="s">
        <v>76</v>
      </c>
      <c r="AY598" s="256" t="s">
        <v>138</v>
      </c>
    </row>
    <row r="599" s="12" customFormat="1">
      <c r="A599" s="12"/>
      <c r="B599" s="235"/>
      <c r="C599" s="236"/>
      <c r="D599" s="237" t="s">
        <v>145</v>
      </c>
      <c r="E599" s="238" t="s">
        <v>1</v>
      </c>
      <c r="F599" s="239" t="s">
        <v>203</v>
      </c>
      <c r="G599" s="236"/>
      <c r="H599" s="238" t="s">
        <v>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45" t="s">
        <v>145</v>
      </c>
      <c r="AU599" s="245" t="s">
        <v>83</v>
      </c>
      <c r="AV599" s="12" t="s">
        <v>83</v>
      </c>
      <c r="AW599" s="12" t="s">
        <v>32</v>
      </c>
      <c r="AX599" s="12" t="s">
        <v>76</v>
      </c>
      <c r="AY599" s="245" t="s">
        <v>138</v>
      </c>
    </row>
    <row r="600" s="13" customFormat="1">
      <c r="A600" s="13"/>
      <c r="B600" s="246"/>
      <c r="C600" s="247"/>
      <c r="D600" s="237" t="s">
        <v>145</v>
      </c>
      <c r="E600" s="248" t="s">
        <v>1</v>
      </c>
      <c r="F600" s="249" t="s">
        <v>527</v>
      </c>
      <c r="G600" s="247"/>
      <c r="H600" s="250">
        <v>109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6" t="s">
        <v>145</v>
      </c>
      <c r="AU600" s="256" t="s">
        <v>83</v>
      </c>
      <c r="AV600" s="13" t="s">
        <v>85</v>
      </c>
      <c r="AW600" s="13" t="s">
        <v>32</v>
      </c>
      <c r="AX600" s="13" t="s">
        <v>76</v>
      </c>
      <c r="AY600" s="256" t="s">
        <v>138</v>
      </c>
    </row>
    <row r="601" s="12" customFormat="1">
      <c r="A601" s="12"/>
      <c r="B601" s="235"/>
      <c r="C601" s="236"/>
      <c r="D601" s="237" t="s">
        <v>145</v>
      </c>
      <c r="E601" s="238" t="s">
        <v>1</v>
      </c>
      <c r="F601" s="239" t="s">
        <v>207</v>
      </c>
      <c r="G601" s="236"/>
      <c r="H601" s="238" t="s">
        <v>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45" t="s">
        <v>145</v>
      </c>
      <c r="AU601" s="245" t="s">
        <v>83</v>
      </c>
      <c r="AV601" s="12" t="s">
        <v>83</v>
      </c>
      <c r="AW601" s="12" t="s">
        <v>32</v>
      </c>
      <c r="AX601" s="12" t="s">
        <v>76</v>
      </c>
      <c r="AY601" s="245" t="s">
        <v>138</v>
      </c>
    </row>
    <row r="602" s="13" customFormat="1">
      <c r="A602" s="13"/>
      <c r="B602" s="246"/>
      <c r="C602" s="247"/>
      <c r="D602" s="237" t="s">
        <v>145</v>
      </c>
      <c r="E602" s="248" t="s">
        <v>1</v>
      </c>
      <c r="F602" s="249" t="s">
        <v>330</v>
      </c>
      <c r="G602" s="247"/>
      <c r="H602" s="250">
        <v>32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6" t="s">
        <v>145</v>
      </c>
      <c r="AU602" s="256" t="s">
        <v>83</v>
      </c>
      <c r="AV602" s="13" t="s">
        <v>85</v>
      </c>
      <c r="AW602" s="13" t="s">
        <v>32</v>
      </c>
      <c r="AX602" s="13" t="s">
        <v>76</v>
      </c>
      <c r="AY602" s="256" t="s">
        <v>138</v>
      </c>
    </row>
    <row r="603" s="12" customFormat="1">
      <c r="A603" s="12"/>
      <c r="B603" s="235"/>
      <c r="C603" s="236"/>
      <c r="D603" s="237" t="s">
        <v>145</v>
      </c>
      <c r="E603" s="238" t="s">
        <v>1</v>
      </c>
      <c r="F603" s="239" t="s">
        <v>210</v>
      </c>
      <c r="G603" s="236"/>
      <c r="H603" s="238" t="s">
        <v>1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T603" s="245" t="s">
        <v>145</v>
      </c>
      <c r="AU603" s="245" t="s">
        <v>83</v>
      </c>
      <c r="AV603" s="12" t="s">
        <v>83</v>
      </c>
      <c r="AW603" s="12" t="s">
        <v>32</v>
      </c>
      <c r="AX603" s="12" t="s">
        <v>76</v>
      </c>
      <c r="AY603" s="245" t="s">
        <v>138</v>
      </c>
    </row>
    <row r="604" s="13" customFormat="1">
      <c r="A604" s="13"/>
      <c r="B604" s="246"/>
      <c r="C604" s="247"/>
      <c r="D604" s="237" t="s">
        <v>145</v>
      </c>
      <c r="E604" s="248" t="s">
        <v>1</v>
      </c>
      <c r="F604" s="249" t="s">
        <v>528</v>
      </c>
      <c r="G604" s="247"/>
      <c r="H604" s="250">
        <v>139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6" t="s">
        <v>145</v>
      </c>
      <c r="AU604" s="256" t="s">
        <v>83</v>
      </c>
      <c r="AV604" s="13" t="s">
        <v>85</v>
      </c>
      <c r="AW604" s="13" t="s">
        <v>32</v>
      </c>
      <c r="AX604" s="13" t="s">
        <v>76</v>
      </c>
      <c r="AY604" s="256" t="s">
        <v>138</v>
      </c>
    </row>
    <row r="605" s="12" customFormat="1">
      <c r="A605" s="12"/>
      <c r="B605" s="235"/>
      <c r="C605" s="236"/>
      <c r="D605" s="237" t="s">
        <v>145</v>
      </c>
      <c r="E605" s="238" t="s">
        <v>1</v>
      </c>
      <c r="F605" s="239" t="s">
        <v>212</v>
      </c>
      <c r="G605" s="236"/>
      <c r="H605" s="238" t="s">
        <v>1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45" t="s">
        <v>145</v>
      </c>
      <c r="AU605" s="245" t="s">
        <v>83</v>
      </c>
      <c r="AV605" s="12" t="s">
        <v>83</v>
      </c>
      <c r="AW605" s="12" t="s">
        <v>32</v>
      </c>
      <c r="AX605" s="12" t="s">
        <v>76</v>
      </c>
      <c r="AY605" s="245" t="s">
        <v>138</v>
      </c>
    </row>
    <row r="606" s="13" customFormat="1">
      <c r="A606" s="13"/>
      <c r="B606" s="246"/>
      <c r="C606" s="247"/>
      <c r="D606" s="237" t="s">
        <v>145</v>
      </c>
      <c r="E606" s="248" t="s">
        <v>1</v>
      </c>
      <c r="F606" s="249" t="s">
        <v>529</v>
      </c>
      <c r="G606" s="247"/>
      <c r="H606" s="250">
        <v>180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6" t="s">
        <v>145</v>
      </c>
      <c r="AU606" s="256" t="s">
        <v>83</v>
      </c>
      <c r="AV606" s="13" t="s">
        <v>85</v>
      </c>
      <c r="AW606" s="13" t="s">
        <v>32</v>
      </c>
      <c r="AX606" s="13" t="s">
        <v>76</v>
      </c>
      <c r="AY606" s="256" t="s">
        <v>138</v>
      </c>
    </row>
    <row r="607" s="12" customFormat="1">
      <c r="A607" s="12"/>
      <c r="B607" s="235"/>
      <c r="C607" s="236"/>
      <c r="D607" s="237" t="s">
        <v>145</v>
      </c>
      <c r="E607" s="238" t="s">
        <v>1</v>
      </c>
      <c r="F607" s="239" t="s">
        <v>215</v>
      </c>
      <c r="G607" s="236"/>
      <c r="H607" s="238" t="s">
        <v>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45" t="s">
        <v>145</v>
      </c>
      <c r="AU607" s="245" t="s">
        <v>83</v>
      </c>
      <c r="AV607" s="12" t="s">
        <v>83</v>
      </c>
      <c r="AW607" s="12" t="s">
        <v>32</v>
      </c>
      <c r="AX607" s="12" t="s">
        <v>76</v>
      </c>
      <c r="AY607" s="245" t="s">
        <v>138</v>
      </c>
    </row>
    <row r="608" s="13" customFormat="1">
      <c r="A608" s="13"/>
      <c r="B608" s="246"/>
      <c r="C608" s="247"/>
      <c r="D608" s="237" t="s">
        <v>145</v>
      </c>
      <c r="E608" s="248" t="s">
        <v>1</v>
      </c>
      <c r="F608" s="249" t="s">
        <v>530</v>
      </c>
      <c r="G608" s="247"/>
      <c r="H608" s="250">
        <v>237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6" t="s">
        <v>145</v>
      </c>
      <c r="AU608" s="256" t="s">
        <v>83</v>
      </c>
      <c r="AV608" s="13" t="s">
        <v>85</v>
      </c>
      <c r="AW608" s="13" t="s">
        <v>32</v>
      </c>
      <c r="AX608" s="13" t="s">
        <v>76</v>
      </c>
      <c r="AY608" s="256" t="s">
        <v>138</v>
      </c>
    </row>
    <row r="609" s="12" customFormat="1">
      <c r="A609" s="12"/>
      <c r="B609" s="235"/>
      <c r="C609" s="236"/>
      <c r="D609" s="237" t="s">
        <v>145</v>
      </c>
      <c r="E609" s="238" t="s">
        <v>1</v>
      </c>
      <c r="F609" s="239" t="s">
        <v>218</v>
      </c>
      <c r="G609" s="236"/>
      <c r="H609" s="238" t="s">
        <v>1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T609" s="245" t="s">
        <v>145</v>
      </c>
      <c r="AU609" s="245" t="s">
        <v>83</v>
      </c>
      <c r="AV609" s="12" t="s">
        <v>83</v>
      </c>
      <c r="AW609" s="12" t="s">
        <v>32</v>
      </c>
      <c r="AX609" s="12" t="s">
        <v>76</v>
      </c>
      <c r="AY609" s="245" t="s">
        <v>138</v>
      </c>
    </row>
    <row r="610" s="13" customFormat="1">
      <c r="A610" s="13"/>
      <c r="B610" s="246"/>
      <c r="C610" s="247"/>
      <c r="D610" s="237" t="s">
        <v>145</v>
      </c>
      <c r="E610" s="248" t="s">
        <v>1</v>
      </c>
      <c r="F610" s="249" t="s">
        <v>531</v>
      </c>
      <c r="G610" s="247"/>
      <c r="H610" s="250">
        <v>94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6" t="s">
        <v>145</v>
      </c>
      <c r="AU610" s="256" t="s">
        <v>83</v>
      </c>
      <c r="AV610" s="13" t="s">
        <v>85</v>
      </c>
      <c r="AW610" s="13" t="s">
        <v>32</v>
      </c>
      <c r="AX610" s="13" t="s">
        <v>76</v>
      </c>
      <c r="AY610" s="256" t="s">
        <v>138</v>
      </c>
    </row>
    <row r="611" s="2" customFormat="1" ht="31" customHeight="1">
      <c r="A611" s="37"/>
      <c r="B611" s="38"/>
      <c r="C611" s="257" t="s">
        <v>532</v>
      </c>
      <c r="D611" s="257" t="s">
        <v>366</v>
      </c>
      <c r="E611" s="258" t="s">
        <v>533</v>
      </c>
      <c r="F611" s="259" t="s">
        <v>534</v>
      </c>
      <c r="G611" s="260" t="s">
        <v>143</v>
      </c>
      <c r="H611" s="261">
        <v>2922.1849999999999</v>
      </c>
      <c r="I611" s="262"/>
      <c r="J611" s="263">
        <f>ROUND(I611*H611,2)</f>
        <v>0</v>
      </c>
      <c r="K611" s="264"/>
      <c r="L611" s="265"/>
      <c r="M611" s="266" t="s">
        <v>1</v>
      </c>
      <c r="N611" s="267" t="s">
        <v>41</v>
      </c>
      <c r="O611" s="90"/>
      <c r="P611" s="231">
        <f>O611*H611</f>
        <v>0</v>
      </c>
      <c r="Q611" s="231">
        <v>0.0073000000000000001</v>
      </c>
      <c r="R611" s="231">
        <f>Q611*H611</f>
        <v>21.331950500000001</v>
      </c>
      <c r="S611" s="231">
        <v>0</v>
      </c>
      <c r="T611" s="232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33" t="s">
        <v>163</v>
      </c>
      <c r="AT611" s="233" t="s">
        <v>366</v>
      </c>
      <c r="AU611" s="233" t="s">
        <v>83</v>
      </c>
      <c r="AY611" s="16" t="s">
        <v>138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6" t="s">
        <v>83</v>
      </c>
      <c r="BK611" s="234">
        <f>ROUND(I611*H611,2)</f>
        <v>0</v>
      </c>
      <c r="BL611" s="16" t="s">
        <v>139</v>
      </c>
      <c r="BM611" s="233" t="s">
        <v>535</v>
      </c>
    </row>
    <row r="612" s="13" customFormat="1">
      <c r="A612" s="13"/>
      <c r="B612" s="246"/>
      <c r="C612" s="247"/>
      <c r="D612" s="237" t="s">
        <v>145</v>
      </c>
      <c r="E612" s="247"/>
      <c r="F612" s="249" t="s">
        <v>536</v>
      </c>
      <c r="G612" s="247"/>
      <c r="H612" s="250">
        <v>2922.1849999999999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6" t="s">
        <v>145</v>
      </c>
      <c r="AU612" s="256" t="s">
        <v>83</v>
      </c>
      <c r="AV612" s="13" t="s">
        <v>85</v>
      </c>
      <c r="AW612" s="13" t="s">
        <v>4</v>
      </c>
      <c r="AX612" s="13" t="s">
        <v>83</v>
      </c>
      <c r="AY612" s="256" t="s">
        <v>138</v>
      </c>
    </row>
    <row r="613" s="11" customFormat="1" ht="25.92" customHeight="1">
      <c r="A613" s="11"/>
      <c r="B613" s="207"/>
      <c r="C613" s="208"/>
      <c r="D613" s="209" t="s">
        <v>75</v>
      </c>
      <c r="E613" s="210" t="s">
        <v>537</v>
      </c>
      <c r="F613" s="210" t="s">
        <v>538</v>
      </c>
      <c r="G613" s="208"/>
      <c r="H613" s="208"/>
      <c r="I613" s="211"/>
      <c r="J613" s="212">
        <f>BK613</f>
        <v>0</v>
      </c>
      <c r="K613" s="208"/>
      <c r="L613" s="213"/>
      <c r="M613" s="214"/>
      <c r="N613" s="215"/>
      <c r="O613" s="215"/>
      <c r="P613" s="216">
        <f>SUM(P614:P672)</f>
        <v>0</v>
      </c>
      <c r="Q613" s="215"/>
      <c r="R613" s="216">
        <f>SUM(R614:R672)</f>
        <v>25.298280000000002</v>
      </c>
      <c r="S613" s="215"/>
      <c r="T613" s="217">
        <f>SUM(T614:T672)</f>
        <v>0</v>
      </c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R613" s="218" t="s">
        <v>83</v>
      </c>
      <c r="AT613" s="219" t="s">
        <v>75</v>
      </c>
      <c r="AU613" s="219" t="s">
        <v>76</v>
      </c>
      <c r="AY613" s="218" t="s">
        <v>138</v>
      </c>
      <c r="BK613" s="220">
        <f>SUM(BK614:BK672)</f>
        <v>0</v>
      </c>
    </row>
    <row r="614" s="2" customFormat="1" ht="14.5" customHeight="1">
      <c r="A614" s="37"/>
      <c r="B614" s="38"/>
      <c r="C614" s="221" t="s">
        <v>539</v>
      </c>
      <c r="D614" s="221" t="s">
        <v>140</v>
      </c>
      <c r="E614" s="222" t="s">
        <v>540</v>
      </c>
      <c r="F614" s="223" t="s">
        <v>541</v>
      </c>
      <c r="G614" s="224" t="s">
        <v>143</v>
      </c>
      <c r="H614" s="225">
        <v>2879</v>
      </c>
      <c r="I614" s="226"/>
      <c r="J614" s="227">
        <f>ROUND(I614*H614,2)</f>
        <v>0</v>
      </c>
      <c r="K614" s="228"/>
      <c r="L614" s="43"/>
      <c r="M614" s="229" t="s">
        <v>1</v>
      </c>
      <c r="N614" s="230" t="s">
        <v>41</v>
      </c>
      <c r="O614" s="90"/>
      <c r="P614" s="231">
        <f>O614*H614</f>
        <v>0</v>
      </c>
      <c r="Q614" s="231">
        <v>0</v>
      </c>
      <c r="R614" s="231">
        <f>Q614*H614</f>
        <v>0</v>
      </c>
      <c r="S614" s="231">
        <v>0</v>
      </c>
      <c r="T614" s="232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33" t="s">
        <v>139</v>
      </c>
      <c r="AT614" s="233" t="s">
        <v>140</v>
      </c>
      <c r="AU614" s="233" t="s">
        <v>83</v>
      </c>
      <c r="AY614" s="16" t="s">
        <v>138</v>
      </c>
      <c r="BE614" s="234">
        <f>IF(N614="základní",J614,0)</f>
        <v>0</v>
      </c>
      <c r="BF614" s="234">
        <f>IF(N614="snížená",J614,0)</f>
        <v>0</v>
      </c>
      <c r="BG614" s="234">
        <f>IF(N614="zákl. přenesená",J614,0)</f>
        <v>0</v>
      </c>
      <c r="BH614" s="234">
        <f>IF(N614="sníž. přenesená",J614,0)</f>
        <v>0</v>
      </c>
      <c r="BI614" s="234">
        <f>IF(N614="nulová",J614,0)</f>
        <v>0</v>
      </c>
      <c r="BJ614" s="16" t="s">
        <v>83</v>
      </c>
      <c r="BK614" s="234">
        <f>ROUND(I614*H614,2)</f>
        <v>0</v>
      </c>
      <c r="BL614" s="16" t="s">
        <v>139</v>
      </c>
      <c r="BM614" s="233" t="s">
        <v>542</v>
      </c>
    </row>
    <row r="615" s="12" customFormat="1">
      <c r="A615" s="12"/>
      <c r="B615" s="235"/>
      <c r="C615" s="236"/>
      <c r="D615" s="237" t="s">
        <v>145</v>
      </c>
      <c r="E615" s="238" t="s">
        <v>1</v>
      </c>
      <c r="F615" s="239" t="s">
        <v>543</v>
      </c>
      <c r="G615" s="236"/>
      <c r="H615" s="238" t="s">
        <v>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45" t="s">
        <v>145</v>
      </c>
      <c r="AU615" s="245" t="s">
        <v>83</v>
      </c>
      <c r="AV615" s="12" t="s">
        <v>83</v>
      </c>
      <c r="AW615" s="12" t="s">
        <v>32</v>
      </c>
      <c r="AX615" s="12" t="s">
        <v>76</v>
      </c>
      <c r="AY615" s="245" t="s">
        <v>138</v>
      </c>
    </row>
    <row r="616" s="13" customFormat="1">
      <c r="A616" s="13"/>
      <c r="B616" s="246"/>
      <c r="C616" s="247"/>
      <c r="D616" s="237" t="s">
        <v>145</v>
      </c>
      <c r="E616" s="248" t="s">
        <v>1</v>
      </c>
      <c r="F616" s="249" t="s">
        <v>525</v>
      </c>
      <c r="G616" s="247"/>
      <c r="H616" s="250">
        <v>1917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6" t="s">
        <v>145</v>
      </c>
      <c r="AU616" s="256" t="s">
        <v>83</v>
      </c>
      <c r="AV616" s="13" t="s">
        <v>85</v>
      </c>
      <c r="AW616" s="13" t="s">
        <v>32</v>
      </c>
      <c r="AX616" s="13" t="s">
        <v>76</v>
      </c>
      <c r="AY616" s="256" t="s">
        <v>138</v>
      </c>
    </row>
    <row r="617" s="12" customFormat="1">
      <c r="A617" s="12"/>
      <c r="B617" s="235"/>
      <c r="C617" s="236"/>
      <c r="D617" s="237" t="s">
        <v>145</v>
      </c>
      <c r="E617" s="238" t="s">
        <v>1</v>
      </c>
      <c r="F617" s="239" t="s">
        <v>162</v>
      </c>
      <c r="G617" s="236"/>
      <c r="H617" s="238" t="s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45" t="s">
        <v>145</v>
      </c>
      <c r="AU617" s="245" t="s">
        <v>83</v>
      </c>
      <c r="AV617" s="12" t="s">
        <v>83</v>
      </c>
      <c r="AW617" s="12" t="s">
        <v>32</v>
      </c>
      <c r="AX617" s="12" t="s">
        <v>76</v>
      </c>
      <c r="AY617" s="245" t="s">
        <v>138</v>
      </c>
    </row>
    <row r="618" s="13" customFormat="1">
      <c r="A618" s="13"/>
      <c r="B618" s="246"/>
      <c r="C618" s="247"/>
      <c r="D618" s="237" t="s">
        <v>145</v>
      </c>
      <c r="E618" s="248" t="s">
        <v>1</v>
      </c>
      <c r="F618" s="249" t="s">
        <v>526</v>
      </c>
      <c r="G618" s="247"/>
      <c r="H618" s="250">
        <v>171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6" t="s">
        <v>145</v>
      </c>
      <c r="AU618" s="256" t="s">
        <v>83</v>
      </c>
      <c r="AV618" s="13" t="s">
        <v>85</v>
      </c>
      <c r="AW618" s="13" t="s">
        <v>32</v>
      </c>
      <c r="AX618" s="13" t="s">
        <v>76</v>
      </c>
      <c r="AY618" s="256" t="s">
        <v>138</v>
      </c>
    </row>
    <row r="619" s="12" customFormat="1">
      <c r="A619" s="12"/>
      <c r="B619" s="235"/>
      <c r="C619" s="236"/>
      <c r="D619" s="237" t="s">
        <v>145</v>
      </c>
      <c r="E619" s="238" t="s">
        <v>1</v>
      </c>
      <c r="F619" s="239" t="s">
        <v>158</v>
      </c>
      <c r="G619" s="236"/>
      <c r="H619" s="238" t="s">
        <v>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45" t="s">
        <v>145</v>
      </c>
      <c r="AU619" s="245" t="s">
        <v>83</v>
      </c>
      <c r="AV619" s="12" t="s">
        <v>83</v>
      </c>
      <c r="AW619" s="12" t="s">
        <v>32</v>
      </c>
      <c r="AX619" s="12" t="s">
        <v>76</v>
      </c>
      <c r="AY619" s="245" t="s">
        <v>138</v>
      </c>
    </row>
    <row r="620" s="13" customFormat="1">
      <c r="A620" s="13"/>
      <c r="B620" s="246"/>
      <c r="C620" s="247"/>
      <c r="D620" s="237" t="s">
        <v>145</v>
      </c>
      <c r="E620" s="248" t="s">
        <v>1</v>
      </c>
      <c r="F620" s="249" t="s">
        <v>544</v>
      </c>
      <c r="G620" s="247"/>
      <c r="H620" s="250">
        <v>109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6" t="s">
        <v>145</v>
      </c>
      <c r="AU620" s="256" t="s">
        <v>83</v>
      </c>
      <c r="AV620" s="13" t="s">
        <v>85</v>
      </c>
      <c r="AW620" s="13" t="s">
        <v>32</v>
      </c>
      <c r="AX620" s="13" t="s">
        <v>76</v>
      </c>
      <c r="AY620" s="256" t="s">
        <v>138</v>
      </c>
    </row>
    <row r="621" s="12" customFormat="1">
      <c r="A621" s="12"/>
      <c r="B621" s="235"/>
      <c r="C621" s="236"/>
      <c r="D621" s="237" t="s">
        <v>145</v>
      </c>
      <c r="E621" s="238" t="s">
        <v>1</v>
      </c>
      <c r="F621" s="239" t="s">
        <v>159</v>
      </c>
      <c r="G621" s="236"/>
      <c r="H621" s="238" t="s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45" t="s">
        <v>145</v>
      </c>
      <c r="AU621" s="245" t="s">
        <v>83</v>
      </c>
      <c r="AV621" s="12" t="s">
        <v>83</v>
      </c>
      <c r="AW621" s="12" t="s">
        <v>32</v>
      </c>
      <c r="AX621" s="12" t="s">
        <v>76</v>
      </c>
      <c r="AY621" s="245" t="s">
        <v>138</v>
      </c>
    </row>
    <row r="622" s="13" customFormat="1">
      <c r="A622" s="13"/>
      <c r="B622" s="246"/>
      <c r="C622" s="247"/>
      <c r="D622" s="237" t="s">
        <v>145</v>
      </c>
      <c r="E622" s="248" t="s">
        <v>1</v>
      </c>
      <c r="F622" s="249" t="s">
        <v>330</v>
      </c>
      <c r="G622" s="247"/>
      <c r="H622" s="250">
        <v>32</v>
      </c>
      <c r="I622" s="251"/>
      <c r="J622" s="247"/>
      <c r="K622" s="247"/>
      <c r="L622" s="252"/>
      <c r="M622" s="253"/>
      <c r="N622" s="254"/>
      <c r="O622" s="254"/>
      <c r="P622" s="254"/>
      <c r="Q622" s="254"/>
      <c r="R622" s="254"/>
      <c r="S622" s="254"/>
      <c r="T622" s="25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6" t="s">
        <v>145</v>
      </c>
      <c r="AU622" s="256" t="s">
        <v>83</v>
      </c>
      <c r="AV622" s="13" t="s">
        <v>85</v>
      </c>
      <c r="AW622" s="13" t="s">
        <v>32</v>
      </c>
      <c r="AX622" s="13" t="s">
        <v>76</v>
      </c>
      <c r="AY622" s="256" t="s">
        <v>138</v>
      </c>
    </row>
    <row r="623" s="12" customFormat="1">
      <c r="A623" s="12"/>
      <c r="B623" s="235"/>
      <c r="C623" s="236"/>
      <c r="D623" s="237" t="s">
        <v>145</v>
      </c>
      <c r="E623" s="238" t="s">
        <v>1</v>
      </c>
      <c r="F623" s="239" t="s">
        <v>161</v>
      </c>
      <c r="G623" s="236"/>
      <c r="H623" s="238" t="s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45" t="s">
        <v>145</v>
      </c>
      <c r="AU623" s="245" t="s">
        <v>83</v>
      </c>
      <c r="AV623" s="12" t="s">
        <v>83</v>
      </c>
      <c r="AW623" s="12" t="s">
        <v>32</v>
      </c>
      <c r="AX623" s="12" t="s">
        <v>76</v>
      </c>
      <c r="AY623" s="245" t="s">
        <v>138</v>
      </c>
    </row>
    <row r="624" s="13" customFormat="1">
      <c r="A624" s="13"/>
      <c r="B624" s="246"/>
      <c r="C624" s="247"/>
      <c r="D624" s="237" t="s">
        <v>145</v>
      </c>
      <c r="E624" s="248" t="s">
        <v>1</v>
      </c>
      <c r="F624" s="249" t="s">
        <v>545</v>
      </c>
      <c r="G624" s="247"/>
      <c r="H624" s="250">
        <v>139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6" t="s">
        <v>145</v>
      </c>
      <c r="AU624" s="256" t="s">
        <v>83</v>
      </c>
      <c r="AV624" s="13" t="s">
        <v>85</v>
      </c>
      <c r="AW624" s="13" t="s">
        <v>32</v>
      </c>
      <c r="AX624" s="13" t="s">
        <v>76</v>
      </c>
      <c r="AY624" s="256" t="s">
        <v>138</v>
      </c>
    </row>
    <row r="625" s="12" customFormat="1">
      <c r="A625" s="12"/>
      <c r="B625" s="235"/>
      <c r="C625" s="236"/>
      <c r="D625" s="237" t="s">
        <v>145</v>
      </c>
      <c r="E625" s="238" t="s">
        <v>1</v>
      </c>
      <c r="F625" s="239" t="s">
        <v>164</v>
      </c>
      <c r="G625" s="236"/>
      <c r="H625" s="238" t="s">
        <v>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45" t="s">
        <v>145</v>
      </c>
      <c r="AU625" s="245" t="s">
        <v>83</v>
      </c>
      <c r="AV625" s="12" t="s">
        <v>83</v>
      </c>
      <c r="AW625" s="12" t="s">
        <v>32</v>
      </c>
      <c r="AX625" s="12" t="s">
        <v>76</v>
      </c>
      <c r="AY625" s="245" t="s">
        <v>138</v>
      </c>
    </row>
    <row r="626" s="13" customFormat="1">
      <c r="A626" s="13"/>
      <c r="B626" s="246"/>
      <c r="C626" s="247"/>
      <c r="D626" s="237" t="s">
        <v>145</v>
      </c>
      <c r="E626" s="248" t="s">
        <v>1</v>
      </c>
      <c r="F626" s="249" t="s">
        <v>546</v>
      </c>
      <c r="G626" s="247"/>
      <c r="H626" s="250">
        <v>180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6" t="s">
        <v>145</v>
      </c>
      <c r="AU626" s="256" t="s">
        <v>83</v>
      </c>
      <c r="AV626" s="13" t="s">
        <v>85</v>
      </c>
      <c r="AW626" s="13" t="s">
        <v>32</v>
      </c>
      <c r="AX626" s="13" t="s">
        <v>76</v>
      </c>
      <c r="AY626" s="256" t="s">
        <v>138</v>
      </c>
    </row>
    <row r="627" s="12" customFormat="1">
      <c r="A627" s="12"/>
      <c r="B627" s="235"/>
      <c r="C627" s="236"/>
      <c r="D627" s="237" t="s">
        <v>145</v>
      </c>
      <c r="E627" s="238" t="s">
        <v>1</v>
      </c>
      <c r="F627" s="239" t="s">
        <v>165</v>
      </c>
      <c r="G627" s="236"/>
      <c r="H627" s="238" t="s">
        <v>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45" t="s">
        <v>145</v>
      </c>
      <c r="AU627" s="245" t="s">
        <v>83</v>
      </c>
      <c r="AV627" s="12" t="s">
        <v>83</v>
      </c>
      <c r="AW627" s="12" t="s">
        <v>32</v>
      </c>
      <c r="AX627" s="12" t="s">
        <v>76</v>
      </c>
      <c r="AY627" s="245" t="s">
        <v>138</v>
      </c>
    </row>
    <row r="628" s="13" customFormat="1">
      <c r="A628" s="13"/>
      <c r="B628" s="246"/>
      <c r="C628" s="247"/>
      <c r="D628" s="237" t="s">
        <v>145</v>
      </c>
      <c r="E628" s="248" t="s">
        <v>1</v>
      </c>
      <c r="F628" s="249" t="s">
        <v>547</v>
      </c>
      <c r="G628" s="247"/>
      <c r="H628" s="250">
        <v>237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6" t="s">
        <v>145</v>
      </c>
      <c r="AU628" s="256" t="s">
        <v>83</v>
      </c>
      <c r="AV628" s="13" t="s">
        <v>85</v>
      </c>
      <c r="AW628" s="13" t="s">
        <v>32</v>
      </c>
      <c r="AX628" s="13" t="s">
        <v>76</v>
      </c>
      <c r="AY628" s="256" t="s">
        <v>138</v>
      </c>
    </row>
    <row r="629" s="12" customFormat="1">
      <c r="A629" s="12"/>
      <c r="B629" s="235"/>
      <c r="C629" s="236"/>
      <c r="D629" s="237" t="s">
        <v>145</v>
      </c>
      <c r="E629" s="238" t="s">
        <v>1</v>
      </c>
      <c r="F629" s="239" t="s">
        <v>548</v>
      </c>
      <c r="G629" s="236"/>
      <c r="H629" s="238" t="s">
        <v>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45" t="s">
        <v>145</v>
      </c>
      <c r="AU629" s="245" t="s">
        <v>83</v>
      </c>
      <c r="AV629" s="12" t="s">
        <v>83</v>
      </c>
      <c r="AW629" s="12" t="s">
        <v>32</v>
      </c>
      <c r="AX629" s="12" t="s">
        <v>76</v>
      </c>
      <c r="AY629" s="245" t="s">
        <v>138</v>
      </c>
    </row>
    <row r="630" s="13" customFormat="1">
      <c r="A630" s="13"/>
      <c r="B630" s="246"/>
      <c r="C630" s="247"/>
      <c r="D630" s="237" t="s">
        <v>145</v>
      </c>
      <c r="E630" s="248" t="s">
        <v>1</v>
      </c>
      <c r="F630" s="249" t="s">
        <v>549</v>
      </c>
      <c r="G630" s="247"/>
      <c r="H630" s="250">
        <v>94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6" t="s">
        <v>145</v>
      </c>
      <c r="AU630" s="256" t="s">
        <v>83</v>
      </c>
      <c r="AV630" s="13" t="s">
        <v>85</v>
      </c>
      <c r="AW630" s="13" t="s">
        <v>32</v>
      </c>
      <c r="AX630" s="13" t="s">
        <v>76</v>
      </c>
      <c r="AY630" s="256" t="s">
        <v>138</v>
      </c>
    </row>
    <row r="631" s="2" customFormat="1" ht="20.5" customHeight="1">
      <c r="A631" s="37"/>
      <c r="B631" s="38"/>
      <c r="C631" s="221" t="s">
        <v>550</v>
      </c>
      <c r="D631" s="221" t="s">
        <v>140</v>
      </c>
      <c r="E631" s="222" t="s">
        <v>551</v>
      </c>
      <c r="F631" s="223" t="s">
        <v>552</v>
      </c>
      <c r="G631" s="224" t="s">
        <v>553</v>
      </c>
      <c r="H631" s="225">
        <v>8</v>
      </c>
      <c r="I631" s="226"/>
      <c r="J631" s="227">
        <f>ROUND(I631*H631,2)</f>
        <v>0</v>
      </c>
      <c r="K631" s="228"/>
      <c r="L631" s="43"/>
      <c r="M631" s="229" t="s">
        <v>1</v>
      </c>
      <c r="N631" s="230" t="s">
        <v>41</v>
      </c>
      <c r="O631" s="90"/>
      <c r="P631" s="231">
        <f>O631*H631</f>
        <v>0</v>
      </c>
      <c r="Q631" s="231">
        <v>0.46009</v>
      </c>
      <c r="R631" s="231">
        <f>Q631*H631</f>
        <v>3.68072</v>
      </c>
      <c r="S631" s="231">
        <v>0</v>
      </c>
      <c r="T631" s="232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33" t="s">
        <v>139</v>
      </c>
      <c r="AT631" s="233" t="s">
        <v>140</v>
      </c>
      <c r="AU631" s="233" t="s">
        <v>83</v>
      </c>
      <c r="AY631" s="16" t="s">
        <v>138</v>
      </c>
      <c r="BE631" s="234">
        <f>IF(N631="základní",J631,0)</f>
        <v>0</v>
      </c>
      <c r="BF631" s="234">
        <f>IF(N631="snížená",J631,0)</f>
        <v>0</v>
      </c>
      <c r="BG631" s="234">
        <f>IF(N631="zákl. přenesená",J631,0)</f>
        <v>0</v>
      </c>
      <c r="BH631" s="234">
        <f>IF(N631="sníž. přenesená",J631,0)</f>
        <v>0</v>
      </c>
      <c r="BI631" s="234">
        <f>IF(N631="nulová",J631,0)</f>
        <v>0</v>
      </c>
      <c r="BJ631" s="16" t="s">
        <v>83</v>
      </c>
      <c r="BK631" s="234">
        <f>ROUND(I631*H631,2)</f>
        <v>0</v>
      </c>
      <c r="BL631" s="16" t="s">
        <v>139</v>
      </c>
      <c r="BM631" s="233" t="s">
        <v>554</v>
      </c>
    </row>
    <row r="632" s="2" customFormat="1" ht="20.5" customHeight="1">
      <c r="A632" s="37"/>
      <c r="B632" s="38"/>
      <c r="C632" s="221" t="s">
        <v>555</v>
      </c>
      <c r="D632" s="221" t="s">
        <v>140</v>
      </c>
      <c r="E632" s="222" t="s">
        <v>556</v>
      </c>
      <c r="F632" s="223" t="s">
        <v>557</v>
      </c>
      <c r="G632" s="224" t="s">
        <v>143</v>
      </c>
      <c r="H632" s="225">
        <v>2879</v>
      </c>
      <c r="I632" s="226"/>
      <c r="J632" s="227">
        <f>ROUND(I632*H632,2)</f>
        <v>0</v>
      </c>
      <c r="K632" s="228"/>
      <c r="L632" s="43"/>
      <c r="M632" s="229" t="s">
        <v>1</v>
      </c>
      <c r="N632" s="230" t="s">
        <v>41</v>
      </c>
      <c r="O632" s="90"/>
      <c r="P632" s="231">
        <f>O632*H632</f>
        <v>0</v>
      </c>
      <c r="Q632" s="231">
        <v>0</v>
      </c>
      <c r="R632" s="231">
        <f>Q632*H632</f>
        <v>0</v>
      </c>
      <c r="S632" s="231">
        <v>0</v>
      </c>
      <c r="T632" s="232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33" t="s">
        <v>139</v>
      </c>
      <c r="AT632" s="233" t="s">
        <v>140</v>
      </c>
      <c r="AU632" s="233" t="s">
        <v>83</v>
      </c>
      <c r="AY632" s="16" t="s">
        <v>138</v>
      </c>
      <c r="BE632" s="234">
        <f>IF(N632="základní",J632,0)</f>
        <v>0</v>
      </c>
      <c r="BF632" s="234">
        <f>IF(N632="snížená",J632,0)</f>
        <v>0</v>
      </c>
      <c r="BG632" s="234">
        <f>IF(N632="zákl. přenesená",J632,0)</f>
        <v>0</v>
      </c>
      <c r="BH632" s="234">
        <f>IF(N632="sníž. přenesená",J632,0)</f>
        <v>0</v>
      </c>
      <c r="BI632" s="234">
        <f>IF(N632="nulová",J632,0)</f>
        <v>0</v>
      </c>
      <c r="BJ632" s="16" t="s">
        <v>83</v>
      </c>
      <c r="BK632" s="234">
        <f>ROUND(I632*H632,2)</f>
        <v>0</v>
      </c>
      <c r="BL632" s="16" t="s">
        <v>139</v>
      </c>
      <c r="BM632" s="233" t="s">
        <v>558</v>
      </c>
    </row>
    <row r="633" s="12" customFormat="1">
      <c r="A633" s="12"/>
      <c r="B633" s="235"/>
      <c r="C633" s="236"/>
      <c r="D633" s="237" t="s">
        <v>145</v>
      </c>
      <c r="E633" s="238" t="s">
        <v>1</v>
      </c>
      <c r="F633" s="239" t="s">
        <v>191</v>
      </c>
      <c r="G633" s="236"/>
      <c r="H633" s="238" t="s">
        <v>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45" t="s">
        <v>145</v>
      </c>
      <c r="AU633" s="245" t="s">
        <v>83</v>
      </c>
      <c r="AV633" s="12" t="s">
        <v>83</v>
      </c>
      <c r="AW633" s="12" t="s">
        <v>32</v>
      </c>
      <c r="AX633" s="12" t="s">
        <v>76</v>
      </c>
      <c r="AY633" s="245" t="s">
        <v>138</v>
      </c>
    </row>
    <row r="634" s="12" customFormat="1">
      <c r="A634" s="12"/>
      <c r="B634" s="235"/>
      <c r="C634" s="236"/>
      <c r="D634" s="237" t="s">
        <v>145</v>
      </c>
      <c r="E634" s="238" t="s">
        <v>1</v>
      </c>
      <c r="F634" s="239" t="s">
        <v>147</v>
      </c>
      <c r="G634" s="236"/>
      <c r="H634" s="238" t="s">
        <v>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45" t="s">
        <v>145</v>
      </c>
      <c r="AU634" s="245" t="s">
        <v>83</v>
      </c>
      <c r="AV634" s="12" t="s">
        <v>83</v>
      </c>
      <c r="AW634" s="12" t="s">
        <v>32</v>
      </c>
      <c r="AX634" s="12" t="s">
        <v>76</v>
      </c>
      <c r="AY634" s="245" t="s">
        <v>138</v>
      </c>
    </row>
    <row r="635" s="13" customFormat="1">
      <c r="A635" s="13"/>
      <c r="B635" s="246"/>
      <c r="C635" s="247"/>
      <c r="D635" s="237" t="s">
        <v>145</v>
      </c>
      <c r="E635" s="248" t="s">
        <v>1</v>
      </c>
      <c r="F635" s="249" t="s">
        <v>525</v>
      </c>
      <c r="G635" s="247"/>
      <c r="H635" s="250">
        <v>1917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6" t="s">
        <v>145</v>
      </c>
      <c r="AU635" s="256" t="s">
        <v>83</v>
      </c>
      <c r="AV635" s="13" t="s">
        <v>85</v>
      </c>
      <c r="AW635" s="13" t="s">
        <v>32</v>
      </c>
      <c r="AX635" s="13" t="s">
        <v>76</v>
      </c>
      <c r="AY635" s="256" t="s">
        <v>138</v>
      </c>
    </row>
    <row r="636" s="12" customFormat="1">
      <c r="A636" s="12"/>
      <c r="B636" s="235"/>
      <c r="C636" s="236"/>
      <c r="D636" s="237" t="s">
        <v>145</v>
      </c>
      <c r="E636" s="238" t="s">
        <v>1</v>
      </c>
      <c r="F636" s="239" t="s">
        <v>162</v>
      </c>
      <c r="G636" s="236"/>
      <c r="H636" s="238" t="s">
        <v>1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45" t="s">
        <v>145</v>
      </c>
      <c r="AU636" s="245" t="s">
        <v>83</v>
      </c>
      <c r="AV636" s="12" t="s">
        <v>83</v>
      </c>
      <c r="AW636" s="12" t="s">
        <v>32</v>
      </c>
      <c r="AX636" s="12" t="s">
        <v>76</v>
      </c>
      <c r="AY636" s="245" t="s">
        <v>138</v>
      </c>
    </row>
    <row r="637" s="13" customFormat="1">
      <c r="A637" s="13"/>
      <c r="B637" s="246"/>
      <c r="C637" s="247"/>
      <c r="D637" s="237" t="s">
        <v>145</v>
      </c>
      <c r="E637" s="248" t="s">
        <v>1</v>
      </c>
      <c r="F637" s="249" t="s">
        <v>526</v>
      </c>
      <c r="G637" s="247"/>
      <c r="H637" s="250">
        <v>171</v>
      </c>
      <c r="I637" s="251"/>
      <c r="J637" s="247"/>
      <c r="K637" s="247"/>
      <c r="L637" s="252"/>
      <c r="M637" s="253"/>
      <c r="N637" s="254"/>
      <c r="O637" s="254"/>
      <c r="P637" s="254"/>
      <c r="Q637" s="254"/>
      <c r="R637" s="254"/>
      <c r="S637" s="254"/>
      <c r="T637" s="25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6" t="s">
        <v>145</v>
      </c>
      <c r="AU637" s="256" t="s">
        <v>83</v>
      </c>
      <c r="AV637" s="13" t="s">
        <v>85</v>
      </c>
      <c r="AW637" s="13" t="s">
        <v>32</v>
      </c>
      <c r="AX637" s="13" t="s">
        <v>76</v>
      </c>
      <c r="AY637" s="256" t="s">
        <v>138</v>
      </c>
    </row>
    <row r="638" s="12" customFormat="1">
      <c r="A638" s="12"/>
      <c r="B638" s="235"/>
      <c r="C638" s="236"/>
      <c r="D638" s="237" t="s">
        <v>145</v>
      </c>
      <c r="E638" s="238" t="s">
        <v>1</v>
      </c>
      <c r="F638" s="239" t="s">
        <v>158</v>
      </c>
      <c r="G638" s="236"/>
      <c r="H638" s="238" t="s">
        <v>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45" t="s">
        <v>145</v>
      </c>
      <c r="AU638" s="245" t="s">
        <v>83</v>
      </c>
      <c r="AV638" s="12" t="s">
        <v>83</v>
      </c>
      <c r="AW638" s="12" t="s">
        <v>32</v>
      </c>
      <c r="AX638" s="12" t="s">
        <v>76</v>
      </c>
      <c r="AY638" s="245" t="s">
        <v>138</v>
      </c>
    </row>
    <row r="639" s="13" customFormat="1">
      <c r="A639" s="13"/>
      <c r="B639" s="246"/>
      <c r="C639" s="247"/>
      <c r="D639" s="237" t="s">
        <v>145</v>
      </c>
      <c r="E639" s="248" t="s">
        <v>1</v>
      </c>
      <c r="F639" s="249" t="s">
        <v>544</v>
      </c>
      <c r="G639" s="247"/>
      <c r="H639" s="250">
        <v>109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6" t="s">
        <v>145</v>
      </c>
      <c r="AU639" s="256" t="s">
        <v>83</v>
      </c>
      <c r="AV639" s="13" t="s">
        <v>85</v>
      </c>
      <c r="AW639" s="13" t="s">
        <v>32</v>
      </c>
      <c r="AX639" s="13" t="s">
        <v>76</v>
      </c>
      <c r="AY639" s="256" t="s">
        <v>138</v>
      </c>
    </row>
    <row r="640" s="12" customFormat="1">
      <c r="A640" s="12"/>
      <c r="B640" s="235"/>
      <c r="C640" s="236"/>
      <c r="D640" s="237" t="s">
        <v>145</v>
      </c>
      <c r="E640" s="238" t="s">
        <v>1</v>
      </c>
      <c r="F640" s="239" t="s">
        <v>159</v>
      </c>
      <c r="G640" s="236"/>
      <c r="H640" s="238" t="s">
        <v>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45" t="s">
        <v>145</v>
      </c>
      <c r="AU640" s="245" t="s">
        <v>83</v>
      </c>
      <c r="AV640" s="12" t="s">
        <v>83</v>
      </c>
      <c r="AW640" s="12" t="s">
        <v>32</v>
      </c>
      <c r="AX640" s="12" t="s">
        <v>76</v>
      </c>
      <c r="AY640" s="245" t="s">
        <v>138</v>
      </c>
    </row>
    <row r="641" s="13" customFormat="1">
      <c r="A641" s="13"/>
      <c r="B641" s="246"/>
      <c r="C641" s="247"/>
      <c r="D641" s="237" t="s">
        <v>145</v>
      </c>
      <c r="E641" s="248" t="s">
        <v>1</v>
      </c>
      <c r="F641" s="249" t="s">
        <v>559</v>
      </c>
      <c r="G641" s="247"/>
      <c r="H641" s="250">
        <v>32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6" t="s">
        <v>145</v>
      </c>
      <c r="AU641" s="256" t="s">
        <v>83</v>
      </c>
      <c r="AV641" s="13" t="s">
        <v>85</v>
      </c>
      <c r="AW641" s="13" t="s">
        <v>32</v>
      </c>
      <c r="AX641" s="13" t="s">
        <v>76</v>
      </c>
      <c r="AY641" s="256" t="s">
        <v>138</v>
      </c>
    </row>
    <row r="642" s="12" customFormat="1">
      <c r="A642" s="12"/>
      <c r="B642" s="235"/>
      <c r="C642" s="236"/>
      <c r="D642" s="237" t="s">
        <v>145</v>
      </c>
      <c r="E642" s="238" t="s">
        <v>1</v>
      </c>
      <c r="F642" s="239" t="s">
        <v>161</v>
      </c>
      <c r="G642" s="236"/>
      <c r="H642" s="238" t="s">
        <v>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45" t="s">
        <v>145</v>
      </c>
      <c r="AU642" s="245" t="s">
        <v>83</v>
      </c>
      <c r="AV642" s="12" t="s">
        <v>83</v>
      </c>
      <c r="AW642" s="12" t="s">
        <v>32</v>
      </c>
      <c r="AX642" s="12" t="s">
        <v>76</v>
      </c>
      <c r="AY642" s="245" t="s">
        <v>138</v>
      </c>
    </row>
    <row r="643" s="13" customFormat="1">
      <c r="A643" s="13"/>
      <c r="B643" s="246"/>
      <c r="C643" s="247"/>
      <c r="D643" s="237" t="s">
        <v>145</v>
      </c>
      <c r="E643" s="248" t="s">
        <v>1</v>
      </c>
      <c r="F643" s="249" t="s">
        <v>545</v>
      </c>
      <c r="G643" s="247"/>
      <c r="H643" s="250">
        <v>139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6" t="s">
        <v>145</v>
      </c>
      <c r="AU643" s="256" t="s">
        <v>83</v>
      </c>
      <c r="AV643" s="13" t="s">
        <v>85</v>
      </c>
      <c r="AW643" s="13" t="s">
        <v>32</v>
      </c>
      <c r="AX643" s="13" t="s">
        <v>76</v>
      </c>
      <c r="AY643" s="256" t="s">
        <v>138</v>
      </c>
    </row>
    <row r="644" s="12" customFormat="1">
      <c r="A644" s="12"/>
      <c r="B644" s="235"/>
      <c r="C644" s="236"/>
      <c r="D644" s="237" t="s">
        <v>145</v>
      </c>
      <c r="E644" s="238" t="s">
        <v>1</v>
      </c>
      <c r="F644" s="239" t="s">
        <v>164</v>
      </c>
      <c r="G644" s="236"/>
      <c r="H644" s="238" t="s">
        <v>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45" t="s">
        <v>145</v>
      </c>
      <c r="AU644" s="245" t="s">
        <v>83</v>
      </c>
      <c r="AV644" s="12" t="s">
        <v>83</v>
      </c>
      <c r="AW644" s="12" t="s">
        <v>32</v>
      </c>
      <c r="AX644" s="12" t="s">
        <v>76</v>
      </c>
      <c r="AY644" s="245" t="s">
        <v>138</v>
      </c>
    </row>
    <row r="645" s="13" customFormat="1">
      <c r="A645" s="13"/>
      <c r="B645" s="246"/>
      <c r="C645" s="247"/>
      <c r="D645" s="237" t="s">
        <v>145</v>
      </c>
      <c r="E645" s="248" t="s">
        <v>1</v>
      </c>
      <c r="F645" s="249" t="s">
        <v>546</v>
      </c>
      <c r="G645" s="247"/>
      <c r="H645" s="250">
        <v>180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6" t="s">
        <v>145</v>
      </c>
      <c r="AU645" s="256" t="s">
        <v>83</v>
      </c>
      <c r="AV645" s="13" t="s">
        <v>85</v>
      </c>
      <c r="AW645" s="13" t="s">
        <v>32</v>
      </c>
      <c r="AX645" s="13" t="s">
        <v>76</v>
      </c>
      <c r="AY645" s="256" t="s">
        <v>138</v>
      </c>
    </row>
    <row r="646" s="12" customFormat="1">
      <c r="A646" s="12"/>
      <c r="B646" s="235"/>
      <c r="C646" s="236"/>
      <c r="D646" s="237" t="s">
        <v>145</v>
      </c>
      <c r="E646" s="238" t="s">
        <v>1</v>
      </c>
      <c r="F646" s="239" t="s">
        <v>165</v>
      </c>
      <c r="G646" s="236"/>
      <c r="H646" s="238" t="s">
        <v>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45" t="s">
        <v>145</v>
      </c>
      <c r="AU646" s="245" t="s">
        <v>83</v>
      </c>
      <c r="AV646" s="12" t="s">
        <v>83</v>
      </c>
      <c r="AW646" s="12" t="s">
        <v>32</v>
      </c>
      <c r="AX646" s="12" t="s">
        <v>76</v>
      </c>
      <c r="AY646" s="245" t="s">
        <v>138</v>
      </c>
    </row>
    <row r="647" s="13" customFormat="1">
      <c r="A647" s="13"/>
      <c r="B647" s="246"/>
      <c r="C647" s="247"/>
      <c r="D647" s="237" t="s">
        <v>145</v>
      </c>
      <c r="E647" s="248" t="s">
        <v>1</v>
      </c>
      <c r="F647" s="249" t="s">
        <v>547</v>
      </c>
      <c r="G647" s="247"/>
      <c r="H647" s="250">
        <v>237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6" t="s">
        <v>145</v>
      </c>
      <c r="AU647" s="256" t="s">
        <v>83</v>
      </c>
      <c r="AV647" s="13" t="s">
        <v>85</v>
      </c>
      <c r="AW647" s="13" t="s">
        <v>32</v>
      </c>
      <c r="AX647" s="13" t="s">
        <v>76</v>
      </c>
      <c r="AY647" s="256" t="s">
        <v>138</v>
      </c>
    </row>
    <row r="648" s="12" customFormat="1">
      <c r="A648" s="12"/>
      <c r="B648" s="235"/>
      <c r="C648" s="236"/>
      <c r="D648" s="237" t="s">
        <v>145</v>
      </c>
      <c r="E648" s="238" t="s">
        <v>1</v>
      </c>
      <c r="F648" s="239" t="s">
        <v>548</v>
      </c>
      <c r="G648" s="236"/>
      <c r="H648" s="238" t="s">
        <v>1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45" t="s">
        <v>145</v>
      </c>
      <c r="AU648" s="245" t="s">
        <v>83</v>
      </c>
      <c r="AV648" s="12" t="s">
        <v>83</v>
      </c>
      <c r="AW648" s="12" t="s">
        <v>32</v>
      </c>
      <c r="AX648" s="12" t="s">
        <v>76</v>
      </c>
      <c r="AY648" s="245" t="s">
        <v>138</v>
      </c>
    </row>
    <row r="649" s="13" customFormat="1">
      <c r="A649" s="13"/>
      <c r="B649" s="246"/>
      <c r="C649" s="247"/>
      <c r="D649" s="237" t="s">
        <v>145</v>
      </c>
      <c r="E649" s="248" t="s">
        <v>1</v>
      </c>
      <c r="F649" s="249" t="s">
        <v>549</v>
      </c>
      <c r="G649" s="247"/>
      <c r="H649" s="250">
        <v>94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6" t="s">
        <v>145</v>
      </c>
      <c r="AU649" s="256" t="s">
        <v>83</v>
      </c>
      <c r="AV649" s="13" t="s">
        <v>85</v>
      </c>
      <c r="AW649" s="13" t="s">
        <v>32</v>
      </c>
      <c r="AX649" s="13" t="s">
        <v>76</v>
      </c>
      <c r="AY649" s="256" t="s">
        <v>138</v>
      </c>
    </row>
    <row r="650" s="2" customFormat="1" ht="52" customHeight="1">
      <c r="A650" s="37"/>
      <c r="B650" s="38"/>
      <c r="C650" s="221" t="s">
        <v>560</v>
      </c>
      <c r="D650" s="221" t="s">
        <v>140</v>
      </c>
      <c r="E650" s="222" t="s">
        <v>561</v>
      </c>
      <c r="F650" s="223" t="s">
        <v>562</v>
      </c>
      <c r="G650" s="224" t="s">
        <v>553</v>
      </c>
      <c r="H650" s="225">
        <v>79</v>
      </c>
      <c r="I650" s="226"/>
      <c r="J650" s="227">
        <f>ROUND(I650*H650,2)</f>
        <v>0</v>
      </c>
      <c r="K650" s="228"/>
      <c r="L650" s="43"/>
      <c r="M650" s="229" t="s">
        <v>1</v>
      </c>
      <c r="N650" s="230" t="s">
        <v>41</v>
      </c>
      <c r="O650" s="90"/>
      <c r="P650" s="231">
        <f>O650*H650</f>
        <v>0</v>
      </c>
      <c r="Q650" s="231">
        <v>0</v>
      </c>
      <c r="R650" s="231">
        <f>Q650*H650</f>
        <v>0</v>
      </c>
      <c r="S650" s="231">
        <v>0</v>
      </c>
      <c r="T650" s="232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33" t="s">
        <v>139</v>
      </c>
      <c r="AT650" s="233" t="s">
        <v>140</v>
      </c>
      <c r="AU650" s="233" t="s">
        <v>83</v>
      </c>
      <c r="AY650" s="16" t="s">
        <v>138</v>
      </c>
      <c r="BE650" s="234">
        <f>IF(N650="základní",J650,0)</f>
        <v>0</v>
      </c>
      <c r="BF650" s="234">
        <f>IF(N650="snížená",J650,0)</f>
        <v>0</v>
      </c>
      <c r="BG650" s="234">
        <f>IF(N650="zákl. přenesená",J650,0)</f>
        <v>0</v>
      </c>
      <c r="BH650" s="234">
        <f>IF(N650="sníž. přenesená",J650,0)</f>
        <v>0</v>
      </c>
      <c r="BI650" s="234">
        <f>IF(N650="nulová",J650,0)</f>
        <v>0</v>
      </c>
      <c r="BJ650" s="16" t="s">
        <v>83</v>
      </c>
      <c r="BK650" s="234">
        <f>ROUND(I650*H650,2)</f>
        <v>0</v>
      </c>
      <c r="BL650" s="16" t="s">
        <v>139</v>
      </c>
      <c r="BM650" s="233" t="s">
        <v>563</v>
      </c>
    </row>
    <row r="651" s="12" customFormat="1">
      <c r="A651" s="12"/>
      <c r="B651" s="235"/>
      <c r="C651" s="236"/>
      <c r="D651" s="237" t="s">
        <v>145</v>
      </c>
      <c r="E651" s="238" t="s">
        <v>1</v>
      </c>
      <c r="F651" s="239" t="s">
        <v>146</v>
      </c>
      <c r="G651" s="236"/>
      <c r="H651" s="238" t="s">
        <v>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45" t="s">
        <v>145</v>
      </c>
      <c r="AU651" s="245" t="s">
        <v>83</v>
      </c>
      <c r="AV651" s="12" t="s">
        <v>83</v>
      </c>
      <c r="AW651" s="12" t="s">
        <v>32</v>
      </c>
      <c r="AX651" s="12" t="s">
        <v>76</v>
      </c>
      <c r="AY651" s="245" t="s">
        <v>138</v>
      </c>
    </row>
    <row r="652" s="12" customFormat="1">
      <c r="A652" s="12"/>
      <c r="B652" s="235"/>
      <c r="C652" s="236"/>
      <c r="D652" s="237" t="s">
        <v>145</v>
      </c>
      <c r="E652" s="238" t="s">
        <v>1</v>
      </c>
      <c r="F652" s="239" t="s">
        <v>183</v>
      </c>
      <c r="G652" s="236"/>
      <c r="H652" s="238" t="s">
        <v>1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45" t="s">
        <v>145</v>
      </c>
      <c r="AU652" s="245" t="s">
        <v>83</v>
      </c>
      <c r="AV652" s="12" t="s">
        <v>83</v>
      </c>
      <c r="AW652" s="12" t="s">
        <v>32</v>
      </c>
      <c r="AX652" s="12" t="s">
        <v>76</v>
      </c>
      <c r="AY652" s="245" t="s">
        <v>138</v>
      </c>
    </row>
    <row r="653" s="13" customFormat="1">
      <c r="A653" s="13"/>
      <c r="B653" s="246"/>
      <c r="C653" s="247"/>
      <c r="D653" s="237" t="s">
        <v>145</v>
      </c>
      <c r="E653" s="248" t="s">
        <v>1</v>
      </c>
      <c r="F653" s="249" t="s">
        <v>564</v>
      </c>
      <c r="G653" s="247"/>
      <c r="H653" s="250">
        <v>49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6" t="s">
        <v>145</v>
      </c>
      <c r="AU653" s="256" t="s">
        <v>83</v>
      </c>
      <c r="AV653" s="13" t="s">
        <v>85</v>
      </c>
      <c r="AW653" s="13" t="s">
        <v>32</v>
      </c>
      <c r="AX653" s="13" t="s">
        <v>76</v>
      </c>
      <c r="AY653" s="256" t="s">
        <v>138</v>
      </c>
    </row>
    <row r="654" s="12" customFormat="1">
      <c r="A654" s="12"/>
      <c r="B654" s="235"/>
      <c r="C654" s="236"/>
      <c r="D654" s="237" t="s">
        <v>145</v>
      </c>
      <c r="E654" s="238" t="s">
        <v>1</v>
      </c>
      <c r="F654" s="239" t="s">
        <v>199</v>
      </c>
      <c r="G654" s="236"/>
      <c r="H654" s="238" t="s">
        <v>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45" t="s">
        <v>145</v>
      </c>
      <c r="AU654" s="245" t="s">
        <v>83</v>
      </c>
      <c r="AV654" s="12" t="s">
        <v>83</v>
      </c>
      <c r="AW654" s="12" t="s">
        <v>32</v>
      </c>
      <c r="AX654" s="12" t="s">
        <v>76</v>
      </c>
      <c r="AY654" s="245" t="s">
        <v>138</v>
      </c>
    </row>
    <row r="655" s="13" customFormat="1">
      <c r="A655" s="13"/>
      <c r="B655" s="246"/>
      <c r="C655" s="247"/>
      <c r="D655" s="237" t="s">
        <v>145</v>
      </c>
      <c r="E655" s="248" t="s">
        <v>1</v>
      </c>
      <c r="F655" s="249" t="s">
        <v>148</v>
      </c>
      <c r="G655" s="247"/>
      <c r="H655" s="250">
        <v>5</v>
      </c>
      <c r="I655" s="251"/>
      <c r="J655" s="247"/>
      <c r="K655" s="247"/>
      <c r="L655" s="252"/>
      <c r="M655" s="253"/>
      <c r="N655" s="254"/>
      <c r="O655" s="254"/>
      <c r="P655" s="254"/>
      <c r="Q655" s="254"/>
      <c r="R655" s="254"/>
      <c r="S655" s="254"/>
      <c r="T655" s="25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6" t="s">
        <v>145</v>
      </c>
      <c r="AU655" s="256" t="s">
        <v>83</v>
      </c>
      <c r="AV655" s="13" t="s">
        <v>85</v>
      </c>
      <c r="AW655" s="13" t="s">
        <v>32</v>
      </c>
      <c r="AX655" s="13" t="s">
        <v>76</v>
      </c>
      <c r="AY655" s="256" t="s">
        <v>138</v>
      </c>
    </row>
    <row r="656" s="12" customFormat="1">
      <c r="A656" s="12"/>
      <c r="B656" s="235"/>
      <c r="C656" s="236"/>
      <c r="D656" s="237" t="s">
        <v>145</v>
      </c>
      <c r="E656" s="238" t="s">
        <v>1</v>
      </c>
      <c r="F656" s="239" t="s">
        <v>203</v>
      </c>
      <c r="G656" s="236"/>
      <c r="H656" s="238" t="s">
        <v>1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45" t="s">
        <v>145</v>
      </c>
      <c r="AU656" s="245" t="s">
        <v>83</v>
      </c>
      <c r="AV656" s="12" t="s">
        <v>83</v>
      </c>
      <c r="AW656" s="12" t="s">
        <v>32</v>
      </c>
      <c r="AX656" s="12" t="s">
        <v>76</v>
      </c>
      <c r="AY656" s="245" t="s">
        <v>138</v>
      </c>
    </row>
    <row r="657" s="13" customFormat="1">
      <c r="A657" s="13"/>
      <c r="B657" s="246"/>
      <c r="C657" s="247"/>
      <c r="D657" s="237" t="s">
        <v>145</v>
      </c>
      <c r="E657" s="248" t="s">
        <v>1</v>
      </c>
      <c r="F657" s="249" t="s">
        <v>93</v>
      </c>
      <c r="G657" s="247"/>
      <c r="H657" s="250">
        <v>3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6" t="s">
        <v>145</v>
      </c>
      <c r="AU657" s="256" t="s">
        <v>83</v>
      </c>
      <c r="AV657" s="13" t="s">
        <v>85</v>
      </c>
      <c r="AW657" s="13" t="s">
        <v>32</v>
      </c>
      <c r="AX657" s="13" t="s">
        <v>76</v>
      </c>
      <c r="AY657" s="256" t="s">
        <v>138</v>
      </c>
    </row>
    <row r="658" s="12" customFormat="1">
      <c r="A658" s="12"/>
      <c r="B658" s="235"/>
      <c r="C658" s="236"/>
      <c r="D658" s="237" t="s">
        <v>145</v>
      </c>
      <c r="E658" s="238" t="s">
        <v>1</v>
      </c>
      <c r="F658" s="239" t="s">
        <v>207</v>
      </c>
      <c r="G658" s="236"/>
      <c r="H658" s="238" t="s">
        <v>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45" t="s">
        <v>145</v>
      </c>
      <c r="AU658" s="245" t="s">
        <v>83</v>
      </c>
      <c r="AV658" s="12" t="s">
        <v>83</v>
      </c>
      <c r="AW658" s="12" t="s">
        <v>32</v>
      </c>
      <c r="AX658" s="12" t="s">
        <v>76</v>
      </c>
      <c r="AY658" s="245" t="s">
        <v>138</v>
      </c>
    </row>
    <row r="659" s="13" customFormat="1">
      <c r="A659" s="13"/>
      <c r="B659" s="246"/>
      <c r="C659" s="247"/>
      <c r="D659" s="237" t="s">
        <v>145</v>
      </c>
      <c r="E659" s="248" t="s">
        <v>1</v>
      </c>
      <c r="F659" s="249" t="s">
        <v>85</v>
      </c>
      <c r="G659" s="247"/>
      <c r="H659" s="250">
        <v>2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6" t="s">
        <v>145</v>
      </c>
      <c r="AU659" s="256" t="s">
        <v>83</v>
      </c>
      <c r="AV659" s="13" t="s">
        <v>85</v>
      </c>
      <c r="AW659" s="13" t="s">
        <v>32</v>
      </c>
      <c r="AX659" s="13" t="s">
        <v>76</v>
      </c>
      <c r="AY659" s="256" t="s">
        <v>138</v>
      </c>
    </row>
    <row r="660" s="12" customFormat="1">
      <c r="A660" s="12"/>
      <c r="B660" s="235"/>
      <c r="C660" s="236"/>
      <c r="D660" s="237" t="s">
        <v>145</v>
      </c>
      <c r="E660" s="238" t="s">
        <v>1</v>
      </c>
      <c r="F660" s="239" t="s">
        <v>210</v>
      </c>
      <c r="G660" s="236"/>
      <c r="H660" s="238" t="s">
        <v>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45" t="s">
        <v>145</v>
      </c>
      <c r="AU660" s="245" t="s">
        <v>83</v>
      </c>
      <c r="AV660" s="12" t="s">
        <v>83</v>
      </c>
      <c r="AW660" s="12" t="s">
        <v>32</v>
      </c>
      <c r="AX660" s="12" t="s">
        <v>76</v>
      </c>
      <c r="AY660" s="245" t="s">
        <v>138</v>
      </c>
    </row>
    <row r="661" s="13" customFormat="1">
      <c r="A661" s="13"/>
      <c r="B661" s="246"/>
      <c r="C661" s="247"/>
      <c r="D661" s="237" t="s">
        <v>145</v>
      </c>
      <c r="E661" s="248" t="s">
        <v>1</v>
      </c>
      <c r="F661" s="249" t="s">
        <v>93</v>
      </c>
      <c r="G661" s="247"/>
      <c r="H661" s="250">
        <v>3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6" t="s">
        <v>145</v>
      </c>
      <c r="AU661" s="256" t="s">
        <v>83</v>
      </c>
      <c r="AV661" s="13" t="s">
        <v>85</v>
      </c>
      <c r="AW661" s="13" t="s">
        <v>32</v>
      </c>
      <c r="AX661" s="13" t="s">
        <v>76</v>
      </c>
      <c r="AY661" s="256" t="s">
        <v>138</v>
      </c>
    </row>
    <row r="662" s="12" customFormat="1">
      <c r="A662" s="12"/>
      <c r="B662" s="235"/>
      <c r="C662" s="236"/>
      <c r="D662" s="237" t="s">
        <v>145</v>
      </c>
      <c r="E662" s="238" t="s">
        <v>1</v>
      </c>
      <c r="F662" s="239" t="s">
        <v>212</v>
      </c>
      <c r="G662" s="236"/>
      <c r="H662" s="238" t="s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45" t="s">
        <v>145</v>
      </c>
      <c r="AU662" s="245" t="s">
        <v>83</v>
      </c>
      <c r="AV662" s="12" t="s">
        <v>83</v>
      </c>
      <c r="AW662" s="12" t="s">
        <v>32</v>
      </c>
      <c r="AX662" s="12" t="s">
        <v>76</v>
      </c>
      <c r="AY662" s="245" t="s">
        <v>138</v>
      </c>
    </row>
    <row r="663" s="13" customFormat="1">
      <c r="A663" s="13"/>
      <c r="B663" s="246"/>
      <c r="C663" s="247"/>
      <c r="D663" s="237" t="s">
        <v>145</v>
      </c>
      <c r="E663" s="248" t="s">
        <v>1</v>
      </c>
      <c r="F663" s="249" t="s">
        <v>173</v>
      </c>
      <c r="G663" s="247"/>
      <c r="H663" s="250">
        <v>7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6" t="s">
        <v>145</v>
      </c>
      <c r="AU663" s="256" t="s">
        <v>83</v>
      </c>
      <c r="AV663" s="13" t="s">
        <v>85</v>
      </c>
      <c r="AW663" s="13" t="s">
        <v>32</v>
      </c>
      <c r="AX663" s="13" t="s">
        <v>76</v>
      </c>
      <c r="AY663" s="256" t="s">
        <v>138</v>
      </c>
    </row>
    <row r="664" s="12" customFormat="1">
      <c r="A664" s="12"/>
      <c r="B664" s="235"/>
      <c r="C664" s="236"/>
      <c r="D664" s="237" t="s">
        <v>145</v>
      </c>
      <c r="E664" s="238" t="s">
        <v>1</v>
      </c>
      <c r="F664" s="239" t="s">
        <v>215</v>
      </c>
      <c r="G664" s="236"/>
      <c r="H664" s="238" t="s">
        <v>1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45" t="s">
        <v>145</v>
      </c>
      <c r="AU664" s="245" t="s">
        <v>83</v>
      </c>
      <c r="AV664" s="12" t="s">
        <v>83</v>
      </c>
      <c r="AW664" s="12" t="s">
        <v>32</v>
      </c>
      <c r="AX664" s="12" t="s">
        <v>76</v>
      </c>
      <c r="AY664" s="245" t="s">
        <v>138</v>
      </c>
    </row>
    <row r="665" s="13" customFormat="1">
      <c r="A665" s="13"/>
      <c r="B665" s="246"/>
      <c r="C665" s="247"/>
      <c r="D665" s="237" t="s">
        <v>145</v>
      </c>
      <c r="E665" s="248" t="s">
        <v>1</v>
      </c>
      <c r="F665" s="249" t="s">
        <v>153</v>
      </c>
      <c r="G665" s="247"/>
      <c r="H665" s="250">
        <v>6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6" t="s">
        <v>145</v>
      </c>
      <c r="AU665" s="256" t="s">
        <v>83</v>
      </c>
      <c r="AV665" s="13" t="s">
        <v>85</v>
      </c>
      <c r="AW665" s="13" t="s">
        <v>32</v>
      </c>
      <c r="AX665" s="13" t="s">
        <v>76</v>
      </c>
      <c r="AY665" s="256" t="s">
        <v>138</v>
      </c>
    </row>
    <row r="666" s="12" customFormat="1">
      <c r="A666" s="12"/>
      <c r="B666" s="235"/>
      <c r="C666" s="236"/>
      <c r="D666" s="237" t="s">
        <v>145</v>
      </c>
      <c r="E666" s="238" t="s">
        <v>1</v>
      </c>
      <c r="F666" s="239" t="s">
        <v>218</v>
      </c>
      <c r="G666" s="236"/>
      <c r="H666" s="238" t="s">
        <v>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45" t="s">
        <v>145</v>
      </c>
      <c r="AU666" s="245" t="s">
        <v>83</v>
      </c>
      <c r="AV666" s="12" t="s">
        <v>83</v>
      </c>
      <c r="AW666" s="12" t="s">
        <v>32</v>
      </c>
      <c r="AX666" s="12" t="s">
        <v>76</v>
      </c>
      <c r="AY666" s="245" t="s">
        <v>138</v>
      </c>
    </row>
    <row r="667" s="13" customFormat="1">
      <c r="A667" s="13"/>
      <c r="B667" s="246"/>
      <c r="C667" s="247"/>
      <c r="D667" s="237" t="s">
        <v>145</v>
      </c>
      <c r="E667" s="248" t="s">
        <v>1</v>
      </c>
      <c r="F667" s="249" t="s">
        <v>139</v>
      </c>
      <c r="G667" s="247"/>
      <c r="H667" s="250">
        <v>4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6" t="s">
        <v>145</v>
      </c>
      <c r="AU667" s="256" t="s">
        <v>83</v>
      </c>
      <c r="AV667" s="13" t="s">
        <v>85</v>
      </c>
      <c r="AW667" s="13" t="s">
        <v>32</v>
      </c>
      <c r="AX667" s="13" t="s">
        <v>76</v>
      </c>
      <c r="AY667" s="256" t="s">
        <v>138</v>
      </c>
    </row>
    <row r="668" s="2" customFormat="1" ht="20.5" customHeight="1">
      <c r="A668" s="37"/>
      <c r="B668" s="38"/>
      <c r="C668" s="221" t="s">
        <v>565</v>
      </c>
      <c r="D668" s="221" t="s">
        <v>140</v>
      </c>
      <c r="E668" s="222" t="s">
        <v>566</v>
      </c>
      <c r="F668" s="223" t="s">
        <v>567</v>
      </c>
      <c r="G668" s="224" t="s">
        <v>553</v>
      </c>
      <c r="H668" s="225">
        <v>79</v>
      </c>
      <c r="I668" s="226"/>
      <c r="J668" s="227">
        <f>ROUND(I668*H668,2)</f>
        <v>0</v>
      </c>
      <c r="K668" s="228"/>
      <c r="L668" s="43"/>
      <c r="M668" s="229" t="s">
        <v>1</v>
      </c>
      <c r="N668" s="230" t="s">
        <v>41</v>
      </c>
      <c r="O668" s="90"/>
      <c r="P668" s="231">
        <f>O668*H668</f>
        <v>0</v>
      </c>
      <c r="Q668" s="231">
        <v>0.21734000000000001</v>
      </c>
      <c r="R668" s="231">
        <f>Q668*H668</f>
        <v>17.16986</v>
      </c>
      <c r="S668" s="231">
        <v>0</v>
      </c>
      <c r="T668" s="232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33" t="s">
        <v>139</v>
      </c>
      <c r="AT668" s="233" t="s">
        <v>140</v>
      </c>
      <c r="AU668" s="233" t="s">
        <v>83</v>
      </c>
      <c r="AY668" s="16" t="s">
        <v>138</v>
      </c>
      <c r="BE668" s="234">
        <f>IF(N668="základní",J668,0)</f>
        <v>0</v>
      </c>
      <c r="BF668" s="234">
        <f>IF(N668="snížená",J668,0)</f>
        <v>0</v>
      </c>
      <c r="BG668" s="234">
        <f>IF(N668="zákl. přenesená",J668,0)</f>
        <v>0</v>
      </c>
      <c r="BH668" s="234">
        <f>IF(N668="sníž. přenesená",J668,0)</f>
        <v>0</v>
      </c>
      <c r="BI668" s="234">
        <f>IF(N668="nulová",J668,0)</f>
        <v>0</v>
      </c>
      <c r="BJ668" s="16" t="s">
        <v>83</v>
      </c>
      <c r="BK668" s="234">
        <f>ROUND(I668*H668,2)</f>
        <v>0</v>
      </c>
      <c r="BL668" s="16" t="s">
        <v>139</v>
      </c>
      <c r="BM668" s="233" t="s">
        <v>568</v>
      </c>
    </row>
    <row r="669" s="13" customFormat="1">
      <c r="A669" s="13"/>
      <c r="B669" s="246"/>
      <c r="C669" s="247"/>
      <c r="D669" s="237" t="s">
        <v>145</v>
      </c>
      <c r="E669" s="248" t="s">
        <v>1</v>
      </c>
      <c r="F669" s="249" t="s">
        <v>569</v>
      </c>
      <c r="G669" s="247"/>
      <c r="H669" s="250">
        <v>79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6" t="s">
        <v>145</v>
      </c>
      <c r="AU669" s="256" t="s">
        <v>83</v>
      </c>
      <c r="AV669" s="13" t="s">
        <v>85</v>
      </c>
      <c r="AW669" s="13" t="s">
        <v>32</v>
      </c>
      <c r="AX669" s="13" t="s">
        <v>76</v>
      </c>
      <c r="AY669" s="256" t="s">
        <v>138</v>
      </c>
    </row>
    <row r="670" s="2" customFormat="1" ht="20.5" customHeight="1">
      <c r="A670" s="37"/>
      <c r="B670" s="38"/>
      <c r="C670" s="257" t="s">
        <v>570</v>
      </c>
      <c r="D670" s="257" t="s">
        <v>366</v>
      </c>
      <c r="E670" s="258" t="s">
        <v>571</v>
      </c>
      <c r="F670" s="259" t="s">
        <v>572</v>
      </c>
      <c r="G670" s="260" t="s">
        <v>553</v>
      </c>
      <c r="H670" s="261">
        <v>79</v>
      </c>
      <c r="I670" s="262"/>
      <c r="J670" s="263">
        <f>ROUND(I670*H670,2)</f>
        <v>0</v>
      </c>
      <c r="K670" s="264"/>
      <c r="L670" s="265"/>
      <c r="M670" s="266" t="s">
        <v>1</v>
      </c>
      <c r="N670" s="267" t="s">
        <v>41</v>
      </c>
      <c r="O670" s="90"/>
      <c r="P670" s="231">
        <f>O670*H670</f>
        <v>0</v>
      </c>
      <c r="Q670" s="231">
        <v>0.056300000000000003</v>
      </c>
      <c r="R670" s="231">
        <f>Q670*H670</f>
        <v>4.4477000000000002</v>
      </c>
      <c r="S670" s="231">
        <v>0</v>
      </c>
      <c r="T670" s="232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33" t="s">
        <v>163</v>
      </c>
      <c r="AT670" s="233" t="s">
        <v>366</v>
      </c>
      <c r="AU670" s="233" t="s">
        <v>83</v>
      </c>
      <c r="AY670" s="16" t="s">
        <v>138</v>
      </c>
      <c r="BE670" s="234">
        <f>IF(N670="základní",J670,0)</f>
        <v>0</v>
      </c>
      <c r="BF670" s="234">
        <f>IF(N670="snížená",J670,0)</f>
        <v>0</v>
      </c>
      <c r="BG670" s="234">
        <f>IF(N670="zákl. přenesená",J670,0)</f>
        <v>0</v>
      </c>
      <c r="BH670" s="234">
        <f>IF(N670="sníž. přenesená",J670,0)</f>
        <v>0</v>
      </c>
      <c r="BI670" s="234">
        <f>IF(N670="nulová",J670,0)</f>
        <v>0</v>
      </c>
      <c r="BJ670" s="16" t="s">
        <v>83</v>
      </c>
      <c r="BK670" s="234">
        <f>ROUND(I670*H670,2)</f>
        <v>0</v>
      </c>
      <c r="BL670" s="16" t="s">
        <v>139</v>
      </c>
      <c r="BM670" s="233" t="s">
        <v>573</v>
      </c>
    </row>
    <row r="671" s="2" customFormat="1" ht="31" customHeight="1">
      <c r="A671" s="37"/>
      <c r="B671" s="38"/>
      <c r="C671" s="221" t="s">
        <v>574</v>
      </c>
      <c r="D671" s="221" t="s">
        <v>140</v>
      </c>
      <c r="E671" s="222" t="s">
        <v>575</v>
      </c>
      <c r="F671" s="223" t="s">
        <v>576</v>
      </c>
      <c r="G671" s="224" t="s">
        <v>553</v>
      </c>
      <c r="H671" s="225">
        <v>79</v>
      </c>
      <c r="I671" s="226"/>
      <c r="J671" s="227">
        <f>ROUND(I671*H671,2)</f>
        <v>0</v>
      </c>
      <c r="K671" s="228"/>
      <c r="L671" s="43"/>
      <c r="M671" s="229" t="s">
        <v>1</v>
      </c>
      <c r="N671" s="230" t="s">
        <v>41</v>
      </c>
      <c r="O671" s="90"/>
      <c r="P671" s="231">
        <f>O671*H671</f>
        <v>0</v>
      </c>
      <c r="Q671" s="231">
        <v>0</v>
      </c>
      <c r="R671" s="231">
        <f>Q671*H671</f>
        <v>0</v>
      </c>
      <c r="S671" s="231">
        <v>0</v>
      </c>
      <c r="T671" s="232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33" t="s">
        <v>139</v>
      </c>
      <c r="AT671" s="233" t="s">
        <v>140</v>
      </c>
      <c r="AU671" s="233" t="s">
        <v>83</v>
      </c>
      <c r="AY671" s="16" t="s">
        <v>138</v>
      </c>
      <c r="BE671" s="234">
        <f>IF(N671="základní",J671,0)</f>
        <v>0</v>
      </c>
      <c r="BF671" s="234">
        <f>IF(N671="snížená",J671,0)</f>
        <v>0</v>
      </c>
      <c r="BG671" s="234">
        <f>IF(N671="zákl. přenesená",J671,0)</f>
        <v>0</v>
      </c>
      <c r="BH671" s="234">
        <f>IF(N671="sníž. přenesená",J671,0)</f>
        <v>0</v>
      </c>
      <c r="BI671" s="234">
        <f>IF(N671="nulová",J671,0)</f>
        <v>0</v>
      </c>
      <c r="BJ671" s="16" t="s">
        <v>83</v>
      </c>
      <c r="BK671" s="234">
        <f>ROUND(I671*H671,2)</f>
        <v>0</v>
      </c>
      <c r="BL671" s="16" t="s">
        <v>139</v>
      </c>
      <c r="BM671" s="233" t="s">
        <v>577</v>
      </c>
    </row>
    <row r="672" s="13" customFormat="1">
      <c r="A672" s="13"/>
      <c r="B672" s="246"/>
      <c r="C672" s="247"/>
      <c r="D672" s="237" t="s">
        <v>145</v>
      </c>
      <c r="E672" s="248" t="s">
        <v>1</v>
      </c>
      <c r="F672" s="249" t="s">
        <v>569</v>
      </c>
      <c r="G672" s="247"/>
      <c r="H672" s="250">
        <v>79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6" t="s">
        <v>145</v>
      </c>
      <c r="AU672" s="256" t="s">
        <v>83</v>
      </c>
      <c r="AV672" s="13" t="s">
        <v>85</v>
      </c>
      <c r="AW672" s="13" t="s">
        <v>32</v>
      </c>
      <c r="AX672" s="13" t="s">
        <v>83</v>
      </c>
      <c r="AY672" s="256" t="s">
        <v>138</v>
      </c>
    </row>
    <row r="673" s="11" customFormat="1" ht="25.92" customHeight="1">
      <c r="A673" s="11"/>
      <c r="B673" s="207"/>
      <c r="C673" s="208"/>
      <c r="D673" s="209" t="s">
        <v>75</v>
      </c>
      <c r="E673" s="210" t="s">
        <v>578</v>
      </c>
      <c r="F673" s="210" t="s">
        <v>579</v>
      </c>
      <c r="G673" s="208"/>
      <c r="H673" s="208"/>
      <c r="I673" s="211"/>
      <c r="J673" s="212">
        <f>BK673</f>
        <v>0</v>
      </c>
      <c r="K673" s="208"/>
      <c r="L673" s="213"/>
      <c r="M673" s="214"/>
      <c r="N673" s="215"/>
      <c r="O673" s="215"/>
      <c r="P673" s="216">
        <f>SUM(P674:P692)</f>
        <v>0</v>
      </c>
      <c r="Q673" s="215"/>
      <c r="R673" s="216">
        <f>SUM(R674:R692)</f>
        <v>2.9633799999999999</v>
      </c>
      <c r="S673" s="215"/>
      <c r="T673" s="217">
        <f>SUM(T674:T692)</f>
        <v>0</v>
      </c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R673" s="218" t="s">
        <v>83</v>
      </c>
      <c r="AT673" s="219" t="s">
        <v>75</v>
      </c>
      <c r="AU673" s="219" t="s">
        <v>76</v>
      </c>
      <c r="AY673" s="218" t="s">
        <v>138</v>
      </c>
      <c r="BK673" s="220">
        <f>SUM(BK674:BK692)</f>
        <v>0</v>
      </c>
    </row>
    <row r="674" s="2" customFormat="1" ht="31" customHeight="1">
      <c r="A674" s="37"/>
      <c r="B674" s="38"/>
      <c r="C674" s="221" t="s">
        <v>580</v>
      </c>
      <c r="D674" s="221" t="s">
        <v>140</v>
      </c>
      <c r="E674" s="222" t="s">
        <v>581</v>
      </c>
      <c r="F674" s="223" t="s">
        <v>582</v>
      </c>
      <c r="G674" s="224" t="s">
        <v>143</v>
      </c>
      <c r="H674" s="225">
        <v>4858</v>
      </c>
      <c r="I674" s="226"/>
      <c r="J674" s="227">
        <f>ROUND(I674*H674,2)</f>
        <v>0</v>
      </c>
      <c r="K674" s="228"/>
      <c r="L674" s="43"/>
      <c r="M674" s="229" t="s">
        <v>1</v>
      </c>
      <c r="N674" s="230" t="s">
        <v>41</v>
      </c>
      <c r="O674" s="90"/>
      <c r="P674" s="231">
        <f>O674*H674</f>
        <v>0</v>
      </c>
      <c r="Q674" s="231">
        <v>0.00060999999999999997</v>
      </c>
      <c r="R674" s="231">
        <f>Q674*H674</f>
        <v>2.9633799999999999</v>
      </c>
      <c r="S674" s="231">
        <v>0</v>
      </c>
      <c r="T674" s="232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33" t="s">
        <v>139</v>
      </c>
      <c r="AT674" s="233" t="s">
        <v>140</v>
      </c>
      <c r="AU674" s="233" t="s">
        <v>83</v>
      </c>
      <c r="AY674" s="16" t="s">
        <v>138</v>
      </c>
      <c r="BE674" s="234">
        <f>IF(N674="základní",J674,0)</f>
        <v>0</v>
      </c>
      <c r="BF674" s="234">
        <f>IF(N674="snížená",J674,0)</f>
        <v>0</v>
      </c>
      <c r="BG674" s="234">
        <f>IF(N674="zákl. přenesená",J674,0)</f>
        <v>0</v>
      </c>
      <c r="BH674" s="234">
        <f>IF(N674="sníž. přenesená",J674,0)</f>
        <v>0</v>
      </c>
      <c r="BI674" s="234">
        <f>IF(N674="nulová",J674,0)</f>
        <v>0</v>
      </c>
      <c r="BJ674" s="16" t="s">
        <v>83</v>
      </c>
      <c r="BK674" s="234">
        <f>ROUND(I674*H674,2)</f>
        <v>0</v>
      </c>
      <c r="BL674" s="16" t="s">
        <v>139</v>
      </c>
      <c r="BM674" s="233" t="s">
        <v>583</v>
      </c>
    </row>
    <row r="675" s="2" customFormat="1" ht="20.5" customHeight="1">
      <c r="A675" s="37"/>
      <c r="B675" s="38"/>
      <c r="C675" s="221" t="s">
        <v>584</v>
      </c>
      <c r="D675" s="221" t="s">
        <v>140</v>
      </c>
      <c r="E675" s="222" t="s">
        <v>585</v>
      </c>
      <c r="F675" s="223" t="s">
        <v>586</v>
      </c>
      <c r="G675" s="224" t="s">
        <v>143</v>
      </c>
      <c r="H675" s="225">
        <v>4858</v>
      </c>
      <c r="I675" s="226"/>
      <c r="J675" s="227">
        <f>ROUND(I675*H675,2)</f>
        <v>0</v>
      </c>
      <c r="K675" s="228"/>
      <c r="L675" s="43"/>
      <c r="M675" s="229" t="s">
        <v>1</v>
      </c>
      <c r="N675" s="230" t="s">
        <v>41</v>
      </c>
      <c r="O675" s="90"/>
      <c r="P675" s="231">
        <f>O675*H675</f>
        <v>0</v>
      </c>
      <c r="Q675" s="231">
        <v>0</v>
      </c>
      <c r="R675" s="231">
        <f>Q675*H675</f>
        <v>0</v>
      </c>
      <c r="S675" s="231">
        <v>0</v>
      </c>
      <c r="T675" s="232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233" t="s">
        <v>139</v>
      </c>
      <c r="AT675" s="233" t="s">
        <v>140</v>
      </c>
      <c r="AU675" s="233" t="s">
        <v>83</v>
      </c>
      <c r="AY675" s="16" t="s">
        <v>138</v>
      </c>
      <c r="BE675" s="234">
        <f>IF(N675="základní",J675,0)</f>
        <v>0</v>
      </c>
      <c r="BF675" s="234">
        <f>IF(N675="snížená",J675,0)</f>
        <v>0</v>
      </c>
      <c r="BG675" s="234">
        <f>IF(N675="zákl. přenesená",J675,0)</f>
        <v>0</v>
      </c>
      <c r="BH675" s="234">
        <f>IF(N675="sníž. přenesená",J675,0)</f>
        <v>0</v>
      </c>
      <c r="BI675" s="234">
        <f>IF(N675="nulová",J675,0)</f>
        <v>0</v>
      </c>
      <c r="BJ675" s="16" t="s">
        <v>83</v>
      </c>
      <c r="BK675" s="234">
        <f>ROUND(I675*H675,2)</f>
        <v>0</v>
      </c>
      <c r="BL675" s="16" t="s">
        <v>139</v>
      </c>
      <c r="BM675" s="233" t="s">
        <v>587</v>
      </c>
    </row>
    <row r="676" s="12" customFormat="1">
      <c r="A676" s="12"/>
      <c r="B676" s="235"/>
      <c r="C676" s="236"/>
      <c r="D676" s="237" t="s">
        <v>145</v>
      </c>
      <c r="E676" s="238" t="s">
        <v>1</v>
      </c>
      <c r="F676" s="239" t="s">
        <v>146</v>
      </c>
      <c r="G676" s="236"/>
      <c r="H676" s="238" t="s">
        <v>1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45" t="s">
        <v>145</v>
      </c>
      <c r="AU676" s="245" t="s">
        <v>83</v>
      </c>
      <c r="AV676" s="12" t="s">
        <v>83</v>
      </c>
      <c r="AW676" s="12" t="s">
        <v>32</v>
      </c>
      <c r="AX676" s="12" t="s">
        <v>76</v>
      </c>
      <c r="AY676" s="245" t="s">
        <v>138</v>
      </c>
    </row>
    <row r="677" s="12" customFormat="1">
      <c r="A677" s="12"/>
      <c r="B677" s="235"/>
      <c r="C677" s="236"/>
      <c r="D677" s="237" t="s">
        <v>145</v>
      </c>
      <c r="E677" s="238" t="s">
        <v>1</v>
      </c>
      <c r="F677" s="239" t="s">
        <v>183</v>
      </c>
      <c r="G677" s="236"/>
      <c r="H677" s="238" t="s">
        <v>1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45" t="s">
        <v>145</v>
      </c>
      <c r="AU677" s="245" t="s">
        <v>83</v>
      </c>
      <c r="AV677" s="12" t="s">
        <v>83</v>
      </c>
      <c r="AW677" s="12" t="s">
        <v>32</v>
      </c>
      <c r="AX677" s="12" t="s">
        <v>76</v>
      </c>
      <c r="AY677" s="245" t="s">
        <v>138</v>
      </c>
    </row>
    <row r="678" s="13" customFormat="1">
      <c r="A678" s="13"/>
      <c r="B678" s="246"/>
      <c r="C678" s="247"/>
      <c r="D678" s="237" t="s">
        <v>145</v>
      </c>
      <c r="E678" s="248" t="s">
        <v>1</v>
      </c>
      <c r="F678" s="249" t="s">
        <v>417</v>
      </c>
      <c r="G678" s="247"/>
      <c r="H678" s="250">
        <v>3834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6" t="s">
        <v>145</v>
      </c>
      <c r="AU678" s="256" t="s">
        <v>83</v>
      </c>
      <c r="AV678" s="13" t="s">
        <v>85</v>
      </c>
      <c r="AW678" s="13" t="s">
        <v>32</v>
      </c>
      <c r="AX678" s="13" t="s">
        <v>76</v>
      </c>
      <c r="AY678" s="256" t="s">
        <v>138</v>
      </c>
    </row>
    <row r="679" s="12" customFormat="1">
      <c r="A679" s="12"/>
      <c r="B679" s="235"/>
      <c r="C679" s="236"/>
      <c r="D679" s="237" t="s">
        <v>145</v>
      </c>
      <c r="E679" s="238" t="s">
        <v>1</v>
      </c>
      <c r="F679" s="239" t="s">
        <v>199</v>
      </c>
      <c r="G679" s="236"/>
      <c r="H679" s="238" t="s">
        <v>1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45" t="s">
        <v>145</v>
      </c>
      <c r="AU679" s="245" t="s">
        <v>83</v>
      </c>
      <c r="AV679" s="12" t="s">
        <v>83</v>
      </c>
      <c r="AW679" s="12" t="s">
        <v>32</v>
      </c>
      <c r="AX679" s="12" t="s">
        <v>76</v>
      </c>
      <c r="AY679" s="245" t="s">
        <v>138</v>
      </c>
    </row>
    <row r="680" s="13" customFormat="1">
      <c r="A680" s="13"/>
      <c r="B680" s="246"/>
      <c r="C680" s="247"/>
      <c r="D680" s="237" t="s">
        <v>145</v>
      </c>
      <c r="E680" s="248" t="s">
        <v>1</v>
      </c>
      <c r="F680" s="249" t="s">
        <v>588</v>
      </c>
      <c r="G680" s="247"/>
      <c r="H680" s="250">
        <v>312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6" t="s">
        <v>145</v>
      </c>
      <c r="AU680" s="256" t="s">
        <v>83</v>
      </c>
      <c r="AV680" s="13" t="s">
        <v>85</v>
      </c>
      <c r="AW680" s="13" t="s">
        <v>32</v>
      </c>
      <c r="AX680" s="13" t="s">
        <v>76</v>
      </c>
      <c r="AY680" s="256" t="s">
        <v>138</v>
      </c>
    </row>
    <row r="681" s="12" customFormat="1">
      <c r="A681" s="12"/>
      <c r="B681" s="235"/>
      <c r="C681" s="236"/>
      <c r="D681" s="237" t="s">
        <v>145</v>
      </c>
      <c r="E681" s="238" t="s">
        <v>1</v>
      </c>
      <c r="F681" s="239" t="s">
        <v>203</v>
      </c>
      <c r="G681" s="236"/>
      <c r="H681" s="238" t="s">
        <v>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45" t="s">
        <v>145</v>
      </c>
      <c r="AU681" s="245" t="s">
        <v>83</v>
      </c>
      <c r="AV681" s="12" t="s">
        <v>83</v>
      </c>
      <c r="AW681" s="12" t="s">
        <v>32</v>
      </c>
      <c r="AX681" s="12" t="s">
        <v>76</v>
      </c>
      <c r="AY681" s="245" t="s">
        <v>138</v>
      </c>
    </row>
    <row r="682" s="13" customFormat="1">
      <c r="A682" s="13"/>
      <c r="B682" s="246"/>
      <c r="C682" s="247"/>
      <c r="D682" s="237" t="s">
        <v>145</v>
      </c>
      <c r="E682" s="248" t="s">
        <v>1</v>
      </c>
      <c r="F682" s="249" t="s">
        <v>589</v>
      </c>
      <c r="G682" s="247"/>
      <c r="H682" s="250">
        <v>12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6" t="s">
        <v>145</v>
      </c>
      <c r="AU682" s="256" t="s">
        <v>83</v>
      </c>
      <c r="AV682" s="13" t="s">
        <v>85</v>
      </c>
      <c r="AW682" s="13" t="s">
        <v>32</v>
      </c>
      <c r="AX682" s="13" t="s">
        <v>76</v>
      </c>
      <c r="AY682" s="256" t="s">
        <v>138</v>
      </c>
    </row>
    <row r="683" s="12" customFormat="1">
      <c r="A683" s="12"/>
      <c r="B683" s="235"/>
      <c r="C683" s="236"/>
      <c r="D683" s="237" t="s">
        <v>145</v>
      </c>
      <c r="E683" s="238" t="s">
        <v>1</v>
      </c>
      <c r="F683" s="239" t="s">
        <v>207</v>
      </c>
      <c r="G683" s="236"/>
      <c r="H683" s="238" t="s">
        <v>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45" t="s">
        <v>145</v>
      </c>
      <c r="AU683" s="245" t="s">
        <v>83</v>
      </c>
      <c r="AV683" s="12" t="s">
        <v>83</v>
      </c>
      <c r="AW683" s="12" t="s">
        <v>32</v>
      </c>
      <c r="AX683" s="12" t="s">
        <v>76</v>
      </c>
      <c r="AY683" s="245" t="s">
        <v>138</v>
      </c>
    </row>
    <row r="684" s="13" customFormat="1">
      <c r="A684" s="13"/>
      <c r="B684" s="246"/>
      <c r="C684" s="247"/>
      <c r="D684" s="237" t="s">
        <v>145</v>
      </c>
      <c r="E684" s="248" t="s">
        <v>1</v>
      </c>
      <c r="F684" s="249" t="s">
        <v>590</v>
      </c>
      <c r="G684" s="247"/>
      <c r="H684" s="250">
        <v>20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6" t="s">
        <v>145</v>
      </c>
      <c r="AU684" s="256" t="s">
        <v>83</v>
      </c>
      <c r="AV684" s="13" t="s">
        <v>85</v>
      </c>
      <c r="AW684" s="13" t="s">
        <v>32</v>
      </c>
      <c r="AX684" s="13" t="s">
        <v>76</v>
      </c>
      <c r="AY684" s="256" t="s">
        <v>138</v>
      </c>
    </row>
    <row r="685" s="12" customFormat="1">
      <c r="A685" s="12"/>
      <c r="B685" s="235"/>
      <c r="C685" s="236"/>
      <c r="D685" s="237" t="s">
        <v>145</v>
      </c>
      <c r="E685" s="238" t="s">
        <v>1</v>
      </c>
      <c r="F685" s="239" t="s">
        <v>591</v>
      </c>
      <c r="G685" s="236"/>
      <c r="H685" s="238" t="s">
        <v>1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45" t="s">
        <v>145</v>
      </c>
      <c r="AU685" s="245" t="s">
        <v>83</v>
      </c>
      <c r="AV685" s="12" t="s">
        <v>83</v>
      </c>
      <c r="AW685" s="12" t="s">
        <v>32</v>
      </c>
      <c r="AX685" s="12" t="s">
        <v>76</v>
      </c>
      <c r="AY685" s="245" t="s">
        <v>138</v>
      </c>
    </row>
    <row r="686" s="13" customFormat="1">
      <c r="A686" s="13"/>
      <c r="B686" s="246"/>
      <c r="C686" s="247"/>
      <c r="D686" s="237" t="s">
        <v>145</v>
      </c>
      <c r="E686" s="248" t="s">
        <v>1</v>
      </c>
      <c r="F686" s="249" t="s">
        <v>421</v>
      </c>
      <c r="G686" s="247"/>
      <c r="H686" s="250">
        <v>278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6" t="s">
        <v>145</v>
      </c>
      <c r="AU686" s="256" t="s">
        <v>83</v>
      </c>
      <c r="AV686" s="13" t="s">
        <v>85</v>
      </c>
      <c r="AW686" s="13" t="s">
        <v>32</v>
      </c>
      <c r="AX686" s="13" t="s">
        <v>76</v>
      </c>
      <c r="AY686" s="256" t="s">
        <v>138</v>
      </c>
    </row>
    <row r="687" s="12" customFormat="1">
      <c r="A687" s="12"/>
      <c r="B687" s="235"/>
      <c r="C687" s="236"/>
      <c r="D687" s="237" t="s">
        <v>145</v>
      </c>
      <c r="E687" s="238" t="s">
        <v>1</v>
      </c>
      <c r="F687" s="239" t="s">
        <v>212</v>
      </c>
      <c r="G687" s="236"/>
      <c r="H687" s="238" t="s">
        <v>1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45" t="s">
        <v>145</v>
      </c>
      <c r="AU687" s="245" t="s">
        <v>83</v>
      </c>
      <c r="AV687" s="12" t="s">
        <v>83</v>
      </c>
      <c r="AW687" s="12" t="s">
        <v>32</v>
      </c>
      <c r="AX687" s="12" t="s">
        <v>76</v>
      </c>
      <c r="AY687" s="245" t="s">
        <v>138</v>
      </c>
    </row>
    <row r="688" s="13" customFormat="1">
      <c r="A688" s="13"/>
      <c r="B688" s="246"/>
      <c r="C688" s="247"/>
      <c r="D688" s="237" t="s">
        <v>145</v>
      </c>
      <c r="E688" s="248" t="s">
        <v>1</v>
      </c>
      <c r="F688" s="249" t="s">
        <v>422</v>
      </c>
      <c r="G688" s="247"/>
      <c r="H688" s="250">
        <v>360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6" t="s">
        <v>145</v>
      </c>
      <c r="AU688" s="256" t="s">
        <v>83</v>
      </c>
      <c r="AV688" s="13" t="s">
        <v>85</v>
      </c>
      <c r="AW688" s="13" t="s">
        <v>32</v>
      </c>
      <c r="AX688" s="13" t="s">
        <v>76</v>
      </c>
      <c r="AY688" s="256" t="s">
        <v>138</v>
      </c>
    </row>
    <row r="689" s="12" customFormat="1">
      <c r="A689" s="12"/>
      <c r="B689" s="235"/>
      <c r="C689" s="236"/>
      <c r="D689" s="237" t="s">
        <v>145</v>
      </c>
      <c r="E689" s="238" t="s">
        <v>1</v>
      </c>
      <c r="F689" s="239" t="s">
        <v>165</v>
      </c>
      <c r="G689" s="236"/>
      <c r="H689" s="238" t="s">
        <v>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45" t="s">
        <v>145</v>
      </c>
      <c r="AU689" s="245" t="s">
        <v>83</v>
      </c>
      <c r="AV689" s="12" t="s">
        <v>83</v>
      </c>
      <c r="AW689" s="12" t="s">
        <v>32</v>
      </c>
      <c r="AX689" s="12" t="s">
        <v>76</v>
      </c>
      <c r="AY689" s="245" t="s">
        <v>138</v>
      </c>
    </row>
    <row r="690" s="13" customFormat="1">
      <c r="A690" s="13"/>
      <c r="B690" s="246"/>
      <c r="C690" s="247"/>
      <c r="D690" s="237" t="s">
        <v>145</v>
      </c>
      <c r="E690" s="248" t="s">
        <v>1</v>
      </c>
      <c r="F690" s="249" t="s">
        <v>592</v>
      </c>
      <c r="G690" s="247"/>
      <c r="H690" s="250">
        <v>18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6" t="s">
        <v>145</v>
      </c>
      <c r="AU690" s="256" t="s">
        <v>83</v>
      </c>
      <c r="AV690" s="13" t="s">
        <v>85</v>
      </c>
      <c r="AW690" s="13" t="s">
        <v>32</v>
      </c>
      <c r="AX690" s="13" t="s">
        <v>76</v>
      </c>
      <c r="AY690" s="256" t="s">
        <v>138</v>
      </c>
    </row>
    <row r="691" s="12" customFormat="1">
      <c r="A691" s="12"/>
      <c r="B691" s="235"/>
      <c r="C691" s="236"/>
      <c r="D691" s="237" t="s">
        <v>145</v>
      </c>
      <c r="E691" s="238" t="s">
        <v>1</v>
      </c>
      <c r="F691" s="239" t="s">
        <v>593</v>
      </c>
      <c r="G691" s="236"/>
      <c r="H691" s="238" t="s">
        <v>1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45" t="s">
        <v>145</v>
      </c>
      <c r="AU691" s="245" t="s">
        <v>83</v>
      </c>
      <c r="AV691" s="12" t="s">
        <v>83</v>
      </c>
      <c r="AW691" s="12" t="s">
        <v>32</v>
      </c>
      <c r="AX691" s="12" t="s">
        <v>76</v>
      </c>
      <c r="AY691" s="245" t="s">
        <v>138</v>
      </c>
    </row>
    <row r="692" s="13" customFormat="1">
      <c r="A692" s="13"/>
      <c r="B692" s="246"/>
      <c r="C692" s="247"/>
      <c r="D692" s="237" t="s">
        <v>145</v>
      </c>
      <c r="E692" s="248" t="s">
        <v>1</v>
      </c>
      <c r="F692" s="249" t="s">
        <v>594</v>
      </c>
      <c r="G692" s="247"/>
      <c r="H692" s="250">
        <v>24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6" t="s">
        <v>145</v>
      </c>
      <c r="AU692" s="256" t="s">
        <v>83</v>
      </c>
      <c r="AV692" s="13" t="s">
        <v>85</v>
      </c>
      <c r="AW692" s="13" t="s">
        <v>32</v>
      </c>
      <c r="AX692" s="13" t="s">
        <v>76</v>
      </c>
      <c r="AY692" s="256" t="s">
        <v>138</v>
      </c>
    </row>
    <row r="693" s="11" customFormat="1" ht="25.92" customHeight="1">
      <c r="A693" s="11"/>
      <c r="B693" s="207"/>
      <c r="C693" s="208"/>
      <c r="D693" s="209" t="s">
        <v>75</v>
      </c>
      <c r="E693" s="210" t="s">
        <v>595</v>
      </c>
      <c r="F693" s="210" t="s">
        <v>596</v>
      </c>
      <c r="G693" s="208"/>
      <c r="H693" s="208"/>
      <c r="I693" s="211"/>
      <c r="J693" s="212">
        <f>BK693</f>
        <v>0</v>
      </c>
      <c r="K693" s="208"/>
      <c r="L693" s="213"/>
      <c r="M693" s="214"/>
      <c r="N693" s="215"/>
      <c r="O693" s="215"/>
      <c r="P693" s="216">
        <f>SUM(P694:P701)</f>
        <v>0</v>
      </c>
      <c r="Q693" s="215"/>
      <c r="R693" s="216">
        <f>SUM(R694:R701)</f>
        <v>0</v>
      </c>
      <c r="S693" s="215"/>
      <c r="T693" s="217">
        <f>SUM(T694:T701)</f>
        <v>0</v>
      </c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R693" s="218" t="s">
        <v>83</v>
      </c>
      <c r="AT693" s="219" t="s">
        <v>75</v>
      </c>
      <c r="AU693" s="219" t="s">
        <v>76</v>
      </c>
      <c r="AY693" s="218" t="s">
        <v>138</v>
      </c>
      <c r="BK693" s="220">
        <f>SUM(BK694:BK701)</f>
        <v>0</v>
      </c>
    </row>
    <row r="694" s="2" customFormat="1" ht="14.5" customHeight="1">
      <c r="A694" s="37"/>
      <c r="B694" s="38"/>
      <c r="C694" s="221" t="s">
        <v>597</v>
      </c>
      <c r="D694" s="221" t="s">
        <v>140</v>
      </c>
      <c r="E694" s="222" t="s">
        <v>598</v>
      </c>
      <c r="F694" s="223" t="s">
        <v>599</v>
      </c>
      <c r="G694" s="224" t="s">
        <v>600</v>
      </c>
      <c r="H694" s="225">
        <v>47</v>
      </c>
      <c r="I694" s="226"/>
      <c r="J694" s="227">
        <f>ROUND(I694*H694,2)</f>
        <v>0</v>
      </c>
      <c r="K694" s="228"/>
      <c r="L694" s="43"/>
      <c r="M694" s="229" t="s">
        <v>1</v>
      </c>
      <c r="N694" s="230" t="s">
        <v>41</v>
      </c>
      <c r="O694" s="90"/>
      <c r="P694" s="231">
        <f>O694*H694</f>
        <v>0</v>
      </c>
      <c r="Q694" s="231">
        <v>0</v>
      </c>
      <c r="R694" s="231">
        <f>Q694*H694</f>
        <v>0</v>
      </c>
      <c r="S694" s="231">
        <v>0</v>
      </c>
      <c r="T694" s="232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33" t="s">
        <v>139</v>
      </c>
      <c r="AT694" s="233" t="s">
        <v>140</v>
      </c>
      <c r="AU694" s="233" t="s">
        <v>83</v>
      </c>
      <c r="AY694" s="16" t="s">
        <v>138</v>
      </c>
      <c r="BE694" s="234">
        <f>IF(N694="základní",J694,0)</f>
        <v>0</v>
      </c>
      <c r="BF694" s="234">
        <f>IF(N694="snížená",J694,0)</f>
        <v>0</v>
      </c>
      <c r="BG694" s="234">
        <f>IF(N694="zákl. přenesená",J694,0)</f>
        <v>0</v>
      </c>
      <c r="BH694" s="234">
        <f>IF(N694="sníž. přenesená",J694,0)</f>
        <v>0</v>
      </c>
      <c r="BI694" s="234">
        <f>IF(N694="nulová",J694,0)</f>
        <v>0</v>
      </c>
      <c r="BJ694" s="16" t="s">
        <v>83</v>
      </c>
      <c r="BK694" s="234">
        <f>ROUND(I694*H694,2)</f>
        <v>0</v>
      </c>
      <c r="BL694" s="16" t="s">
        <v>139</v>
      </c>
      <c r="BM694" s="233" t="s">
        <v>601</v>
      </c>
    </row>
    <row r="695" s="12" customFormat="1">
      <c r="A695" s="12"/>
      <c r="B695" s="235"/>
      <c r="C695" s="236"/>
      <c r="D695" s="237" t="s">
        <v>145</v>
      </c>
      <c r="E695" s="238" t="s">
        <v>1</v>
      </c>
      <c r="F695" s="239" t="s">
        <v>191</v>
      </c>
      <c r="G695" s="236"/>
      <c r="H695" s="238" t="s">
        <v>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45" t="s">
        <v>145</v>
      </c>
      <c r="AU695" s="245" t="s">
        <v>83</v>
      </c>
      <c r="AV695" s="12" t="s">
        <v>83</v>
      </c>
      <c r="AW695" s="12" t="s">
        <v>32</v>
      </c>
      <c r="AX695" s="12" t="s">
        <v>76</v>
      </c>
      <c r="AY695" s="245" t="s">
        <v>138</v>
      </c>
    </row>
    <row r="696" s="12" customFormat="1">
      <c r="A696" s="12"/>
      <c r="B696" s="235"/>
      <c r="C696" s="236"/>
      <c r="D696" s="237" t="s">
        <v>145</v>
      </c>
      <c r="E696" s="238" t="s">
        <v>1</v>
      </c>
      <c r="F696" s="239" t="s">
        <v>602</v>
      </c>
      <c r="G696" s="236"/>
      <c r="H696" s="238" t="s">
        <v>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45" t="s">
        <v>145</v>
      </c>
      <c r="AU696" s="245" t="s">
        <v>83</v>
      </c>
      <c r="AV696" s="12" t="s">
        <v>83</v>
      </c>
      <c r="AW696" s="12" t="s">
        <v>32</v>
      </c>
      <c r="AX696" s="12" t="s">
        <v>76</v>
      </c>
      <c r="AY696" s="245" t="s">
        <v>138</v>
      </c>
    </row>
    <row r="697" s="13" customFormat="1">
      <c r="A697" s="13"/>
      <c r="B697" s="246"/>
      <c r="C697" s="247"/>
      <c r="D697" s="237" t="s">
        <v>145</v>
      </c>
      <c r="E697" s="248" t="s">
        <v>1</v>
      </c>
      <c r="F697" s="249" t="s">
        <v>603</v>
      </c>
      <c r="G697" s="247"/>
      <c r="H697" s="250">
        <v>10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6" t="s">
        <v>145</v>
      </c>
      <c r="AU697" s="256" t="s">
        <v>83</v>
      </c>
      <c r="AV697" s="13" t="s">
        <v>85</v>
      </c>
      <c r="AW697" s="13" t="s">
        <v>32</v>
      </c>
      <c r="AX697" s="13" t="s">
        <v>76</v>
      </c>
      <c r="AY697" s="256" t="s">
        <v>138</v>
      </c>
    </row>
    <row r="698" s="12" customFormat="1">
      <c r="A698" s="12"/>
      <c r="B698" s="235"/>
      <c r="C698" s="236"/>
      <c r="D698" s="237" t="s">
        <v>145</v>
      </c>
      <c r="E698" s="238" t="s">
        <v>1</v>
      </c>
      <c r="F698" s="239" t="s">
        <v>604</v>
      </c>
      <c r="G698" s="236"/>
      <c r="H698" s="238" t="s">
        <v>1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45" t="s">
        <v>145</v>
      </c>
      <c r="AU698" s="245" t="s">
        <v>83</v>
      </c>
      <c r="AV698" s="12" t="s">
        <v>83</v>
      </c>
      <c r="AW698" s="12" t="s">
        <v>32</v>
      </c>
      <c r="AX698" s="12" t="s">
        <v>76</v>
      </c>
      <c r="AY698" s="245" t="s">
        <v>138</v>
      </c>
    </row>
    <row r="699" s="13" customFormat="1">
      <c r="A699" s="13"/>
      <c r="B699" s="246"/>
      <c r="C699" s="247"/>
      <c r="D699" s="237" t="s">
        <v>145</v>
      </c>
      <c r="E699" s="248" t="s">
        <v>1</v>
      </c>
      <c r="F699" s="249" t="s">
        <v>605</v>
      </c>
      <c r="G699" s="247"/>
      <c r="H699" s="250">
        <v>25</v>
      </c>
      <c r="I699" s="251"/>
      <c r="J699" s="247"/>
      <c r="K699" s="247"/>
      <c r="L699" s="252"/>
      <c r="M699" s="253"/>
      <c r="N699" s="254"/>
      <c r="O699" s="254"/>
      <c r="P699" s="254"/>
      <c r="Q699" s="254"/>
      <c r="R699" s="254"/>
      <c r="S699" s="254"/>
      <c r="T699" s="25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6" t="s">
        <v>145</v>
      </c>
      <c r="AU699" s="256" t="s">
        <v>83</v>
      </c>
      <c r="AV699" s="13" t="s">
        <v>85</v>
      </c>
      <c r="AW699" s="13" t="s">
        <v>32</v>
      </c>
      <c r="AX699" s="13" t="s">
        <v>76</v>
      </c>
      <c r="AY699" s="256" t="s">
        <v>138</v>
      </c>
    </row>
    <row r="700" s="12" customFormat="1">
      <c r="A700" s="12"/>
      <c r="B700" s="235"/>
      <c r="C700" s="236"/>
      <c r="D700" s="237" t="s">
        <v>145</v>
      </c>
      <c r="E700" s="238" t="s">
        <v>1</v>
      </c>
      <c r="F700" s="239" t="s">
        <v>606</v>
      </c>
      <c r="G700" s="236"/>
      <c r="H700" s="238" t="s">
        <v>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45" t="s">
        <v>145</v>
      </c>
      <c r="AU700" s="245" t="s">
        <v>83</v>
      </c>
      <c r="AV700" s="12" t="s">
        <v>83</v>
      </c>
      <c r="AW700" s="12" t="s">
        <v>32</v>
      </c>
      <c r="AX700" s="12" t="s">
        <v>76</v>
      </c>
      <c r="AY700" s="245" t="s">
        <v>138</v>
      </c>
    </row>
    <row r="701" s="13" customFormat="1">
      <c r="A701" s="13"/>
      <c r="B701" s="246"/>
      <c r="C701" s="247"/>
      <c r="D701" s="237" t="s">
        <v>145</v>
      </c>
      <c r="E701" s="248" t="s">
        <v>1</v>
      </c>
      <c r="F701" s="249" t="s">
        <v>607</v>
      </c>
      <c r="G701" s="247"/>
      <c r="H701" s="250">
        <v>12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6" t="s">
        <v>145</v>
      </c>
      <c r="AU701" s="256" t="s">
        <v>83</v>
      </c>
      <c r="AV701" s="13" t="s">
        <v>85</v>
      </c>
      <c r="AW701" s="13" t="s">
        <v>32</v>
      </c>
      <c r="AX701" s="13" t="s">
        <v>76</v>
      </c>
      <c r="AY701" s="256" t="s">
        <v>138</v>
      </c>
    </row>
    <row r="702" s="11" customFormat="1" ht="25.92" customHeight="1">
      <c r="A702" s="11"/>
      <c r="B702" s="207"/>
      <c r="C702" s="208"/>
      <c r="D702" s="209" t="s">
        <v>75</v>
      </c>
      <c r="E702" s="210" t="s">
        <v>608</v>
      </c>
      <c r="F702" s="210" t="s">
        <v>609</v>
      </c>
      <c r="G702" s="208"/>
      <c r="H702" s="208"/>
      <c r="I702" s="211"/>
      <c r="J702" s="212">
        <f>BK702</f>
        <v>0</v>
      </c>
      <c r="K702" s="208"/>
      <c r="L702" s="213"/>
      <c r="M702" s="214"/>
      <c r="N702" s="215"/>
      <c r="O702" s="215"/>
      <c r="P702" s="216">
        <f>P703</f>
        <v>0</v>
      </c>
      <c r="Q702" s="215"/>
      <c r="R702" s="216">
        <f>R703</f>
        <v>0</v>
      </c>
      <c r="S702" s="215"/>
      <c r="T702" s="217">
        <f>T703</f>
        <v>0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R702" s="218" t="s">
        <v>83</v>
      </c>
      <c r="AT702" s="219" t="s">
        <v>75</v>
      </c>
      <c r="AU702" s="219" t="s">
        <v>76</v>
      </c>
      <c r="AY702" s="218" t="s">
        <v>138</v>
      </c>
      <c r="BK702" s="220">
        <f>BK703</f>
        <v>0</v>
      </c>
    </row>
    <row r="703" s="2" customFormat="1" ht="20.5" customHeight="1">
      <c r="A703" s="37"/>
      <c r="B703" s="38"/>
      <c r="C703" s="221" t="s">
        <v>610</v>
      </c>
      <c r="D703" s="221" t="s">
        <v>140</v>
      </c>
      <c r="E703" s="222" t="s">
        <v>611</v>
      </c>
      <c r="F703" s="223" t="s">
        <v>612</v>
      </c>
      <c r="G703" s="224" t="s">
        <v>343</v>
      </c>
      <c r="H703" s="225">
        <v>64.060000000000002</v>
      </c>
      <c r="I703" s="226"/>
      <c r="J703" s="227">
        <f>ROUND(I703*H703,2)</f>
        <v>0</v>
      </c>
      <c r="K703" s="228"/>
      <c r="L703" s="43"/>
      <c r="M703" s="229" t="s">
        <v>1</v>
      </c>
      <c r="N703" s="230" t="s">
        <v>41</v>
      </c>
      <c r="O703" s="90"/>
      <c r="P703" s="231">
        <f>O703*H703</f>
        <v>0</v>
      </c>
      <c r="Q703" s="231">
        <v>0</v>
      </c>
      <c r="R703" s="231">
        <f>Q703*H703</f>
        <v>0</v>
      </c>
      <c r="S703" s="231">
        <v>0</v>
      </c>
      <c r="T703" s="232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33" t="s">
        <v>139</v>
      </c>
      <c r="AT703" s="233" t="s">
        <v>140</v>
      </c>
      <c r="AU703" s="233" t="s">
        <v>83</v>
      </c>
      <c r="AY703" s="16" t="s">
        <v>138</v>
      </c>
      <c r="BE703" s="234">
        <f>IF(N703="základní",J703,0)</f>
        <v>0</v>
      </c>
      <c r="BF703" s="234">
        <f>IF(N703="snížená",J703,0)</f>
        <v>0</v>
      </c>
      <c r="BG703" s="234">
        <f>IF(N703="zákl. přenesená",J703,0)</f>
        <v>0</v>
      </c>
      <c r="BH703" s="234">
        <f>IF(N703="sníž. přenesená",J703,0)</f>
        <v>0</v>
      </c>
      <c r="BI703" s="234">
        <f>IF(N703="nulová",J703,0)</f>
        <v>0</v>
      </c>
      <c r="BJ703" s="16" t="s">
        <v>83</v>
      </c>
      <c r="BK703" s="234">
        <f>ROUND(I703*H703,2)</f>
        <v>0</v>
      </c>
      <c r="BL703" s="16" t="s">
        <v>139</v>
      </c>
      <c r="BM703" s="233" t="s">
        <v>613</v>
      </c>
    </row>
    <row r="704" s="11" customFormat="1" ht="25.92" customHeight="1">
      <c r="A704" s="11"/>
      <c r="B704" s="207"/>
      <c r="C704" s="208"/>
      <c r="D704" s="209" t="s">
        <v>75</v>
      </c>
      <c r="E704" s="210" t="s">
        <v>614</v>
      </c>
      <c r="F704" s="210" t="s">
        <v>615</v>
      </c>
      <c r="G704" s="208"/>
      <c r="H704" s="208"/>
      <c r="I704" s="211"/>
      <c r="J704" s="212">
        <f>BK704</f>
        <v>0</v>
      </c>
      <c r="K704" s="208"/>
      <c r="L704" s="213"/>
      <c r="M704" s="214"/>
      <c r="N704" s="215"/>
      <c r="O704" s="215"/>
      <c r="P704" s="216">
        <f>SUM(P705:P709)</f>
        <v>0</v>
      </c>
      <c r="Q704" s="215"/>
      <c r="R704" s="216">
        <f>SUM(R705:R709)</f>
        <v>0</v>
      </c>
      <c r="S704" s="215"/>
      <c r="T704" s="217">
        <f>SUM(T705:T709)</f>
        <v>0</v>
      </c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R704" s="218" t="s">
        <v>83</v>
      </c>
      <c r="AT704" s="219" t="s">
        <v>75</v>
      </c>
      <c r="AU704" s="219" t="s">
        <v>76</v>
      </c>
      <c r="AY704" s="218" t="s">
        <v>138</v>
      </c>
      <c r="BK704" s="220">
        <f>SUM(BK705:BK709)</f>
        <v>0</v>
      </c>
    </row>
    <row r="705" s="2" customFormat="1" ht="20.5" customHeight="1">
      <c r="A705" s="37"/>
      <c r="B705" s="38"/>
      <c r="C705" s="221" t="s">
        <v>616</v>
      </c>
      <c r="D705" s="221" t="s">
        <v>140</v>
      </c>
      <c r="E705" s="222" t="s">
        <v>617</v>
      </c>
      <c r="F705" s="223" t="s">
        <v>618</v>
      </c>
      <c r="G705" s="224" t="s">
        <v>343</v>
      </c>
      <c r="H705" s="225">
        <v>1441.875</v>
      </c>
      <c r="I705" s="226"/>
      <c r="J705" s="227">
        <f>ROUND(I705*H705,2)</f>
        <v>0</v>
      </c>
      <c r="K705" s="228"/>
      <c r="L705" s="43"/>
      <c r="M705" s="229" t="s">
        <v>1</v>
      </c>
      <c r="N705" s="230" t="s">
        <v>41</v>
      </c>
      <c r="O705" s="90"/>
      <c r="P705" s="231">
        <f>O705*H705</f>
        <v>0</v>
      </c>
      <c r="Q705" s="231">
        <v>0</v>
      </c>
      <c r="R705" s="231">
        <f>Q705*H705</f>
        <v>0</v>
      </c>
      <c r="S705" s="231">
        <v>0</v>
      </c>
      <c r="T705" s="232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233" t="s">
        <v>139</v>
      </c>
      <c r="AT705" s="233" t="s">
        <v>140</v>
      </c>
      <c r="AU705" s="233" t="s">
        <v>83</v>
      </c>
      <c r="AY705" s="16" t="s">
        <v>138</v>
      </c>
      <c r="BE705" s="234">
        <f>IF(N705="základní",J705,0)</f>
        <v>0</v>
      </c>
      <c r="BF705" s="234">
        <f>IF(N705="snížená",J705,0)</f>
        <v>0</v>
      </c>
      <c r="BG705" s="234">
        <f>IF(N705="zákl. přenesená",J705,0)</f>
        <v>0</v>
      </c>
      <c r="BH705" s="234">
        <f>IF(N705="sníž. přenesená",J705,0)</f>
        <v>0</v>
      </c>
      <c r="BI705" s="234">
        <f>IF(N705="nulová",J705,0)</f>
        <v>0</v>
      </c>
      <c r="BJ705" s="16" t="s">
        <v>83</v>
      </c>
      <c r="BK705" s="234">
        <f>ROUND(I705*H705,2)</f>
        <v>0</v>
      </c>
      <c r="BL705" s="16" t="s">
        <v>139</v>
      </c>
      <c r="BM705" s="233" t="s">
        <v>619</v>
      </c>
    </row>
    <row r="706" s="2" customFormat="1" ht="20.5" customHeight="1">
      <c r="A706" s="37"/>
      <c r="B706" s="38"/>
      <c r="C706" s="221" t="s">
        <v>620</v>
      </c>
      <c r="D706" s="221" t="s">
        <v>140</v>
      </c>
      <c r="E706" s="222" t="s">
        <v>621</v>
      </c>
      <c r="F706" s="223" t="s">
        <v>622</v>
      </c>
      <c r="G706" s="224" t="s">
        <v>343</v>
      </c>
      <c r="H706" s="225">
        <v>12976.875</v>
      </c>
      <c r="I706" s="226"/>
      <c r="J706" s="227">
        <f>ROUND(I706*H706,2)</f>
        <v>0</v>
      </c>
      <c r="K706" s="228"/>
      <c r="L706" s="43"/>
      <c r="M706" s="229" t="s">
        <v>1</v>
      </c>
      <c r="N706" s="230" t="s">
        <v>41</v>
      </c>
      <c r="O706" s="90"/>
      <c r="P706" s="231">
        <f>O706*H706</f>
        <v>0</v>
      </c>
      <c r="Q706" s="231">
        <v>0</v>
      </c>
      <c r="R706" s="231">
        <f>Q706*H706</f>
        <v>0</v>
      </c>
      <c r="S706" s="231">
        <v>0</v>
      </c>
      <c r="T706" s="232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33" t="s">
        <v>139</v>
      </c>
      <c r="AT706" s="233" t="s">
        <v>140</v>
      </c>
      <c r="AU706" s="233" t="s">
        <v>83</v>
      </c>
      <c r="AY706" s="16" t="s">
        <v>138</v>
      </c>
      <c r="BE706" s="234">
        <f>IF(N706="základní",J706,0)</f>
        <v>0</v>
      </c>
      <c r="BF706" s="234">
        <f>IF(N706="snížená",J706,0)</f>
        <v>0</v>
      </c>
      <c r="BG706" s="234">
        <f>IF(N706="zákl. přenesená",J706,0)</f>
        <v>0</v>
      </c>
      <c r="BH706" s="234">
        <f>IF(N706="sníž. přenesená",J706,0)</f>
        <v>0</v>
      </c>
      <c r="BI706" s="234">
        <f>IF(N706="nulová",J706,0)</f>
        <v>0</v>
      </c>
      <c r="BJ706" s="16" t="s">
        <v>83</v>
      </c>
      <c r="BK706" s="234">
        <f>ROUND(I706*H706,2)</f>
        <v>0</v>
      </c>
      <c r="BL706" s="16" t="s">
        <v>139</v>
      </c>
      <c r="BM706" s="233" t="s">
        <v>623</v>
      </c>
    </row>
    <row r="707" s="13" customFormat="1">
      <c r="A707" s="13"/>
      <c r="B707" s="246"/>
      <c r="C707" s="247"/>
      <c r="D707" s="237" t="s">
        <v>145</v>
      </c>
      <c r="E707" s="247"/>
      <c r="F707" s="249" t="s">
        <v>624</v>
      </c>
      <c r="G707" s="247"/>
      <c r="H707" s="250">
        <v>12976.875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6" t="s">
        <v>145</v>
      </c>
      <c r="AU707" s="256" t="s">
        <v>83</v>
      </c>
      <c r="AV707" s="13" t="s">
        <v>85</v>
      </c>
      <c r="AW707" s="13" t="s">
        <v>4</v>
      </c>
      <c r="AX707" s="13" t="s">
        <v>83</v>
      </c>
      <c r="AY707" s="256" t="s">
        <v>138</v>
      </c>
    </row>
    <row r="708" s="2" customFormat="1" ht="20.5" customHeight="1">
      <c r="A708" s="37"/>
      <c r="B708" s="38"/>
      <c r="C708" s="221" t="s">
        <v>625</v>
      </c>
      <c r="D708" s="221" t="s">
        <v>140</v>
      </c>
      <c r="E708" s="222" t="s">
        <v>626</v>
      </c>
      <c r="F708" s="223" t="s">
        <v>627</v>
      </c>
      <c r="G708" s="224" t="s">
        <v>343</v>
      </c>
      <c r="H708" s="225">
        <v>1441.875</v>
      </c>
      <c r="I708" s="226"/>
      <c r="J708" s="227">
        <f>ROUND(I708*H708,2)</f>
        <v>0</v>
      </c>
      <c r="K708" s="228"/>
      <c r="L708" s="43"/>
      <c r="M708" s="229" t="s">
        <v>1</v>
      </c>
      <c r="N708" s="230" t="s">
        <v>41</v>
      </c>
      <c r="O708" s="90"/>
      <c r="P708" s="231">
        <f>O708*H708</f>
        <v>0</v>
      </c>
      <c r="Q708" s="231">
        <v>0</v>
      </c>
      <c r="R708" s="231">
        <f>Q708*H708</f>
        <v>0</v>
      </c>
      <c r="S708" s="231">
        <v>0</v>
      </c>
      <c r="T708" s="232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33" t="s">
        <v>139</v>
      </c>
      <c r="AT708" s="233" t="s">
        <v>140</v>
      </c>
      <c r="AU708" s="233" t="s">
        <v>83</v>
      </c>
      <c r="AY708" s="16" t="s">
        <v>138</v>
      </c>
      <c r="BE708" s="234">
        <f>IF(N708="základní",J708,0)</f>
        <v>0</v>
      </c>
      <c r="BF708" s="234">
        <f>IF(N708="snížená",J708,0)</f>
        <v>0</v>
      </c>
      <c r="BG708" s="234">
        <f>IF(N708="zákl. přenesená",J708,0)</f>
        <v>0</v>
      </c>
      <c r="BH708" s="234">
        <f>IF(N708="sníž. přenesená",J708,0)</f>
        <v>0</v>
      </c>
      <c r="BI708" s="234">
        <f>IF(N708="nulová",J708,0)</f>
        <v>0</v>
      </c>
      <c r="BJ708" s="16" t="s">
        <v>83</v>
      </c>
      <c r="BK708" s="234">
        <f>ROUND(I708*H708,2)</f>
        <v>0</v>
      </c>
      <c r="BL708" s="16" t="s">
        <v>139</v>
      </c>
      <c r="BM708" s="233" t="s">
        <v>628</v>
      </c>
    </row>
    <row r="709" s="2" customFormat="1" ht="31" customHeight="1">
      <c r="A709" s="37"/>
      <c r="B709" s="38"/>
      <c r="C709" s="221" t="s">
        <v>629</v>
      </c>
      <c r="D709" s="221" t="s">
        <v>140</v>
      </c>
      <c r="E709" s="222" t="s">
        <v>630</v>
      </c>
      <c r="F709" s="223" t="s">
        <v>631</v>
      </c>
      <c r="G709" s="224" t="s">
        <v>343</v>
      </c>
      <c r="H709" s="225">
        <v>1441.875</v>
      </c>
      <c r="I709" s="226"/>
      <c r="J709" s="227">
        <f>ROUND(I709*H709,2)</f>
        <v>0</v>
      </c>
      <c r="K709" s="228"/>
      <c r="L709" s="43"/>
      <c r="M709" s="268" t="s">
        <v>1</v>
      </c>
      <c r="N709" s="269" t="s">
        <v>41</v>
      </c>
      <c r="O709" s="270"/>
      <c r="P709" s="271">
        <f>O709*H709</f>
        <v>0</v>
      </c>
      <c r="Q709" s="271">
        <v>0</v>
      </c>
      <c r="R709" s="271">
        <f>Q709*H709</f>
        <v>0</v>
      </c>
      <c r="S709" s="271">
        <v>0</v>
      </c>
      <c r="T709" s="272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233" t="s">
        <v>139</v>
      </c>
      <c r="AT709" s="233" t="s">
        <v>140</v>
      </c>
      <c r="AU709" s="233" t="s">
        <v>83</v>
      </c>
      <c r="AY709" s="16" t="s">
        <v>138</v>
      </c>
      <c r="BE709" s="234">
        <f>IF(N709="základní",J709,0)</f>
        <v>0</v>
      </c>
      <c r="BF709" s="234">
        <f>IF(N709="snížená",J709,0)</f>
        <v>0</v>
      </c>
      <c r="BG709" s="234">
        <f>IF(N709="zákl. přenesená",J709,0)</f>
        <v>0</v>
      </c>
      <c r="BH709" s="234">
        <f>IF(N709="sníž. přenesená",J709,0)</f>
        <v>0</v>
      </c>
      <c r="BI709" s="234">
        <f>IF(N709="nulová",J709,0)</f>
        <v>0</v>
      </c>
      <c r="BJ709" s="16" t="s">
        <v>83</v>
      </c>
      <c r="BK709" s="234">
        <f>ROUND(I709*H709,2)</f>
        <v>0</v>
      </c>
      <c r="BL709" s="16" t="s">
        <v>139</v>
      </c>
      <c r="BM709" s="233" t="s">
        <v>632</v>
      </c>
    </row>
    <row r="710" s="2" customFormat="1" ht="6.96" customHeight="1">
      <c r="A710" s="37"/>
      <c r="B710" s="65"/>
      <c r="C710" s="66"/>
      <c r="D710" s="66"/>
      <c r="E710" s="66"/>
      <c r="F710" s="66"/>
      <c r="G710" s="66"/>
      <c r="H710" s="66"/>
      <c r="I710" s="66"/>
      <c r="J710" s="66"/>
      <c r="K710" s="66"/>
      <c r="L710" s="43"/>
      <c r="M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</row>
  </sheetData>
  <sheetProtection sheet="1" autoFilter="0" formatColumns="0" formatRows="0" objects="1" scenarios="1" spinCount="100000" saltValue="7O0UUJQnzFmMDHU2GRk8g2QbFdXzbcAec+2FkXybkHHIpOpPGmrJy6EkqAaY+RVupgkCCK6vcT5013nBTf4Ebw==" hashValue="anhrokzhOfwBZ5pnJujg0939UQYmFoChJyxEIQ8QUELHqL9FxYsiO0eZ/eawbI+x21/4BBchQEp4sYbj3GSxWA==" algorithmName="SHA-512" password="CC35"/>
  <autoFilter ref="C134:K70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85</v>
      </c>
    </row>
    <row r="4" s="1" customFormat="1" ht="24.96" customHeight="1">
      <c r="B4" s="19"/>
      <c r="D4" s="148" t="s">
        <v>101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4.5" customHeight="1">
      <c r="B7" s="19"/>
      <c r="E7" s="151" t="str">
        <f>'Rekapitulace stavby'!K6</f>
        <v>Odvedení splaškových vod z lokality Krnov - Ježník- 4. část</v>
      </c>
      <c r="F7" s="150"/>
      <c r="G7" s="150"/>
      <c r="H7" s="150"/>
      <c r="L7" s="19"/>
    </row>
    <row r="8" s="1" customFormat="1" ht="12" customHeight="1">
      <c r="B8" s="19"/>
      <c r="D8" s="150" t="s">
        <v>102</v>
      </c>
      <c r="L8" s="19"/>
    </row>
    <row r="9" s="2" customFormat="1" ht="14.5" customHeight="1">
      <c r="A9" s="37"/>
      <c r="B9" s="43"/>
      <c r="C9" s="37"/>
      <c r="D9" s="37"/>
      <c r="E9" s="15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104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4.5" customHeight="1">
      <c r="A11" s="37"/>
      <c r="B11" s="43"/>
      <c r="C11" s="37"/>
      <c r="D11" s="37"/>
      <c r="E11" s="153" t="s">
        <v>633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4" t="str">
        <f>'Rekapitulace stavby'!AN8</f>
        <v>7. 11. 2019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50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50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33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9"/>
      <c r="E31" s="159"/>
      <c r="F31" s="159"/>
      <c r="G31" s="159"/>
      <c r="H31" s="159"/>
      <c r="I31" s="159"/>
      <c r="J31" s="159"/>
      <c r="K31" s="15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0" t="s">
        <v>36</v>
      </c>
      <c r="E32" s="37"/>
      <c r="F32" s="37"/>
      <c r="G32" s="37"/>
      <c r="H32" s="37"/>
      <c r="I32" s="37"/>
      <c r="J32" s="161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2" t="s">
        <v>38</v>
      </c>
      <c r="G34" s="37"/>
      <c r="H34" s="37"/>
      <c r="I34" s="162" t="s">
        <v>37</v>
      </c>
      <c r="J34" s="162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2" t="s">
        <v>40</v>
      </c>
      <c r="E35" s="150" t="s">
        <v>41</v>
      </c>
      <c r="F35" s="163">
        <f>ROUND((SUM(BE121:BE160)),  2)</f>
        <v>0</v>
      </c>
      <c r="G35" s="37"/>
      <c r="H35" s="37"/>
      <c r="I35" s="164">
        <v>0.20999999999999999</v>
      </c>
      <c r="J35" s="163">
        <f>ROUND(((SUM(BE121:BE160))*I35),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42</v>
      </c>
      <c r="F36" s="163">
        <f>ROUND((SUM(BF121:BF160)),  2)</f>
        <v>0</v>
      </c>
      <c r="G36" s="37"/>
      <c r="H36" s="37"/>
      <c r="I36" s="164">
        <v>0.14999999999999999</v>
      </c>
      <c r="J36" s="163">
        <f>ROUND(((SUM(BF121:BF160))*I36),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43</v>
      </c>
      <c r="F37" s="163">
        <f>ROUND((SUM(BG121:BG160)),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44</v>
      </c>
      <c r="F38" s="163">
        <f>ROUND((SUM(BH121:BH160)),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45</v>
      </c>
      <c r="F39" s="163">
        <f>ROUND((SUM(BI121:BI160)),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83" t="str">
        <f>E7</f>
        <v>Odvedení splaškových vod z lokality Krnov - Ježník- 4.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0"/>
      <c r="C86" s="31" t="s">
        <v>102</v>
      </c>
      <c r="D86" s="21"/>
      <c r="E86" s="21"/>
      <c r="F86" s="21"/>
      <c r="G86" s="21"/>
      <c r="H86" s="21"/>
      <c r="I86" s="21"/>
      <c r="J86" s="21"/>
      <c r="K86" s="21"/>
      <c r="L86" s="19"/>
    </row>
    <row r="87" hidden="1" s="2" customFormat="1" ht="14.5" customHeight="1">
      <c r="A87" s="37"/>
      <c r="B87" s="38"/>
      <c r="C87" s="39"/>
      <c r="D87" s="39"/>
      <c r="E87" s="183" t="s">
        <v>103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1" t="s">
        <v>104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4.5" customHeight="1">
      <c r="A89" s="37"/>
      <c r="B89" s="38"/>
      <c r="C89" s="39"/>
      <c r="D89" s="39"/>
      <c r="E89" s="75" t="str">
        <f>E11</f>
        <v>SO 01.2 - Domovní kanalizační přípojky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Krnov</v>
      </c>
      <c r="G91" s="39"/>
      <c r="H91" s="39"/>
      <c r="I91" s="31" t="s">
        <v>22</v>
      </c>
      <c r="J91" s="78" t="str">
        <f>IF(J14="","",J14)</f>
        <v>7. 11. 2019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4.9" customHeight="1">
      <c r="A93" s="37"/>
      <c r="B93" s="38"/>
      <c r="C93" s="31" t="s">
        <v>24</v>
      </c>
      <c r="D93" s="39"/>
      <c r="E93" s="39"/>
      <c r="F93" s="26" t="str">
        <f>E17</f>
        <v>Město Krnov</v>
      </c>
      <c r="G93" s="39"/>
      <c r="H93" s="39"/>
      <c r="I93" s="31" t="s">
        <v>30</v>
      </c>
      <c r="J93" s="35" t="str">
        <f>E23</f>
        <v xml:space="preserve">KONEKO spol. s r.o.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4.9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9.28" customHeight="1">
      <c r="A96" s="37"/>
      <c r="B96" s="38"/>
      <c r="C96" s="185" t="s">
        <v>109</v>
      </c>
      <c r="D96" s="186"/>
      <c r="E96" s="186"/>
      <c r="F96" s="186"/>
      <c r="G96" s="186"/>
      <c r="H96" s="186"/>
      <c r="I96" s="186"/>
      <c r="J96" s="187" t="s">
        <v>110</v>
      </c>
      <c r="K96" s="18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2.8" customHeight="1">
      <c r="A98" s="37"/>
      <c r="B98" s="38"/>
      <c r="C98" s="188" t="s">
        <v>111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hidden="1" s="9" customFormat="1" ht="24.96" customHeight="1">
      <c r="A99" s="9"/>
      <c r="B99" s="189"/>
      <c r="C99" s="190"/>
      <c r="D99" s="191" t="s">
        <v>634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4.5" customHeight="1">
      <c r="A109" s="37"/>
      <c r="B109" s="38"/>
      <c r="C109" s="39"/>
      <c r="D109" s="39"/>
      <c r="E109" s="183" t="str">
        <f>E7</f>
        <v>Odvedení splaškových vod z lokality Krnov - Ježník- 4. část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102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4.5" customHeight="1">
      <c r="A111" s="37"/>
      <c r="B111" s="38"/>
      <c r="C111" s="39"/>
      <c r="D111" s="39"/>
      <c r="E111" s="183" t="s">
        <v>103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4.5" customHeight="1">
      <c r="A113" s="37"/>
      <c r="B113" s="38"/>
      <c r="C113" s="39"/>
      <c r="D113" s="39"/>
      <c r="E113" s="75" t="str">
        <f>E11</f>
        <v>SO 01.2 - Domovní kanalizační přípojky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Krnov</v>
      </c>
      <c r="G115" s="39"/>
      <c r="H115" s="39"/>
      <c r="I115" s="31" t="s">
        <v>22</v>
      </c>
      <c r="J115" s="78" t="str">
        <f>IF(J14="","",J14)</f>
        <v>7. 11. 2019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4.9" customHeight="1">
      <c r="A117" s="37"/>
      <c r="B117" s="38"/>
      <c r="C117" s="31" t="s">
        <v>24</v>
      </c>
      <c r="D117" s="39"/>
      <c r="E117" s="39"/>
      <c r="F117" s="26" t="str">
        <f>E17</f>
        <v>Město Krnov</v>
      </c>
      <c r="G117" s="39"/>
      <c r="H117" s="39"/>
      <c r="I117" s="31" t="s">
        <v>30</v>
      </c>
      <c r="J117" s="35" t="str">
        <f>E23</f>
        <v xml:space="preserve">KONEKO spol. s r.o.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4.9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95"/>
      <c r="B120" s="196"/>
      <c r="C120" s="197" t="s">
        <v>125</v>
      </c>
      <c r="D120" s="198" t="s">
        <v>61</v>
      </c>
      <c r="E120" s="198" t="s">
        <v>57</v>
      </c>
      <c r="F120" s="198" t="s">
        <v>58</v>
      </c>
      <c r="G120" s="198" t="s">
        <v>126</v>
      </c>
      <c r="H120" s="198" t="s">
        <v>127</v>
      </c>
      <c r="I120" s="198" t="s">
        <v>128</v>
      </c>
      <c r="J120" s="199" t="s">
        <v>110</v>
      </c>
      <c r="K120" s="200" t="s">
        <v>129</v>
      </c>
      <c r="L120" s="201"/>
      <c r="M120" s="99" t="s">
        <v>1</v>
      </c>
      <c r="N120" s="100" t="s">
        <v>40</v>
      </c>
      <c r="O120" s="100" t="s">
        <v>130</v>
      </c>
      <c r="P120" s="100" t="s">
        <v>131</v>
      </c>
      <c r="Q120" s="100" t="s">
        <v>132</v>
      </c>
      <c r="R120" s="100" t="s">
        <v>133</v>
      </c>
      <c r="S120" s="100" t="s">
        <v>134</v>
      </c>
      <c r="T120" s="101" t="s">
        <v>135</v>
      </c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</row>
    <row r="121" s="2" customFormat="1" ht="22.8" customHeight="1">
      <c r="A121" s="37"/>
      <c r="B121" s="38"/>
      <c r="C121" s="106" t="s">
        <v>136</v>
      </c>
      <c r="D121" s="39"/>
      <c r="E121" s="39"/>
      <c r="F121" s="39"/>
      <c r="G121" s="39"/>
      <c r="H121" s="39"/>
      <c r="I121" s="39"/>
      <c r="J121" s="202">
        <f>BK121</f>
        <v>0</v>
      </c>
      <c r="K121" s="39"/>
      <c r="L121" s="43"/>
      <c r="M121" s="102"/>
      <c r="N121" s="203"/>
      <c r="O121" s="103"/>
      <c r="P121" s="204">
        <f>P122</f>
        <v>0</v>
      </c>
      <c r="Q121" s="103"/>
      <c r="R121" s="204">
        <f>R122</f>
        <v>0</v>
      </c>
      <c r="S121" s="103"/>
      <c r="T121" s="20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112</v>
      </c>
      <c r="BK121" s="206">
        <f>BK122</f>
        <v>0</v>
      </c>
    </row>
    <row r="122" s="11" customFormat="1" ht="25.92" customHeight="1">
      <c r="A122" s="11"/>
      <c r="B122" s="207"/>
      <c r="C122" s="208"/>
      <c r="D122" s="209" t="s">
        <v>75</v>
      </c>
      <c r="E122" s="210" t="s">
        <v>163</v>
      </c>
      <c r="F122" s="210" t="s">
        <v>635</v>
      </c>
      <c r="G122" s="208"/>
      <c r="H122" s="208"/>
      <c r="I122" s="211"/>
      <c r="J122" s="212">
        <f>BK122</f>
        <v>0</v>
      </c>
      <c r="K122" s="208"/>
      <c r="L122" s="213"/>
      <c r="M122" s="214"/>
      <c r="N122" s="215"/>
      <c r="O122" s="215"/>
      <c r="P122" s="216">
        <f>SUM(P123:P160)</f>
        <v>0</v>
      </c>
      <c r="Q122" s="215"/>
      <c r="R122" s="216">
        <f>SUM(R123:R160)</f>
        <v>0</v>
      </c>
      <c r="S122" s="215"/>
      <c r="T122" s="217">
        <f>SUM(T123:T160)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8" t="s">
        <v>83</v>
      </c>
      <c r="AT122" s="219" t="s">
        <v>75</v>
      </c>
      <c r="AU122" s="219" t="s">
        <v>76</v>
      </c>
      <c r="AY122" s="218" t="s">
        <v>138</v>
      </c>
      <c r="BK122" s="220">
        <f>SUM(BK123:BK160)</f>
        <v>0</v>
      </c>
    </row>
    <row r="123" s="2" customFormat="1" ht="41.5" customHeight="1">
      <c r="A123" s="37"/>
      <c r="B123" s="38"/>
      <c r="C123" s="221" t="s">
        <v>93</v>
      </c>
      <c r="D123" s="221" t="s">
        <v>140</v>
      </c>
      <c r="E123" s="222" t="s">
        <v>636</v>
      </c>
      <c r="F123" s="223" t="s">
        <v>637</v>
      </c>
      <c r="G123" s="224" t="s">
        <v>143</v>
      </c>
      <c r="H123" s="225">
        <v>181.59999999999999</v>
      </c>
      <c r="I123" s="226"/>
      <c r="J123" s="227">
        <f>ROUND(I123*H123,2)</f>
        <v>0</v>
      </c>
      <c r="K123" s="228"/>
      <c r="L123" s="43"/>
      <c r="M123" s="229" t="s">
        <v>1</v>
      </c>
      <c r="N123" s="230" t="s">
        <v>41</v>
      </c>
      <c r="O123" s="90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3" t="s">
        <v>139</v>
      </c>
      <c r="AT123" s="233" t="s">
        <v>140</v>
      </c>
      <c r="AU123" s="233" t="s">
        <v>83</v>
      </c>
      <c r="AY123" s="16" t="s">
        <v>138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6" t="s">
        <v>83</v>
      </c>
      <c r="BK123" s="234">
        <f>ROUND(I123*H123,2)</f>
        <v>0</v>
      </c>
      <c r="BL123" s="16" t="s">
        <v>139</v>
      </c>
      <c r="BM123" s="233" t="s">
        <v>638</v>
      </c>
    </row>
    <row r="124" s="12" customFormat="1">
      <c r="A124" s="12"/>
      <c r="B124" s="235"/>
      <c r="C124" s="236"/>
      <c r="D124" s="237" t="s">
        <v>145</v>
      </c>
      <c r="E124" s="238" t="s">
        <v>1</v>
      </c>
      <c r="F124" s="239" t="s">
        <v>171</v>
      </c>
      <c r="G124" s="236"/>
      <c r="H124" s="238" t="s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45" t="s">
        <v>145</v>
      </c>
      <c r="AU124" s="245" t="s">
        <v>83</v>
      </c>
      <c r="AV124" s="12" t="s">
        <v>83</v>
      </c>
      <c r="AW124" s="12" t="s">
        <v>32</v>
      </c>
      <c r="AX124" s="12" t="s">
        <v>76</v>
      </c>
      <c r="AY124" s="245" t="s">
        <v>138</v>
      </c>
    </row>
    <row r="125" s="12" customFormat="1">
      <c r="A125" s="12"/>
      <c r="B125" s="235"/>
      <c r="C125" s="236"/>
      <c r="D125" s="237" t="s">
        <v>145</v>
      </c>
      <c r="E125" s="238" t="s">
        <v>1</v>
      </c>
      <c r="F125" s="239" t="s">
        <v>183</v>
      </c>
      <c r="G125" s="236"/>
      <c r="H125" s="238" t="s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5" t="s">
        <v>145</v>
      </c>
      <c r="AU125" s="245" t="s">
        <v>83</v>
      </c>
      <c r="AV125" s="12" t="s">
        <v>83</v>
      </c>
      <c r="AW125" s="12" t="s">
        <v>32</v>
      </c>
      <c r="AX125" s="12" t="s">
        <v>76</v>
      </c>
      <c r="AY125" s="245" t="s">
        <v>138</v>
      </c>
    </row>
    <row r="126" s="12" customFormat="1">
      <c r="A126" s="12"/>
      <c r="B126" s="235"/>
      <c r="C126" s="236"/>
      <c r="D126" s="237" t="s">
        <v>145</v>
      </c>
      <c r="E126" s="238" t="s">
        <v>1</v>
      </c>
      <c r="F126" s="239" t="s">
        <v>639</v>
      </c>
      <c r="G126" s="236"/>
      <c r="H126" s="238" t="s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45" t="s">
        <v>145</v>
      </c>
      <c r="AU126" s="245" t="s">
        <v>83</v>
      </c>
      <c r="AV126" s="12" t="s">
        <v>83</v>
      </c>
      <c r="AW126" s="12" t="s">
        <v>32</v>
      </c>
      <c r="AX126" s="12" t="s">
        <v>76</v>
      </c>
      <c r="AY126" s="245" t="s">
        <v>138</v>
      </c>
    </row>
    <row r="127" s="13" customFormat="1">
      <c r="A127" s="13"/>
      <c r="B127" s="246"/>
      <c r="C127" s="247"/>
      <c r="D127" s="237" t="s">
        <v>145</v>
      </c>
      <c r="E127" s="248" t="s">
        <v>1</v>
      </c>
      <c r="F127" s="249" t="s">
        <v>640</v>
      </c>
      <c r="G127" s="247"/>
      <c r="H127" s="250">
        <v>87.299999999999997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6" t="s">
        <v>145</v>
      </c>
      <c r="AU127" s="256" t="s">
        <v>83</v>
      </c>
      <c r="AV127" s="13" t="s">
        <v>85</v>
      </c>
      <c r="AW127" s="13" t="s">
        <v>32</v>
      </c>
      <c r="AX127" s="13" t="s">
        <v>76</v>
      </c>
      <c r="AY127" s="256" t="s">
        <v>138</v>
      </c>
    </row>
    <row r="128" s="13" customFormat="1">
      <c r="A128" s="13"/>
      <c r="B128" s="246"/>
      <c r="C128" s="247"/>
      <c r="D128" s="237" t="s">
        <v>145</v>
      </c>
      <c r="E128" s="248" t="s">
        <v>1</v>
      </c>
      <c r="F128" s="249" t="s">
        <v>641</v>
      </c>
      <c r="G128" s="247"/>
      <c r="H128" s="250">
        <v>53.5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6" t="s">
        <v>145</v>
      </c>
      <c r="AU128" s="256" t="s">
        <v>83</v>
      </c>
      <c r="AV128" s="13" t="s">
        <v>85</v>
      </c>
      <c r="AW128" s="13" t="s">
        <v>32</v>
      </c>
      <c r="AX128" s="13" t="s">
        <v>76</v>
      </c>
      <c r="AY128" s="256" t="s">
        <v>138</v>
      </c>
    </row>
    <row r="129" s="12" customFormat="1">
      <c r="A129" s="12"/>
      <c r="B129" s="235"/>
      <c r="C129" s="236"/>
      <c r="D129" s="237" t="s">
        <v>145</v>
      </c>
      <c r="E129" s="238" t="s">
        <v>1</v>
      </c>
      <c r="F129" s="239" t="s">
        <v>199</v>
      </c>
      <c r="G129" s="236"/>
      <c r="H129" s="238" t="s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5" t="s">
        <v>145</v>
      </c>
      <c r="AU129" s="245" t="s">
        <v>83</v>
      </c>
      <c r="AV129" s="12" t="s">
        <v>83</v>
      </c>
      <c r="AW129" s="12" t="s">
        <v>32</v>
      </c>
      <c r="AX129" s="12" t="s">
        <v>76</v>
      </c>
      <c r="AY129" s="245" t="s">
        <v>138</v>
      </c>
    </row>
    <row r="130" s="12" customFormat="1">
      <c r="A130" s="12"/>
      <c r="B130" s="235"/>
      <c r="C130" s="236"/>
      <c r="D130" s="237" t="s">
        <v>145</v>
      </c>
      <c r="E130" s="238" t="s">
        <v>1</v>
      </c>
      <c r="F130" s="239" t="s">
        <v>642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5" t="s">
        <v>145</v>
      </c>
      <c r="AU130" s="245" t="s">
        <v>83</v>
      </c>
      <c r="AV130" s="12" t="s">
        <v>83</v>
      </c>
      <c r="AW130" s="12" t="s">
        <v>32</v>
      </c>
      <c r="AX130" s="12" t="s">
        <v>76</v>
      </c>
      <c r="AY130" s="245" t="s">
        <v>138</v>
      </c>
    </row>
    <row r="131" s="13" customFormat="1">
      <c r="A131" s="13"/>
      <c r="B131" s="246"/>
      <c r="C131" s="247"/>
      <c r="D131" s="237" t="s">
        <v>145</v>
      </c>
      <c r="E131" s="248" t="s">
        <v>1</v>
      </c>
      <c r="F131" s="249" t="s">
        <v>643</v>
      </c>
      <c r="G131" s="247"/>
      <c r="H131" s="250">
        <v>8.3000000000000007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145</v>
      </c>
      <c r="AU131" s="256" t="s">
        <v>83</v>
      </c>
      <c r="AV131" s="13" t="s">
        <v>85</v>
      </c>
      <c r="AW131" s="13" t="s">
        <v>32</v>
      </c>
      <c r="AX131" s="13" t="s">
        <v>76</v>
      </c>
      <c r="AY131" s="256" t="s">
        <v>138</v>
      </c>
    </row>
    <row r="132" s="12" customFormat="1">
      <c r="A132" s="12"/>
      <c r="B132" s="235"/>
      <c r="C132" s="236"/>
      <c r="D132" s="237" t="s">
        <v>145</v>
      </c>
      <c r="E132" s="238" t="s">
        <v>1</v>
      </c>
      <c r="F132" s="239" t="s">
        <v>158</v>
      </c>
      <c r="G132" s="236"/>
      <c r="H132" s="238" t="s">
        <v>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5" t="s">
        <v>145</v>
      </c>
      <c r="AU132" s="245" t="s">
        <v>83</v>
      </c>
      <c r="AV132" s="12" t="s">
        <v>83</v>
      </c>
      <c r="AW132" s="12" t="s">
        <v>32</v>
      </c>
      <c r="AX132" s="12" t="s">
        <v>76</v>
      </c>
      <c r="AY132" s="245" t="s">
        <v>138</v>
      </c>
    </row>
    <row r="133" s="12" customFormat="1">
      <c r="A133" s="12"/>
      <c r="B133" s="235"/>
      <c r="C133" s="236"/>
      <c r="D133" s="237" t="s">
        <v>145</v>
      </c>
      <c r="E133" s="238" t="s">
        <v>1</v>
      </c>
      <c r="F133" s="239" t="s">
        <v>644</v>
      </c>
      <c r="G133" s="236"/>
      <c r="H133" s="238" t="s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5" t="s">
        <v>145</v>
      </c>
      <c r="AU133" s="245" t="s">
        <v>83</v>
      </c>
      <c r="AV133" s="12" t="s">
        <v>83</v>
      </c>
      <c r="AW133" s="12" t="s">
        <v>32</v>
      </c>
      <c r="AX133" s="12" t="s">
        <v>76</v>
      </c>
      <c r="AY133" s="245" t="s">
        <v>138</v>
      </c>
    </row>
    <row r="134" s="13" customFormat="1">
      <c r="A134" s="13"/>
      <c r="B134" s="246"/>
      <c r="C134" s="247"/>
      <c r="D134" s="237" t="s">
        <v>145</v>
      </c>
      <c r="E134" s="248" t="s">
        <v>1</v>
      </c>
      <c r="F134" s="249" t="s">
        <v>160</v>
      </c>
      <c r="G134" s="247"/>
      <c r="H134" s="250">
        <v>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145</v>
      </c>
      <c r="AU134" s="256" t="s">
        <v>83</v>
      </c>
      <c r="AV134" s="13" t="s">
        <v>85</v>
      </c>
      <c r="AW134" s="13" t="s">
        <v>32</v>
      </c>
      <c r="AX134" s="13" t="s">
        <v>76</v>
      </c>
      <c r="AY134" s="256" t="s">
        <v>138</v>
      </c>
    </row>
    <row r="135" s="12" customFormat="1">
      <c r="A135" s="12"/>
      <c r="B135" s="235"/>
      <c r="C135" s="236"/>
      <c r="D135" s="237" t="s">
        <v>145</v>
      </c>
      <c r="E135" s="238" t="s">
        <v>1</v>
      </c>
      <c r="F135" s="239" t="s">
        <v>161</v>
      </c>
      <c r="G135" s="236"/>
      <c r="H135" s="238" t="s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5" t="s">
        <v>145</v>
      </c>
      <c r="AU135" s="245" t="s">
        <v>83</v>
      </c>
      <c r="AV135" s="12" t="s">
        <v>83</v>
      </c>
      <c r="AW135" s="12" t="s">
        <v>32</v>
      </c>
      <c r="AX135" s="12" t="s">
        <v>76</v>
      </c>
      <c r="AY135" s="245" t="s">
        <v>138</v>
      </c>
    </row>
    <row r="136" s="12" customFormat="1">
      <c r="A136" s="12"/>
      <c r="B136" s="235"/>
      <c r="C136" s="236"/>
      <c r="D136" s="237" t="s">
        <v>145</v>
      </c>
      <c r="E136" s="238" t="s">
        <v>1</v>
      </c>
      <c r="F136" s="239" t="s">
        <v>645</v>
      </c>
      <c r="G136" s="236"/>
      <c r="H136" s="238" t="s">
        <v>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45" t="s">
        <v>145</v>
      </c>
      <c r="AU136" s="245" t="s">
        <v>83</v>
      </c>
      <c r="AV136" s="12" t="s">
        <v>83</v>
      </c>
      <c r="AW136" s="12" t="s">
        <v>32</v>
      </c>
      <c r="AX136" s="12" t="s">
        <v>76</v>
      </c>
      <c r="AY136" s="245" t="s">
        <v>138</v>
      </c>
    </row>
    <row r="137" s="13" customFormat="1">
      <c r="A137" s="13"/>
      <c r="B137" s="246"/>
      <c r="C137" s="247"/>
      <c r="D137" s="237" t="s">
        <v>145</v>
      </c>
      <c r="E137" s="248" t="s">
        <v>1</v>
      </c>
      <c r="F137" s="249" t="s">
        <v>646</v>
      </c>
      <c r="G137" s="247"/>
      <c r="H137" s="250">
        <v>8.6999999999999993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145</v>
      </c>
      <c r="AU137" s="256" t="s">
        <v>83</v>
      </c>
      <c r="AV137" s="13" t="s">
        <v>85</v>
      </c>
      <c r="AW137" s="13" t="s">
        <v>32</v>
      </c>
      <c r="AX137" s="13" t="s">
        <v>76</v>
      </c>
      <c r="AY137" s="256" t="s">
        <v>138</v>
      </c>
    </row>
    <row r="138" s="12" customFormat="1">
      <c r="A138" s="12"/>
      <c r="B138" s="235"/>
      <c r="C138" s="236"/>
      <c r="D138" s="237" t="s">
        <v>145</v>
      </c>
      <c r="E138" s="238" t="s">
        <v>1</v>
      </c>
      <c r="F138" s="239" t="s">
        <v>164</v>
      </c>
      <c r="G138" s="236"/>
      <c r="H138" s="238" t="s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5" t="s">
        <v>145</v>
      </c>
      <c r="AU138" s="245" t="s">
        <v>83</v>
      </c>
      <c r="AV138" s="12" t="s">
        <v>83</v>
      </c>
      <c r="AW138" s="12" t="s">
        <v>32</v>
      </c>
      <c r="AX138" s="12" t="s">
        <v>76</v>
      </c>
      <c r="AY138" s="245" t="s">
        <v>138</v>
      </c>
    </row>
    <row r="139" s="12" customFormat="1">
      <c r="A139" s="12"/>
      <c r="B139" s="235"/>
      <c r="C139" s="236"/>
      <c r="D139" s="237" t="s">
        <v>145</v>
      </c>
      <c r="E139" s="238" t="s">
        <v>1</v>
      </c>
      <c r="F139" s="239" t="s">
        <v>647</v>
      </c>
      <c r="G139" s="236"/>
      <c r="H139" s="238" t="s">
        <v>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45" t="s">
        <v>145</v>
      </c>
      <c r="AU139" s="245" t="s">
        <v>83</v>
      </c>
      <c r="AV139" s="12" t="s">
        <v>83</v>
      </c>
      <c r="AW139" s="12" t="s">
        <v>32</v>
      </c>
      <c r="AX139" s="12" t="s">
        <v>76</v>
      </c>
      <c r="AY139" s="245" t="s">
        <v>138</v>
      </c>
    </row>
    <row r="140" s="13" customFormat="1">
      <c r="A140" s="13"/>
      <c r="B140" s="246"/>
      <c r="C140" s="247"/>
      <c r="D140" s="237" t="s">
        <v>145</v>
      </c>
      <c r="E140" s="248" t="s">
        <v>1</v>
      </c>
      <c r="F140" s="249" t="s">
        <v>648</v>
      </c>
      <c r="G140" s="247"/>
      <c r="H140" s="250">
        <v>14.6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145</v>
      </c>
      <c r="AU140" s="256" t="s">
        <v>83</v>
      </c>
      <c r="AV140" s="13" t="s">
        <v>85</v>
      </c>
      <c r="AW140" s="13" t="s">
        <v>32</v>
      </c>
      <c r="AX140" s="13" t="s">
        <v>76</v>
      </c>
      <c r="AY140" s="256" t="s">
        <v>138</v>
      </c>
    </row>
    <row r="141" s="12" customFormat="1">
      <c r="A141" s="12"/>
      <c r="B141" s="235"/>
      <c r="C141" s="236"/>
      <c r="D141" s="237" t="s">
        <v>145</v>
      </c>
      <c r="E141" s="238" t="s">
        <v>1</v>
      </c>
      <c r="F141" s="239" t="s">
        <v>548</v>
      </c>
      <c r="G141" s="236"/>
      <c r="H141" s="238" t="s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45" t="s">
        <v>145</v>
      </c>
      <c r="AU141" s="245" t="s">
        <v>83</v>
      </c>
      <c r="AV141" s="12" t="s">
        <v>83</v>
      </c>
      <c r="AW141" s="12" t="s">
        <v>32</v>
      </c>
      <c r="AX141" s="12" t="s">
        <v>76</v>
      </c>
      <c r="AY141" s="245" t="s">
        <v>138</v>
      </c>
    </row>
    <row r="142" s="13" customFormat="1">
      <c r="A142" s="13"/>
      <c r="B142" s="246"/>
      <c r="C142" s="247"/>
      <c r="D142" s="237" t="s">
        <v>145</v>
      </c>
      <c r="E142" s="248" t="s">
        <v>1</v>
      </c>
      <c r="F142" s="249" t="s">
        <v>649</v>
      </c>
      <c r="G142" s="247"/>
      <c r="H142" s="250">
        <v>7.2000000000000002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145</v>
      </c>
      <c r="AU142" s="256" t="s">
        <v>83</v>
      </c>
      <c r="AV142" s="13" t="s">
        <v>85</v>
      </c>
      <c r="AW142" s="13" t="s">
        <v>32</v>
      </c>
      <c r="AX142" s="13" t="s">
        <v>76</v>
      </c>
      <c r="AY142" s="256" t="s">
        <v>138</v>
      </c>
    </row>
    <row r="143" s="2" customFormat="1" ht="41.5" customHeight="1">
      <c r="A143" s="37"/>
      <c r="B143" s="38"/>
      <c r="C143" s="221" t="s">
        <v>139</v>
      </c>
      <c r="D143" s="221" t="s">
        <v>140</v>
      </c>
      <c r="E143" s="222" t="s">
        <v>650</v>
      </c>
      <c r="F143" s="223" t="s">
        <v>651</v>
      </c>
      <c r="G143" s="224" t="s">
        <v>143</v>
      </c>
      <c r="H143" s="225">
        <v>146.40000000000001</v>
      </c>
      <c r="I143" s="226"/>
      <c r="J143" s="227">
        <f>ROUND(I143*H143,2)</f>
        <v>0</v>
      </c>
      <c r="K143" s="228"/>
      <c r="L143" s="43"/>
      <c r="M143" s="229" t="s">
        <v>1</v>
      </c>
      <c r="N143" s="230" t="s">
        <v>41</v>
      </c>
      <c r="O143" s="90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3" t="s">
        <v>139</v>
      </c>
      <c r="AT143" s="233" t="s">
        <v>140</v>
      </c>
      <c r="AU143" s="233" t="s">
        <v>83</v>
      </c>
      <c r="AY143" s="16" t="s">
        <v>138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6" t="s">
        <v>83</v>
      </c>
      <c r="BK143" s="234">
        <f>ROUND(I143*H143,2)</f>
        <v>0</v>
      </c>
      <c r="BL143" s="16" t="s">
        <v>139</v>
      </c>
      <c r="BM143" s="233" t="s">
        <v>652</v>
      </c>
    </row>
    <row r="144" s="12" customFormat="1">
      <c r="A144" s="12"/>
      <c r="B144" s="235"/>
      <c r="C144" s="236"/>
      <c r="D144" s="237" t="s">
        <v>145</v>
      </c>
      <c r="E144" s="238" t="s">
        <v>1</v>
      </c>
      <c r="F144" s="239" t="s">
        <v>171</v>
      </c>
      <c r="G144" s="236"/>
      <c r="H144" s="238" t="s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5" t="s">
        <v>145</v>
      </c>
      <c r="AU144" s="245" t="s">
        <v>83</v>
      </c>
      <c r="AV144" s="12" t="s">
        <v>83</v>
      </c>
      <c r="AW144" s="12" t="s">
        <v>32</v>
      </c>
      <c r="AX144" s="12" t="s">
        <v>76</v>
      </c>
      <c r="AY144" s="245" t="s">
        <v>138</v>
      </c>
    </row>
    <row r="145" s="12" customFormat="1">
      <c r="A145" s="12"/>
      <c r="B145" s="235"/>
      <c r="C145" s="236"/>
      <c r="D145" s="237" t="s">
        <v>145</v>
      </c>
      <c r="E145" s="238" t="s">
        <v>1</v>
      </c>
      <c r="F145" s="239" t="s">
        <v>183</v>
      </c>
      <c r="G145" s="236"/>
      <c r="H145" s="238" t="s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5" t="s">
        <v>145</v>
      </c>
      <c r="AU145" s="245" t="s">
        <v>83</v>
      </c>
      <c r="AV145" s="12" t="s">
        <v>83</v>
      </c>
      <c r="AW145" s="12" t="s">
        <v>32</v>
      </c>
      <c r="AX145" s="12" t="s">
        <v>76</v>
      </c>
      <c r="AY145" s="245" t="s">
        <v>138</v>
      </c>
    </row>
    <row r="146" s="12" customFormat="1">
      <c r="A146" s="12"/>
      <c r="B146" s="235"/>
      <c r="C146" s="236"/>
      <c r="D146" s="237" t="s">
        <v>145</v>
      </c>
      <c r="E146" s="238" t="s">
        <v>1</v>
      </c>
      <c r="F146" s="239" t="s">
        <v>653</v>
      </c>
      <c r="G146" s="236"/>
      <c r="H146" s="238" t="s">
        <v>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5" t="s">
        <v>145</v>
      </c>
      <c r="AU146" s="245" t="s">
        <v>83</v>
      </c>
      <c r="AV146" s="12" t="s">
        <v>83</v>
      </c>
      <c r="AW146" s="12" t="s">
        <v>32</v>
      </c>
      <c r="AX146" s="12" t="s">
        <v>76</v>
      </c>
      <c r="AY146" s="245" t="s">
        <v>138</v>
      </c>
    </row>
    <row r="147" s="13" customFormat="1">
      <c r="A147" s="13"/>
      <c r="B147" s="246"/>
      <c r="C147" s="247"/>
      <c r="D147" s="237" t="s">
        <v>145</v>
      </c>
      <c r="E147" s="248" t="s">
        <v>1</v>
      </c>
      <c r="F147" s="249" t="s">
        <v>654</v>
      </c>
      <c r="G147" s="247"/>
      <c r="H147" s="250">
        <v>146.40000000000001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145</v>
      </c>
      <c r="AU147" s="256" t="s">
        <v>83</v>
      </c>
      <c r="AV147" s="13" t="s">
        <v>85</v>
      </c>
      <c r="AW147" s="13" t="s">
        <v>32</v>
      </c>
      <c r="AX147" s="13" t="s">
        <v>76</v>
      </c>
      <c r="AY147" s="256" t="s">
        <v>138</v>
      </c>
    </row>
    <row r="148" s="2" customFormat="1" ht="62.5" customHeight="1">
      <c r="A148" s="37"/>
      <c r="B148" s="38"/>
      <c r="C148" s="221" t="s">
        <v>85</v>
      </c>
      <c r="D148" s="221" t="s">
        <v>140</v>
      </c>
      <c r="E148" s="222" t="s">
        <v>655</v>
      </c>
      <c r="F148" s="223" t="s">
        <v>656</v>
      </c>
      <c r="G148" s="224" t="s">
        <v>553</v>
      </c>
      <c r="H148" s="225">
        <v>90</v>
      </c>
      <c r="I148" s="226"/>
      <c r="J148" s="227">
        <f>ROUND(I148*H148,2)</f>
        <v>0</v>
      </c>
      <c r="K148" s="228"/>
      <c r="L148" s="43"/>
      <c r="M148" s="229" t="s">
        <v>1</v>
      </c>
      <c r="N148" s="230" t="s">
        <v>41</v>
      </c>
      <c r="O148" s="90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3" t="s">
        <v>139</v>
      </c>
      <c r="AT148" s="233" t="s">
        <v>140</v>
      </c>
      <c r="AU148" s="233" t="s">
        <v>83</v>
      </c>
      <c r="AY148" s="16" t="s">
        <v>138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6" t="s">
        <v>83</v>
      </c>
      <c r="BK148" s="234">
        <f>ROUND(I148*H148,2)</f>
        <v>0</v>
      </c>
      <c r="BL148" s="16" t="s">
        <v>139</v>
      </c>
      <c r="BM148" s="233" t="s">
        <v>657</v>
      </c>
    </row>
    <row r="149" s="12" customFormat="1">
      <c r="A149" s="12"/>
      <c r="B149" s="235"/>
      <c r="C149" s="236"/>
      <c r="D149" s="237" t="s">
        <v>145</v>
      </c>
      <c r="E149" s="238" t="s">
        <v>1</v>
      </c>
      <c r="F149" s="239" t="s">
        <v>658</v>
      </c>
      <c r="G149" s="236"/>
      <c r="H149" s="238" t="s">
        <v>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145</v>
      </c>
      <c r="AU149" s="245" t="s">
        <v>83</v>
      </c>
      <c r="AV149" s="12" t="s">
        <v>83</v>
      </c>
      <c r="AW149" s="12" t="s">
        <v>32</v>
      </c>
      <c r="AX149" s="12" t="s">
        <v>76</v>
      </c>
      <c r="AY149" s="245" t="s">
        <v>138</v>
      </c>
    </row>
    <row r="150" s="13" customFormat="1">
      <c r="A150" s="13"/>
      <c r="B150" s="246"/>
      <c r="C150" s="247"/>
      <c r="D150" s="237" t="s">
        <v>145</v>
      </c>
      <c r="E150" s="248" t="s">
        <v>1</v>
      </c>
      <c r="F150" s="249" t="s">
        <v>539</v>
      </c>
      <c r="G150" s="247"/>
      <c r="H150" s="250">
        <v>70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145</v>
      </c>
      <c r="AU150" s="256" t="s">
        <v>83</v>
      </c>
      <c r="AV150" s="13" t="s">
        <v>85</v>
      </c>
      <c r="AW150" s="13" t="s">
        <v>32</v>
      </c>
      <c r="AX150" s="13" t="s">
        <v>76</v>
      </c>
      <c r="AY150" s="256" t="s">
        <v>138</v>
      </c>
    </row>
    <row r="151" s="12" customFormat="1">
      <c r="A151" s="12"/>
      <c r="B151" s="235"/>
      <c r="C151" s="236"/>
      <c r="D151" s="237" t="s">
        <v>145</v>
      </c>
      <c r="E151" s="238" t="s">
        <v>1</v>
      </c>
      <c r="F151" s="239" t="s">
        <v>162</v>
      </c>
      <c r="G151" s="236"/>
      <c r="H151" s="238" t="s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145</v>
      </c>
      <c r="AU151" s="245" t="s">
        <v>83</v>
      </c>
      <c r="AV151" s="12" t="s">
        <v>83</v>
      </c>
      <c r="AW151" s="12" t="s">
        <v>32</v>
      </c>
      <c r="AX151" s="12" t="s">
        <v>76</v>
      </c>
      <c r="AY151" s="245" t="s">
        <v>138</v>
      </c>
    </row>
    <row r="152" s="13" customFormat="1">
      <c r="A152" s="13"/>
      <c r="B152" s="246"/>
      <c r="C152" s="247"/>
      <c r="D152" s="237" t="s">
        <v>145</v>
      </c>
      <c r="E152" s="248" t="s">
        <v>1</v>
      </c>
      <c r="F152" s="249" t="s">
        <v>139</v>
      </c>
      <c r="G152" s="247"/>
      <c r="H152" s="250">
        <v>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145</v>
      </c>
      <c r="AU152" s="256" t="s">
        <v>83</v>
      </c>
      <c r="AV152" s="13" t="s">
        <v>85</v>
      </c>
      <c r="AW152" s="13" t="s">
        <v>32</v>
      </c>
      <c r="AX152" s="13" t="s">
        <v>76</v>
      </c>
      <c r="AY152" s="256" t="s">
        <v>138</v>
      </c>
    </row>
    <row r="153" s="12" customFormat="1">
      <c r="A153" s="12"/>
      <c r="B153" s="235"/>
      <c r="C153" s="236"/>
      <c r="D153" s="237" t="s">
        <v>145</v>
      </c>
      <c r="E153" s="238" t="s">
        <v>1</v>
      </c>
      <c r="F153" s="239" t="s">
        <v>158</v>
      </c>
      <c r="G153" s="236"/>
      <c r="H153" s="238" t="s">
        <v>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5" t="s">
        <v>145</v>
      </c>
      <c r="AU153" s="245" t="s">
        <v>83</v>
      </c>
      <c r="AV153" s="12" t="s">
        <v>83</v>
      </c>
      <c r="AW153" s="12" t="s">
        <v>32</v>
      </c>
      <c r="AX153" s="12" t="s">
        <v>76</v>
      </c>
      <c r="AY153" s="245" t="s">
        <v>138</v>
      </c>
    </row>
    <row r="154" s="13" customFormat="1">
      <c r="A154" s="13"/>
      <c r="B154" s="246"/>
      <c r="C154" s="247"/>
      <c r="D154" s="237" t="s">
        <v>145</v>
      </c>
      <c r="E154" s="248" t="s">
        <v>1</v>
      </c>
      <c r="F154" s="249" t="s">
        <v>83</v>
      </c>
      <c r="G154" s="247"/>
      <c r="H154" s="250">
        <v>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145</v>
      </c>
      <c r="AU154" s="256" t="s">
        <v>83</v>
      </c>
      <c r="AV154" s="13" t="s">
        <v>85</v>
      </c>
      <c r="AW154" s="13" t="s">
        <v>32</v>
      </c>
      <c r="AX154" s="13" t="s">
        <v>76</v>
      </c>
      <c r="AY154" s="256" t="s">
        <v>138</v>
      </c>
    </row>
    <row r="155" s="12" customFormat="1">
      <c r="A155" s="12"/>
      <c r="B155" s="235"/>
      <c r="C155" s="236"/>
      <c r="D155" s="237" t="s">
        <v>145</v>
      </c>
      <c r="E155" s="238" t="s">
        <v>1</v>
      </c>
      <c r="F155" s="239" t="s">
        <v>161</v>
      </c>
      <c r="G155" s="236"/>
      <c r="H155" s="238" t="s">
        <v>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5" t="s">
        <v>145</v>
      </c>
      <c r="AU155" s="245" t="s">
        <v>83</v>
      </c>
      <c r="AV155" s="12" t="s">
        <v>83</v>
      </c>
      <c r="AW155" s="12" t="s">
        <v>32</v>
      </c>
      <c r="AX155" s="12" t="s">
        <v>76</v>
      </c>
      <c r="AY155" s="245" t="s">
        <v>138</v>
      </c>
    </row>
    <row r="156" s="13" customFormat="1">
      <c r="A156" s="13"/>
      <c r="B156" s="246"/>
      <c r="C156" s="247"/>
      <c r="D156" s="237" t="s">
        <v>145</v>
      </c>
      <c r="E156" s="248" t="s">
        <v>1</v>
      </c>
      <c r="F156" s="249" t="s">
        <v>139</v>
      </c>
      <c r="G156" s="247"/>
      <c r="H156" s="250">
        <v>4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145</v>
      </c>
      <c r="AU156" s="256" t="s">
        <v>83</v>
      </c>
      <c r="AV156" s="13" t="s">
        <v>85</v>
      </c>
      <c r="AW156" s="13" t="s">
        <v>32</v>
      </c>
      <c r="AX156" s="13" t="s">
        <v>76</v>
      </c>
      <c r="AY156" s="256" t="s">
        <v>138</v>
      </c>
    </row>
    <row r="157" s="12" customFormat="1">
      <c r="A157" s="12"/>
      <c r="B157" s="235"/>
      <c r="C157" s="236"/>
      <c r="D157" s="237" t="s">
        <v>145</v>
      </c>
      <c r="E157" s="238" t="s">
        <v>1</v>
      </c>
      <c r="F157" s="239" t="s">
        <v>164</v>
      </c>
      <c r="G157" s="236"/>
      <c r="H157" s="238" t="s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145</v>
      </c>
      <c r="AU157" s="245" t="s">
        <v>83</v>
      </c>
      <c r="AV157" s="12" t="s">
        <v>83</v>
      </c>
      <c r="AW157" s="12" t="s">
        <v>32</v>
      </c>
      <c r="AX157" s="12" t="s">
        <v>76</v>
      </c>
      <c r="AY157" s="245" t="s">
        <v>138</v>
      </c>
    </row>
    <row r="158" s="13" customFormat="1">
      <c r="A158" s="13"/>
      <c r="B158" s="246"/>
      <c r="C158" s="247"/>
      <c r="D158" s="237" t="s">
        <v>145</v>
      </c>
      <c r="E158" s="248" t="s">
        <v>1</v>
      </c>
      <c r="F158" s="249" t="s">
        <v>173</v>
      </c>
      <c r="G158" s="247"/>
      <c r="H158" s="250">
        <v>7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145</v>
      </c>
      <c r="AU158" s="256" t="s">
        <v>83</v>
      </c>
      <c r="AV158" s="13" t="s">
        <v>85</v>
      </c>
      <c r="AW158" s="13" t="s">
        <v>32</v>
      </c>
      <c r="AX158" s="13" t="s">
        <v>76</v>
      </c>
      <c r="AY158" s="256" t="s">
        <v>138</v>
      </c>
    </row>
    <row r="159" s="12" customFormat="1">
      <c r="A159" s="12"/>
      <c r="B159" s="235"/>
      <c r="C159" s="236"/>
      <c r="D159" s="237" t="s">
        <v>145</v>
      </c>
      <c r="E159" s="238" t="s">
        <v>1</v>
      </c>
      <c r="F159" s="239" t="s">
        <v>548</v>
      </c>
      <c r="G159" s="236"/>
      <c r="H159" s="238" t="s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5" t="s">
        <v>145</v>
      </c>
      <c r="AU159" s="245" t="s">
        <v>83</v>
      </c>
      <c r="AV159" s="12" t="s">
        <v>83</v>
      </c>
      <c r="AW159" s="12" t="s">
        <v>32</v>
      </c>
      <c r="AX159" s="12" t="s">
        <v>76</v>
      </c>
      <c r="AY159" s="245" t="s">
        <v>138</v>
      </c>
    </row>
    <row r="160" s="13" customFormat="1">
      <c r="A160" s="13"/>
      <c r="B160" s="246"/>
      <c r="C160" s="247"/>
      <c r="D160" s="237" t="s">
        <v>145</v>
      </c>
      <c r="E160" s="248" t="s">
        <v>1</v>
      </c>
      <c r="F160" s="249" t="s">
        <v>139</v>
      </c>
      <c r="G160" s="247"/>
      <c r="H160" s="250">
        <v>4</v>
      </c>
      <c r="I160" s="251"/>
      <c r="J160" s="247"/>
      <c r="K160" s="247"/>
      <c r="L160" s="25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145</v>
      </c>
      <c r="AU160" s="256" t="s">
        <v>83</v>
      </c>
      <c r="AV160" s="13" t="s">
        <v>85</v>
      </c>
      <c r="AW160" s="13" t="s">
        <v>32</v>
      </c>
      <c r="AX160" s="13" t="s">
        <v>76</v>
      </c>
      <c r="AY160" s="256" t="s">
        <v>138</v>
      </c>
    </row>
    <row r="161" s="2" customFormat="1" ht="6.96" customHeight="1">
      <c r="A161" s="37"/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43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</sheetData>
  <sheetProtection sheet="1" autoFilter="0" formatColumns="0" formatRows="0" objects="1" scenarios="1" spinCount="100000" saltValue="eUkigsNorxf8RfSF9biRA/nlX9nwseTtXMkR/D7kcjfGCs7FryE4SNeNXvuT6rGTkV0ZsXg1xT8yKR7QLIbmRw==" hashValue="aVbO1N7hfiUqYwjC7tTgXoP0a7i/2NV4ZurIpC1ghTkpM9xtFKaFbVLexmfbozCeZlg6L0wpyyIUbstIbz5Nrw==" algorithmName="SHA-512" password="CC35"/>
  <autoFilter ref="C120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85</v>
      </c>
    </row>
    <row r="4" s="1" customFormat="1" ht="24.96" customHeight="1">
      <c r="B4" s="19"/>
      <c r="D4" s="148" t="s">
        <v>101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4.5" customHeight="1">
      <c r="B7" s="19"/>
      <c r="E7" s="151" t="str">
        <f>'Rekapitulace stavby'!K6</f>
        <v>Odvedení splaškových vod z lokality Krnov - Ježník- 4. část</v>
      </c>
      <c r="F7" s="150"/>
      <c r="G7" s="150"/>
      <c r="H7" s="150"/>
      <c r="L7" s="19"/>
    </row>
    <row r="8" s="1" customFormat="1" ht="12" customHeight="1">
      <c r="B8" s="19"/>
      <c r="D8" s="150" t="s">
        <v>102</v>
      </c>
      <c r="L8" s="19"/>
    </row>
    <row r="9" s="2" customFormat="1" ht="14.5" customHeight="1">
      <c r="A9" s="37"/>
      <c r="B9" s="43"/>
      <c r="C9" s="37"/>
      <c r="D9" s="37"/>
      <c r="E9" s="15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104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4.5" customHeight="1">
      <c r="A11" s="37"/>
      <c r="B11" s="43"/>
      <c r="C11" s="37"/>
      <c r="D11" s="37"/>
      <c r="E11" s="153" t="s">
        <v>659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4" t="str">
        <f>'Rekapitulace stavby'!AN8</f>
        <v>7. 11. 2019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50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50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33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9"/>
      <c r="E31" s="159"/>
      <c r="F31" s="159"/>
      <c r="G31" s="159"/>
      <c r="H31" s="159"/>
      <c r="I31" s="159"/>
      <c r="J31" s="159"/>
      <c r="K31" s="15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0" t="s">
        <v>36</v>
      </c>
      <c r="E32" s="37"/>
      <c r="F32" s="37"/>
      <c r="G32" s="37"/>
      <c r="H32" s="37"/>
      <c r="I32" s="37"/>
      <c r="J32" s="161">
        <f>ROUND(J147,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2" t="s">
        <v>38</v>
      </c>
      <c r="G34" s="37"/>
      <c r="H34" s="37"/>
      <c r="I34" s="162" t="s">
        <v>37</v>
      </c>
      <c r="J34" s="162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2" t="s">
        <v>40</v>
      </c>
      <c r="E35" s="150" t="s">
        <v>41</v>
      </c>
      <c r="F35" s="163">
        <f>ROUND((SUM(BE147:BE214)),  2)</f>
        <v>0</v>
      </c>
      <c r="G35" s="37"/>
      <c r="H35" s="37"/>
      <c r="I35" s="164">
        <v>0.20999999999999999</v>
      </c>
      <c r="J35" s="163">
        <f>ROUND(((SUM(BE147:BE214))*I35),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42</v>
      </c>
      <c r="F36" s="163">
        <f>ROUND((SUM(BF147:BF214)),  2)</f>
        <v>0</v>
      </c>
      <c r="G36" s="37"/>
      <c r="H36" s="37"/>
      <c r="I36" s="164">
        <v>0.14999999999999999</v>
      </c>
      <c r="J36" s="163">
        <f>ROUND(((SUM(BF147:BF214))*I36),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43</v>
      </c>
      <c r="F37" s="163">
        <f>ROUND((SUM(BG147:BG214)),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44</v>
      </c>
      <c r="F38" s="163">
        <f>ROUND((SUM(BH147:BH214)),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45</v>
      </c>
      <c r="F39" s="163">
        <f>ROUND((SUM(BI147:BI214)),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83" t="str">
        <f>E7</f>
        <v>Odvedení splaškových vod z lokality Krnov - Ježník- 4.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0"/>
      <c r="C86" s="31" t="s">
        <v>102</v>
      </c>
      <c r="D86" s="21"/>
      <c r="E86" s="21"/>
      <c r="F86" s="21"/>
      <c r="G86" s="21"/>
      <c r="H86" s="21"/>
      <c r="I86" s="21"/>
      <c r="J86" s="21"/>
      <c r="K86" s="21"/>
      <c r="L86" s="19"/>
    </row>
    <row r="87" hidden="1" s="2" customFormat="1" ht="14.5" customHeight="1">
      <c r="A87" s="37"/>
      <c r="B87" s="38"/>
      <c r="C87" s="39"/>
      <c r="D87" s="39"/>
      <c r="E87" s="183" t="s">
        <v>103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1" t="s">
        <v>104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4.5" customHeight="1">
      <c r="A89" s="37"/>
      <c r="B89" s="38"/>
      <c r="C89" s="39"/>
      <c r="D89" s="39"/>
      <c r="E89" s="75" t="str">
        <f>E11</f>
        <v>00-00 - Ostatní a vedlejší náklady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Krnov</v>
      </c>
      <c r="G91" s="39"/>
      <c r="H91" s="39"/>
      <c r="I91" s="31" t="s">
        <v>22</v>
      </c>
      <c r="J91" s="78" t="str">
        <f>IF(J14="","",J14)</f>
        <v>7. 11. 2019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4.9" customHeight="1">
      <c r="A93" s="37"/>
      <c r="B93" s="38"/>
      <c r="C93" s="31" t="s">
        <v>24</v>
      </c>
      <c r="D93" s="39"/>
      <c r="E93" s="39"/>
      <c r="F93" s="26" t="str">
        <f>E17</f>
        <v>Město Krnov</v>
      </c>
      <c r="G93" s="39"/>
      <c r="H93" s="39"/>
      <c r="I93" s="31" t="s">
        <v>30</v>
      </c>
      <c r="J93" s="35" t="str">
        <f>E23</f>
        <v xml:space="preserve">KONEKO spol. s r.o.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4.9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9.28" customHeight="1">
      <c r="A96" s="37"/>
      <c r="B96" s="38"/>
      <c r="C96" s="185" t="s">
        <v>109</v>
      </c>
      <c r="D96" s="186"/>
      <c r="E96" s="186"/>
      <c r="F96" s="186"/>
      <c r="G96" s="186"/>
      <c r="H96" s="186"/>
      <c r="I96" s="186"/>
      <c r="J96" s="187" t="s">
        <v>110</v>
      </c>
      <c r="K96" s="18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2.8" customHeight="1">
      <c r="A98" s="37"/>
      <c r="B98" s="38"/>
      <c r="C98" s="188" t="s">
        <v>111</v>
      </c>
      <c r="D98" s="39"/>
      <c r="E98" s="39"/>
      <c r="F98" s="39"/>
      <c r="G98" s="39"/>
      <c r="H98" s="39"/>
      <c r="I98" s="39"/>
      <c r="J98" s="109">
        <f>J147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hidden="1" s="9" customFormat="1" ht="24.96" customHeight="1">
      <c r="A99" s="9"/>
      <c r="B99" s="189"/>
      <c r="C99" s="190"/>
      <c r="D99" s="191" t="s">
        <v>660</v>
      </c>
      <c r="E99" s="192"/>
      <c r="F99" s="192"/>
      <c r="G99" s="192"/>
      <c r="H99" s="192"/>
      <c r="I99" s="192"/>
      <c r="J99" s="193">
        <f>J148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4" customFormat="1" ht="19.92" customHeight="1">
      <c r="A100" s="14"/>
      <c r="B100" s="276"/>
      <c r="C100" s="131"/>
      <c r="D100" s="277" t="s">
        <v>661</v>
      </c>
      <c r="E100" s="278"/>
      <c r="F100" s="278"/>
      <c r="G100" s="278"/>
      <c r="H100" s="278"/>
      <c r="I100" s="278"/>
      <c r="J100" s="279">
        <f>J149</f>
        <v>0</v>
      </c>
      <c r="K100" s="131"/>
      <c r="L100" s="280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hidden="1" s="14" customFormat="1" ht="19.92" customHeight="1">
      <c r="A101" s="14"/>
      <c r="B101" s="276"/>
      <c r="C101" s="131"/>
      <c r="D101" s="277" t="s">
        <v>662</v>
      </c>
      <c r="E101" s="278"/>
      <c r="F101" s="278"/>
      <c r="G101" s="278"/>
      <c r="H101" s="278"/>
      <c r="I101" s="278"/>
      <c r="J101" s="279">
        <f>J152</f>
        <v>0</v>
      </c>
      <c r="K101" s="131"/>
      <c r="L101" s="280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hidden="1" s="14" customFormat="1" ht="19.92" customHeight="1">
      <c r="A102" s="14"/>
      <c r="B102" s="276"/>
      <c r="C102" s="131"/>
      <c r="D102" s="277" t="s">
        <v>663</v>
      </c>
      <c r="E102" s="278"/>
      <c r="F102" s="278"/>
      <c r="G102" s="278"/>
      <c r="H102" s="278"/>
      <c r="I102" s="278"/>
      <c r="J102" s="279">
        <f>J154</f>
        <v>0</v>
      </c>
      <c r="K102" s="131"/>
      <c r="L102" s="280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hidden="1" s="14" customFormat="1" ht="19.92" customHeight="1">
      <c r="A103" s="14"/>
      <c r="B103" s="276"/>
      <c r="C103" s="131"/>
      <c r="D103" s="277" t="s">
        <v>664</v>
      </c>
      <c r="E103" s="278"/>
      <c r="F103" s="278"/>
      <c r="G103" s="278"/>
      <c r="H103" s="278"/>
      <c r="I103" s="278"/>
      <c r="J103" s="279">
        <f>J157</f>
        <v>0</v>
      </c>
      <c r="K103" s="131"/>
      <c r="L103" s="280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hidden="1" s="14" customFormat="1" ht="19.92" customHeight="1">
      <c r="A104" s="14"/>
      <c r="B104" s="276"/>
      <c r="C104" s="131"/>
      <c r="D104" s="277" t="s">
        <v>665</v>
      </c>
      <c r="E104" s="278"/>
      <c r="F104" s="278"/>
      <c r="G104" s="278"/>
      <c r="H104" s="278"/>
      <c r="I104" s="278"/>
      <c r="J104" s="279">
        <f>J161</f>
        <v>0</v>
      </c>
      <c r="K104" s="131"/>
      <c r="L104" s="280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hidden="1" s="14" customFormat="1" ht="19.92" customHeight="1">
      <c r="A105" s="14"/>
      <c r="B105" s="276"/>
      <c r="C105" s="131"/>
      <c r="D105" s="277" t="s">
        <v>666</v>
      </c>
      <c r="E105" s="278"/>
      <c r="F105" s="278"/>
      <c r="G105" s="278"/>
      <c r="H105" s="278"/>
      <c r="I105" s="278"/>
      <c r="J105" s="279">
        <f>J164</f>
        <v>0</v>
      </c>
      <c r="K105" s="131"/>
      <c r="L105" s="280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hidden="1" s="14" customFormat="1" ht="19.92" customHeight="1">
      <c r="A106" s="14"/>
      <c r="B106" s="276"/>
      <c r="C106" s="131"/>
      <c r="D106" s="277" t="s">
        <v>667</v>
      </c>
      <c r="E106" s="278"/>
      <c r="F106" s="278"/>
      <c r="G106" s="278"/>
      <c r="H106" s="278"/>
      <c r="I106" s="278"/>
      <c r="J106" s="279">
        <f>J167</f>
        <v>0</v>
      </c>
      <c r="K106" s="131"/>
      <c r="L106" s="280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hidden="1" s="14" customFormat="1" ht="19.92" customHeight="1">
      <c r="A107" s="14"/>
      <c r="B107" s="276"/>
      <c r="C107" s="131"/>
      <c r="D107" s="277" t="s">
        <v>668</v>
      </c>
      <c r="E107" s="278"/>
      <c r="F107" s="278"/>
      <c r="G107" s="278"/>
      <c r="H107" s="278"/>
      <c r="I107" s="278"/>
      <c r="J107" s="279">
        <f>J169</f>
        <v>0</v>
      </c>
      <c r="K107" s="131"/>
      <c r="L107" s="280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hidden="1" s="14" customFormat="1" ht="19.92" customHeight="1">
      <c r="A108" s="14"/>
      <c r="B108" s="276"/>
      <c r="C108" s="131"/>
      <c r="D108" s="277" t="s">
        <v>669</v>
      </c>
      <c r="E108" s="278"/>
      <c r="F108" s="278"/>
      <c r="G108" s="278"/>
      <c r="H108" s="278"/>
      <c r="I108" s="278"/>
      <c r="J108" s="279">
        <f>J173</f>
        <v>0</v>
      </c>
      <c r="K108" s="131"/>
      <c r="L108" s="280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hidden="1" s="14" customFormat="1" ht="19.92" customHeight="1">
      <c r="A109" s="14"/>
      <c r="B109" s="276"/>
      <c r="C109" s="131"/>
      <c r="D109" s="277" t="s">
        <v>670</v>
      </c>
      <c r="E109" s="278"/>
      <c r="F109" s="278"/>
      <c r="G109" s="278"/>
      <c r="H109" s="278"/>
      <c r="I109" s="278"/>
      <c r="J109" s="279">
        <f>J177</f>
        <v>0</v>
      </c>
      <c r="K109" s="131"/>
      <c r="L109" s="280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hidden="1" s="14" customFormat="1" ht="19.92" customHeight="1">
      <c r="A110" s="14"/>
      <c r="B110" s="276"/>
      <c r="C110" s="131"/>
      <c r="D110" s="277" t="s">
        <v>671</v>
      </c>
      <c r="E110" s="278"/>
      <c r="F110" s="278"/>
      <c r="G110" s="278"/>
      <c r="H110" s="278"/>
      <c r="I110" s="278"/>
      <c r="J110" s="279">
        <f>J179</f>
        <v>0</v>
      </c>
      <c r="K110" s="131"/>
      <c r="L110" s="280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hidden="1" s="9" customFormat="1" ht="24.96" customHeight="1">
      <c r="A111" s="9"/>
      <c r="B111" s="189"/>
      <c r="C111" s="190"/>
      <c r="D111" s="191" t="s">
        <v>672</v>
      </c>
      <c r="E111" s="192"/>
      <c r="F111" s="192"/>
      <c r="G111" s="192"/>
      <c r="H111" s="192"/>
      <c r="I111" s="192"/>
      <c r="J111" s="193">
        <f>J181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4" customFormat="1" ht="19.92" customHeight="1">
      <c r="A112" s="14"/>
      <c r="B112" s="276"/>
      <c r="C112" s="131"/>
      <c r="D112" s="277" t="s">
        <v>673</v>
      </c>
      <c r="E112" s="278"/>
      <c r="F112" s="278"/>
      <c r="G112" s="278"/>
      <c r="H112" s="278"/>
      <c r="I112" s="278"/>
      <c r="J112" s="279">
        <f>J182</f>
        <v>0</v>
      </c>
      <c r="K112" s="131"/>
      <c r="L112" s="280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hidden="1" s="14" customFormat="1" ht="19.92" customHeight="1">
      <c r="A113" s="14"/>
      <c r="B113" s="276"/>
      <c r="C113" s="131"/>
      <c r="D113" s="277" t="s">
        <v>674</v>
      </c>
      <c r="E113" s="278"/>
      <c r="F113" s="278"/>
      <c r="G113" s="278"/>
      <c r="H113" s="278"/>
      <c r="I113" s="278"/>
      <c r="J113" s="279">
        <f>J184</f>
        <v>0</v>
      </c>
      <c r="K113" s="131"/>
      <c r="L113" s="28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hidden="1" s="14" customFormat="1" ht="19.92" customHeight="1">
      <c r="A114" s="14"/>
      <c r="B114" s="276"/>
      <c r="C114" s="131"/>
      <c r="D114" s="277" t="s">
        <v>675</v>
      </c>
      <c r="E114" s="278"/>
      <c r="F114" s="278"/>
      <c r="G114" s="278"/>
      <c r="H114" s="278"/>
      <c r="I114" s="278"/>
      <c r="J114" s="279">
        <f>J188</f>
        <v>0</v>
      </c>
      <c r="K114" s="131"/>
      <c r="L114" s="280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hidden="1" s="14" customFormat="1" ht="19.92" customHeight="1">
      <c r="A115" s="14"/>
      <c r="B115" s="276"/>
      <c r="C115" s="131"/>
      <c r="D115" s="277" t="s">
        <v>676</v>
      </c>
      <c r="E115" s="278"/>
      <c r="F115" s="278"/>
      <c r="G115" s="278"/>
      <c r="H115" s="278"/>
      <c r="I115" s="278"/>
      <c r="J115" s="279">
        <f>J190</f>
        <v>0</v>
      </c>
      <c r="K115" s="131"/>
      <c r="L115" s="280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hidden="1" s="14" customFormat="1" ht="19.92" customHeight="1">
      <c r="A116" s="14"/>
      <c r="B116" s="276"/>
      <c r="C116" s="131"/>
      <c r="D116" s="277" t="s">
        <v>677</v>
      </c>
      <c r="E116" s="278"/>
      <c r="F116" s="278"/>
      <c r="G116" s="278"/>
      <c r="H116" s="278"/>
      <c r="I116" s="278"/>
      <c r="J116" s="279">
        <f>J192</f>
        <v>0</v>
      </c>
      <c r="K116" s="131"/>
      <c r="L116" s="280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hidden="1" s="14" customFormat="1" ht="19.92" customHeight="1">
      <c r="A117" s="14"/>
      <c r="B117" s="276"/>
      <c r="C117" s="131"/>
      <c r="D117" s="277" t="s">
        <v>678</v>
      </c>
      <c r="E117" s="278"/>
      <c r="F117" s="278"/>
      <c r="G117" s="278"/>
      <c r="H117" s="278"/>
      <c r="I117" s="278"/>
      <c r="J117" s="279">
        <f>J194</f>
        <v>0</v>
      </c>
      <c r="K117" s="131"/>
      <c r="L117" s="28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hidden="1" s="14" customFormat="1" ht="19.92" customHeight="1">
      <c r="A118" s="14"/>
      <c r="B118" s="276"/>
      <c r="C118" s="131"/>
      <c r="D118" s="277" t="s">
        <v>679</v>
      </c>
      <c r="E118" s="278"/>
      <c r="F118" s="278"/>
      <c r="G118" s="278"/>
      <c r="H118" s="278"/>
      <c r="I118" s="278"/>
      <c r="J118" s="279">
        <f>J196</f>
        <v>0</v>
      </c>
      <c r="K118" s="131"/>
      <c r="L118" s="28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hidden="1" s="14" customFormat="1" ht="19.92" customHeight="1">
      <c r="A119" s="14"/>
      <c r="B119" s="276"/>
      <c r="C119" s="131"/>
      <c r="D119" s="277" t="s">
        <v>680</v>
      </c>
      <c r="E119" s="278"/>
      <c r="F119" s="278"/>
      <c r="G119" s="278"/>
      <c r="H119" s="278"/>
      <c r="I119" s="278"/>
      <c r="J119" s="279">
        <f>J198</f>
        <v>0</v>
      </c>
      <c r="K119" s="131"/>
      <c r="L119" s="28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hidden="1" s="14" customFormat="1" ht="19.92" customHeight="1">
      <c r="A120" s="14"/>
      <c r="B120" s="276"/>
      <c r="C120" s="131"/>
      <c r="D120" s="277" t="s">
        <v>681</v>
      </c>
      <c r="E120" s="278"/>
      <c r="F120" s="278"/>
      <c r="G120" s="278"/>
      <c r="H120" s="278"/>
      <c r="I120" s="278"/>
      <c r="J120" s="279">
        <f>J200</f>
        <v>0</v>
      </c>
      <c r="K120" s="131"/>
      <c r="L120" s="28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hidden="1" s="14" customFormat="1" ht="19.92" customHeight="1">
      <c r="A121" s="14"/>
      <c r="B121" s="276"/>
      <c r="C121" s="131"/>
      <c r="D121" s="277" t="s">
        <v>682</v>
      </c>
      <c r="E121" s="278"/>
      <c r="F121" s="278"/>
      <c r="G121" s="278"/>
      <c r="H121" s="278"/>
      <c r="I121" s="278"/>
      <c r="J121" s="279">
        <f>J202</f>
        <v>0</v>
      </c>
      <c r="K121" s="131"/>
      <c r="L121" s="28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hidden="1" s="14" customFormat="1" ht="19.92" customHeight="1">
      <c r="A122" s="14"/>
      <c r="B122" s="276"/>
      <c r="C122" s="131"/>
      <c r="D122" s="277" t="s">
        <v>683</v>
      </c>
      <c r="E122" s="278"/>
      <c r="F122" s="278"/>
      <c r="G122" s="278"/>
      <c r="H122" s="278"/>
      <c r="I122" s="278"/>
      <c r="J122" s="279">
        <f>J204</f>
        <v>0</v>
      </c>
      <c r="K122" s="131"/>
      <c r="L122" s="28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hidden="1" s="14" customFormat="1" ht="19.92" customHeight="1">
      <c r="A123" s="14"/>
      <c r="B123" s="276"/>
      <c r="C123" s="131"/>
      <c r="D123" s="277" t="s">
        <v>684</v>
      </c>
      <c r="E123" s="278"/>
      <c r="F123" s="278"/>
      <c r="G123" s="278"/>
      <c r="H123" s="278"/>
      <c r="I123" s="278"/>
      <c r="J123" s="279">
        <f>J208</f>
        <v>0</v>
      </c>
      <c r="K123" s="131"/>
      <c r="L123" s="28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hidden="1" s="14" customFormat="1" ht="19.92" customHeight="1">
      <c r="A124" s="14"/>
      <c r="B124" s="276"/>
      <c r="C124" s="131"/>
      <c r="D124" s="277" t="s">
        <v>685</v>
      </c>
      <c r="E124" s="278"/>
      <c r="F124" s="278"/>
      <c r="G124" s="278"/>
      <c r="H124" s="278"/>
      <c r="I124" s="278"/>
      <c r="J124" s="279">
        <f>J210</f>
        <v>0</v>
      </c>
      <c r="K124" s="131"/>
      <c r="L124" s="28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hidden="1" s="14" customFormat="1" ht="19.92" customHeight="1">
      <c r="A125" s="14"/>
      <c r="B125" s="276"/>
      <c r="C125" s="131"/>
      <c r="D125" s="277" t="s">
        <v>686</v>
      </c>
      <c r="E125" s="278"/>
      <c r="F125" s="278"/>
      <c r="G125" s="278"/>
      <c r="H125" s="278"/>
      <c r="I125" s="278"/>
      <c r="J125" s="279">
        <f>J213</f>
        <v>0</v>
      </c>
      <c r="K125" s="131"/>
      <c r="L125" s="28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hidden="1" s="2" customFormat="1" ht="21.84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hidden="1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hidden="1"/>
    <row r="129" hidden="1"/>
    <row r="130" hidden="1"/>
    <row r="131" s="2" customFormat="1" ht="6.96" customHeight="1">
      <c r="A131" s="37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24.96" customHeight="1">
      <c r="A132" s="37"/>
      <c r="B132" s="38"/>
      <c r="C132" s="22" t="s">
        <v>124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16</v>
      </c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4.5" customHeight="1">
      <c r="A135" s="37"/>
      <c r="B135" s="38"/>
      <c r="C135" s="39"/>
      <c r="D135" s="39"/>
      <c r="E135" s="183" t="str">
        <f>E7</f>
        <v>Odvedení splaškových vod z lokality Krnov - Ježník- 4. část</v>
      </c>
      <c r="F135" s="31"/>
      <c r="G135" s="31"/>
      <c r="H135" s="31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" customFormat="1" ht="12" customHeight="1">
      <c r="B136" s="20"/>
      <c r="C136" s="31" t="s">
        <v>102</v>
      </c>
      <c r="D136" s="21"/>
      <c r="E136" s="21"/>
      <c r="F136" s="21"/>
      <c r="G136" s="21"/>
      <c r="H136" s="21"/>
      <c r="I136" s="21"/>
      <c r="J136" s="21"/>
      <c r="K136" s="21"/>
      <c r="L136" s="19"/>
    </row>
    <row r="137" s="2" customFormat="1" ht="14.5" customHeight="1">
      <c r="A137" s="37"/>
      <c r="B137" s="38"/>
      <c r="C137" s="39"/>
      <c r="D137" s="39"/>
      <c r="E137" s="183" t="s">
        <v>103</v>
      </c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104</v>
      </c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4.5" customHeight="1">
      <c r="A139" s="37"/>
      <c r="B139" s="38"/>
      <c r="C139" s="39"/>
      <c r="D139" s="39"/>
      <c r="E139" s="75" t="str">
        <f>E11</f>
        <v>00-00 - Ostatní a vedlejší náklady</v>
      </c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2" customHeight="1">
      <c r="A141" s="37"/>
      <c r="B141" s="38"/>
      <c r="C141" s="31" t="s">
        <v>20</v>
      </c>
      <c r="D141" s="39"/>
      <c r="E141" s="39"/>
      <c r="F141" s="26" t="str">
        <f>F14</f>
        <v>Krnov</v>
      </c>
      <c r="G141" s="39"/>
      <c r="H141" s="39"/>
      <c r="I141" s="31" t="s">
        <v>22</v>
      </c>
      <c r="J141" s="78" t="str">
        <f>IF(J14="","",J14)</f>
        <v>7. 11. 2019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6.96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4.9" customHeight="1">
      <c r="A143" s="37"/>
      <c r="B143" s="38"/>
      <c r="C143" s="31" t="s">
        <v>24</v>
      </c>
      <c r="D143" s="39"/>
      <c r="E143" s="39"/>
      <c r="F143" s="26" t="str">
        <f>E17</f>
        <v>Město Krnov</v>
      </c>
      <c r="G143" s="39"/>
      <c r="H143" s="39"/>
      <c r="I143" s="31" t="s">
        <v>30</v>
      </c>
      <c r="J143" s="35" t="str">
        <f>E23</f>
        <v xml:space="preserve">KONEKO spol. s r.o. </v>
      </c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4.9" customHeight="1">
      <c r="A144" s="37"/>
      <c r="B144" s="38"/>
      <c r="C144" s="31" t="s">
        <v>28</v>
      </c>
      <c r="D144" s="39"/>
      <c r="E144" s="39"/>
      <c r="F144" s="26" t="str">
        <f>IF(E20="","",E20)</f>
        <v>Vyplň údaj</v>
      </c>
      <c r="G144" s="39"/>
      <c r="H144" s="39"/>
      <c r="I144" s="31" t="s">
        <v>33</v>
      </c>
      <c r="J144" s="35" t="str">
        <f>E26</f>
        <v xml:space="preserve"> 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0.32" customHeight="1">
      <c r="A145" s="37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10" customFormat="1" ht="29.28" customHeight="1">
      <c r="A146" s="195"/>
      <c r="B146" s="196"/>
      <c r="C146" s="197" t="s">
        <v>125</v>
      </c>
      <c r="D146" s="198" t="s">
        <v>61</v>
      </c>
      <c r="E146" s="198" t="s">
        <v>57</v>
      </c>
      <c r="F146" s="198" t="s">
        <v>58</v>
      </c>
      <c r="G146" s="198" t="s">
        <v>126</v>
      </c>
      <c r="H146" s="198" t="s">
        <v>127</v>
      </c>
      <c r="I146" s="198" t="s">
        <v>128</v>
      </c>
      <c r="J146" s="199" t="s">
        <v>110</v>
      </c>
      <c r="K146" s="200" t="s">
        <v>129</v>
      </c>
      <c r="L146" s="201"/>
      <c r="M146" s="99" t="s">
        <v>1</v>
      </c>
      <c r="N146" s="100" t="s">
        <v>40</v>
      </c>
      <c r="O146" s="100" t="s">
        <v>130</v>
      </c>
      <c r="P146" s="100" t="s">
        <v>131</v>
      </c>
      <c r="Q146" s="100" t="s">
        <v>132</v>
      </c>
      <c r="R146" s="100" t="s">
        <v>133</v>
      </c>
      <c r="S146" s="100" t="s">
        <v>134</v>
      </c>
      <c r="T146" s="101" t="s">
        <v>135</v>
      </c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</row>
    <row r="147" s="2" customFormat="1" ht="22.8" customHeight="1">
      <c r="A147" s="37"/>
      <c r="B147" s="38"/>
      <c r="C147" s="106" t="s">
        <v>136</v>
      </c>
      <c r="D147" s="39"/>
      <c r="E147" s="39"/>
      <c r="F147" s="39"/>
      <c r="G147" s="39"/>
      <c r="H147" s="39"/>
      <c r="I147" s="39"/>
      <c r="J147" s="202">
        <f>BK147</f>
        <v>0</v>
      </c>
      <c r="K147" s="39"/>
      <c r="L147" s="43"/>
      <c r="M147" s="102"/>
      <c r="N147" s="203"/>
      <c r="O147" s="103"/>
      <c r="P147" s="204">
        <f>P148+P181</f>
        <v>0</v>
      </c>
      <c r="Q147" s="103"/>
      <c r="R147" s="204">
        <f>R148+R181</f>
        <v>0</v>
      </c>
      <c r="S147" s="103"/>
      <c r="T147" s="205">
        <f>T148+T181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75</v>
      </c>
      <c r="AU147" s="16" t="s">
        <v>112</v>
      </c>
      <c r="BK147" s="206">
        <f>BK148+BK181</f>
        <v>0</v>
      </c>
    </row>
    <row r="148" s="11" customFormat="1" ht="25.92" customHeight="1">
      <c r="A148" s="11"/>
      <c r="B148" s="207"/>
      <c r="C148" s="208"/>
      <c r="D148" s="209" t="s">
        <v>75</v>
      </c>
      <c r="E148" s="210" t="s">
        <v>83</v>
      </c>
      <c r="F148" s="210" t="s">
        <v>687</v>
      </c>
      <c r="G148" s="208"/>
      <c r="H148" s="208"/>
      <c r="I148" s="211"/>
      <c r="J148" s="212">
        <f>BK148</f>
        <v>0</v>
      </c>
      <c r="K148" s="208"/>
      <c r="L148" s="213"/>
      <c r="M148" s="214"/>
      <c r="N148" s="215"/>
      <c r="O148" s="215"/>
      <c r="P148" s="216">
        <f>P149+P152+P154+P157+P161+P164+P167+P169+P173+P177+P179</f>
        <v>0</v>
      </c>
      <c r="Q148" s="215"/>
      <c r="R148" s="216">
        <f>R149+R152+R154+R157+R161+R164+R167+R169+R173+R177+R179</f>
        <v>0</v>
      </c>
      <c r="S148" s="215"/>
      <c r="T148" s="217">
        <f>T149+T152+T154+T157+T161+T164+T167+T169+T173+T177+T179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18" t="s">
        <v>83</v>
      </c>
      <c r="AT148" s="219" t="s">
        <v>75</v>
      </c>
      <c r="AU148" s="219" t="s">
        <v>76</v>
      </c>
      <c r="AY148" s="218" t="s">
        <v>138</v>
      </c>
      <c r="BK148" s="220">
        <f>BK149+BK152+BK154+BK157+BK161+BK164+BK167+BK169+BK173+BK177+BK179</f>
        <v>0</v>
      </c>
    </row>
    <row r="149" s="11" customFormat="1" ht="22.8" customHeight="1">
      <c r="A149" s="11"/>
      <c r="B149" s="207"/>
      <c r="C149" s="208"/>
      <c r="D149" s="209" t="s">
        <v>75</v>
      </c>
      <c r="E149" s="281" t="s">
        <v>688</v>
      </c>
      <c r="F149" s="281" t="s">
        <v>689</v>
      </c>
      <c r="G149" s="208"/>
      <c r="H149" s="208"/>
      <c r="I149" s="211"/>
      <c r="J149" s="282">
        <f>BK149</f>
        <v>0</v>
      </c>
      <c r="K149" s="208"/>
      <c r="L149" s="213"/>
      <c r="M149" s="214"/>
      <c r="N149" s="215"/>
      <c r="O149" s="215"/>
      <c r="P149" s="216">
        <f>SUM(P150:P151)</f>
        <v>0</v>
      </c>
      <c r="Q149" s="215"/>
      <c r="R149" s="216">
        <f>SUM(R150:R151)</f>
        <v>0</v>
      </c>
      <c r="S149" s="215"/>
      <c r="T149" s="217">
        <f>SUM(T150:T151)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8" t="s">
        <v>83</v>
      </c>
      <c r="AT149" s="219" t="s">
        <v>75</v>
      </c>
      <c r="AU149" s="219" t="s">
        <v>83</v>
      </c>
      <c r="AY149" s="218" t="s">
        <v>138</v>
      </c>
      <c r="BK149" s="220">
        <f>SUM(BK150:BK151)</f>
        <v>0</v>
      </c>
    </row>
    <row r="150" s="2" customFormat="1" ht="20.5" customHeight="1">
      <c r="A150" s="37"/>
      <c r="B150" s="38"/>
      <c r="C150" s="221" t="s">
        <v>83</v>
      </c>
      <c r="D150" s="221" t="s">
        <v>140</v>
      </c>
      <c r="E150" s="222" t="s">
        <v>690</v>
      </c>
      <c r="F150" s="223" t="s">
        <v>691</v>
      </c>
      <c r="G150" s="224" t="s">
        <v>692</v>
      </c>
      <c r="H150" s="225">
        <v>1</v>
      </c>
      <c r="I150" s="226"/>
      <c r="J150" s="227">
        <f>ROUND(I150*H150,2)</f>
        <v>0</v>
      </c>
      <c r="K150" s="228"/>
      <c r="L150" s="43"/>
      <c r="M150" s="229" t="s">
        <v>1</v>
      </c>
      <c r="N150" s="230" t="s">
        <v>41</v>
      </c>
      <c r="O150" s="90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3" t="s">
        <v>139</v>
      </c>
      <c r="AT150" s="233" t="s">
        <v>140</v>
      </c>
      <c r="AU150" s="233" t="s">
        <v>85</v>
      </c>
      <c r="AY150" s="16" t="s">
        <v>138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6" t="s">
        <v>83</v>
      </c>
      <c r="BK150" s="234">
        <f>ROUND(I150*H150,2)</f>
        <v>0</v>
      </c>
      <c r="BL150" s="16" t="s">
        <v>139</v>
      </c>
      <c r="BM150" s="233" t="s">
        <v>693</v>
      </c>
    </row>
    <row r="151" s="2" customFormat="1" ht="14.5" customHeight="1">
      <c r="A151" s="37"/>
      <c r="B151" s="38"/>
      <c r="C151" s="221" t="s">
        <v>85</v>
      </c>
      <c r="D151" s="221" t="s">
        <v>140</v>
      </c>
      <c r="E151" s="222" t="s">
        <v>694</v>
      </c>
      <c r="F151" s="223" t="s">
        <v>695</v>
      </c>
      <c r="G151" s="224" t="s">
        <v>692</v>
      </c>
      <c r="H151" s="225">
        <v>1</v>
      </c>
      <c r="I151" s="226"/>
      <c r="J151" s="227">
        <f>ROUND(I151*H151,2)</f>
        <v>0</v>
      </c>
      <c r="K151" s="228"/>
      <c r="L151" s="43"/>
      <c r="M151" s="229" t="s">
        <v>1</v>
      </c>
      <c r="N151" s="230" t="s">
        <v>41</v>
      </c>
      <c r="O151" s="90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3" t="s">
        <v>139</v>
      </c>
      <c r="AT151" s="233" t="s">
        <v>140</v>
      </c>
      <c r="AU151" s="233" t="s">
        <v>85</v>
      </c>
      <c r="AY151" s="16" t="s">
        <v>138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83</v>
      </c>
      <c r="BK151" s="234">
        <f>ROUND(I151*H151,2)</f>
        <v>0</v>
      </c>
      <c r="BL151" s="16" t="s">
        <v>139</v>
      </c>
      <c r="BM151" s="233" t="s">
        <v>696</v>
      </c>
    </row>
    <row r="152" s="11" customFormat="1" ht="22.8" customHeight="1">
      <c r="A152" s="11"/>
      <c r="B152" s="207"/>
      <c r="C152" s="208"/>
      <c r="D152" s="209" t="s">
        <v>75</v>
      </c>
      <c r="E152" s="281" t="s">
        <v>697</v>
      </c>
      <c r="F152" s="281" t="s">
        <v>698</v>
      </c>
      <c r="G152" s="208"/>
      <c r="H152" s="208"/>
      <c r="I152" s="211"/>
      <c r="J152" s="282">
        <f>BK152</f>
        <v>0</v>
      </c>
      <c r="K152" s="208"/>
      <c r="L152" s="213"/>
      <c r="M152" s="214"/>
      <c r="N152" s="215"/>
      <c r="O152" s="215"/>
      <c r="P152" s="216">
        <f>P153</f>
        <v>0</v>
      </c>
      <c r="Q152" s="215"/>
      <c r="R152" s="216">
        <f>R153</f>
        <v>0</v>
      </c>
      <c r="S152" s="215"/>
      <c r="T152" s="217">
        <f>T153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18" t="s">
        <v>83</v>
      </c>
      <c r="AT152" s="219" t="s">
        <v>75</v>
      </c>
      <c r="AU152" s="219" t="s">
        <v>83</v>
      </c>
      <c r="AY152" s="218" t="s">
        <v>138</v>
      </c>
      <c r="BK152" s="220">
        <f>BK153</f>
        <v>0</v>
      </c>
    </row>
    <row r="153" s="2" customFormat="1" ht="20.5" customHeight="1">
      <c r="A153" s="37"/>
      <c r="B153" s="38"/>
      <c r="C153" s="221" t="s">
        <v>258</v>
      </c>
      <c r="D153" s="221" t="s">
        <v>140</v>
      </c>
      <c r="E153" s="222" t="s">
        <v>699</v>
      </c>
      <c r="F153" s="223" t="s">
        <v>700</v>
      </c>
      <c r="G153" s="224" t="s">
        <v>692</v>
      </c>
      <c r="H153" s="225">
        <v>1</v>
      </c>
      <c r="I153" s="226"/>
      <c r="J153" s="227">
        <f>ROUND(I153*H153,2)</f>
        <v>0</v>
      </c>
      <c r="K153" s="228"/>
      <c r="L153" s="43"/>
      <c r="M153" s="229" t="s">
        <v>1</v>
      </c>
      <c r="N153" s="230" t="s">
        <v>41</v>
      </c>
      <c r="O153" s="90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3" t="s">
        <v>139</v>
      </c>
      <c r="AT153" s="233" t="s">
        <v>140</v>
      </c>
      <c r="AU153" s="233" t="s">
        <v>85</v>
      </c>
      <c r="AY153" s="16" t="s">
        <v>138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6" t="s">
        <v>83</v>
      </c>
      <c r="BK153" s="234">
        <f>ROUND(I153*H153,2)</f>
        <v>0</v>
      </c>
      <c r="BL153" s="16" t="s">
        <v>139</v>
      </c>
      <c r="BM153" s="233" t="s">
        <v>701</v>
      </c>
    </row>
    <row r="154" s="11" customFormat="1" ht="22.8" customHeight="1">
      <c r="A154" s="11"/>
      <c r="B154" s="207"/>
      <c r="C154" s="208"/>
      <c r="D154" s="209" t="s">
        <v>75</v>
      </c>
      <c r="E154" s="281" t="s">
        <v>702</v>
      </c>
      <c r="F154" s="281" t="s">
        <v>703</v>
      </c>
      <c r="G154" s="208"/>
      <c r="H154" s="208"/>
      <c r="I154" s="211"/>
      <c r="J154" s="282">
        <f>BK154</f>
        <v>0</v>
      </c>
      <c r="K154" s="208"/>
      <c r="L154" s="213"/>
      <c r="M154" s="214"/>
      <c r="N154" s="215"/>
      <c r="O154" s="215"/>
      <c r="P154" s="216">
        <f>SUM(P155:P156)</f>
        <v>0</v>
      </c>
      <c r="Q154" s="215"/>
      <c r="R154" s="216">
        <f>SUM(R155:R156)</f>
        <v>0</v>
      </c>
      <c r="S154" s="215"/>
      <c r="T154" s="217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18" t="s">
        <v>83</v>
      </c>
      <c r="AT154" s="219" t="s">
        <v>75</v>
      </c>
      <c r="AU154" s="219" t="s">
        <v>83</v>
      </c>
      <c r="AY154" s="218" t="s">
        <v>138</v>
      </c>
      <c r="BK154" s="220">
        <f>SUM(BK155:BK156)</f>
        <v>0</v>
      </c>
    </row>
    <row r="155" s="2" customFormat="1" ht="14.5" customHeight="1">
      <c r="A155" s="37"/>
      <c r="B155" s="38"/>
      <c r="C155" s="221" t="s">
        <v>157</v>
      </c>
      <c r="D155" s="221" t="s">
        <v>140</v>
      </c>
      <c r="E155" s="222" t="s">
        <v>704</v>
      </c>
      <c r="F155" s="223" t="s">
        <v>705</v>
      </c>
      <c r="G155" s="224" t="s">
        <v>692</v>
      </c>
      <c r="H155" s="225">
        <v>1</v>
      </c>
      <c r="I155" s="226"/>
      <c r="J155" s="227">
        <f>ROUND(I155*H155,2)</f>
        <v>0</v>
      </c>
      <c r="K155" s="228"/>
      <c r="L155" s="43"/>
      <c r="M155" s="229" t="s">
        <v>1</v>
      </c>
      <c r="N155" s="230" t="s">
        <v>41</v>
      </c>
      <c r="O155" s="90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3" t="s">
        <v>139</v>
      </c>
      <c r="AT155" s="233" t="s">
        <v>140</v>
      </c>
      <c r="AU155" s="233" t="s">
        <v>85</v>
      </c>
      <c r="AY155" s="16" t="s">
        <v>138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83</v>
      </c>
      <c r="BK155" s="234">
        <f>ROUND(I155*H155,2)</f>
        <v>0</v>
      </c>
      <c r="BL155" s="16" t="s">
        <v>139</v>
      </c>
      <c r="BM155" s="233" t="s">
        <v>706</v>
      </c>
    </row>
    <row r="156" s="2" customFormat="1" ht="14.5" customHeight="1">
      <c r="A156" s="37"/>
      <c r="B156" s="38"/>
      <c r="C156" s="221" t="s">
        <v>7</v>
      </c>
      <c r="D156" s="221" t="s">
        <v>140</v>
      </c>
      <c r="E156" s="222" t="s">
        <v>707</v>
      </c>
      <c r="F156" s="223" t="s">
        <v>708</v>
      </c>
      <c r="G156" s="224" t="s">
        <v>692</v>
      </c>
      <c r="H156" s="225">
        <v>1</v>
      </c>
      <c r="I156" s="226"/>
      <c r="J156" s="227">
        <f>ROUND(I156*H156,2)</f>
        <v>0</v>
      </c>
      <c r="K156" s="228"/>
      <c r="L156" s="43"/>
      <c r="M156" s="229" t="s">
        <v>1</v>
      </c>
      <c r="N156" s="230" t="s">
        <v>41</v>
      </c>
      <c r="O156" s="90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3" t="s">
        <v>139</v>
      </c>
      <c r="AT156" s="233" t="s">
        <v>140</v>
      </c>
      <c r="AU156" s="233" t="s">
        <v>85</v>
      </c>
      <c r="AY156" s="16" t="s">
        <v>138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83</v>
      </c>
      <c r="BK156" s="234">
        <f>ROUND(I156*H156,2)</f>
        <v>0</v>
      </c>
      <c r="BL156" s="16" t="s">
        <v>139</v>
      </c>
      <c r="BM156" s="233" t="s">
        <v>709</v>
      </c>
    </row>
    <row r="157" s="11" customFormat="1" ht="22.8" customHeight="1">
      <c r="A157" s="11"/>
      <c r="B157" s="207"/>
      <c r="C157" s="208"/>
      <c r="D157" s="209" t="s">
        <v>75</v>
      </c>
      <c r="E157" s="281" t="s">
        <v>710</v>
      </c>
      <c r="F157" s="281" t="s">
        <v>711</v>
      </c>
      <c r="G157" s="208"/>
      <c r="H157" s="208"/>
      <c r="I157" s="211"/>
      <c r="J157" s="282">
        <f>BK157</f>
        <v>0</v>
      </c>
      <c r="K157" s="208"/>
      <c r="L157" s="213"/>
      <c r="M157" s="214"/>
      <c r="N157" s="215"/>
      <c r="O157" s="215"/>
      <c r="P157" s="216">
        <f>SUM(P158:P160)</f>
        <v>0</v>
      </c>
      <c r="Q157" s="215"/>
      <c r="R157" s="216">
        <f>SUM(R158:R160)</f>
        <v>0</v>
      </c>
      <c r="S157" s="215"/>
      <c r="T157" s="217">
        <f>SUM(T158:T160)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18" t="s">
        <v>83</v>
      </c>
      <c r="AT157" s="219" t="s">
        <v>75</v>
      </c>
      <c r="AU157" s="219" t="s">
        <v>83</v>
      </c>
      <c r="AY157" s="218" t="s">
        <v>138</v>
      </c>
      <c r="BK157" s="220">
        <f>SUM(BK158:BK160)</f>
        <v>0</v>
      </c>
    </row>
    <row r="158" s="2" customFormat="1" ht="14.5" customHeight="1">
      <c r="A158" s="37"/>
      <c r="B158" s="38"/>
      <c r="C158" s="221" t="s">
        <v>93</v>
      </c>
      <c r="D158" s="221" t="s">
        <v>140</v>
      </c>
      <c r="E158" s="222" t="s">
        <v>712</v>
      </c>
      <c r="F158" s="223" t="s">
        <v>713</v>
      </c>
      <c r="G158" s="224" t="s">
        <v>692</v>
      </c>
      <c r="H158" s="225">
        <v>1</v>
      </c>
      <c r="I158" s="226"/>
      <c r="J158" s="227">
        <f>ROUND(I158*H158,2)</f>
        <v>0</v>
      </c>
      <c r="K158" s="228"/>
      <c r="L158" s="43"/>
      <c r="M158" s="229" t="s">
        <v>1</v>
      </c>
      <c r="N158" s="230" t="s">
        <v>41</v>
      </c>
      <c r="O158" s="90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3" t="s">
        <v>139</v>
      </c>
      <c r="AT158" s="233" t="s">
        <v>140</v>
      </c>
      <c r="AU158" s="233" t="s">
        <v>85</v>
      </c>
      <c r="AY158" s="16" t="s">
        <v>138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83</v>
      </c>
      <c r="BK158" s="234">
        <f>ROUND(I158*H158,2)</f>
        <v>0</v>
      </c>
      <c r="BL158" s="16" t="s">
        <v>139</v>
      </c>
      <c r="BM158" s="233" t="s">
        <v>714</v>
      </c>
    </row>
    <row r="159" s="2" customFormat="1" ht="14.5" customHeight="1">
      <c r="A159" s="37"/>
      <c r="B159" s="38"/>
      <c r="C159" s="221" t="s">
        <v>139</v>
      </c>
      <c r="D159" s="221" t="s">
        <v>140</v>
      </c>
      <c r="E159" s="222" t="s">
        <v>715</v>
      </c>
      <c r="F159" s="223" t="s">
        <v>716</v>
      </c>
      <c r="G159" s="224" t="s">
        <v>692</v>
      </c>
      <c r="H159" s="225">
        <v>1</v>
      </c>
      <c r="I159" s="226"/>
      <c r="J159" s="227">
        <f>ROUND(I159*H159,2)</f>
        <v>0</v>
      </c>
      <c r="K159" s="228"/>
      <c r="L159" s="43"/>
      <c r="M159" s="229" t="s">
        <v>1</v>
      </c>
      <c r="N159" s="230" t="s">
        <v>41</v>
      </c>
      <c r="O159" s="90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3" t="s">
        <v>139</v>
      </c>
      <c r="AT159" s="233" t="s">
        <v>140</v>
      </c>
      <c r="AU159" s="233" t="s">
        <v>85</v>
      </c>
      <c r="AY159" s="16" t="s">
        <v>138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83</v>
      </c>
      <c r="BK159" s="234">
        <f>ROUND(I159*H159,2)</f>
        <v>0</v>
      </c>
      <c r="BL159" s="16" t="s">
        <v>139</v>
      </c>
      <c r="BM159" s="233" t="s">
        <v>717</v>
      </c>
    </row>
    <row r="160" s="2" customFormat="1" ht="14.5" customHeight="1">
      <c r="A160" s="37"/>
      <c r="B160" s="38"/>
      <c r="C160" s="221" t="s">
        <v>148</v>
      </c>
      <c r="D160" s="221" t="s">
        <v>140</v>
      </c>
      <c r="E160" s="222" t="s">
        <v>718</v>
      </c>
      <c r="F160" s="223" t="s">
        <v>719</v>
      </c>
      <c r="G160" s="224" t="s">
        <v>692</v>
      </c>
      <c r="H160" s="225">
        <v>1</v>
      </c>
      <c r="I160" s="226"/>
      <c r="J160" s="227">
        <f>ROUND(I160*H160,2)</f>
        <v>0</v>
      </c>
      <c r="K160" s="228"/>
      <c r="L160" s="43"/>
      <c r="M160" s="229" t="s">
        <v>1</v>
      </c>
      <c r="N160" s="230" t="s">
        <v>41</v>
      </c>
      <c r="O160" s="90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3" t="s">
        <v>139</v>
      </c>
      <c r="AT160" s="233" t="s">
        <v>140</v>
      </c>
      <c r="AU160" s="233" t="s">
        <v>85</v>
      </c>
      <c r="AY160" s="16" t="s">
        <v>138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6" t="s">
        <v>83</v>
      </c>
      <c r="BK160" s="234">
        <f>ROUND(I160*H160,2)</f>
        <v>0</v>
      </c>
      <c r="BL160" s="16" t="s">
        <v>139</v>
      </c>
      <c r="BM160" s="233" t="s">
        <v>720</v>
      </c>
    </row>
    <row r="161" s="11" customFormat="1" ht="22.8" customHeight="1">
      <c r="A161" s="11"/>
      <c r="B161" s="207"/>
      <c r="C161" s="208"/>
      <c r="D161" s="209" t="s">
        <v>75</v>
      </c>
      <c r="E161" s="281" t="s">
        <v>721</v>
      </c>
      <c r="F161" s="281" t="s">
        <v>722</v>
      </c>
      <c r="G161" s="208"/>
      <c r="H161" s="208"/>
      <c r="I161" s="211"/>
      <c r="J161" s="282">
        <f>BK161</f>
        <v>0</v>
      </c>
      <c r="K161" s="208"/>
      <c r="L161" s="213"/>
      <c r="M161" s="214"/>
      <c r="N161" s="215"/>
      <c r="O161" s="215"/>
      <c r="P161" s="216">
        <f>SUM(P162:P163)</f>
        <v>0</v>
      </c>
      <c r="Q161" s="215"/>
      <c r="R161" s="216">
        <f>SUM(R162:R163)</f>
        <v>0</v>
      </c>
      <c r="S161" s="215"/>
      <c r="T161" s="217">
        <f>SUM(T162:T163)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18" t="s">
        <v>83</v>
      </c>
      <c r="AT161" s="219" t="s">
        <v>75</v>
      </c>
      <c r="AU161" s="219" t="s">
        <v>83</v>
      </c>
      <c r="AY161" s="218" t="s">
        <v>138</v>
      </c>
      <c r="BK161" s="220">
        <f>SUM(BK162:BK163)</f>
        <v>0</v>
      </c>
    </row>
    <row r="162" s="2" customFormat="1" ht="14.5" customHeight="1">
      <c r="A162" s="37"/>
      <c r="B162" s="38"/>
      <c r="C162" s="221" t="s">
        <v>153</v>
      </c>
      <c r="D162" s="221" t="s">
        <v>140</v>
      </c>
      <c r="E162" s="222" t="s">
        <v>723</v>
      </c>
      <c r="F162" s="223" t="s">
        <v>724</v>
      </c>
      <c r="G162" s="224" t="s">
        <v>692</v>
      </c>
      <c r="H162" s="225">
        <v>1</v>
      </c>
      <c r="I162" s="226"/>
      <c r="J162" s="227">
        <f>ROUND(I162*H162,2)</f>
        <v>0</v>
      </c>
      <c r="K162" s="228"/>
      <c r="L162" s="43"/>
      <c r="M162" s="229" t="s">
        <v>1</v>
      </c>
      <c r="N162" s="230" t="s">
        <v>41</v>
      </c>
      <c r="O162" s="90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3" t="s">
        <v>139</v>
      </c>
      <c r="AT162" s="233" t="s">
        <v>140</v>
      </c>
      <c r="AU162" s="233" t="s">
        <v>85</v>
      </c>
      <c r="AY162" s="16" t="s">
        <v>138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83</v>
      </c>
      <c r="BK162" s="234">
        <f>ROUND(I162*H162,2)</f>
        <v>0</v>
      </c>
      <c r="BL162" s="16" t="s">
        <v>139</v>
      </c>
      <c r="BM162" s="233" t="s">
        <v>725</v>
      </c>
    </row>
    <row r="163" s="2" customFormat="1" ht="31" customHeight="1">
      <c r="A163" s="37"/>
      <c r="B163" s="38"/>
      <c r="C163" s="221" t="s">
        <v>173</v>
      </c>
      <c r="D163" s="221" t="s">
        <v>140</v>
      </c>
      <c r="E163" s="222" t="s">
        <v>726</v>
      </c>
      <c r="F163" s="223" t="s">
        <v>727</v>
      </c>
      <c r="G163" s="224" t="s">
        <v>692</v>
      </c>
      <c r="H163" s="225">
        <v>1</v>
      </c>
      <c r="I163" s="226"/>
      <c r="J163" s="227">
        <f>ROUND(I163*H163,2)</f>
        <v>0</v>
      </c>
      <c r="K163" s="228"/>
      <c r="L163" s="43"/>
      <c r="M163" s="229" t="s">
        <v>1</v>
      </c>
      <c r="N163" s="230" t="s">
        <v>41</v>
      </c>
      <c r="O163" s="90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3" t="s">
        <v>139</v>
      </c>
      <c r="AT163" s="233" t="s">
        <v>140</v>
      </c>
      <c r="AU163" s="233" t="s">
        <v>85</v>
      </c>
      <c r="AY163" s="16" t="s">
        <v>138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6" t="s">
        <v>83</v>
      </c>
      <c r="BK163" s="234">
        <f>ROUND(I163*H163,2)</f>
        <v>0</v>
      </c>
      <c r="BL163" s="16" t="s">
        <v>139</v>
      </c>
      <c r="BM163" s="233" t="s">
        <v>728</v>
      </c>
    </row>
    <row r="164" s="11" customFormat="1" ht="22.8" customHeight="1">
      <c r="A164" s="11"/>
      <c r="B164" s="207"/>
      <c r="C164" s="208"/>
      <c r="D164" s="209" t="s">
        <v>75</v>
      </c>
      <c r="E164" s="281" t="s">
        <v>729</v>
      </c>
      <c r="F164" s="281" t="s">
        <v>730</v>
      </c>
      <c r="G164" s="208"/>
      <c r="H164" s="208"/>
      <c r="I164" s="211"/>
      <c r="J164" s="282">
        <f>BK164</f>
        <v>0</v>
      </c>
      <c r="K164" s="208"/>
      <c r="L164" s="213"/>
      <c r="M164" s="214"/>
      <c r="N164" s="215"/>
      <c r="O164" s="215"/>
      <c r="P164" s="216">
        <f>SUM(P165:P166)</f>
        <v>0</v>
      </c>
      <c r="Q164" s="215"/>
      <c r="R164" s="216">
        <f>SUM(R165:R166)</f>
        <v>0</v>
      </c>
      <c r="S164" s="215"/>
      <c r="T164" s="217">
        <f>SUM(T165:T166)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18" t="s">
        <v>83</v>
      </c>
      <c r="AT164" s="219" t="s">
        <v>75</v>
      </c>
      <c r="AU164" s="219" t="s">
        <v>83</v>
      </c>
      <c r="AY164" s="218" t="s">
        <v>138</v>
      </c>
      <c r="BK164" s="220">
        <f>SUM(BK165:BK166)</f>
        <v>0</v>
      </c>
    </row>
    <row r="165" s="2" customFormat="1" ht="14.5" customHeight="1">
      <c r="A165" s="37"/>
      <c r="B165" s="38"/>
      <c r="C165" s="221" t="s">
        <v>163</v>
      </c>
      <c r="D165" s="221" t="s">
        <v>140</v>
      </c>
      <c r="E165" s="222" t="s">
        <v>731</v>
      </c>
      <c r="F165" s="223" t="s">
        <v>732</v>
      </c>
      <c r="G165" s="224" t="s">
        <v>692</v>
      </c>
      <c r="H165" s="225">
        <v>1</v>
      </c>
      <c r="I165" s="226"/>
      <c r="J165" s="227">
        <f>ROUND(I165*H165,2)</f>
        <v>0</v>
      </c>
      <c r="K165" s="228"/>
      <c r="L165" s="43"/>
      <c r="M165" s="229" t="s">
        <v>1</v>
      </c>
      <c r="N165" s="230" t="s">
        <v>41</v>
      </c>
      <c r="O165" s="90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3" t="s">
        <v>139</v>
      </c>
      <c r="AT165" s="233" t="s">
        <v>140</v>
      </c>
      <c r="AU165" s="233" t="s">
        <v>85</v>
      </c>
      <c r="AY165" s="16" t="s">
        <v>138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6" t="s">
        <v>83</v>
      </c>
      <c r="BK165" s="234">
        <f>ROUND(I165*H165,2)</f>
        <v>0</v>
      </c>
      <c r="BL165" s="16" t="s">
        <v>139</v>
      </c>
      <c r="BM165" s="233" t="s">
        <v>733</v>
      </c>
    </row>
    <row r="166" s="2" customFormat="1" ht="31" customHeight="1">
      <c r="A166" s="37"/>
      <c r="B166" s="38"/>
      <c r="C166" s="221" t="s">
        <v>734</v>
      </c>
      <c r="D166" s="221" t="s">
        <v>140</v>
      </c>
      <c r="E166" s="222" t="s">
        <v>735</v>
      </c>
      <c r="F166" s="223" t="s">
        <v>736</v>
      </c>
      <c r="G166" s="224" t="s">
        <v>692</v>
      </c>
      <c r="H166" s="225">
        <v>1</v>
      </c>
      <c r="I166" s="226"/>
      <c r="J166" s="227">
        <f>ROUND(I166*H166,2)</f>
        <v>0</v>
      </c>
      <c r="K166" s="228"/>
      <c r="L166" s="43"/>
      <c r="M166" s="229" t="s">
        <v>1</v>
      </c>
      <c r="N166" s="230" t="s">
        <v>41</v>
      </c>
      <c r="O166" s="90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3" t="s">
        <v>139</v>
      </c>
      <c r="AT166" s="233" t="s">
        <v>140</v>
      </c>
      <c r="AU166" s="233" t="s">
        <v>85</v>
      </c>
      <c r="AY166" s="16" t="s">
        <v>138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6" t="s">
        <v>83</v>
      </c>
      <c r="BK166" s="234">
        <f>ROUND(I166*H166,2)</f>
        <v>0</v>
      </c>
      <c r="BL166" s="16" t="s">
        <v>139</v>
      </c>
      <c r="BM166" s="233" t="s">
        <v>737</v>
      </c>
    </row>
    <row r="167" s="11" customFormat="1" ht="22.8" customHeight="1">
      <c r="A167" s="11"/>
      <c r="B167" s="207"/>
      <c r="C167" s="208"/>
      <c r="D167" s="209" t="s">
        <v>75</v>
      </c>
      <c r="E167" s="281" t="s">
        <v>738</v>
      </c>
      <c r="F167" s="281" t="s">
        <v>739</v>
      </c>
      <c r="G167" s="208"/>
      <c r="H167" s="208"/>
      <c r="I167" s="211"/>
      <c r="J167" s="282">
        <f>BK167</f>
        <v>0</v>
      </c>
      <c r="K167" s="208"/>
      <c r="L167" s="213"/>
      <c r="M167" s="214"/>
      <c r="N167" s="215"/>
      <c r="O167" s="215"/>
      <c r="P167" s="216">
        <f>P168</f>
        <v>0</v>
      </c>
      <c r="Q167" s="215"/>
      <c r="R167" s="216">
        <f>R168</f>
        <v>0</v>
      </c>
      <c r="S167" s="215"/>
      <c r="T167" s="217">
        <f>T168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18" t="s">
        <v>83</v>
      </c>
      <c r="AT167" s="219" t="s">
        <v>75</v>
      </c>
      <c r="AU167" s="219" t="s">
        <v>83</v>
      </c>
      <c r="AY167" s="218" t="s">
        <v>138</v>
      </c>
      <c r="BK167" s="220">
        <f>BK168</f>
        <v>0</v>
      </c>
    </row>
    <row r="168" s="2" customFormat="1" ht="14.5" customHeight="1">
      <c r="A168" s="37"/>
      <c r="B168" s="38"/>
      <c r="C168" s="221" t="s">
        <v>740</v>
      </c>
      <c r="D168" s="221" t="s">
        <v>140</v>
      </c>
      <c r="E168" s="222" t="s">
        <v>741</v>
      </c>
      <c r="F168" s="223" t="s">
        <v>742</v>
      </c>
      <c r="G168" s="224" t="s">
        <v>692</v>
      </c>
      <c r="H168" s="225">
        <v>1</v>
      </c>
      <c r="I168" s="226"/>
      <c r="J168" s="227">
        <f>ROUND(I168*H168,2)</f>
        <v>0</v>
      </c>
      <c r="K168" s="228"/>
      <c r="L168" s="43"/>
      <c r="M168" s="229" t="s">
        <v>1</v>
      </c>
      <c r="N168" s="230" t="s">
        <v>41</v>
      </c>
      <c r="O168" s="90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3" t="s">
        <v>139</v>
      </c>
      <c r="AT168" s="233" t="s">
        <v>140</v>
      </c>
      <c r="AU168" s="233" t="s">
        <v>85</v>
      </c>
      <c r="AY168" s="16" t="s">
        <v>138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83</v>
      </c>
      <c r="BK168" s="234">
        <f>ROUND(I168*H168,2)</f>
        <v>0</v>
      </c>
      <c r="BL168" s="16" t="s">
        <v>139</v>
      </c>
      <c r="BM168" s="233" t="s">
        <v>743</v>
      </c>
    </row>
    <row r="169" s="11" customFormat="1" ht="22.8" customHeight="1">
      <c r="A169" s="11"/>
      <c r="B169" s="207"/>
      <c r="C169" s="208"/>
      <c r="D169" s="209" t="s">
        <v>75</v>
      </c>
      <c r="E169" s="281" t="s">
        <v>744</v>
      </c>
      <c r="F169" s="281" t="s">
        <v>745</v>
      </c>
      <c r="G169" s="208"/>
      <c r="H169" s="208"/>
      <c r="I169" s="211"/>
      <c r="J169" s="282">
        <f>BK169</f>
        <v>0</v>
      </c>
      <c r="K169" s="208"/>
      <c r="L169" s="213"/>
      <c r="M169" s="214"/>
      <c r="N169" s="215"/>
      <c r="O169" s="215"/>
      <c r="P169" s="216">
        <f>SUM(P170:P172)</f>
        <v>0</v>
      </c>
      <c r="Q169" s="215"/>
      <c r="R169" s="216">
        <f>SUM(R170:R172)</f>
        <v>0</v>
      </c>
      <c r="S169" s="215"/>
      <c r="T169" s="217">
        <f>SUM(T170:T172)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18" t="s">
        <v>83</v>
      </c>
      <c r="AT169" s="219" t="s">
        <v>75</v>
      </c>
      <c r="AU169" s="219" t="s">
        <v>83</v>
      </c>
      <c r="AY169" s="218" t="s">
        <v>138</v>
      </c>
      <c r="BK169" s="220">
        <f>SUM(BK170:BK172)</f>
        <v>0</v>
      </c>
    </row>
    <row r="170" s="2" customFormat="1" ht="20.5" customHeight="1">
      <c r="A170" s="37"/>
      <c r="B170" s="38"/>
      <c r="C170" s="221" t="s">
        <v>152</v>
      </c>
      <c r="D170" s="221" t="s">
        <v>140</v>
      </c>
      <c r="E170" s="222" t="s">
        <v>746</v>
      </c>
      <c r="F170" s="223" t="s">
        <v>747</v>
      </c>
      <c r="G170" s="224" t="s">
        <v>692</v>
      </c>
      <c r="H170" s="225">
        <v>1</v>
      </c>
      <c r="I170" s="226"/>
      <c r="J170" s="227">
        <f>ROUND(I170*H170,2)</f>
        <v>0</v>
      </c>
      <c r="K170" s="228"/>
      <c r="L170" s="43"/>
      <c r="M170" s="229" t="s">
        <v>1</v>
      </c>
      <c r="N170" s="230" t="s">
        <v>41</v>
      </c>
      <c r="O170" s="90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3" t="s">
        <v>139</v>
      </c>
      <c r="AT170" s="233" t="s">
        <v>140</v>
      </c>
      <c r="AU170" s="233" t="s">
        <v>85</v>
      </c>
      <c r="AY170" s="16" t="s">
        <v>138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83</v>
      </c>
      <c r="BK170" s="234">
        <f>ROUND(I170*H170,2)</f>
        <v>0</v>
      </c>
      <c r="BL170" s="16" t="s">
        <v>139</v>
      </c>
      <c r="BM170" s="233" t="s">
        <v>748</v>
      </c>
    </row>
    <row r="171" s="2" customFormat="1" ht="41.5" customHeight="1">
      <c r="A171" s="37"/>
      <c r="B171" s="38"/>
      <c r="C171" s="221" t="s">
        <v>749</v>
      </c>
      <c r="D171" s="221" t="s">
        <v>140</v>
      </c>
      <c r="E171" s="222" t="s">
        <v>750</v>
      </c>
      <c r="F171" s="223" t="s">
        <v>751</v>
      </c>
      <c r="G171" s="224" t="s">
        <v>692</v>
      </c>
      <c r="H171" s="225">
        <v>1</v>
      </c>
      <c r="I171" s="226"/>
      <c r="J171" s="227">
        <f>ROUND(I171*H171,2)</f>
        <v>0</v>
      </c>
      <c r="K171" s="228"/>
      <c r="L171" s="43"/>
      <c r="M171" s="229" t="s">
        <v>1</v>
      </c>
      <c r="N171" s="230" t="s">
        <v>41</v>
      </c>
      <c r="O171" s="90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3" t="s">
        <v>139</v>
      </c>
      <c r="AT171" s="233" t="s">
        <v>140</v>
      </c>
      <c r="AU171" s="233" t="s">
        <v>85</v>
      </c>
      <c r="AY171" s="16" t="s">
        <v>138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83</v>
      </c>
      <c r="BK171" s="234">
        <f>ROUND(I171*H171,2)</f>
        <v>0</v>
      </c>
      <c r="BL171" s="16" t="s">
        <v>139</v>
      </c>
      <c r="BM171" s="233" t="s">
        <v>752</v>
      </c>
    </row>
    <row r="172" s="2" customFormat="1" ht="31" customHeight="1">
      <c r="A172" s="37"/>
      <c r="B172" s="38"/>
      <c r="C172" s="221" t="s">
        <v>179</v>
      </c>
      <c r="D172" s="221" t="s">
        <v>140</v>
      </c>
      <c r="E172" s="222" t="s">
        <v>753</v>
      </c>
      <c r="F172" s="223" t="s">
        <v>754</v>
      </c>
      <c r="G172" s="224" t="s">
        <v>692</v>
      </c>
      <c r="H172" s="225">
        <v>1</v>
      </c>
      <c r="I172" s="226"/>
      <c r="J172" s="227">
        <f>ROUND(I172*H172,2)</f>
        <v>0</v>
      </c>
      <c r="K172" s="228"/>
      <c r="L172" s="43"/>
      <c r="M172" s="229" t="s">
        <v>1</v>
      </c>
      <c r="N172" s="230" t="s">
        <v>41</v>
      </c>
      <c r="O172" s="90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3" t="s">
        <v>139</v>
      </c>
      <c r="AT172" s="233" t="s">
        <v>140</v>
      </c>
      <c r="AU172" s="233" t="s">
        <v>85</v>
      </c>
      <c r="AY172" s="16" t="s">
        <v>138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6" t="s">
        <v>83</v>
      </c>
      <c r="BK172" s="234">
        <f>ROUND(I172*H172,2)</f>
        <v>0</v>
      </c>
      <c r="BL172" s="16" t="s">
        <v>139</v>
      </c>
      <c r="BM172" s="233" t="s">
        <v>755</v>
      </c>
    </row>
    <row r="173" s="11" customFormat="1" ht="22.8" customHeight="1">
      <c r="A173" s="11"/>
      <c r="B173" s="207"/>
      <c r="C173" s="208"/>
      <c r="D173" s="209" t="s">
        <v>75</v>
      </c>
      <c r="E173" s="281" t="s">
        <v>756</v>
      </c>
      <c r="F173" s="281" t="s">
        <v>757</v>
      </c>
      <c r="G173" s="208"/>
      <c r="H173" s="208"/>
      <c r="I173" s="211"/>
      <c r="J173" s="282">
        <f>BK173</f>
        <v>0</v>
      </c>
      <c r="K173" s="208"/>
      <c r="L173" s="213"/>
      <c r="M173" s="214"/>
      <c r="N173" s="215"/>
      <c r="O173" s="215"/>
      <c r="P173" s="216">
        <f>SUM(P174:P176)</f>
        <v>0</v>
      </c>
      <c r="Q173" s="215"/>
      <c r="R173" s="216">
        <f>SUM(R174:R176)</f>
        <v>0</v>
      </c>
      <c r="S173" s="215"/>
      <c r="T173" s="217">
        <f>SUM(T174:T176)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8" t="s">
        <v>83</v>
      </c>
      <c r="AT173" s="219" t="s">
        <v>75</v>
      </c>
      <c r="AU173" s="219" t="s">
        <v>83</v>
      </c>
      <c r="AY173" s="218" t="s">
        <v>138</v>
      </c>
      <c r="BK173" s="220">
        <f>SUM(BK174:BK176)</f>
        <v>0</v>
      </c>
    </row>
    <row r="174" s="2" customFormat="1" ht="14.5" customHeight="1">
      <c r="A174" s="37"/>
      <c r="B174" s="38"/>
      <c r="C174" s="221" t="s">
        <v>187</v>
      </c>
      <c r="D174" s="221" t="s">
        <v>140</v>
      </c>
      <c r="E174" s="222" t="s">
        <v>758</v>
      </c>
      <c r="F174" s="223" t="s">
        <v>759</v>
      </c>
      <c r="G174" s="224" t="s">
        <v>692</v>
      </c>
      <c r="H174" s="225">
        <v>90</v>
      </c>
      <c r="I174" s="226"/>
      <c r="J174" s="227">
        <f>ROUND(I174*H174,2)</f>
        <v>0</v>
      </c>
      <c r="K174" s="228"/>
      <c r="L174" s="43"/>
      <c r="M174" s="229" t="s">
        <v>1</v>
      </c>
      <c r="N174" s="230" t="s">
        <v>41</v>
      </c>
      <c r="O174" s="90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3" t="s">
        <v>139</v>
      </c>
      <c r="AT174" s="233" t="s">
        <v>140</v>
      </c>
      <c r="AU174" s="233" t="s">
        <v>85</v>
      </c>
      <c r="AY174" s="16" t="s">
        <v>138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83</v>
      </c>
      <c r="BK174" s="234">
        <f>ROUND(I174*H174,2)</f>
        <v>0</v>
      </c>
      <c r="BL174" s="16" t="s">
        <v>139</v>
      </c>
      <c r="BM174" s="233" t="s">
        <v>760</v>
      </c>
    </row>
    <row r="175" s="2" customFormat="1" ht="31" customHeight="1">
      <c r="A175" s="37"/>
      <c r="B175" s="38"/>
      <c r="C175" s="221" t="s">
        <v>8</v>
      </c>
      <c r="D175" s="221" t="s">
        <v>140</v>
      </c>
      <c r="E175" s="222" t="s">
        <v>761</v>
      </c>
      <c r="F175" s="223" t="s">
        <v>762</v>
      </c>
      <c r="G175" s="224" t="s">
        <v>692</v>
      </c>
      <c r="H175" s="225">
        <v>90</v>
      </c>
      <c r="I175" s="226"/>
      <c r="J175" s="227">
        <f>ROUND(I175*H175,2)</f>
        <v>0</v>
      </c>
      <c r="K175" s="228"/>
      <c r="L175" s="43"/>
      <c r="M175" s="229" t="s">
        <v>1</v>
      </c>
      <c r="N175" s="230" t="s">
        <v>41</v>
      </c>
      <c r="O175" s="90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3" t="s">
        <v>139</v>
      </c>
      <c r="AT175" s="233" t="s">
        <v>140</v>
      </c>
      <c r="AU175" s="233" t="s">
        <v>85</v>
      </c>
      <c r="AY175" s="16" t="s">
        <v>138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6" t="s">
        <v>83</v>
      </c>
      <c r="BK175" s="234">
        <f>ROUND(I175*H175,2)</f>
        <v>0</v>
      </c>
      <c r="BL175" s="16" t="s">
        <v>139</v>
      </c>
      <c r="BM175" s="233" t="s">
        <v>763</v>
      </c>
    </row>
    <row r="176" s="2" customFormat="1" ht="14.5" customHeight="1">
      <c r="A176" s="37"/>
      <c r="B176" s="38"/>
      <c r="C176" s="221" t="s">
        <v>221</v>
      </c>
      <c r="D176" s="221" t="s">
        <v>140</v>
      </c>
      <c r="E176" s="222" t="s">
        <v>764</v>
      </c>
      <c r="F176" s="223" t="s">
        <v>765</v>
      </c>
      <c r="G176" s="224" t="s">
        <v>692</v>
      </c>
      <c r="H176" s="225">
        <v>1</v>
      </c>
      <c r="I176" s="226"/>
      <c r="J176" s="227">
        <f>ROUND(I176*H176,2)</f>
        <v>0</v>
      </c>
      <c r="K176" s="228"/>
      <c r="L176" s="43"/>
      <c r="M176" s="229" t="s">
        <v>1</v>
      </c>
      <c r="N176" s="230" t="s">
        <v>41</v>
      </c>
      <c r="O176" s="90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3" t="s">
        <v>139</v>
      </c>
      <c r="AT176" s="233" t="s">
        <v>140</v>
      </c>
      <c r="AU176" s="233" t="s">
        <v>85</v>
      </c>
      <c r="AY176" s="16" t="s">
        <v>138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6" t="s">
        <v>83</v>
      </c>
      <c r="BK176" s="234">
        <f>ROUND(I176*H176,2)</f>
        <v>0</v>
      </c>
      <c r="BL176" s="16" t="s">
        <v>139</v>
      </c>
      <c r="BM176" s="233" t="s">
        <v>766</v>
      </c>
    </row>
    <row r="177" s="11" customFormat="1" ht="22.8" customHeight="1">
      <c r="A177" s="11"/>
      <c r="B177" s="207"/>
      <c r="C177" s="208"/>
      <c r="D177" s="209" t="s">
        <v>75</v>
      </c>
      <c r="E177" s="281" t="s">
        <v>767</v>
      </c>
      <c r="F177" s="281" t="s">
        <v>768</v>
      </c>
      <c r="G177" s="208"/>
      <c r="H177" s="208"/>
      <c r="I177" s="211"/>
      <c r="J177" s="282">
        <f>BK177</f>
        <v>0</v>
      </c>
      <c r="K177" s="208"/>
      <c r="L177" s="213"/>
      <c r="M177" s="214"/>
      <c r="N177" s="215"/>
      <c r="O177" s="215"/>
      <c r="P177" s="216">
        <f>P178</f>
        <v>0</v>
      </c>
      <c r="Q177" s="215"/>
      <c r="R177" s="216">
        <f>R178</f>
        <v>0</v>
      </c>
      <c r="S177" s="215"/>
      <c r="T177" s="217">
        <f>T178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18" t="s">
        <v>83</v>
      </c>
      <c r="AT177" s="219" t="s">
        <v>75</v>
      </c>
      <c r="AU177" s="219" t="s">
        <v>83</v>
      </c>
      <c r="AY177" s="218" t="s">
        <v>138</v>
      </c>
      <c r="BK177" s="220">
        <f>BK178</f>
        <v>0</v>
      </c>
    </row>
    <row r="178" s="2" customFormat="1" ht="20.5" customHeight="1">
      <c r="A178" s="37"/>
      <c r="B178" s="38"/>
      <c r="C178" s="221" t="s">
        <v>246</v>
      </c>
      <c r="D178" s="221" t="s">
        <v>140</v>
      </c>
      <c r="E178" s="222" t="s">
        <v>769</v>
      </c>
      <c r="F178" s="223" t="s">
        <v>770</v>
      </c>
      <c r="G178" s="224" t="s">
        <v>692</v>
      </c>
      <c r="H178" s="225">
        <v>1</v>
      </c>
      <c r="I178" s="226"/>
      <c r="J178" s="227">
        <f>ROUND(I178*H178,2)</f>
        <v>0</v>
      </c>
      <c r="K178" s="228"/>
      <c r="L178" s="43"/>
      <c r="M178" s="229" t="s">
        <v>1</v>
      </c>
      <c r="N178" s="230" t="s">
        <v>41</v>
      </c>
      <c r="O178" s="90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3" t="s">
        <v>139</v>
      </c>
      <c r="AT178" s="233" t="s">
        <v>140</v>
      </c>
      <c r="AU178" s="233" t="s">
        <v>85</v>
      </c>
      <c r="AY178" s="16" t="s">
        <v>138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83</v>
      </c>
      <c r="BK178" s="234">
        <f>ROUND(I178*H178,2)</f>
        <v>0</v>
      </c>
      <c r="BL178" s="16" t="s">
        <v>139</v>
      </c>
      <c r="BM178" s="233" t="s">
        <v>771</v>
      </c>
    </row>
    <row r="179" s="11" customFormat="1" ht="22.8" customHeight="1">
      <c r="A179" s="11"/>
      <c r="B179" s="207"/>
      <c r="C179" s="208"/>
      <c r="D179" s="209" t="s">
        <v>75</v>
      </c>
      <c r="E179" s="281" t="s">
        <v>772</v>
      </c>
      <c r="F179" s="281" t="s">
        <v>773</v>
      </c>
      <c r="G179" s="208"/>
      <c r="H179" s="208"/>
      <c r="I179" s="211"/>
      <c r="J179" s="282">
        <f>BK179</f>
        <v>0</v>
      </c>
      <c r="K179" s="208"/>
      <c r="L179" s="213"/>
      <c r="M179" s="214"/>
      <c r="N179" s="215"/>
      <c r="O179" s="215"/>
      <c r="P179" s="216">
        <f>P180</f>
        <v>0</v>
      </c>
      <c r="Q179" s="215"/>
      <c r="R179" s="216">
        <f>R180</f>
        <v>0</v>
      </c>
      <c r="S179" s="215"/>
      <c r="T179" s="217">
        <f>T180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18" t="s">
        <v>83</v>
      </c>
      <c r="AT179" s="219" t="s">
        <v>75</v>
      </c>
      <c r="AU179" s="219" t="s">
        <v>83</v>
      </c>
      <c r="AY179" s="218" t="s">
        <v>138</v>
      </c>
      <c r="BK179" s="220">
        <f>BK180</f>
        <v>0</v>
      </c>
    </row>
    <row r="180" s="2" customFormat="1" ht="20.5" customHeight="1">
      <c r="A180" s="37"/>
      <c r="B180" s="38"/>
      <c r="C180" s="221" t="s">
        <v>252</v>
      </c>
      <c r="D180" s="221" t="s">
        <v>140</v>
      </c>
      <c r="E180" s="222" t="s">
        <v>774</v>
      </c>
      <c r="F180" s="223" t="s">
        <v>775</v>
      </c>
      <c r="G180" s="224" t="s">
        <v>692</v>
      </c>
      <c r="H180" s="225">
        <v>1</v>
      </c>
      <c r="I180" s="226"/>
      <c r="J180" s="227">
        <f>ROUND(I180*H180,2)</f>
        <v>0</v>
      </c>
      <c r="K180" s="228"/>
      <c r="L180" s="43"/>
      <c r="M180" s="229" t="s">
        <v>1</v>
      </c>
      <c r="N180" s="230" t="s">
        <v>41</v>
      </c>
      <c r="O180" s="90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3" t="s">
        <v>139</v>
      </c>
      <c r="AT180" s="233" t="s">
        <v>140</v>
      </c>
      <c r="AU180" s="233" t="s">
        <v>85</v>
      </c>
      <c r="AY180" s="16" t="s">
        <v>138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83</v>
      </c>
      <c r="BK180" s="234">
        <f>ROUND(I180*H180,2)</f>
        <v>0</v>
      </c>
      <c r="BL180" s="16" t="s">
        <v>139</v>
      </c>
      <c r="BM180" s="233" t="s">
        <v>776</v>
      </c>
    </row>
    <row r="181" s="11" customFormat="1" ht="25.92" customHeight="1">
      <c r="A181" s="11"/>
      <c r="B181" s="207"/>
      <c r="C181" s="208"/>
      <c r="D181" s="209" t="s">
        <v>75</v>
      </c>
      <c r="E181" s="210" t="s">
        <v>85</v>
      </c>
      <c r="F181" s="210" t="s">
        <v>777</v>
      </c>
      <c r="G181" s="208"/>
      <c r="H181" s="208"/>
      <c r="I181" s="211"/>
      <c r="J181" s="212">
        <f>BK181</f>
        <v>0</v>
      </c>
      <c r="K181" s="208"/>
      <c r="L181" s="213"/>
      <c r="M181" s="214"/>
      <c r="N181" s="215"/>
      <c r="O181" s="215"/>
      <c r="P181" s="216">
        <f>P182+P184+P188+P190+P192+P194+P196+P198+P200+P202+P204+P208+P210+P213</f>
        <v>0</v>
      </c>
      <c r="Q181" s="215"/>
      <c r="R181" s="216">
        <f>R182+R184+R188+R190+R192+R194+R196+R198+R200+R202+R204+R208+R210+R213</f>
        <v>0</v>
      </c>
      <c r="S181" s="215"/>
      <c r="T181" s="217">
        <f>T182+T184+T188+T190+T192+T194+T196+T198+T200+T202+T204+T208+T210+T213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18" t="s">
        <v>83</v>
      </c>
      <c r="AT181" s="219" t="s">
        <v>75</v>
      </c>
      <c r="AU181" s="219" t="s">
        <v>76</v>
      </c>
      <c r="AY181" s="218" t="s">
        <v>138</v>
      </c>
      <c r="BK181" s="220">
        <f>BK182+BK184+BK188+BK190+BK192+BK194+BK196+BK198+BK200+BK202+BK204+BK208+BK210+BK213</f>
        <v>0</v>
      </c>
    </row>
    <row r="182" s="11" customFormat="1" ht="22.8" customHeight="1">
      <c r="A182" s="11"/>
      <c r="B182" s="207"/>
      <c r="C182" s="208"/>
      <c r="D182" s="209" t="s">
        <v>75</v>
      </c>
      <c r="E182" s="281" t="s">
        <v>778</v>
      </c>
      <c r="F182" s="281" t="s">
        <v>779</v>
      </c>
      <c r="G182" s="208"/>
      <c r="H182" s="208"/>
      <c r="I182" s="211"/>
      <c r="J182" s="282">
        <f>BK182</f>
        <v>0</v>
      </c>
      <c r="K182" s="208"/>
      <c r="L182" s="213"/>
      <c r="M182" s="214"/>
      <c r="N182" s="215"/>
      <c r="O182" s="215"/>
      <c r="P182" s="216">
        <f>P183</f>
        <v>0</v>
      </c>
      <c r="Q182" s="215"/>
      <c r="R182" s="216">
        <f>R183</f>
        <v>0</v>
      </c>
      <c r="S182" s="215"/>
      <c r="T182" s="217">
        <f>T183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18" t="s">
        <v>83</v>
      </c>
      <c r="AT182" s="219" t="s">
        <v>75</v>
      </c>
      <c r="AU182" s="219" t="s">
        <v>83</v>
      </c>
      <c r="AY182" s="218" t="s">
        <v>138</v>
      </c>
      <c r="BK182" s="220">
        <f>BK183</f>
        <v>0</v>
      </c>
    </row>
    <row r="183" s="2" customFormat="1" ht="14.5" customHeight="1">
      <c r="A183" s="37"/>
      <c r="B183" s="38"/>
      <c r="C183" s="221" t="s">
        <v>780</v>
      </c>
      <c r="D183" s="221" t="s">
        <v>140</v>
      </c>
      <c r="E183" s="222" t="s">
        <v>781</v>
      </c>
      <c r="F183" s="223" t="s">
        <v>782</v>
      </c>
      <c r="G183" s="224" t="s">
        <v>692</v>
      </c>
      <c r="H183" s="225">
        <v>1</v>
      </c>
      <c r="I183" s="226"/>
      <c r="J183" s="227">
        <f>ROUND(I183*H183,2)</f>
        <v>0</v>
      </c>
      <c r="K183" s="228"/>
      <c r="L183" s="43"/>
      <c r="M183" s="229" t="s">
        <v>1</v>
      </c>
      <c r="N183" s="230" t="s">
        <v>41</v>
      </c>
      <c r="O183" s="90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3" t="s">
        <v>139</v>
      </c>
      <c r="AT183" s="233" t="s">
        <v>140</v>
      </c>
      <c r="AU183" s="233" t="s">
        <v>85</v>
      </c>
      <c r="AY183" s="16" t="s">
        <v>138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6" t="s">
        <v>83</v>
      </c>
      <c r="BK183" s="234">
        <f>ROUND(I183*H183,2)</f>
        <v>0</v>
      </c>
      <c r="BL183" s="16" t="s">
        <v>139</v>
      </c>
      <c r="BM183" s="233" t="s">
        <v>783</v>
      </c>
    </row>
    <row r="184" s="11" customFormat="1" ht="22.8" customHeight="1">
      <c r="A184" s="11"/>
      <c r="B184" s="207"/>
      <c r="C184" s="208"/>
      <c r="D184" s="209" t="s">
        <v>75</v>
      </c>
      <c r="E184" s="281" t="s">
        <v>784</v>
      </c>
      <c r="F184" s="281" t="s">
        <v>785</v>
      </c>
      <c r="G184" s="208"/>
      <c r="H184" s="208"/>
      <c r="I184" s="211"/>
      <c r="J184" s="282">
        <f>BK184</f>
        <v>0</v>
      </c>
      <c r="K184" s="208"/>
      <c r="L184" s="213"/>
      <c r="M184" s="214"/>
      <c r="N184" s="215"/>
      <c r="O184" s="215"/>
      <c r="P184" s="216">
        <f>SUM(P185:P187)</f>
        <v>0</v>
      </c>
      <c r="Q184" s="215"/>
      <c r="R184" s="216">
        <f>SUM(R185:R187)</f>
        <v>0</v>
      </c>
      <c r="S184" s="215"/>
      <c r="T184" s="217">
        <f>SUM(T185:T187)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18" t="s">
        <v>83</v>
      </c>
      <c r="AT184" s="219" t="s">
        <v>75</v>
      </c>
      <c r="AU184" s="219" t="s">
        <v>83</v>
      </c>
      <c r="AY184" s="218" t="s">
        <v>138</v>
      </c>
      <c r="BK184" s="220">
        <f>SUM(BK185:BK187)</f>
        <v>0</v>
      </c>
    </row>
    <row r="185" s="2" customFormat="1" ht="14.5" customHeight="1">
      <c r="A185" s="37"/>
      <c r="B185" s="38"/>
      <c r="C185" s="221" t="s">
        <v>372</v>
      </c>
      <c r="D185" s="221" t="s">
        <v>140</v>
      </c>
      <c r="E185" s="222" t="s">
        <v>786</v>
      </c>
      <c r="F185" s="223" t="s">
        <v>787</v>
      </c>
      <c r="G185" s="224" t="s">
        <v>692</v>
      </c>
      <c r="H185" s="225">
        <v>1</v>
      </c>
      <c r="I185" s="226"/>
      <c r="J185" s="227">
        <f>ROUND(I185*H185,2)</f>
        <v>0</v>
      </c>
      <c r="K185" s="228"/>
      <c r="L185" s="43"/>
      <c r="M185" s="229" t="s">
        <v>1</v>
      </c>
      <c r="N185" s="230" t="s">
        <v>41</v>
      </c>
      <c r="O185" s="90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3" t="s">
        <v>139</v>
      </c>
      <c r="AT185" s="233" t="s">
        <v>140</v>
      </c>
      <c r="AU185" s="233" t="s">
        <v>85</v>
      </c>
      <c r="AY185" s="16" t="s">
        <v>138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6" t="s">
        <v>83</v>
      </c>
      <c r="BK185" s="234">
        <f>ROUND(I185*H185,2)</f>
        <v>0</v>
      </c>
      <c r="BL185" s="16" t="s">
        <v>139</v>
      </c>
      <c r="BM185" s="233" t="s">
        <v>788</v>
      </c>
    </row>
    <row r="186" s="2" customFormat="1" ht="14.5" customHeight="1">
      <c r="A186" s="37"/>
      <c r="B186" s="38"/>
      <c r="C186" s="221" t="s">
        <v>393</v>
      </c>
      <c r="D186" s="221" t="s">
        <v>140</v>
      </c>
      <c r="E186" s="222" t="s">
        <v>789</v>
      </c>
      <c r="F186" s="223" t="s">
        <v>790</v>
      </c>
      <c r="G186" s="224" t="s">
        <v>692</v>
      </c>
      <c r="H186" s="225">
        <v>1</v>
      </c>
      <c r="I186" s="226"/>
      <c r="J186" s="227">
        <f>ROUND(I186*H186,2)</f>
        <v>0</v>
      </c>
      <c r="K186" s="228"/>
      <c r="L186" s="43"/>
      <c r="M186" s="229" t="s">
        <v>1</v>
      </c>
      <c r="N186" s="230" t="s">
        <v>41</v>
      </c>
      <c r="O186" s="90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3" t="s">
        <v>139</v>
      </c>
      <c r="AT186" s="233" t="s">
        <v>140</v>
      </c>
      <c r="AU186" s="233" t="s">
        <v>85</v>
      </c>
      <c r="AY186" s="16" t="s">
        <v>138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6" t="s">
        <v>83</v>
      </c>
      <c r="BK186" s="234">
        <f>ROUND(I186*H186,2)</f>
        <v>0</v>
      </c>
      <c r="BL186" s="16" t="s">
        <v>139</v>
      </c>
      <c r="BM186" s="233" t="s">
        <v>791</v>
      </c>
    </row>
    <row r="187" s="2" customFormat="1" ht="14.5" customHeight="1">
      <c r="A187" s="37"/>
      <c r="B187" s="38"/>
      <c r="C187" s="221" t="s">
        <v>346</v>
      </c>
      <c r="D187" s="221" t="s">
        <v>140</v>
      </c>
      <c r="E187" s="222" t="s">
        <v>792</v>
      </c>
      <c r="F187" s="223" t="s">
        <v>793</v>
      </c>
      <c r="G187" s="224" t="s">
        <v>692</v>
      </c>
      <c r="H187" s="225">
        <v>1</v>
      </c>
      <c r="I187" s="226"/>
      <c r="J187" s="227">
        <f>ROUND(I187*H187,2)</f>
        <v>0</v>
      </c>
      <c r="K187" s="228"/>
      <c r="L187" s="43"/>
      <c r="M187" s="229" t="s">
        <v>1</v>
      </c>
      <c r="N187" s="230" t="s">
        <v>41</v>
      </c>
      <c r="O187" s="90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3" t="s">
        <v>139</v>
      </c>
      <c r="AT187" s="233" t="s">
        <v>140</v>
      </c>
      <c r="AU187" s="233" t="s">
        <v>85</v>
      </c>
      <c r="AY187" s="16" t="s">
        <v>138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6" t="s">
        <v>83</v>
      </c>
      <c r="BK187" s="234">
        <f>ROUND(I187*H187,2)</f>
        <v>0</v>
      </c>
      <c r="BL187" s="16" t="s">
        <v>139</v>
      </c>
      <c r="BM187" s="233" t="s">
        <v>794</v>
      </c>
    </row>
    <row r="188" s="11" customFormat="1" ht="22.8" customHeight="1">
      <c r="A188" s="11"/>
      <c r="B188" s="207"/>
      <c r="C188" s="208"/>
      <c r="D188" s="209" t="s">
        <v>75</v>
      </c>
      <c r="E188" s="281" t="s">
        <v>795</v>
      </c>
      <c r="F188" s="281" t="s">
        <v>796</v>
      </c>
      <c r="G188" s="208"/>
      <c r="H188" s="208"/>
      <c r="I188" s="211"/>
      <c r="J188" s="282">
        <f>BK188</f>
        <v>0</v>
      </c>
      <c r="K188" s="208"/>
      <c r="L188" s="213"/>
      <c r="M188" s="214"/>
      <c r="N188" s="215"/>
      <c r="O188" s="215"/>
      <c r="P188" s="216">
        <f>P189</f>
        <v>0</v>
      </c>
      <c r="Q188" s="215"/>
      <c r="R188" s="216">
        <f>R189</f>
        <v>0</v>
      </c>
      <c r="S188" s="215"/>
      <c r="T188" s="217">
        <f>T189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18" t="s">
        <v>83</v>
      </c>
      <c r="AT188" s="219" t="s">
        <v>75</v>
      </c>
      <c r="AU188" s="219" t="s">
        <v>83</v>
      </c>
      <c r="AY188" s="218" t="s">
        <v>138</v>
      </c>
      <c r="BK188" s="220">
        <f>BK189</f>
        <v>0</v>
      </c>
    </row>
    <row r="189" s="2" customFormat="1" ht="14.5" customHeight="1">
      <c r="A189" s="37"/>
      <c r="B189" s="38"/>
      <c r="C189" s="221" t="s">
        <v>365</v>
      </c>
      <c r="D189" s="221" t="s">
        <v>140</v>
      </c>
      <c r="E189" s="222" t="s">
        <v>797</v>
      </c>
      <c r="F189" s="223" t="s">
        <v>796</v>
      </c>
      <c r="G189" s="224" t="s">
        <v>692</v>
      </c>
      <c r="H189" s="225">
        <v>1</v>
      </c>
      <c r="I189" s="226"/>
      <c r="J189" s="227">
        <f>ROUND(I189*H189,2)</f>
        <v>0</v>
      </c>
      <c r="K189" s="228"/>
      <c r="L189" s="43"/>
      <c r="M189" s="229" t="s">
        <v>1</v>
      </c>
      <c r="N189" s="230" t="s">
        <v>41</v>
      </c>
      <c r="O189" s="90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3" t="s">
        <v>139</v>
      </c>
      <c r="AT189" s="233" t="s">
        <v>140</v>
      </c>
      <c r="AU189" s="233" t="s">
        <v>85</v>
      </c>
      <c r="AY189" s="16" t="s">
        <v>138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6" t="s">
        <v>83</v>
      </c>
      <c r="BK189" s="234">
        <f>ROUND(I189*H189,2)</f>
        <v>0</v>
      </c>
      <c r="BL189" s="16" t="s">
        <v>139</v>
      </c>
      <c r="BM189" s="233" t="s">
        <v>798</v>
      </c>
    </row>
    <row r="190" s="11" customFormat="1" ht="22.8" customHeight="1">
      <c r="A190" s="11"/>
      <c r="B190" s="207"/>
      <c r="C190" s="208"/>
      <c r="D190" s="209" t="s">
        <v>75</v>
      </c>
      <c r="E190" s="281" t="s">
        <v>799</v>
      </c>
      <c r="F190" s="281" t="s">
        <v>800</v>
      </c>
      <c r="G190" s="208"/>
      <c r="H190" s="208"/>
      <c r="I190" s="211"/>
      <c r="J190" s="282">
        <f>BK190</f>
        <v>0</v>
      </c>
      <c r="K190" s="208"/>
      <c r="L190" s="213"/>
      <c r="M190" s="214"/>
      <c r="N190" s="215"/>
      <c r="O190" s="215"/>
      <c r="P190" s="216">
        <f>P191</f>
        <v>0</v>
      </c>
      <c r="Q190" s="215"/>
      <c r="R190" s="216">
        <f>R191</f>
        <v>0</v>
      </c>
      <c r="S190" s="215"/>
      <c r="T190" s="217">
        <f>T191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18" t="s">
        <v>83</v>
      </c>
      <c r="AT190" s="219" t="s">
        <v>75</v>
      </c>
      <c r="AU190" s="219" t="s">
        <v>83</v>
      </c>
      <c r="AY190" s="218" t="s">
        <v>138</v>
      </c>
      <c r="BK190" s="220">
        <f>BK191</f>
        <v>0</v>
      </c>
    </row>
    <row r="191" s="2" customFormat="1" ht="62.5" customHeight="1">
      <c r="A191" s="37"/>
      <c r="B191" s="38"/>
      <c r="C191" s="221" t="s">
        <v>398</v>
      </c>
      <c r="D191" s="221" t="s">
        <v>140</v>
      </c>
      <c r="E191" s="222" t="s">
        <v>801</v>
      </c>
      <c r="F191" s="223" t="s">
        <v>802</v>
      </c>
      <c r="G191" s="224" t="s">
        <v>553</v>
      </c>
      <c r="H191" s="225">
        <v>90</v>
      </c>
      <c r="I191" s="226"/>
      <c r="J191" s="227">
        <f>ROUND(I191*H191,2)</f>
        <v>0</v>
      </c>
      <c r="K191" s="228"/>
      <c r="L191" s="43"/>
      <c r="M191" s="229" t="s">
        <v>1</v>
      </c>
      <c r="N191" s="230" t="s">
        <v>41</v>
      </c>
      <c r="O191" s="90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3" t="s">
        <v>139</v>
      </c>
      <c r="AT191" s="233" t="s">
        <v>140</v>
      </c>
      <c r="AU191" s="233" t="s">
        <v>85</v>
      </c>
      <c r="AY191" s="16" t="s">
        <v>138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6" t="s">
        <v>83</v>
      </c>
      <c r="BK191" s="234">
        <f>ROUND(I191*H191,2)</f>
        <v>0</v>
      </c>
      <c r="BL191" s="16" t="s">
        <v>139</v>
      </c>
      <c r="BM191" s="233" t="s">
        <v>803</v>
      </c>
    </row>
    <row r="192" s="11" customFormat="1" ht="22.8" customHeight="1">
      <c r="A192" s="11"/>
      <c r="B192" s="207"/>
      <c r="C192" s="208"/>
      <c r="D192" s="209" t="s">
        <v>75</v>
      </c>
      <c r="E192" s="281" t="s">
        <v>804</v>
      </c>
      <c r="F192" s="281" t="s">
        <v>805</v>
      </c>
      <c r="G192" s="208"/>
      <c r="H192" s="208"/>
      <c r="I192" s="211"/>
      <c r="J192" s="282">
        <f>BK192</f>
        <v>0</v>
      </c>
      <c r="K192" s="208"/>
      <c r="L192" s="213"/>
      <c r="M192" s="214"/>
      <c r="N192" s="215"/>
      <c r="O192" s="215"/>
      <c r="P192" s="216">
        <f>P193</f>
        <v>0</v>
      </c>
      <c r="Q192" s="215"/>
      <c r="R192" s="216">
        <f>R193</f>
        <v>0</v>
      </c>
      <c r="S192" s="215"/>
      <c r="T192" s="217">
        <f>T193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18" t="s">
        <v>83</v>
      </c>
      <c r="AT192" s="219" t="s">
        <v>75</v>
      </c>
      <c r="AU192" s="219" t="s">
        <v>83</v>
      </c>
      <c r="AY192" s="218" t="s">
        <v>138</v>
      </c>
      <c r="BK192" s="220">
        <f>BK193</f>
        <v>0</v>
      </c>
    </row>
    <row r="193" s="2" customFormat="1" ht="14.5" customHeight="1">
      <c r="A193" s="37"/>
      <c r="B193" s="38"/>
      <c r="C193" s="221" t="s">
        <v>403</v>
      </c>
      <c r="D193" s="221" t="s">
        <v>140</v>
      </c>
      <c r="E193" s="222" t="s">
        <v>806</v>
      </c>
      <c r="F193" s="223" t="s">
        <v>807</v>
      </c>
      <c r="G193" s="224" t="s">
        <v>553</v>
      </c>
      <c r="H193" s="225">
        <v>30</v>
      </c>
      <c r="I193" s="226"/>
      <c r="J193" s="227">
        <f>ROUND(I193*H193,2)</f>
        <v>0</v>
      </c>
      <c r="K193" s="228"/>
      <c r="L193" s="43"/>
      <c r="M193" s="229" t="s">
        <v>1</v>
      </c>
      <c r="N193" s="230" t="s">
        <v>41</v>
      </c>
      <c r="O193" s="90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3" t="s">
        <v>139</v>
      </c>
      <c r="AT193" s="233" t="s">
        <v>140</v>
      </c>
      <c r="AU193" s="233" t="s">
        <v>85</v>
      </c>
      <c r="AY193" s="16" t="s">
        <v>138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6" t="s">
        <v>83</v>
      </c>
      <c r="BK193" s="234">
        <f>ROUND(I193*H193,2)</f>
        <v>0</v>
      </c>
      <c r="BL193" s="16" t="s">
        <v>139</v>
      </c>
      <c r="BM193" s="233" t="s">
        <v>808</v>
      </c>
    </row>
    <row r="194" s="11" customFormat="1" ht="22.8" customHeight="1">
      <c r="A194" s="11"/>
      <c r="B194" s="207"/>
      <c r="C194" s="208"/>
      <c r="D194" s="209" t="s">
        <v>75</v>
      </c>
      <c r="E194" s="281" t="s">
        <v>809</v>
      </c>
      <c r="F194" s="281" t="s">
        <v>810</v>
      </c>
      <c r="G194" s="208"/>
      <c r="H194" s="208"/>
      <c r="I194" s="211"/>
      <c r="J194" s="282">
        <f>BK194</f>
        <v>0</v>
      </c>
      <c r="K194" s="208"/>
      <c r="L194" s="213"/>
      <c r="M194" s="214"/>
      <c r="N194" s="215"/>
      <c r="O194" s="215"/>
      <c r="P194" s="216">
        <f>P195</f>
        <v>0</v>
      </c>
      <c r="Q194" s="215"/>
      <c r="R194" s="216">
        <f>R195</f>
        <v>0</v>
      </c>
      <c r="S194" s="215"/>
      <c r="T194" s="217">
        <f>T195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18" t="s">
        <v>83</v>
      </c>
      <c r="AT194" s="219" t="s">
        <v>75</v>
      </c>
      <c r="AU194" s="219" t="s">
        <v>83</v>
      </c>
      <c r="AY194" s="218" t="s">
        <v>138</v>
      </c>
      <c r="BK194" s="220">
        <f>BK195</f>
        <v>0</v>
      </c>
    </row>
    <row r="195" s="2" customFormat="1" ht="20.5" customHeight="1">
      <c r="A195" s="37"/>
      <c r="B195" s="38"/>
      <c r="C195" s="221" t="s">
        <v>409</v>
      </c>
      <c r="D195" s="221" t="s">
        <v>140</v>
      </c>
      <c r="E195" s="222" t="s">
        <v>811</v>
      </c>
      <c r="F195" s="223" t="s">
        <v>812</v>
      </c>
      <c r="G195" s="224" t="s">
        <v>692</v>
      </c>
      <c r="H195" s="225">
        <v>1</v>
      </c>
      <c r="I195" s="226"/>
      <c r="J195" s="227">
        <f>ROUND(I195*H195,2)</f>
        <v>0</v>
      </c>
      <c r="K195" s="228"/>
      <c r="L195" s="43"/>
      <c r="M195" s="229" t="s">
        <v>1</v>
      </c>
      <c r="N195" s="230" t="s">
        <v>41</v>
      </c>
      <c r="O195" s="90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3" t="s">
        <v>139</v>
      </c>
      <c r="AT195" s="233" t="s">
        <v>140</v>
      </c>
      <c r="AU195" s="233" t="s">
        <v>85</v>
      </c>
      <c r="AY195" s="16" t="s">
        <v>138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83</v>
      </c>
      <c r="BK195" s="234">
        <f>ROUND(I195*H195,2)</f>
        <v>0</v>
      </c>
      <c r="BL195" s="16" t="s">
        <v>139</v>
      </c>
      <c r="BM195" s="233" t="s">
        <v>813</v>
      </c>
    </row>
    <row r="196" s="11" customFormat="1" ht="22.8" customHeight="1">
      <c r="A196" s="11"/>
      <c r="B196" s="207"/>
      <c r="C196" s="208"/>
      <c r="D196" s="209" t="s">
        <v>75</v>
      </c>
      <c r="E196" s="281" t="s">
        <v>814</v>
      </c>
      <c r="F196" s="281" t="s">
        <v>815</v>
      </c>
      <c r="G196" s="208"/>
      <c r="H196" s="208"/>
      <c r="I196" s="211"/>
      <c r="J196" s="282">
        <f>BK196</f>
        <v>0</v>
      </c>
      <c r="K196" s="208"/>
      <c r="L196" s="213"/>
      <c r="M196" s="214"/>
      <c r="N196" s="215"/>
      <c r="O196" s="215"/>
      <c r="P196" s="216">
        <f>P197</f>
        <v>0</v>
      </c>
      <c r="Q196" s="215"/>
      <c r="R196" s="216">
        <f>R197</f>
        <v>0</v>
      </c>
      <c r="S196" s="215"/>
      <c r="T196" s="217">
        <f>T197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18" t="s">
        <v>83</v>
      </c>
      <c r="AT196" s="219" t="s">
        <v>75</v>
      </c>
      <c r="AU196" s="219" t="s">
        <v>83</v>
      </c>
      <c r="AY196" s="218" t="s">
        <v>138</v>
      </c>
      <c r="BK196" s="220">
        <f>BK197</f>
        <v>0</v>
      </c>
    </row>
    <row r="197" s="2" customFormat="1" ht="31" customHeight="1">
      <c r="A197" s="37"/>
      <c r="B197" s="38"/>
      <c r="C197" s="221" t="s">
        <v>816</v>
      </c>
      <c r="D197" s="221" t="s">
        <v>140</v>
      </c>
      <c r="E197" s="222" t="s">
        <v>817</v>
      </c>
      <c r="F197" s="223" t="s">
        <v>818</v>
      </c>
      <c r="G197" s="224" t="s">
        <v>692</v>
      </c>
      <c r="H197" s="225">
        <v>1</v>
      </c>
      <c r="I197" s="226"/>
      <c r="J197" s="227">
        <f>ROUND(I197*H197,2)</f>
        <v>0</v>
      </c>
      <c r="K197" s="228"/>
      <c r="L197" s="43"/>
      <c r="M197" s="229" t="s">
        <v>1</v>
      </c>
      <c r="N197" s="230" t="s">
        <v>41</v>
      </c>
      <c r="O197" s="90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3" t="s">
        <v>139</v>
      </c>
      <c r="AT197" s="233" t="s">
        <v>140</v>
      </c>
      <c r="AU197" s="233" t="s">
        <v>85</v>
      </c>
      <c r="AY197" s="16" t="s">
        <v>138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6" t="s">
        <v>83</v>
      </c>
      <c r="BK197" s="234">
        <f>ROUND(I197*H197,2)</f>
        <v>0</v>
      </c>
      <c r="BL197" s="16" t="s">
        <v>139</v>
      </c>
      <c r="BM197" s="233" t="s">
        <v>819</v>
      </c>
    </row>
    <row r="198" s="11" customFormat="1" ht="22.8" customHeight="1">
      <c r="A198" s="11"/>
      <c r="B198" s="207"/>
      <c r="C198" s="208"/>
      <c r="D198" s="209" t="s">
        <v>75</v>
      </c>
      <c r="E198" s="281" t="s">
        <v>820</v>
      </c>
      <c r="F198" s="281" t="s">
        <v>821</v>
      </c>
      <c r="G198" s="208"/>
      <c r="H198" s="208"/>
      <c r="I198" s="211"/>
      <c r="J198" s="282">
        <f>BK198</f>
        <v>0</v>
      </c>
      <c r="K198" s="208"/>
      <c r="L198" s="213"/>
      <c r="M198" s="214"/>
      <c r="N198" s="215"/>
      <c r="O198" s="215"/>
      <c r="P198" s="216">
        <f>P199</f>
        <v>0</v>
      </c>
      <c r="Q198" s="215"/>
      <c r="R198" s="216">
        <f>R199</f>
        <v>0</v>
      </c>
      <c r="S198" s="215"/>
      <c r="T198" s="217">
        <f>T199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18" t="s">
        <v>83</v>
      </c>
      <c r="AT198" s="219" t="s">
        <v>75</v>
      </c>
      <c r="AU198" s="219" t="s">
        <v>83</v>
      </c>
      <c r="AY198" s="218" t="s">
        <v>138</v>
      </c>
      <c r="BK198" s="220">
        <f>BK199</f>
        <v>0</v>
      </c>
    </row>
    <row r="199" s="2" customFormat="1" ht="20.5" customHeight="1">
      <c r="A199" s="37"/>
      <c r="B199" s="38"/>
      <c r="C199" s="221" t="s">
        <v>822</v>
      </c>
      <c r="D199" s="221" t="s">
        <v>140</v>
      </c>
      <c r="E199" s="222" t="s">
        <v>823</v>
      </c>
      <c r="F199" s="223" t="s">
        <v>824</v>
      </c>
      <c r="G199" s="224" t="s">
        <v>692</v>
      </c>
      <c r="H199" s="225">
        <v>1</v>
      </c>
      <c r="I199" s="226"/>
      <c r="J199" s="227">
        <f>ROUND(I199*H199,2)</f>
        <v>0</v>
      </c>
      <c r="K199" s="228"/>
      <c r="L199" s="43"/>
      <c r="M199" s="229" t="s">
        <v>1</v>
      </c>
      <c r="N199" s="230" t="s">
        <v>41</v>
      </c>
      <c r="O199" s="90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3" t="s">
        <v>139</v>
      </c>
      <c r="AT199" s="233" t="s">
        <v>140</v>
      </c>
      <c r="AU199" s="233" t="s">
        <v>85</v>
      </c>
      <c r="AY199" s="16" t="s">
        <v>138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6" t="s">
        <v>83</v>
      </c>
      <c r="BK199" s="234">
        <f>ROUND(I199*H199,2)</f>
        <v>0</v>
      </c>
      <c r="BL199" s="16" t="s">
        <v>139</v>
      </c>
      <c r="BM199" s="233" t="s">
        <v>825</v>
      </c>
    </row>
    <row r="200" s="11" customFormat="1" ht="22.8" customHeight="1">
      <c r="A200" s="11"/>
      <c r="B200" s="207"/>
      <c r="C200" s="208"/>
      <c r="D200" s="209" t="s">
        <v>75</v>
      </c>
      <c r="E200" s="281" t="s">
        <v>826</v>
      </c>
      <c r="F200" s="281" t="s">
        <v>827</v>
      </c>
      <c r="G200" s="208"/>
      <c r="H200" s="208"/>
      <c r="I200" s="211"/>
      <c r="J200" s="282">
        <f>BK200</f>
        <v>0</v>
      </c>
      <c r="K200" s="208"/>
      <c r="L200" s="213"/>
      <c r="M200" s="214"/>
      <c r="N200" s="215"/>
      <c r="O200" s="215"/>
      <c r="P200" s="216">
        <f>P201</f>
        <v>0</v>
      </c>
      <c r="Q200" s="215"/>
      <c r="R200" s="216">
        <f>R201</f>
        <v>0</v>
      </c>
      <c r="S200" s="215"/>
      <c r="T200" s="217">
        <f>T201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18" t="s">
        <v>83</v>
      </c>
      <c r="AT200" s="219" t="s">
        <v>75</v>
      </c>
      <c r="AU200" s="219" t="s">
        <v>83</v>
      </c>
      <c r="AY200" s="218" t="s">
        <v>138</v>
      </c>
      <c r="BK200" s="220">
        <f>BK201</f>
        <v>0</v>
      </c>
    </row>
    <row r="201" s="2" customFormat="1" ht="14.5" customHeight="1">
      <c r="A201" s="37"/>
      <c r="B201" s="38"/>
      <c r="C201" s="221" t="s">
        <v>828</v>
      </c>
      <c r="D201" s="221" t="s">
        <v>140</v>
      </c>
      <c r="E201" s="222" t="s">
        <v>829</v>
      </c>
      <c r="F201" s="223" t="s">
        <v>830</v>
      </c>
      <c r="G201" s="224" t="s">
        <v>692</v>
      </c>
      <c r="H201" s="225">
        <v>1</v>
      </c>
      <c r="I201" s="226"/>
      <c r="J201" s="227">
        <f>ROUND(I201*H201,2)</f>
        <v>0</v>
      </c>
      <c r="K201" s="228"/>
      <c r="L201" s="43"/>
      <c r="M201" s="229" t="s">
        <v>1</v>
      </c>
      <c r="N201" s="230" t="s">
        <v>41</v>
      </c>
      <c r="O201" s="90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3" t="s">
        <v>139</v>
      </c>
      <c r="AT201" s="233" t="s">
        <v>140</v>
      </c>
      <c r="AU201" s="233" t="s">
        <v>85</v>
      </c>
      <c r="AY201" s="16" t="s">
        <v>138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6" t="s">
        <v>83</v>
      </c>
      <c r="BK201" s="234">
        <f>ROUND(I201*H201,2)</f>
        <v>0</v>
      </c>
      <c r="BL201" s="16" t="s">
        <v>139</v>
      </c>
      <c r="BM201" s="233" t="s">
        <v>831</v>
      </c>
    </row>
    <row r="202" s="11" customFormat="1" ht="22.8" customHeight="1">
      <c r="A202" s="11"/>
      <c r="B202" s="207"/>
      <c r="C202" s="208"/>
      <c r="D202" s="209" t="s">
        <v>75</v>
      </c>
      <c r="E202" s="281" t="s">
        <v>832</v>
      </c>
      <c r="F202" s="281" t="s">
        <v>833</v>
      </c>
      <c r="G202" s="208"/>
      <c r="H202" s="208"/>
      <c r="I202" s="211"/>
      <c r="J202" s="282">
        <f>BK202</f>
        <v>0</v>
      </c>
      <c r="K202" s="208"/>
      <c r="L202" s="213"/>
      <c r="M202" s="214"/>
      <c r="N202" s="215"/>
      <c r="O202" s="215"/>
      <c r="P202" s="216">
        <f>P203</f>
        <v>0</v>
      </c>
      <c r="Q202" s="215"/>
      <c r="R202" s="216">
        <f>R203</f>
        <v>0</v>
      </c>
      <c r="S202" s="215"/>
      <c r="T202" s="217">
        <f>T203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18" t="s">
        <v>83</v>
      </c>
      <c r="AT202" s="219" t="s">
        <v>75</v>
      </c>
      <c r="AU202" s="219" t="s">
        <v>83</v>
      </c>
      <c r="AY202" s="218" t="s">
        <v>138</v>
      </c>
      <c r="BK202" s="220">
        <f>BK203</f>
        <v>0</v>
      </c>
    </row>
    <row r="203" s="2" customFormat="1" ht="20.5" customHeight="1">
      <c r="A203" s="37"/>
      <c r="B203" s="38"/>
      <c r="C203" s="221" t="s">
        <v>290</v>
      </c>
      <c r="D203" s="221" t="s">
        <v>140</v>
      </c>
      <c r="E203" s="222" t="s">
        <v>834</v>
      </c>
      <c r="F203" s="223" t="s">
        <v>835</v>
      </c>
      <c r="G203" s="224" t="s">
        <v>692</v>
      </c>
      <c r="H203" s="225">
        <v>1</v>
      </c>
      <c r="I203" s="226"/>
      <c r="J203" s="227">
        <f>ROUND(I203*H203,2)</f>
        <v>0</v>
      </c>
      <c r="K203" s="228"/>
      <c r="L203" s="43"/>
      <c r="M203" s="229" t="s">
        <v>1</v>
      </c>
      <c r="N203" s="230" t="s">
        <v>41</v>
      </c>
      <c r="O203" s="90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3" t="s">
        <v>139</v>
      </c>
      <c r="AT203" s="233" t="s">
        <v>140</v>
      </c>
      <c r="AU203" s="233" t="s">
        <v>85</v>
      </c>
      <c r="AY203" s="16" t="s">
        <v>138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83</v>
      </c>
      <c r="BK203" s="234">
        <f>ROUND(I203*H203,2)</f>
        <v>0</v>
      </c>
      <c r="BL203" s="16" t="s">
        <v>139</v>
      </c>
      <c r="BM203" s="233" t="s">
        <v>836</v>
      </c>
    </row>
    <row r="204" s="11" customFormat="1" ht="22.8" customHeight="1">
      <c r="A204" s="11"/>
      <c r="B204" s="207"/>
      <c r="C204" s="208"/>
      <c r="D204" s="209" t="s">
        <v>75</v>
      </c>
      <c r="E204" s="281" t="s">
        <v>837</v>
      </c>
      <c r="F204" s="281" t="s">
        <v>837</v>
      </c>
      <c r="G204" s="208"/>
      <c r="H204" s="208"/>
      <c r="I204" s="211"/>
      <c r="J204" s="282">
        <f>BK204</f>
        <v>0</v>
      </c>
      <c r="K204" s="208"/>
      <c r="L204" s="213"/>
      <c r="M204" s="214"/>
      <c r="N204" s="215"/>
      <c r="O204" s="215"/>
      <c r="P204" s="216">
        <f>SUM(P205:P207)</f>
        <v>0</v>
      </c>
      <c r="Q204" s="215"/>
      <c r="R204" s="216">
        <f>SUM(R205:R207)</f>
        <v>0</v>
      </c>
      <c r="S204" s="215"/>
      <c r="T204" s="217">
        <f>SUM(T205:T207)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18" t="s">
        <v>83</v>
      </c>
      <c r="AT204" s="219" t="s">
        <v>75</v>
      </c>
      <c r="AU204" s="219" t="s">
        <v>83</v>
      </c>
      <c r="AY204" s="218" t="s">
        <v>138</v>
      </c>
      <c r="BK204" s="220">
        <f>SUM(BK205:BK207)</f>
        <v>0</v>
      </c>
    </row>
    <row r="205" s="2" customFormat="1" ht="14.5" customHeight="1">
      <c r="A205" s="37"/>
      <c r="B205" s="38"/>
      <c r="C205" s="221" t="s">
        <v>303</v>
      </c>
      <c r="D205" s="221" t="s">
        <v>140</v>
      </c>
      <c r="E205" s="222" t="s">
        <v>838</v>
      </c>
      <c r="F205" s="223" t="s">
        <v>839</v>
      </c>
      <c r="G205" s="224" t="s">
        <v>692</v>
      </c>
      <c r="H205" s="225">
        <v>1</v>
      </c>
      <c r="I205" s="226"/>
      <c r="J205" s="227">
        <f>ROUND(I205*H205,2)</f>
        <v>0</v>
      </c>
      <c r="K205" s="228"/>
      <c r="L205" s="43"/>
      <c r="M205" s="229" t="s">
        <v>1</v>
      </c>
      <c r="N205" s="230" t="s">
        <v>41</v>
      </c>
      <c r="O205" s="90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3" t="s">
        <v>139</v>
      </c>
      <c r="AT205" s="233" t="s">
        <v>140</v>
      </c>
      <c r="AU205" s="233" t="s">
        <v>85</v>
      </c>
      <c r="AY205" s="16" t="s">
        <v>138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6" t="s">
        <v>83</v>
      </c>
      <c r="BK205" s="234">
        <f>ROUND(I205*H205,2)</f>
        <v>0</v>
      </c>
      <c r="BL205" s="16" t="s">
        <v>139</v>
      </c>
      <c r="BM205" s="233" t="s">
        <v>840</v>
      </c>
    </row>
    <row r="206" s="2" customFormat="1" ht="14.5" customHeight="1">
      <c r="A206" s="37"/>
      <c r="B206" s="38"/>
      <c r="C206" s="221" t="s">
        <v>307</v>
      </c>
      <c r="D206" s="221" t="s">
        <v>140</v>
      </c>
      <c r="E206" s="222" t="s">
        <v>841</v>
      </c>
      <c r="F206" s="223" t="s">
        <v>842</v>
      </c>
      <c r="G206" s="224" t="s">
        <v>692</v>
      </c>
      <c r="H206" s="225">
        <v>1</v>
      </c>
      <c r="I206" s="226"/>
      <c r="J206" s="227">
        <f>ROUND(I206*H206,2)</f>
        <v>0</v>
      </c>
      <c r="K206" s="228"/>
      <c r="L206" s="43"/>
      <c r="M206" s="229" t="s">
        <v>1</v>
      </c>
      <c r="N206" s="230" t="s">
        <v>41</v>
      </c>
      <c r="O206" s="90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3" t="s">
        <v>139</v>
      </c>
      <c r="AT206" s="233" t="s">
        <v>140</v>
      </c>
      <c r="AU206" s="233" t="s">
        <v>85</v>
      </c>
      <c r="AY206" s="16" t="s">
        <v>138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6" t="s">
        <v>83</v>
      </c>
      <c r="BK206" s="234">
        <f>ROUND(I206*H206,2)</f>
        <v>0</v>
      </c>
      <c r="BL206" s="16" t="s">
        <v>139</v>
      </c>
      <c r="BM206" s="233" t="s">
        <v>843</v>
      </c>
    </row>
    <row r="207" s="2" customFormat="1" ht="31" customHeight="1">
      <c r="A207" s="37"/>
      <c r="B207" s="38"/>
      <c r="C207" s="221" t="s">
        <v>315</v>
      </c>
      <c r="D207" s="221" t="s">
        <v>140</v>
      </c>
      <c r="E207" s="222" t="s">
        <v>844</v>
      </c>
      <c r="F207" s="223" t="s">
        <v>845</v>
      </c>
      <c r="G207" s="224" t="s">
        <v>692</v>
      </c>
      <c r="H207" s="225">
        <v>1</v>
      </c>
      <c r="I207" s="226"/>
      <c r="J207" s="227">
        <f>ROUND(I207*H207,2)</f>
        <v>0</v>
      </c>
      <c r="K207" s="228"/>
      <c r="L207" s="43"/>
      <c r="M207" s="229" t="s">
        <v>1</v>
      </c>
      <c r="N207" s="230" t="s">
        <v>41</v>
      </c>
      <c r="O207" s="90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3" t="s">
        <v>139</v>
      </c>
      <c r="AT207" s="233" t="s">
        <v>140</v>
      </c>
      <c r="AU207" s="233" t="s">
        <v>85</v>
      </c>
      <c r="AY207" s="16" t="s">
        <v>138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6" t="s">
        <v>83</v>
      </c>
      <c r="BK207" s="234">
        <f>ROUND(I207*H207,2)</f>
        <v>0</v>
      </c>
      <c r="BL207" s="16" t="s">
        <v>139</v>
      </c>
      <c r="BM207" s="233" t="s">
        <v>846</v>
      </c>
    </row>
    <row r="208" s="11" customFormat="1" ht="22.8" customHeight="1">
      <c r="A208" s="11"/>
      <c r="B208" s="207"/>
      <c r="C208" s="208"/>
      <c r="D208" s="209" t="s">
        <v>75</v>
      </c>
      <c r="E208" s="281" t="s">
        <v>847</v>
      </c>
      <c r="F208" s="281" t="s">
        <v>848</v>
      </c>
      <c r="G208" s="208"/>
      <c r="H208" s="208"/>
      <c r="I208" s="211"/>
      <c r="J208" s="282">
        <f>BK208</f>
        <v>0</v>
      </c>
      <c r="K208" s="208"/>
      <c r="L208" s="213"/>
      <c r="M208" s="214"/>
      <c r="N208" s="215"/>
      <c r="O208" s="215"/>
      <c r="P208" s="216">
        <f>P209</f>
        <v>0</v>
      </c>
      <c r="Q208" s="215"/>
      <c r="R208" s="216">
        <f>R209</f>
        <v>0</v>
      </c>
      <c r="S208" s="215"/>
      <c r="T208" s="217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18" t="s">
        <v>83</v>
      </c>
      <c r="AT208" s="219" t="s">
        <v>75</v>
      </c>
      <c r="AU208" s="219" t="s">
        <v>83</v>
      </c>
      <c r="AY208" s="218" t="s">
        <v>138</v>
      </c>
      <c r="BK208" s="220">
        <f>BK209</f>
        <v>0</v>
      </c>
    </row>
    <row r="209" s="2" customFormat="1" ht="20.5" customHeight="1">
      <c r="A209" s="37"/>
      <c r="B209" s="38"/>
      <c r="C209" s="221" t="s">
        <v>320</v>
      </c>
      <c r="D209" s="221" t="s">
        <v>140</v>
      </c>
      <c r="E209" s="222" t="s">
        <v>849</v>
      </c>
      <c r="F209" s="223" t="s">
        <v>850</v>
      </c>
      <c r="G209" s="224" t="s">
        <v>692</v>
      </c>
      <c r="H209" s="225">
        <v>1</v>
      </c>
      <c r="I209" s="226"/>
      <c r="J209" s="227">
        <f>ROUND(I209*H209,2)</f>
        <v>0</v>
      </c>
      <c r="K209" s="228"/>
      <c r="L209" s="43"/>
      <c r="M209" s="229" t="s">
        <v>1</v>
      </c>
      <c r="N209" s="230" t="s">
        <v>41</v>
      </c>
      <c r="O209" s="90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3" t="s">
        <v>139</v>
      </c>
      <c r="AT209" s="233" t="s">
        <v>140</v>
      </c>
      <c r="AU209" s="233" t="s">
        <v>85</v>
      </c>
      <c r="AY209" s="16" t="s">
        <v>138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83</v>
      </c>
      <c r="BK209" s="234">
        <f>ROUND(I209*H209,2)</f>
        <v>0</v>
      </c>
      <c r="BL209" s="16" t="s">
        <v>139</v>
      </c>
      <c r="BM209" s="233" t="s">
        <v>851</v>
      </c>
    </row>
    <row r="210" s="11" customFormat="1" ht="22.8" customHeight="1">
      <c r="A210" s="11"/>
      <c r="B210" s="207"/>
      <c r="C210" s="208"/>
      <c r="D210" s="209" t="s">
        <v>75</v>
      </c>
      <c r="E210" s="281" t="s">
        <v>852</v>
      </c>
      <c r="F210" s="281" t="s">
        <v>853</v>
      </c>
      <c r="G210" s="208"/>
      <c r="H210" s="208"/>
      <c r="I210" s="211"/>
      <c r="J210" s="282">
        <f>BK210</f>
        <v>0</v>
      </c>
      <c r="K210" s="208"/>
      <c r="L210" s="213"/>
      <c r="M210" s="214"/>
      <c r="N210" s="215"/>
      <c r="O210" s="215"/>
      <c r="P210" s="216">
        <f>SUM(P211:P212)</f>
        <v>0</v>
      </c>
      <c r="Q210" s="215"/>
      <c r="R210" s="216">
        <f>SUM(R211:R212)</f>
        <v>0</v>
      </c>
      <c r="S210" s="215"/>
      <c r="T210" s="217">
        <f>SUM(T211:T212)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18" t="s">
        <v>83</v>
      </c>
      <c r="AT210" s="219" t="s">
        <v>75</v>
      </c>
      <c r="AU210" s="219" t="s">
        <v>83</v>
      </c>
      <c r="AY210" s="218" t="s">
        <v>138</v>
      </c>
      <c r="BK210" s="220">
        <f>SUM(BK211:BK212)</f>
        <v>0</v>
      </c>
    </row>
    <row r="211" s="2" customFormat="1" ht="20.5" customHeight="1">
      <c r="A211" s="37"/>
      <c r="B211" s="38"/>
      <c r="C211" s="221" t="s">
        <v>330</v>
      </c>
      <c r="D211" s="221" t="s">
        <v>140</v>
      </c>
      <c r="E211" s="222" t="s">
        <v>854</v>
      </c>
      <c r="F211" s="223" t="s">
        <v>855</v>
      </c>
      <c r="G211" s="224" t="s">
        <v>692</v>
      </c>
      <c r="H211" s="225">
        <v>1</v>
      </c>
      <c r="I211" s="226"/>
      <c r="J211" s="227">
        <f>ROUND(I211*H211,2)</f>
        <v>0</v>
      </c>
      <c r="K211" s="228"/>
      <c r="L211" s="43"/>
      <c r="M211" s="229" t="s">
        <v>1</v>
      </c>
      <c r="N211" s="230" t="s">
        <v>41</v>
      </c>
      <c r="O211" s="90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3" t="s">
        <v>139</v>
      </c>
      <c r="AT211" s="233" t="s">
        <v>140</v>
      </c>
      <c r="AU211" s="233" t="s">
        <v>85</v>
      </c>
      <c r="AY211" s="16" t="s">
        <v>138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6" t="s">
        <v>83</v>
      </c>
      <c r="BK211" s="234">
        <f>ROUND(I211*H211,2)</f>
        <v>0</v>
      </c>
      <c r="BL211" s="16" t="s">
        <v>139</v>
      </c>
      <c r="BM211" s="233" t="s">
        <v>856</v>
      </c>
    </row>
    <row r="212" s="2" customFormat="1" ht="20.5" customHeight="1">
      <c r="A212" s="37"/>
      <c r="B212" s="38"/>
      <c r="C212" s="221" t="s">
        <v>335</v>
      </c>
      <c r="D212" s="221" t="s">
        <v>140</v>
      </c>
      <c r="E212" s="222" t="s">
        <v>857</v>
      </c>
      <c r="F212" s="223" t="s">
        <v>858</v>
      </c>
      <c r="G212" s="224" t="s">
        <v>692</v>
      </c>
      <c r="H212" s="225">
        <v>1</v>
      </c>
      <c r="I212" s="226"/>
      <c r="J212" s="227">
        <f>ROUND(I212*H212,2)</f>
        <v>0</v>
      </c>
      <c r="K212" s="228"/>
      <c r="L212" s="43"/>
      <c r="M212" s="229" t="s">
        <v>1</v>
      </c>
      <c r="N212" s="230" t="s">
        <v>41</v>
      </c>
      <c r="O212" s="90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3" t="s">
        <v>139</v>
      </c>
      <c r="AT212" s="233" t="s">
        <v>140</v>
      </c>
      <c r="AU212" s="233" t="s">
        <v>85</v>
      </c>
      <c r="AY212" s="16" t="s">
        <v>138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6" t="s">
        <v>83</v>
      </c>
      <c r="BK212" s="234">
        <f>ROUND(I212*H212,2)</f>
        <v>0</v>
      </c>
      <c r="BL212" s="16" t="s">
        <v>139</v>
      </c>
      <c r="BM212" s="233" t="s">
        <v>859</v>
      </c>
    </row>
    <row r="213" s="11" customFormat="1" ht="22.8" customHeight="1">
      <c r="A213" s="11"/>
      <c r="B213" s="207"/>
      <c r="C213" s="208"/>
      <c r="D213" s="209" t="s">
        <v>75</v>
      </c>
      <c r="E213" s="281" t="s">
        <v>860</v>
      </c>
      <c r="F213" s="281" t="s">
        <v>861</v>
      </c>
      <c r="G213" s="208"/>
      <c r="H213" s="208"/>
      <c r="I213" s="211"/>
      <c r="J213" s="282">
        <f>BK213</f>
        <v>0</v>
      </c>
      <c r="K213" s="208"/>
      <c r="L213" s="213"/>
      <c r="M213" s="214"/>
      <c r="N213" s="215"/>
      <c r="O213" s="215"/>
      <c r="P213" s="216">
        <f>P214</f>
        <v>0</v>
      </c>
      <c r="Q213" s="215"/>
      <c r="R213" s="216">
        <f>R214</f>
        <v>0</v>
      </c>
      <c r="S213" s="215"/>
      <c r="T213" s="217">
        <f>T214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18" t="s">
        <v>83</v>
      </c>
      <c r="AT213" s="219" t="s">
        <v>75</v>
      </c>
      <c r="AU213" s="219" t="s">
        <v>83</v>
      </c>
      <c r="AY213" s="218" t="s">
        <v>138</v>
      </c>
      <c r="BK213" s="220">
        <f>BK214</f>
        <v>0</v>
      </c>
    </row>
    <row r="214" s="2" customFormat="1" ht="14.5" customHeight="1">
      <c r="A214" s="37"/>
      <c r="B214" s="38"/>
      <c r="C214" s="221" t="s">
        <v>340</v>
      </c>
      <c r="D214" s="221" t="s">
        <v>140</v>
      </c>
      <c r="E214" s="222" t="s">
        <v>862</v>
      </c>
      <c r="F214" s="223" t="s">
        <v>861</v>
      </c>
      <c r="G214" s="224" t="s">
        <v>692</v>
      </c>
      <c r="H214" s="225">
        <v>1</v>
      </c>
      <c r="I214" s="226"/>
      <c r="J214" s="227">
        <f>ROUND(I214*H214,2)</f>
        <v>0</v>
      </c>
      <c r="K214" s="228"/>
      <c r="L214" s="43"/>
      <c r="M214" s="268" t="s">
        <v>1</v>
      </c>
      <c r="N214" s="269" t="s">
        <v>41</v>
      </c>
      <c r="O214" s="270"/>
      <c r="P214" s="271">
        <f>O214*H214</f>
        <v>0</v>
      </c>
      <c r="Q214" s="271">
        <v>0</v>
      </c>
      <c r="R214" s="271">
        <f>Q214*H214</f>
        <v>0</v>
      </c>
      <c r="S214" s="271">
        <v>0</v>
      </c>
      <c r="T214" s="27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3" t="s">
        <v>139</v>
      </c>
      <c r="AT214" s="233" t="s">
        <v>140</v>
      </c>
      <c r="AU214" s="233" t="s">
        <v>85</v>
      </c>
      <c r="AY214" s="16" t="s">
        <v>138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6" t="s">
        <v>83</v>
      </c>
      <c r="BK214" s="234">
        <f>ROUND(I214*H214,2)</f>
        <v>0</v>
      </c>
      <c r="BL214" s="16" t="s">
        <v>139</v>
      </c>
      <c r="BM214" s="233" t="s">
        <v>863</v>
      </c>
    </row>
    <row r="215" s="2" customFormat="1" ht="6.96" customHeight="1">
      <c r="A215" s="37"/>
      <c r="B215" s="65"/>
      <c r="C215" s="66"/>
      <c r="D215" s="66"/>
      <c r="E215" s="66"/>
      <c r="F215" s="66"/>
      <c r="G215" s="66"/>
      <c r="H215" s="66"/>
      <c r="I215" s="66"/>
      <c r="J215" s="66"/>
      <c r="K215" s="66"/>
      <c r="L215" s="43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</sheetData>
  <sheetProtection sheet="1" autoFilter="0" formatColumns="0" formatRows="0" objects="1" scenarios="1" spinCount="100000" saltValue="yycFRGgMup4e5jVPrFLtCEOxS46fdS5thiHp5bmEBVeYOm3Al7NwpkX7V3ZdeCDHby7vgve6qZVx2FFTqWFLdw==" hashValue="HqEBAR2bvTFdvmWHCtBB17Urm+5E89hR99F/QQD+HZSp/ePykezxgZ+9EJfY9Ns+dIaQrZMntFVuCM3+kX/upw==" algorithmName="SHA-512" password="CC35"/>
  <autoFilter ref="C146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vladka</dc:creator>
  <cp:lastModifiedBy>vladka</cp:lastModifiedBy>
  <dcterms:created xsi:type="dcterms:W3CDTF">2021-03-23T12:53:28Z</dcterms:created>
  <dcterms:modified xsi:type="dcterms:W3CDTF">2021-03-23T12:53:35Z</dcterms:modified>
</cp:coreProperties>
</file>