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1775" activeTab="2"/>
  </bookViews>
  <sheets>
    <sheet name="Rekapitulace stavby" sheetId="1" r:id="rId1"/>
    <sheet name="045972_01 - 01_Příprava ú..." sheetId="2" r:id="rId2"/>
    <sheet name="045972_02 - 02_Odtěžení s..." sheetId="3" r:id="rId3"/>
    <sheet name="045972_03 - 03_Oprava hráze" sheetId="4" r:id="rId4"/>
    <sheet name="045972_04 - 04_Nátokové a..." sheetId="5" r:id="rId5"/>
    <sheet name="045972_05 - 05_Úpravy toku" sheetId="6" r:id="rId6"/>
    <sheet name="045972_VRN - VRN_Vedlejší..." sheetId="7" r:id="rId7"/>
    <sheet name="Seznam figur" sheetId="8" r:id="rId8"/>
  </sheets>
  <definedNames>
    <definedName name="_xlnm._FilterDatabase" localSheetId="1" hidden="1">'045972_01 - 01_Příprava ú...'!$C$117:$K$184</definedName>
    <definedName name="_xlnm._FilterDatabase" localSheetId="2" hidden="1">'045972_02 - 02_Odtěžení s...'!$C$117:$K$162</definedName>
    <definedName name="_xlnm._FilterDatabase" localSheetId="3" hidden="1">'045972_03 - 03_Oprava hráze'!$C$120:$K$290</definedName>
    <definedName name="_xlnm._FilterDatabase" localSheetId="4" hidden="1">'045972_04 - 04_Nátokové a...'!$C$124:$K$284</definedName>
    <definedName name="_xlnm._FilterDatabase" localSheetId="5" hidden="1">'045972_05 - 05_Úpravy toku'!$C$119:$K$159</definedName>
    <definedName name="_xlnm._FilterDatabase" localSheetId="6" hidden="1">'045972_VRN - VRN_Vedlejší...'!$C$116:$K$137</definedName>
    <definedName name="_xlnm.Print_Area" localSheetId="1">'045972_01 - 01_Příprava ú...'!$C$4:$J$76,'045972_01 - 01_Příprava ú...'!$C$82:$J$99,'045972_01 - 01_Příprava ú...'!$C$105:$K$184</definedName>
    <definedName name="_xlnm.Print_Area" localSheetId="2">'045972_02 - 02_Odtěžení s...'!$C$4:$J$76,'045972_02 - 02_Odtěžení s...'!$C$82:$J$99,'045972_02 - 02_Odtěžení s...'!$C$105:$K$162</definedName>
    <definedName name="_xlnm.Print_Area" localSheetId="3">'045972_03 - 03_Oprava hráze'!$C$4:$J$76,'045972_03 - 03_Oprava hráze'!$C$82:$J$102,'045972_03 - 03_Oprava hráze'!$C$108:$K$290</definedName>
    <definedName name="_xlnm.Print_Area" localSheetId="4">'045972_04 - 04_Nátokové a...'!$C$4:$J$76,'045972_04 - 04_Nátokové a...'!$C$82:$J$106,'045972_04 - 04_Nátokové a...'!$C$112:$K$284</definedName>
    <definedName name="_xlnm.Print_Area" localSheetId="5">'045972_05 - 05_Úpravy toku'!$C$4:$J$76,'045972_05 - 05_Úpravy toku'!$C$82:$J$101,'045972_05 - 05_Úpravy toku'!$C$107:$K$159</definedName>
    <definedName name="_xlnm.Print_Area" localSheetId="6">'045972_VRN - VRN_Vedlejší...'!$C$4:$J$76,'045972_VRN - VRN_Vedlejší...'!$C$82:$J$98,'045972_VRN - VRN_Vedlejší...'!$C$104:$K$137</definedName>
    <definedName name="_xlnm.Print_Area" localSheetId="0">'Rekapitulace stavby'!$D$4:$AO$76,'Rekapitulace stavby'!$C$82:$AQ$101</definedName>
    <definedName name="_xlnm.Print_Area" localSheetId="7">'Seznam figur'!$C$4:$G$66</definedName>
    <definedName name="_xlnm.Print_Titles" localSheetId="0">'Rekapitulace stavby'!$92:$92</definedName>
    <definedName name="_xlnm.Print_Titles" localSheetId="1">'045972_01 - 01_Příprava ú...'!$117:$117</definedName>
    <definedName name="_xlnm.Print_Titles" localSheetId="2">'045972_02 - 02_Odtěžení s...'!$117:$117</definedName>
    <definedName name="_xlnm.Print_Titles" localSheetId="3">'045972_03 - 03_Oprava hráze'!$120:$120</definedName>
    <definedName name="_xlnm.Print_Titles" localSheetId="4">'045972_04 - 04_Nátokové a...'!$124:$124</definedName>
    <definedName name="_xlnm.Print_Titles" localSheetId="5">'045972_05 - 05_Úpravy toku'!$119:$119</definedName>
    <definedName name="_xlnm.Print_Titles" localSheetId="6">'045972_VRN - VRN_Vedlejší...'!$116:$116</definedName>
    <definedName name="_xlnm.Print_Titles" localSheetId="7">'Seznam figur'!$9:$9</definedName>
  </definedNames>
  <calcPr calcId="162913"/>
</workbook>
</file>

<file path=xl/sharedStrings.xml><?xml version="1.0" encoding="utf-8"?>
<sst xmlns="http://schemas.openxmlformats.org/spreadsheetml/2006/main" count="5584" uniqueCount="715">
  <si>
    <t>Export Komplet</t>
  </si>
  <si>
    <t/>
  </si>
  <si>
    <t>2.0</t>
  </si>
  <si>
    <t>ZAMOK</t>
  </si>
  <si>
    <t>False</t>
  </si>
  <si>
    <t>{012c1170-ed2e-4a87-b461-e7c541a339e6}</t>
  </si>
  <si>
    <t>0,01</t>
  </si>
  <si>
    <t>21</t>
  </si>
  <si>
    <t>15</t>
  </si>
  <si>
    <t>REKAPITULACE STAVBY</t>
  </si>
  <si>
    <t>v ---  níže se nacházejí doplnkové a pomocné údaje k sestavám  --- v</t>
  </si>
  <si>
    <t>Návod na vyplnění</t>
  </si>
  <si>
    <t>0,001</t>
  </si>
  <si>
    <t>Kód:</t>
  </si>
  <si>
    <t>045972_B</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</si>
  <si>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</si>
  <si>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</si>
  <si>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PD - Technická a dopravní  infrastruktura pro 36 RD Ježník III - nádrž B</t>
  </si>
  <si>
    <t>KSO:</t>
  </si>
  <si>
    <t>CC-CZ:</t>
  </si>
  <si>
    <t>Místo:</t>
  </si>
  <si>
    <t>Krnov</t>
  </si>
  <si>
    <t>Datum:</t>
  </si>
  <si>
    <t>24. 4. 2020</t>
  </si>
  <si>
    <t>Zadavatel:</t>
  </si>
  <si>
    <t>IČ:</t>
  </si>
  <si>
    <t>Město Krnov</t>
  </si>
  <si>
    <t>DIČ:</t>
  </si>
  <si>
    <t>Uchazeč:</t>
  </si>
  <si>
    <t>Vyplň údaj</t>
  </si>
  <si>
    <t>Projektant:</t>
  </si>
  <si>
    <t>Lesprojekt Krnov, s.r.o.</t>
  </si>
  <si>
    <t>True</t>
  </si>
  <si>
    <t>Zpracovatel:</t>
  </si>
  <si>
    <t>Ing. Vlasta Horáková</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</si>
  <si>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</si>
  <si>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</si>
  <si>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</si>
  <si>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</si>
  <si>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</si>
  <si>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</si>
  <si>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</si>
  <si>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</si>
  <si>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</si>
  <si>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</si>
  <si>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</si>
  <si>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</si>
  <si>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</si>
  <si>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</si>
  <si>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</si>
  <si>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</si>
  <si>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</si>
  <si>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</si>
  <si>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</si>
  <si>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</si>
  <si>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</si>
  <si>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</si>
  <si>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</si>
  <si>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</si>
  <si>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</si>
  <si>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</si>
  <si>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</si>
  <si>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</si>
  <si>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</si>
  <si>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</si>
  <si>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</si>
  <si>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</si>
  <si>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</si>
  <si>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</si>
  <si>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</si>
  <si>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</si>
  <si>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</si>
  <si>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</si>
  <si>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</si>
  <si>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</si>
  <si>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</si>
  <si>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</si>
  <si>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</si>
  <si>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</si>
  <si>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</si>
  <si>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</si>
  <si>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045972_01</t>
  </si>
  <si>
    <t>01_Příprava území</t>
  </si>
  <si>
    <t>STA</t>
  </si>
  <si>
    <t>1</t>
  </si>
  <si>
    <t>{60cacbfb-eb04-4a56-8688-8428fedd77dc}</t>
  </si>
  <si>
    <t>2</t>
  </si>
  <si>
    <t>045972_02</t>
  </si>
  <si>
    <t>02_Odtěžení sedimentů a reprofilace dna</t>
  </si>
  <si>
    <t>{f1742973-967d-4fe1-a94d-df885bd2251a}</t>
  </si>
  <si>
    <t>045972_03</t>
  </si>
  <si>
    <t>03_Oprava hráze</t>
  </si>
  <si>
    <t>{9199975b-1eb5-489d-b205-26994476fc95}</t>
  </si>
  <si>
    <t>045972_04</t>
  </si>
  <si>
    <t>04_Nátokové a napouštěcí zařízení</t>
  </si>
  <si>
    <t>{af6ce251-3ff3-4395-a814-76f0727a6a01}</t>
  </si>
  <si>
    <t>045972_05</t>
  </si>
  <si>
    <t>05_Úpravy toku</t>
  </si>
  <si>
    <t>{d40069a5-7882-465b-ab1b-b90b48c64b69}</t>
  </si>
  <si>
    <t>045972_VRN</t>
  </si>
  <si>
    <t>VRN_Vedlejší rozpočtové náklady</t>
  </si>
  <si>
    <t>{84d7f3f4-2342-4215-873c-31adecf7ef2d}</t>
  </si>
  <si>
    <t>KRYCÍ LIST SOUPISU PRACÍ</t>
  </si>
  <si>
    <t>Objekt:</t>
  </si>
  <si>
    <t>045972_01 - 01_Příprava území</t>
  </si>
  <si>
    <t>REKAPITULACE ČLENĚNÍ SOUPISU PRACÍ</t>
  </si>
  <si>
    <t>Kód dílu - Popis</t>
  </si>
  <si>
    <t>Cena celkem [CZK]</t>
  </si>
  <si>
    <t>Náklady ze soupisu prací</t>
  </si>
  <si>
    <t>-1</t>
  </si>
  <si>
    <t>HSV - Práce a dodávky HSV</t>
  </si>
  <si>
    <t xml:space="preserve">    1 - Zemní práce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</si>
  <si>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</si>
  <si>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</si>
  <si>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</si>
  <si>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</si>
  <si>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</si>
  <si>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</si>
  <si>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</si>
  <si>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</si>
  <si>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</si>
  <si>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</si>
  <si>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</si>
  <si>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</si>
  <si>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</si>
  <si>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</si>
  <si>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</si>
  <si>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</si>
  <si>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</si>
  <si>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</si>
  <si>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111101102</t>
  </si>
  <si>
    <t>Odstranění travin z celkové plochy do 1 ha</t>
  </si>
  <si>
    <t>ha</t>
  </si>
  <si>
    <t>CS ÚRS 2019 02</t>
  </si>
  <si>
    <t>4</t>
  </si>
  <si>
    <t>-1234920226</t>
  </si>
  <si>
    <t>PP</t>
  </si>
  <si>
    <t>Odstranění travin a rákosu  travin, při celkové ploše přes 0,1 do 1 ha</t>
  </si>
  <si>
    <t>VV</t>
  </si>
  <si>
    <t>"pokosení koruny hlavní hráze"340/10000</t>
  </si>
  <si>
    <t>"pokosení koruny boční hráze"170/10000</t>
  </si>
  <si>
    <t>"pokosení kolem nátokového objektu"100/10000</t>
  </si>
  <si>
    <t>Součet</t>
  </si>
  <si>
    <t>111201101</t>
  </si>
  <si>
    <t>Odstranění křovin a stromů průměru kmene do 100 mm i s kořeny z celkové plochy do 1000 m2</t>
  </si>
  <si>
    <t>m2</t>
  </si>
  <si>
    <t>1618477630</t>
  </si>
  <si>
    <t>Odstranění křovin a stromů s odstraněním kořenů  průměru kmene do 100 mm do sklonu terénu 1 : 5, při celkové ploše do 1 000 m2</t>
  </si>
  <si>
    <t>15+3+20+5+10+5+10+10</t>
  </si>
  <si>
    <t>10+10+3+15+5+25</t>
  </si>
  <si>
    <t>10+10+5+5</t>
  </si>
  <si>
    <t>3</t>
  </si>
  <si>
    <t>112101101</t>
  </si>
  <si>
    <t>Odstranění stromů listnatých průměru kmene do 300 mm</t>
  </si>
  <si>
    <t>kus</t>
  </si>
  <si>
    <t>1228151985</t>
  </si>
  <si>
    <t>Odstranění stromů s odřezáním kmene a s odvětvením listnatých, průměru kmene přes 100 do 300 mm</t>
  </si>
  <si>
    <t>34</t>
  </si>
  <si>
    <t>112101102</t>
  </si>
  <si>
    <t>Odstranění stromů listnatých průměru kmene do 500 mm</t>
  </si>
  <si>
    <t>1252828127</t>
  </si>
  <si>
    <t>Odstranění stromů s odřezáním kmene a s odvětvením listnatých, průměru kmene přes 300 do 500 mm</t>
  </si>
  <si>
    <t>11</t>
  </si>
  <si>
    <t>5</t>
  </si>
  <si>
    <t>112101103</t>
  </si>
  <si>
    <t>Odstranění stromů listnatých průměru kmene do 700 mm</t>
  </si>
  <si>
    <t>176085590</t>
  </si>
  <si>
    <t>Odstranění stromů s odřezáním kmene a s odvětvením listnatých, průměru kmene přes 500 do 700 mm</t>
  </si>
  <si>
    <t>6</t>
  </si>
  <si>
    <t>112201101</t>
  </si>
  <si>
    <t>Odstranění pařezů D do 300 mm</t>
  </si>
  <si>
    <t>495441763</t>
  </si>
  <si>
    <t>Odstranění pařezů  s jejich vykopáním, vytrháním nebo odstřelením, s přesekáním kořenů průměru přes 100 do 300 mm</t>
  </si>
  <si>
    <t>14</t>
  </si>
  <si>
    <t>7</t>
  </si>
  <si>
    <t>112201102</t>
  </si>
  <si>
    <t>Odstranění pařezů D do 500 mm</t>
  </si>
  <si>
    <t>-1499718769</t>
  </si>
  <si>
    <t>Odstranění pařezů  s jejich vykopáním, vytrháním nebo odstřelením, s přesekáním kořenů průměru přes 300 do 500 mm</t>
  </si>
  <si>
    <t>8</t>
  </si>
  <si>
    <t>112201103</t>
  </si>
  <si>
    <t>Odstranění pařezů D do 700 mm</t>
  </si>
  <si>
    <t>-2045771920</t>
  </si>
  <si>
    <t>Odstranění pařezů  s jejich vykopáním, vytrháním nebo odstřelením, s přesekáním kořenů průměru přes 500 do 700 mm</t>
  </si>
  <si>
    <t>10</t>
  </si>
  <si>
    <t>9</t>
  </si>
  <si>
    <t>112201104</t>
  </si>
  <si>
    <t>Odstranění pařezů D do 900 mm</t>
  </si>
  <si>
    <t>-62546529</t>
  </si>
  <si>
    <t>Odstranění pařezů  s jejich vykopáním, vytrháním nebo odstřelením, s přesekáním kořenů průměru přes 700 do 900 mm</t>
  </si>
  <si>
    <t>162201411</t>
  </si>
  <si>
    <t>Vodorovné přemístění kmenů stromů listnatých do 1 km D kmene do 300 mm</t>
  </si>
  <si>
    <t>205738116</t>
  </si>
  <si>
    <t>Vodorovné přemístění větví, kmenů nebo pařezů  s naložením, složením a dopravou do 1000 m kmenů stromů listnatých, průměru přes 100 do 300 mm</t>
  </si>
  <si>
    <t>162201412</t>
  </si>
  <si>
    <t>Vodorovné přemístění kmenů stromů listnatých do 1 km D kmene do 500 mm</t>
  </si>
  <si>
    <t>893723096</t>
  </si>
  <si>
    <t>Vodorovné přemístění větví, kmenů nebo pařezů  s naložením, složením a dopravou do 1000 m kmenů stromů listnatých, průměru přes 300 do 500 mm</t>
  </si>
  <si>
    <t>12</t>
  </si>
  <si>
    <t>162201413</t>
  </si>
  <si>
    <t>Vodorovné přemístění kmenů stromů listnatých do 1 km D kmene do 700 mm</t>
  </si>
  <si>
    <t>-12425553</t>
  </si>
  <si>
    <t>Vodorovné přemístění větví, kmenů nebo pařezů  s naložením, složením a dopravou do 1000 m kmenů stromů listnatých, průměru přes 500 do 700 mm</t>
  </si>
  <si>
    <t>13</t>
  </si>
  <si>
    <t>R_45972_01_01</t>
  </si>
  <si>
    <t>Štěpkování dřevní hmoty z pařezů</t>
  </si>
  <si>
    <t>1764863529</t>
  </si>
  <si>
    <t>P</t>
  </si>
  <si>
    <t xml:space="preserve">Poznámka k položce:
Položka zahrnuje dopravu štěpkovacího stroje, štěpkování pařezů a náletových křovin a dřevin, rozprostření vzniklé štěpky v místě stavby.
Položka udává průměrnou cenu za rozštěpkování jednoho pařezu. 
</t>
  </si>
  <si>
    <t>14+6+10+2</t>
  </si>
  <si>
    <t>R_45972_01_02</t>
  </si>
  <si>
    <t>Odvoz přebytečného materiálu z přípravy území</t>
  </si>
  <si>
    <t>soubor</t>
  </si>
  <si>
    <t>-788580177</t>
  </si>
  <si>
    <t>Poznámka k položce:
Položka zahrnuje odvoz kmenů stromů, větví a ostatního organického materiálu, který se nebude štěpkovat. Místo uložení bude určeno zhotovitelem stavby a odsouhlaseno investorem. Maximální vzálenost odvozu je 25 km.</t>
  </si>
  <si>
    <t>R_45972_01_03</t>
  </si>
  <si>
    <t>Ochrana stromů obandážováním</t>
  </si>
  <si>
    <t>ks</t>
  </si>
  <si>
    <t>-211989967</t>
  </si>
  <si>
    <t xml:space="preserve">Poznámka k položce:
Dočasná vzrostlých stromů včetně kmenových náběh, které by mohly být činností na stavbě  poškozeny. 
Položka zahrnuje obandážování  obedněním deskami výšky min 2,5 m s ovázáním drátem,  po dokončení stavby odstranění bandáže 
</t>
  </si>
  <si>
    <t>16</t>
  </si>
  <si>
    <t>R_45972_01_04</t>
  </si>
  <si>
    <t>Odstranění a likvidace nefunkčního opevnění</t>
  </si>
  <si>
    <t>m3</t>
  </si>
  <si>
    <t>-1421951536</t>
  </si>
  <si>
    <t xml:space="preserve">Poznámka k položce:
Položka zahrnuje:
- odstranění svislých dřevěných kůlů
- odstranění dřevěných desek mezi ocelových I-profily v rohu hráze, včetně I-profilů
- odvod vybouraných hmot na skládu, předpokládá se Horní Benešov
- uložení a likvidace odpadu v souladu se zákonem o odpadech č. 185/2001 Sb. v platném znění
</t>
  </si>
  <si>
    <t>Délka opevnění kůly 137+7 m</t>
  </si>
  <si>
    <t>Rozteč kůlů 0,7 m, délka 2 m</t>
  </si>
  <si>
    <t>Objem jednoho kůlu 0,035 m3</t>
  </si>
  <si>
    <t>Objem. hmotnost mokrého dřeva 0,8t /m3</t>
  </si>
  <si>
    <t>Dřevěné desky mezi I-profily, délka 8 m</t>
  </si>
  <si>
    <t>Celkový objem kůlů</t>
  </si>
  <si>
    <t>(137+7)/0,7*0,035</t>
  </si>
  <si>
    <t>nanosy</t>
  </si>
  <si>
    <t>1425</t>
  </si>
  <si>
    <t>045972_02 - 02_Odtěžení sedimentů a reprofilace dna</t>
  </si>
  <si>
    <t>122703602</t>
  </si>
  <si>
    <t>Odstranění nánosů při únosnosti dna přes 40 do 60 kPa</t>
  </si>
  <si>
    <t>1715059939</t>
  </si>
  <si>
    <t>Odstranění nánosů z vypuštěných vodních nádrží nebo rybníků s uložením do hromad na vzdálenost do 20 m ve výkopišti při únosnosti dna přes 40 kPa do 60 kPa</t>
  </si>
  <si>
    <t>Celková plocha odstranění 4275 m2</t>
  </si>
  <si>
    <t>Předpoklad 1/3 v tl. 0,40 m</t>
  </si>
  <si>
    <t>4275*1/3*0,40</t>
  </si>
  <si>
    <t>Předpoklad 2/3 v tl. 0,30 m</t>
  </si>
  <si>
    <t>4275*2/3*0,30</t>
  </si>
  <si>
    <t>162253101</t>
  </si>
  <si>
    <t>Vodorovné přemístění nánosu z nádrží do 60 m při únosnosti dna přes 40 kPa</t>
  </si>
  <si>
    <t>-165748409</t>
  </si>
  <si>
    <t>Vodorovné přemístění nánosu z vodních nádrží nebo rybníků s vyklopením a hrubým urovnáním skládky při únosnosti dna přes 40 kPa, na vzdálenost přes 20 do 60 m</t>
  </si>
  <si>
    <t>Přemístění v ploše dna nádrže</t>
  </si>
  <si>
    <t>Potřebná vzdálenost přemístění přes 20 m v 50% objemu</t>
  </si>
  <si>
    <t>nanosy*0,5</t>
  </si>
  <si>
    <t>162701105</t>
  </si>
  <si>
    <t>Vodorovné přemístění do 10000 m výkopku/sypaniny z horniny tř. 1 až 4</t>
  </si>
  <si>
    <t>-1478519073</t>
  </si>
  <si>
    <t>Vodorovné přemístění výkopku nebo sypaniny po suchu  na obvyklém dopravním prostředku, bez naložení výkopku, avšak se složením bez rozhrnutí z horniny tř. 1 až 4 na vzdálenost přes 9 000 do 10 000 m</t>
  </si>
  <si>
    <t>Odvoz odtěžených sedimentů do 25 km</t>
  </si>
  <si>
    <t>162701109</t>
  </si>
  <si>
    <t>Příplatek k vodorovnému přemístění výkopku/sypaniny z horniny tř. 1 až 4 ZKD 1000 m přes 10000 m</t>
  </si>
  <si>
    <t>-1100354934</t>
  </si>
  <si>
    <t>Vodorovné přemístění výkopku nebo sypaniny po suchu  na obvyklém dopravním prostředku, bez naložení výkopku, avšak se složením bez rozhrnutí z horniny tř. 1 až 4 na vzdálenost Příplatek k ceně za každých dalších i započatých 1 000 m</t>
  </si>
  <si>
    <t>Příplatek za odvoz odtžených sedimentů</t>
  </si>
  <si>
    <t>vzdálenost (25-10) km</t>
  </si>
  <si>
    <t>nanosy*(25-10)</t>
  </si>
  <si>
    <t>167101102</t>
  </si>
  <si>
    <t>Nakládání výkopku z hornin tř. 1 až 4 přes 100 m3</t>
  </si>
  <si>
    <t>1982680977</t>
  </si>
  <si>
    <t>Nakládání, skládání a překládání neulehlého výkopku nebo sypaniny  nakládání, množství přes 100 m3, z hornin tř. 1 až 4</t>
  </si>
  <si>
    <t>171201201</t>
  </si>
  <si>
    <t>Uložení sypaniny na skládky</t>
  </si>
  <si>
    <t>902085043</t>
  </si>
  <si>
    <t>Uložení sypaniny  na skládky</t>
  </si>
  <si>
    <t>Uložení sedimentů na povrchu terénu</t>
  </si>
  <si>
    <t>181006117</t>
  </si>
  <si>
    <t>Rozprostření zemin tl vrstvy do 0,6 m schopných zúrodnění v rovině a sklonu do 1:5</t>
  </si>
  <si>
    <t>-993333940</t>
  </si>
  <si>
    <t>Rozprostření zemin schopných zúrodnění v rovině a ve sklonu do 1:5, tloušťka vrstvy přes 0,50 do 0,60 m</t>
  </si>
  <si>
    <t>Urovnání plochy rozprostření sedimentů</t>
  </si>
  <si>
    <t>předpokládaná tl. vrstvy uložení 0,50 m</t>
  </si>
  <si>
    <t>"objem/tl."1425/0,50</t>
  </si>
  <si>
    <t>181951101</t>
  </si>
  <si>
    <t>Úprava pláně v hornině tř. 1 až 4 bez zhutnění</t>
  </si>
  <si>
    <t>-2020547309</t>
  </si>
  <si>
    <t>Úprava pláně vyrovnáním výškových rozdílů  v hornině tř. 1 až 4 bez zhutnění</t>
  </si>
  <si>
    <t>Úprava dna dle do navržených profilů a spádů</t>
  </si>
  <si>
    <t>"plocha dna z půd."3700</t>
  </si>
  <si>
    <t>R_045972_02_101</t>
  </si>
  <si>
    <t>Náklady na uložení sedimentů</t>
  </si>
  <si>
    <t>-2101297770</t>
  </si>
  <si>
    <t>Poznámka k položce:
Položka zahrnuje veškeré náklady spojené s uložením nánosů, kromě vodorovného přemístění a zemních prací. Vhodné místo uložení bude zajištěno dodavatelem stavebních prací, na základě laboratorních rozborů zeminy, v souladu s akutálním zněním zákona o odpadech.</t>
  </si>
  <si>
    <t>odkop</t>
  </si>
  <si>
    <t>517,84</t>
  </si>
  <si>
    <t>vhodna_zemina</t>
  </si>
  <si>
    <t>763,44</t>
  </si>
  <si>
    <t>045972_03 - 03_Oprava hráze</t>
  </si>
  <si>
    <t xml:space="preserve">    4 - Vodorovné konstrukce</t>
  </si>
  <si>
    <t xml:space="preserve">    5 - Komunikace pozemní</t>
  </si>
  <si>
    <t xml:space="preserve">    998 - Přesun hmot</t>
  </si>
  <si>
    <t>045972_03_101</t>
  </si>
  <si>
    <t>Rozrytí povrchu hráze</t>
  </si>
  <si>
    <t>1409237977</t>
  </si>
  <si>
    <t>HLAVNÍ HRÁZ</t>
  </si>
  <si>
    <t>"plocha z půdorysu"393,4</t>
  </si>
  <si>
    <t>BOČNÍ HRÁZ</t>
  </si>
  <si>
    <t>"plocha z půdorysu"189,0</t>
  </si>
  <si>
    <t>045972_03_102</t>
  </si>
  <si>
    <t>Náklady uložení přebytečné zeminy z výkopu</t>
  </si>
  <si>
    <t>-312152184</t>
  </si>
  <si>
    <t>Odvoz přebytečné zeminy z výkopů</t>
  </si>
  <si>
    <t>585,0</t>
  </si>
  <si>
    <t>045972_03_103</t>
  </si>
  <si>
    <t>Náklady na pořízení vhodné zeminy</t>
  </si>
  <si>
    <t>-1423616039</t>
  </si>
  <si>
    <t>Poznámka k položce:
Položka zahrnuje veškeré náklady spojené se zajištěním vhodné zeminy pro hráz, kromě vodorovného přemístění a nakládání. Vhodný zemník bude zajištěn dodavatelem stavebních prací.</t>
  </si>
  <si>
    <t>121101101</t>
  </si>
  <si>
    <t>Sejmutí ornice s přemístěním na vzdálenost do 50 m</t>
  </si>
  <si>
    <t>-1525005634</t>
  </si>
  <si>
    <t>Sejmutí ornice nebo lesní půdy  s vodorovným přemístěním na hromady v místě upotřebení nebo na dočasné či trvalé skládky se složením, na vzdálenost do 50 m</t>
  </si>
  <si>
    <t>TAB.3.1. HLAVNÍ HRÁZ</t>
  </si>
  <si>
    <t>"skrývka humózní zeminy z kraje svahu"23,71</t>
  </si>
  <si>
    <t>TAB.3.2. BOČNÍ HRÁZE</t>
  </si>
  <si>
    <t>"skrývka humózní zeminy z kraje svahu"4,16</t>
  </si>
  <si>
    <t>610920481</t>
  </si>
  <si>
    <t xml:space="preserve"> Předpokládaná vzdálenost 25 km</t>
  </si>
  <si>
    <t>Dovoz vhodné zeminy pro hráz ze zemníku</t>
  </si>
  <si>
    <t>-1174042678</t>
  </si>
  <si>
    <t>vhodna_zemina*(25-10)</t>
  </si>
  <si>
    <t>585,0*(25-10)</t>
  </si>
  <si>
    <t>175101209</t>
  </si>
  <si>
    <t>Příplatek k obsypání objektu za ruční prohození sypaniny sítem, uložené do 3 m</t>
  </si>
  <si>
    <t>1554880085</t>
  </si>
  <si>
    <t>Obsypání objektů nad přilehlým původním terénem sypaninou z vhodných hornin 1 až 4 nebo materiálem uloženým ve vzdálenosti do 3 m od vnějšího kraje objektu pro jakoukoliv míru zhutnění Příplatek k ceně za prohození sypaniny sítem</t>
  </si>
  <si>
    <t>Prosátí humózní zeminy pro finální povrch hráze</t>
  </si>
  <si>
    <t>"plocha koruny hráze*tl."442*0,05</t>
  </si>
  <si>
    <t>122201102</t>
  </si>
  <si>
    <t>Odkopávky a prokopávky nezapažené v hornině tř. 3 objem do 1000 m3</t>
  </si>
  <si>
    <t>-792616921</t>
  </si>
  <si>
    <t>Odkopávky a prokopávky nezapažené  s přehozením výkopku na vzdálenost do 3 m nebo s naložením na dopravní prostředek v hornině tř. 3 přes 100 do 1 000 m3</t>
  </si>
  <si>
    <t>"odkop návodního svahu"347,80</t>
  </si>
  <si>
    <t>"odkop návodního svahu"170,04</t>
  </si>
  <si>
    <t>122201109</t>
  </si>
  <si>
    <t>Příplatek za lepivost u odkopávek v hornině tř. 1 až 3</t>
  </si>
  <si>
    <t>-475130032</t>
  </si>
  <si>
    <t>Odkopávky a prokopávky nezapažené  s přehozením výkopku na vzdálenost do 3 m nebo s naložením na dopravní prostředek v hornině tř. 3 Příplatek k cenám za lepivost horniny tř. 3</t>
  </si>
  <si>
    <t>Příplatek za 30%</t>
  </si>
  <si>
    <t>odkop*0,3</t>
  </si>
  <si>
    <t>132201101</t>
  </si>
  <si>
    <t>Hloubení rýh š do 600 mm v hornině tř. 3 objemu do 100 m3</t>
  </si>
  <si>
    <t>266780661</t>
  </si>
  <si>
    <t>Hloubení zapažených i nezapažených rýh šířky do 600 mm  s urovnáním dna do předepsaného profilu a spádu v hornině tř. 3 do 100 m3</t>
  </si>
  <si>
    <t>"rýha pro opěrnou patku"20,16</t>
  </si>
  <si>
    <t>"rýha pro oparnou patku"15,58</t>
  </si>
  <si>
    <t>ryhy</t>
  </si>
  <si>
    <t>162201102</t>
  </si>
  <si>
    <t>Vodorovné přemístění do 50 m výkopku/sypaniny z horniny tř. 1 až 4</t>
  </si>
  <si>
    <t>-478096210</t>
  </si>
  <si>
    <t>Vodorovné přemístění výkopku nebo sypaniny po suchu  na obvyklém dopravním prostředku, bez naložení výkopku, avšak se složením bez rozhrnutí z horniny tř. 1 až 4 na vzdálenost přes 20 do 50 m</t>
  </si>
  <si>
    <t>Přemístění z mezideponie do hráze</t>
  </si>
  <si>
    <t>-1135477136</t>
  </si>
  <si>
    <t>Pro dovoz vhodné zeminy pro hráze v zemníku</t>
  </si>
  <si>
    <t>Pro odvoz přebytečné zeminy z výkopů</t>
  </si>
  <si>
    <t>171103213</t>
  </si>
  <si>
    <t>Uložení sypanin z horniny tř. 1 až 4 do hrází kanálů se zhutněním 100 % PS C s příměsí jílu nad 50 %</t>
  </si>
  <si>
    <t>-1484523180</t>
  </si>
  <si>
    <t>Uložení netříděných sypanin z hornin tř. 1 až 4 do zemních hrází  pro jakoukoliv šířku koruny přívodních kanálů inundačních nebo ochranných se zhutněním do 100 % PS - koef. C s příměsí jílové hlíny přes 50 % objemu</t>
  </si>
  <si>
    <t>"těleso hutněného násypu"498,82</t>
  </si>
  <si>
    <t>"těleso hutněného násypu"264,62</t>
  </si>
  <si>
    <t>181301101</t>
  </si>
  <si>
    <t>Rozprostření ornice tl vrstvy do 100 mm pl do 500 m2 v rovině nebo ve svahu do 1:5</t>
  </si>
  <si>
    <t>1748593231</t>
  </si>
  <si>
    <t>Rozprostření a urovnání ornice v rovině nebo ve svahu sklonu do 1:5 při souvislé ploše do 500 m2, tl. vrstvy do 100 mm</t>
  </si>
  <si>
    <t>"TAB.2.2. ZPĚTNÉ OHUMUSOVÁNÍ</t>
  </si>
  <si>
    <t>Ohumusování povrchu hráze v tl. 50 mm</t>
  </si>
  <si>
    <t>"plocha z půdorysu"345,63</t>
  </si>
  <si>
    <t>"plocha z půdorysu"170,17</t>
  </si>
  <si>
    <t>181301104</t>
  </si>
  <si>
    <t>Rozprostření ornice tl vrstvy do 250 mm pl do 500 m2 v rovině nebo ve svahu do 1:5</t>
  </si>
  <si>
    <t>-403687755</t>
  </si>
  <si>
    <t>Rozprostření a urovnání ornice v rovině nebo ve svahu sklonu do 1:5 při souvislé ploše do 500 m2, tl. vrstvy přes 200 do 250 mm</t>
  </si>
  <si>
    <t>TAB.2.2. ZPĚTNÉ OHUMUSOVÁNÍ</t>
  </si>
  <si>
    <t>Terénní úpravy kolem nátoku</t>
  </si>
  <si>
    <t>"plocha z půd"80</t>
  </si>
  <si>
    <t>Rozhrnutí na vzdušném svahu hlavní hráze</t>
  </si>
  <si>
    <t>"plocha z půd"165,5</t>
  </si>
  <si>
    <t>181411121</t>
  </si>
  <si>
    <t>Založení lučního trávníku výsevem plochy do 1000 m2 v rovině a ve svahu do 1:5</t>
  </si>
  <si>
    <t>223942636</t>
  </si>
  <si>
    <t>Založení trávníku na půdě předem připravené plochy do 1000 m2 výsevem včetně utažení lučního v rovině nebo na svahu do 1:5</t>
  </si>
  <si>
    <t>"celková plocha"847,8</t>
  </si>
  <si>
    <t>17</t>
  </si>
  <si>
    <t>M</t>
  </si>
  <si>
    <t>005724740</t>
  </si>
  <si>
    <t>osivo směs travní krajinná-svahová</t>
  </si>
  <si>
    <t>kg</t>
  </si>
  <si>
    <t>272049363</t>
  </si>
  <si>
    <t>Spotřeba osiva 10g/m2</t>
  </si>
  <si>
    <t>"plochy zpětného ohumusování*10/1000"847,8*10/1000</t>
  </si>
  <si>
    <t>18</t>
  </si>
  <si>
    <t>182201101</t>
  </si>
  <si>
    <t>Svahování násypů</t>
  </si>
  <si>
    <t>765697885</t>
  </si>
  <si>
    <t>Svahování trvalých svahů do projektovaných profilů  s potřebným přemístěním výkopku při svahování násypů v jakékoliv hornině</t>
  </si>
  <si>
    <t>"svahování násypu"534,79</t>
  </si>
  <si>
    <t>"svahování násypu"388,58</t>
  </si>
  <si>
    <t>19</t>
  </si>
  <si>
    <t>182101101</t>
  </si>
  <si>
    <t>Svahování v zářezech v hornině tř. 1 až 4</t>
  </si>
  <si>
    <t>992155494</t>
  </si>
  <si>
    <t>Svahování trvalých svahů do projektovaných profilů  s potřebným přemístěním výkopku při svahování v zářezech v hornině tř. 1 až 4</t>
  </si>
  <si>
    <t>"svahování odkopu"351,63</t>
  </si>
  <si>
    <t>"svahování odkopu"208,71</t>
  </si>
  <si>
    <t>20</t>
  </si>
  <si>
    <t>181951102</t>
  </si>
  <si>
    <t>Úprava pláně v hornině tř. 1 až 4 se zhutněním</t>
  </si>
  <si>
    <t>423191830</t>
  </si>
  <si>
    <t>Úprava pláně vyrovnáním výškových rozdílů  v hornině tř. 1 až 4 se zhutněním</t>
  </si>
  <si>
    <t xml:space="preserve">Zpětné urovnání koruny hráze dle předepsaných profilů </t>
  </si>
  <si>
    <t>po rozrytí povrchové vrstvy</t>
  </si>
  <si>
    <t>Vodorovné konstrukce</t>
  </si>
  <si>
    <t>462451114</t>
  </si>
  <si>
    <t>Prolití kamenného záhozu maltou MC 25</t>
  </si>
  <si>
    <t>1124537996</t>
  </si>
  <si>
    <t>Prolití konstrukce z kamene kamenného záhozu cementovou maltou MC-25</t>
  </si>
  <si>
    <t>Prolití dlažby v okolí nátokového objektu</t>
  </si>
  <si>
    <t>"plocha*tl.*mezerovitost"1,5*0,3*0,3</t>
  </si>
  <si>
    <t>Prolití dlažby kolem napouštěcího objektu</t>
  </si>
  <si>
    <t>"plocha*tl.*mezerovitost"2*0,3*0,3</t>
  </si>
  <si>
    <t>22</t>
  </si>
  <si>
    <t>463211153</t>
  </si>
  <si>
    <t>Rovnanina objemu přes 3 m3 z lomového kamene tříděného hmotnosti do 500 kg s urovnáním líce</t>
  </si>
  <si>
    <t>1546398119</t>
  </si>
  <si>
    <t>Rovnanina z lomového kamene neupraveného pro podélné i příčné objekty objemu přes 3 m3 z kamene tříděného, s urovnáním líce a vyklínováním spár úlomky kamene hmotnost jednotlivých kamenů přes 200 do 500 kg</t>
  </si>
  <si>
    <t>Opěrná patka v patě návodního svahu</t>
  </si>
  <si>
    <t>"plocha řezu*délka"0,21*(87+28)</t>
  </si>
  <si>
    <t>Rovnanina kolem požeráku</t>
  </si>
  <si>
    <t>"plocha v půd.*koef. svahu*prům. tl.*2strany"6,64*1,1*0,5*2</t>
  </si>
  <si>
    <t>23</t>
  </si>
  <si>
    <t>464531112</t>
  </si>
  <si>
    <t>Pohoz z hrubého drceného kamenivo zrno 63 až 125 mm z terénu</t>
  </si>
  <si>
    <t>1922094967</t>
  </si>
  <si>
    <t>Pohoz dna nebo svahů jakékoliv tloušťky  z hrubého drceného kameniva, z terénu, frakce 63 - 125 mm</t>
  </si>
  <si>
    <t>"pohoz návodního svahu"71,68</t>
  </si>
  <si>
    <t>"pohoz návodního svahu"69,74</t>
  </si>
  <si>
    <t>24</t>
  </si>
  <si>
    <t>465511327</t>
  </si>
  <si>
    <t>Dlažba z lomového kamene na sucho s vyklínováním a vyplněním spár tl 300 mm</t>
  </si>
  <si>
    <t>2043214037</t>
  </si>
  <si>
    <t>Dlažba z lomového kamene lomařsky upraveného  na sucho s vyklínováním kamenem, s vyplněním spár těženým kamenivem, drnem nebo ornicí s osetím, tl. kamene 300 mm</t>
  </si>
  <si>
    <t>Dlažba před požerákem</t>
  </si>
  <si>
    <t>"plocha"2,60</t>
  </si>
  <si>
    <t>Dlažba za výtokem ze stavidla</t>
  </si>
  <si>
    <t>"plocha*koef. svahu"4,65*1,1</t>
  </si>
  <si>
    <t>Dlažba za nátokem ze šachty</t>
  </si>
  <si>
    <t>"plocha*koef. svahu"3,8*1,1</t>
  </si>
  <si>
    <t>Komunikace pozemní</t>
  </si>
  <si>
    <t>25</t>
  </si>
  <si>
    <t>564761111</t>
  </si>
  <si>
    <t>Podklad z kameniva hrubého drceného vel. 32-63 mm tl 200 mm</t>
  </si>
  <si>
    <t>243912519</t>
  </si>
  <si>
    <t>Podklad nebo kryt z kameniva hrubého drceného  vel. 32-63 mm s rozprostřením a zhutněním, po zhutnění tl. 200 mm</t>
  </si>
  <si>
    <t>Zpevnění povrchu sjezdu z hráze do zátopy</t>
  </si>
  <si>
    <t>"plocha z půd."144</t>
  </si>
  <si>
    <t>998</t>
  </si>
  <si>
    <t>Přesun hmot</t>
  </si>
  <si>
    <t>26</t>
  </si>
  <si>
    <t>998331011</t>
  </si>
  <si>
    <t>Přesun hmot pro nádrže</t>
  </si>
  <si>
    <t>t</t>
  </si>
  <si>
    <t>1233593182</t>
  </si>
  <si>
    <t>Přesun hmot pro nádrže  dopravní vzdálenost do 500 m</t>
  </si>
  <si>
    <t>bedneni</t>
  </si>
  <si>
    <t>19,22</t>
  </si>
  <si>
    <t>045972_04 - 04_Nátokové a napouštěcí zařízení</t>
  </si>
  <si>
    <t xml:space="preserve">    3 - Svislé a kompletní konstrukce</t>
  </si>
  <si>
    <t xml:space="preserve">    8 - Trubní vedení</t>
  </si>
  <si>
    <t xml:space="preserve">    9 - Ostatní konstrukce a práce, bourání</t>
  </si>
  <si>
    <t>PSV - Práce a dodávky PSV</t>
  </si>
  <si>
    <t xml:space="preserve">    767 - Konstrukce zámečnické</t>
  </si>
  <si>
    <t xml:space="preserve">      998 - Přesun hmot</t>
  </si>
  <si>
    <t>131201201</t>
  </si>
  <si>
    <t>Hloubení jam zapažených v hornině tř. 3 objemu do 100 m3</t>
  </si>
  <si>
    <t>-1520172447</t>
  </si>
  <si>
    <t>Hloubení zapažených jam a zářezů  s urovnáním dna do předepsaného profilu a spádu v hornině tř. 3 do 100 m3</t>
  </si>
  <si>
    <t>TAB.5.2</t>
  </si>
  <si>
    <t>"jáma pro kanalizaní šachtu"9,00</t>
  </si>
  <si>
    <t>132201201</t>
  </si>
  <si>
    <t>Hloubení rýh š do 2000 mm v hornině tř. 3 objemu do 100 m3</t>
  </si>
  <si>
    <t>-1972108451</t>
  </si>
  <si>
    <t>Hloubení zapažených i nezapažených rýh šířky přes 600 do 2 000 mm  s urovnáním dna do předepsaného profilu a spádu v hornině tř. 3 do 100 m3</t>
  </si>
  <si>
    <t>TAB.5.1</t>
  </si>
  <si>
    <t>"rýha pro nátokové potrubí"8,98</t>
  </si>
  <si>
    <t>"rýha pro napouštěcí potrubí"1,52</t>
  </si>
  <si>
    <t>"rýha pro nátokové čelo dešťové kanalizace"4,59</t>
  </si>
  <si>
    <t>"rýha pro nátokové čelo napouštěcího objektu"1,04</t>
  </si>
  <si>
    <t>"rýha pro napouštěcí objekt"1,82</t>
  </si>
  <si>
    <t>-1922142350</t>
  </si>
  <si>
    <t>Přesuny vhodných zemin do zásypů konstrukcí</t>
  </si>
  <si>
    <t>(kromě potrubí)</t>
  </si>
  <si>
    <t>"zásyp kolem nátokového čela dešťové kanalizace"3,63</t>
  </si>
  <si>
    <t>"zásyp kolem nátokového čela napouštěcího objektu"0,95</t>
  </si>
  <si>
    <t>"zásyp kolem napouštěcího objektu"0,94</t>
  </si>
  <si>
    <t>174101101</t>
  </si>
  <si>
    <t>Zásyp jam, šachet rýh nebo kolem objektů sypaninou se zhutněním</t>
  </si>
  <si>
    <t>1988023553</t>
  </si>
  <si>
    <t>Zásyp sypaninou z jakékoliv horniny  s uložením výkopku ve vrstvách se zhutněním jam, šachet, rýh nebo kolem objektů v těchto vykopávkách</t>
  </si>
  <si>
    <t>TAB.5.3</t>
  </si>
  <si>
    <t>175111101</t>
  </si>
  <si>
    <t>Obsypání potrubí ručně sypaninou bez prohození sítem, uloženou do 3 m</t>
  </si>
  <si>
    <t>-921284422</t>
  </si>
  <si>
    <t>Obsypání potrubí ručně sypaninou z vhodných hornin tř. 1 až 4 nebo materiálem připraveným podél výkopu ve vzdálenosti do 3 m od jeho kraje, pro jakoukoliv hloubku výkopu a míru zhutnění bez prohození sypaniny sítem</t>
  </si>
  <si>
    <t>TAB.5.4</t>
  </si>
  <si>
    <t>"ruční obsyp nátokového potrubí"1,82</t>
  </si>
  <si>
    <t>TAB.5.5</t>
  </si>
  <si>
    <t>"obsyp napouštěcího potrubí jílovitou zeminou"0,96</t>
  </si>
  <si>
    <t>58331200</t>
  </si>
  <si>
    <t>štěrkopísek netříděný zásypový</t>
  </si>
  <si>
    <t>1486716199</t>
  </si>
  <si>
    <t>Obsyp kolem kanalizační šachty</t>
  </si>
  <si>
    <t>"objem*obj.hmotnost"5,46*1,5</t>
  </si>
  <si>
    <t>175111109</t>
  </si>
  <si>
    <t>Příplatek k obsypání potrubí za ruční prohození sypaniny sítem, uložené do 3 m</t>
  </si>
  <si>
    <t>-1867558161</t>
  </si>
  <si>
    <t>Obsypání potrubí ručně sypaninou z vhodných hornin tř. 1 až 4 nebo materiálem připraveným podél výkopu ve vzdálenosti do 3 m od jeho kraje, pro jakoukoliv hloubku výkopu a míru zhutnění Příplatek k ceně za prohození sypaniny sítem</t>
  </si>
  <si>
    <t>175151101</t>
  </si>
  <si>
    <t>Obsypání potrubí strojně sypaninou bez prohození, uloženou do 3 m</t>
  </si>
  <si>
    <t>-274241209</t>
  </si>
  <si>
    <t>Obsypání potrubí strojně sypaninou z vhodných hornin tř. 1 až 4 nebo materiálem připraveným podél výkopu ve vzdálenosti do 3 m od jeho kraje, pro jakoukoliv hloubku výkopu a míru zhutnění bez prohození sypaniny</t>
  </si>
  <si>
    <t>"zásyp rýhy pro nátokové potrubí"2,60</t>
  </si>
  <si>
    <t>Svislé a kompletní konstrukce</t>
  </si>
  <si>
    <t>321321115</t>
  </si>
  <si>
    <t>Konstrukce vodních staveb ze ŽB mrazuvzdorného tř. C 25/30</t>
  </si>
  <si>
    <t>1576716274</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</si>
  <si>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25/30</t>
  </si>
  <si>
    <t>TAB.6.1. Nátokové čelo dešťové kanalizace</t>
  </si>
  <si>
    <t>"plocha*tl."3,6*0,5</t>
  </si>
  <si>
    <t>"plocha otvoru*tl.-odečtení"0,2*0,5*-1</t>
  </si>
  <si>
    <t>TAB.6.2. Nátokové čelo napouštěcího objektu</t>
  </si>
  <si>
    <t>"plocha*tl."0,65*0,3</t>
  </si>
  <si>
    <t>"plocha otvoru*tl.-odečtení"0,03*0,3*-1</t>
  </si>
  <si>
    <t>TAB.6.3. Napouštěcí objekt</t>
  </si>
  <si>
    <t>"příčná část s dlužemi-plocha*tl."1,81*0,3</t>
  </si>
  <si>
    <t>"část se stavidlem-plocha*tl."1,31*0,3</t>
  </si>
  <si>
    <t>"plocha otvoru*tl- odečtení"0,03*0,3*-1</t>
  </si>
  <si>
    <t>321351010</t>
  </si>
  <si>
    <t>Bednění konstrukcí vodních staveb rovinné - zřízení</t>
  </si>
  <si>
    <t>-747117733</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</si>
  <si>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</si>
  <si>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Nátokové čelo dešťové kanalizace</t>
  </si>
  <si>
    <t>"obvod*výška"5,8*1,5</t>
  </si>
  <si>
    <t>Nátokové čelo napouštěcího objektu</t>
  </si>
  <si>
    <t>"obvod*výška"1,8*1,1</t>
  </si>
  <si>
    <t>Napouštěcí objekt</t>
  </si>
  <si>
    <t>"obvod*výška"6,10*1,4</t>
  </si>
  <si>
    <t>321352010</t>
  </si>
  <si>
    <t>Bednění konstrukcí vodních staveb rovinné - odstranění</t>
  </si>
  <si>
    <t>302466527</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</si>
  <si>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</si>
  <si>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321368211</t>
  </si>
  <si>
    <t>Výztuž železobetonových konstrukcí vodních staveb ze svařovaných sítí</t>
  </si>
  <si>
    <t>-385796026</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</si>
  <si>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</si>
  <si>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KARI sítě 100/100/8, hmotnost 7,90 kg/m2</t>
  </si>
  <si>
    <t>"plocha*2*ztrátné 20%*hm."3,22*2*1,2*0,0079</t>
  </si>
  <si>
    <t>"plocha*2*ztrátné 20%*hm."0,49*2*1,2*0,0079</t>
  </si>
  <si>
    <t>"plocha1*2*ztrátné 20%*hm."1,51*2*1,2*0,0079</t>
  </si>
  <si>
    <t>"plocha1*2*ztrátné 20%*hm."1,08*2*1,2*0,0079</t>
  </si>
  <si>
    <t>451573111</t>
  </si>
  <si>
    <t>Lože pod potrubí otevřený výkop ze štěrkopísku</t>
  </si>
  <si>
    <t>383035283</t>
  </si>
  <si>
    <t>Lože pod potrubí, stoky a drobné objekty v otevřeném výkopu z písku a štěrkopísku do 63 mm</t>
  </si>
  <si>
    <t>pískové lože pod nátokové potrubí</t>
  </si>
  <si>
    <t>"tl.*šířka*délka"0,15*0,8*5,2</t>
  </si>
  <si>
    <t>pískové lože pod kanalizační šachtu</t>
  </si>
  <si>
    <t>"tl.*plocha"0,15*3,2</t>
  </si>
  <si>
    <t>451595111</t>
  </si>
  <si>
    <t>Lože pod potrubí otevřený výkop z prohozeného výkopku</t>
  </si>
  <si>
    <t>-862010028</t>
  </si>
  <si>
    <t>Lože pod potrubí, stoky a drobné objekty v otevřeném výkopu z prohozeného výkopku</t>
  </si>
  <si>
    <t>"lože pro napouštěcí potrubí tl. 100 mm"0,26</t>
  </si>
  <si>
    <t>Trubní vedení</t>
  </si>
  <si>
    <t>R_45972_03_102</t>
  </si>
  <si>
    <t>Kanalizační šachta betonová prefabrikovaná včetně poklopu</t>
  </si>
  <si>
    <t>-383410963</t>
  </si>
  <si>
    <t xml:space="preserve">Poznámka k položce:
Položka zahrnuje:
Šachtové dno soutočné DN 300
Šachtová skruž výška 250 mm
Přechodový konus 1000/625, výška 600 mm
Poklop s betonovým víkem, tř. zatížení A15, bez odvětrání
Šachtová stupadla
Osazení šachty dle PD
</t>
  </si>
  <si>
    <t>R_45972_03_103</t>
  </si>
  <si>
    <t>Montáž kanalizačního potrubí z plastu, materiál PE korugované DN 200</t>
  </si>
  <si>
    <t>m</t>
  </si>
  <si>
    <t>-590399011</t>
  </si>
  <si>
    <t>Napouštěcí potrubí</t>
  </si>
  <si>
    <t>"délka"3,2</t>
  </si>
  <si>
    <t>R_45972_03_104</t>
  </si>
  <si>
    <t>Montáž kanalizačního potrubí z plastu, materiál PE korugované DN 500</t>
  </si>
  <si>
    <t>-1272614570</t>
  </si>
  <si>
    <t>Nátokové potrubí</t>
  </si>
  <si>
    <t>"délka"6</t>
  </si>
  <si>
    <t>R_45972_03_105</t>
  </si>
  <si>
    <t>kanalizační trouby, materiál PE korugované, DN 200, SN8, barva černá</t>
  </si>
  <si>
    <t>1758659409</t>
  </si>
  <si>
    <t>kanalizační trouby, materiál PE korugované, DN 200, SN8, barva černá, včetně vodotěsných spojovacích systémový prvků</t>
  </si>
  <si>
    <t>skutečná délka 3,2 m</t>
  </si>
  <si>
    <t>"délka 1 kusu 6 m"6</t>
  </si>
  <si>
    <t>R_45972_03_106</t>
  </si>
  <si>
    <t>kanalizační trouby, materiál PE korugované, DN 500, SN8, barva černá</t>
  </si>
  <si>
    <t>-1533305188</t>
  </si>
  <si>
    <t>kanalizační trouby, materiál PE korugované, DN 500, SN8, barva černá, včetně vodotěsných spojovacích systémový prvků</t>
  </si>
  <si>
    <t>Ostatní konstrukce a práce, bourání</t>
  </si>
  <si>
    <t>934956124</t>
  </si>
  <si>
    <t>Hradítka z dubového dřeva tl 50 mm</t>
  </si>
  <si>
    <t>303953210</t>
  </si>
  <si>
    <t>Přepadová a ochranná zařízení nádrží  dřevěná hradítka (dluže požeráku) š.150 mm, bez nátěru, s potřebným kováním z dubového dřeva, tl. 50 mm</t>
  </si>
  <si>
    <t>Poznámka k položce:
Položka zahrnuje také potřebné zkosení konců a opracování dluží dle skutečných rozměrů na stavbě</t>
  </si>
  <si>
    <t>Materiál dub</t>
  </si>
  <si>
    <t>Dluže pro napouštěcí objekt</t>
  </si>
  <si>
    <t>"plocha"0,40</t>
  </si>
  <si>
    <t>Nové dluže pro požerák</t>
  </si>
  <si>
    <t>"plocha"5,40</t>
  </si>
  <si>
    <t>R_45972_03_200</t>
  </si>
  <si>
    <t>Vodočetná lať</t>
  </si>
  <si>
    <t>-1085064832</t>
  </si>
  <si>
    <t>Poznámka k položce:
Položka zahrnuje dodávku a osazení vodočetné latě na stěnu výpustního zařízení, včetně dodatečného provedení rysek s popisem výškových kót hladin.</t>
  </si>
  <si>
    <t>2,6</t>
  </si>
  <si>
    <t>R_45972_03_201</t>
  </si>
  <si>
    <t>Měření odběru vody</t>
  </si>
  <si>
    <t>1245343956</t>
  </si>
  <si>
    <t>Poznámka k položce:
Položka obsahuje dodávku a montáž všech součástí meřicího zařízení dle výkresové dokumentace. Součástí položky je nerezový plech 1400x350 mm, tl. 2 mm, jeho řezání, ohývání, vrtání děr do plechu - 4ks, vytvoření rysek a číselného značení, vrtání dodatečných otvorů do betonových konstrukcí - 4ks, kotvení pomocí šourů a chemických kotev - 4ks, osazení na betonovou konstrukci, zatmelení, úprava dlažby prolité betonem kolem osazené měřicí jímky, urovnání betonu ve dně jímky.</t>
  </si>
  <si>
    <t>R_45972_03_202</t>
  </si>
  <si>
    <t>Měření odtoku vody</t>
  </si>
  <si>
    <t>1119634724</t>
  </si>
  <si>
    <t>Poznámka k položce:
Položka obsahuje dodávku a montáž všech součástí meřicího zařízení dle výkresové dokumentace. Součástí položky je nerezový plech 800x350 mm, tl. 2 mm, jeho řezání, ohývání, vrtání děr do plechu - 4ks, vytvoření rysek a číselného značení, vrtání dodatečných otvorů do betonových konstrukcí - 4ks, kotvení pomocí šourů a chemických kotev - 4ks, osazení na betonovou konstrukci, zatmelení, úprava stávajícího otvoru v betonové jímce, zapravení ostění</t>
  </si>
  <si>
    <t>PSV</t>
  </si>
  <si>
    <t>Práce a dodávky PSV</t>
  </si>
  <si>
    <t>767</t>
  </si>
  <si>
    <t>Konstrukce zámečnické</t>
  </si>
  <si>
    <t>R_45972_03_203</t>
  </si>
  <si>
    <t>Dodávka a montáž regulačního stavítka</t>
  </si>
  <si>
    <t>-1133993787</t>
  </si>
  <si>
    <t>Poznámka k položce:
Položka zahrnuje kompletní dodávku regulačního stavítka včetně všech jeho funkčních částí a kotevní techniky. Rozměry stavítka dle výkresové dokumentace. Materiálové provedení nerez. Regulační systém bude zabezpečen proti neoprávněné manipulaci. Součástí položky je osazení stavítka na betonovou konstrukci, včetně dodatečného vyvrtání otvorů do betonu, zkouška funkčnosti.</t>
  </si>
  <si>
    <t>R_45972_03_204</t>
  </si>
  <si>
    <t>Úprava vtokových česlí požeráku</t>
  </si>
  <si>
    <t>922182843</t>
  </si>
  <si>
    <t xml:space="preserve">Poznámka k položce:
Položka zahrnuje úpravu stávajících česlí dle rozměrů v PD.
Rozměry česlí nutno porovnat se skutečností na stavbě.
</t>
  </si>
  <si>
    <t>195667426</t>
  </si>
  <si>
    <t>045972_05 - 05_Úpravy toku</t>
  </si>
  <si>
    <t>122201101</t>
  </si>
  <si>
    <t>Odkopávky a prokopávky nezapažené v hornině tř. 3 objem do 100 m3</t>
  </si>
  <si>
    <t>-1829869475</t>
  </si>
  <si>
    <t>Odkopávky a prokopávky nezapažené  s přehozením výkopku na vzdálenost do 3 m nebo s naložením na dopravní prostředek v hornině tř. 3 do 100 m3</t>
  </si>
  <si>
    <t>TAB.4 - Kubatury úpravy toku</t>
  </si>
  <si>
    <t>"odkopávky dna a břehů LB+PB"7,48</t>
  </si>
  <si>
    <t>2060604879</t>
  </si>
  <si>
    <t>"zásyp zeminou z výkopu LB+PB"11,75</t>
  </si>
  <si>
    <t>-1204564475</t>
  </si>
  <si>
    <t>Urovnání nivelety dna</t>
  </si>
  <si>
    <t>"plocha z půd."1,4</t>
  </si>
  <si>
    <t>-1593359629</t>
  </si>
  <si>
    <t>"svahování pro úpravy toku LB+PB"31,85</t>
  </si>
  <si>
    <t>463211152</t>
  </si>
  <si>
    <t>Rovnanina objemu přes 3 m3 z lomového kamene tříděného hmotnosti do 200 kg s urovnáním líce</t>
  </si>
  <si>
    <t>-556829998</t>
  </si>
  <si>
    <t>Rovnanina z lomového kamene neupraveného pro podélné i příčné objekty objemu přes 3 m3 z kamene tříděného, s urovnáním líce a vyklínováním spár úlomky kamene hmotnost jednotlivých kamenů přes 80 do 200 kg</t>
  </si>
  <si>
    <t>"opevnění břehů LB+PB"7,85</t>
  </si>
  <si>
    <t>1798094472</t>
  </si>
  <si>
    <t>"balvanitý skluz"1,80</t>
  </si>
  <si>
    <t>-378068394</t>
  </si>
  <si>
    <t>Opevnění dna před stavidlem</t>
  </si>
  <si>
    <t>"plocha z půd."0,85</t>
  </si>
  <si>
    <t>R_45972_04_01</t>
  </si>
  <si>
    <t>Stabilizační pas z lomového kamene hmotnosti nad 500 kg</t>
  </si>
  <si>
    <t>885921993</t>
  </si>
  <si>
    <t>Poznámka k položce:
Položka zahrnuje uložení kamenů na štět do půdorysného tvaru klenby proti směru toku</t>
  </si>
  <si>
    <t>Stabilizační pas pro ukončení úprav toku</t>
  </si>
  <si>
    <t>"délka*šířka*hloubka"2,0*0,50*0,80</t>
  </si>
  <si>
    <t>998332011</t>
  </si>
  <si>
    <t>Přesun hmot pro úpravy vodních toků a kanály</t>
  </si>
  <si>
    <t>-893353395</t>
  </si>
  <si>
    <t>Přesun hmot pro úpravy vodních toků a kanály, hráze rybníků apod.  dopravní vzdálenost do 500 m</t>
  </si>
  <si>
    <t>045972_VRN - VRN_Vedlejší rozpočtové náklady</t>
  </si>
  <si>
    <t>VRN - Vedlejší rozpočtové náklady</t>
  </si>
  <si>
    <t>VRN</t>
  </si>
  <si>
    <t>Vedlejší rozpočtové náklady</t>
  </si>
  <si>
    <t>R_45972_05_02</t>
  </si>
  <si>
    <t>Zřízení norné stěny při provádění úprav toku</t>
  </si>
  <si>
    <t>512</t>
  </si>
  <si>
    <t>-306882693</t>
  </si>
  <si>
    <t>R_45972_05_03</t>
  </si>
  <si>
    <t>Vytyčení stavby</t>
  </si>
  <si>
    <t>-1121298357</t>
  </si>
  <si>
    <t>R_45972_05_04</t>
  </si>
  <si>
    <t>Zpracování dokumentace skutečného provedení</t>
  </si>
  <si>
    <t>475461602</t>
  </si>
  <si>
    <t>R_45972_05_05</t>
  </si>
  <si>
    <t>Zařízení staveniště - zřízení a likvidace</t>
  </si>
  <si>
    <t>-1030232640</t>
  </si>
  <si>
    <t>R_45972_05_06</t>
  </si>
  <si>
    <t>Převedení tekoucí vody - čerpání, hrázkování</t>
  </si>
  <si>
    <t>36409981</t>
  </si>
  <si>
    <t>R_45972_05_07</t>
  </si>
  <si>
    <t>Zpracování plánu BOZP</t>
  </si>
  <si>
    <t>-2011243518</t>
  </si>
  <si>
    <t>R_45972_05_08</t>
  </si>
  <si>
    <t>Zpracování povodňového a havarijního plánu</t>
  </si>
  <si>
    <t>-954491886</t>
  </si>
  <si>
    <t>R_45972_05_09</t>
  </si>
  <si>
    <t>Dodávka, montáž a demontáž dočasného dopravního značení</t>
  </si>
  <si>
    <t>-1396053746</t>
  </si>
  <si>
    <t>R_45972_05_10</t>
  </si>
  <si>
    <t>Odborný dohled geologa</t>
  </si>
  <si>
    <t>1808677533</t>
  </si>
  <si>
    <t>Poznámka k položce:
Položka zahrnuje odborné posouzení vhodnosti zeminy do hutněných násypů a odborné doporučení počtu pojezdů hutnícího válce na základě druhu a konzistence zeminy. Vhodnost zeminy bude odpovídat požadavům ČSN 75 2410 na homogenní hráze.</t>
  </si>
  <si>
    <t>SEZNAM FIGUR</t>
  </si>
  <si>
    <t>Výměra</t>
  </si>
  <si>
    <t xml:space="preserve"> 045972_02</t>
  </si>
  <si>
    <t>Použití figury:</t>
  </si>
  <si>
    <t xml:space="preserve"> 045972_03</t>
  </si>
  <si>
    <t xml:space="preserve"> 045972_04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</si>
</sst>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sz val="8"/>
      <color rgb="FF000000"/>
      <name val="Arial CE"/>
      <family val="2"/>
    </font>
    <font>
      <i/>
      <sz val="9"/>
      <color rgb="FF0000FF"/>
      <name val="Arial CE"/>
      <family val="2"/>
    </font>
    <font>
      <i/>
      <sz val="8"/>
      <color rgb="FF0000FF"/>
      <name val="Arial CE"/>
      <family val="2"/>
    </font>
    <font>
      <b/>
      <sz val="9"/>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321">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0" xfId="0" applyFont="1" applyFill="1" applyAlignment="1" applyProtection="1">
      <alignment horizontal="center" vertical="center"/>
      <protection/>
    </xf>
    <xf numFmtId="0" fontId="24" fillId="0" borderId="13"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7"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8" xfId="0" applyNumberFormat="1" applyFont="1" applyBorder="1" applyAlignment="1" applyProtection="1">
      <alignment vertical="center"/>
      <protection/>
    </xf>
    <xf numFmtId="4" fontId="30" fillId="0" borderId="19" xfId="0" applyNumberFormat="1" applyFont="1" applyBorder="1" applyAlignment="1" applyProtection="1">
      <alignment vertical="center"/>
      <protection/>
    </xf>
    <xf numFmtId="166"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3"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7" fillId="0" borderId="0" xfId="0" applyFont="1" applyAlignment="1" applyProtection="1">
      <alignment vertical="center" wrapText="1"/>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0" fillId="0" borderId="18"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38"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0" fillId="0" borderId="3" xfId="0" applyFont="1" applyBorder="1" applyAlignment="1">
      <alignment horizontal="center" vertical="center" wrapText="1"/>
    </xf>
    <xf numFmtId="0" fontId="23" fillId="4"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5" fillId="0" borderId="0" xfId="0" applyFont="1" applyAlignment="1">
      <alignment horizontal="left" vertical="center" wrapText="1"/>
    </xf>
    <xf numFmtId="0" fontId="41" fillId="0" borderId="13"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5"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4" fillId="0" borderId="0" xfId="0" applyFont="1" applyAlignment="1">
      <alignment horizontal="left" vertical="center"/>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0" fontId="23" fillId="4" borderId="21" xfId="0" applyFont="1" applyFill="1" applyBorder="1" applyAlignment="1" applyProtection="1">
      <alignment horizontal="left" vertical="center"/>
      <protection/>
    </xf>
    <xf numFmtId="0" fontId="28" fillId="0" borderId="0" xfId="0" applyFont="1" applyAlignment="1" applyProtection="1">
      <alignment horizontal="left" vertical="center" wrapText="1"/>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 fillId="0" borderId="0" xfId="0" applyFont="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2"/>
  <sheetViews>
    <sheetView showGridLines="0" workbookViewId="0" topLeftCell="A19"/>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309"/>
      <c r="AS2" s="309"/>
      <c r="AT2" s="309"/>
      <c r="AU2" s="309"/>
      <c r="AV2" s="309"/>
      <c r="AW2" s="309"/>
      <c r="AX2" s="309"/>
      <c r="AY2" s="309"/>
      <c r="AZ2" s="309"/>
      <c r="BA2" s="309"/>
      <c r="BB2" s="309"/>
      <c r="BC2" s="309"/>
      <c r="BD2" s="309"/>
      <c r="BE2" s="309"/>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93" t="s">
        <v>14</v>
      </c>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2"/>
      <c r="AQ5" s="22"/>
      <c r="AR5" s="20"/>
      <c r="BE5" s="290" t="s">
        <v>15</v>
      </c>
      <c r="BS5" s="17" t="s">
        <v>6</v>
      </c>
    </row>
    <row r="6" spans="2:71" s="1" customFormat="1" ht="36.95" customHeight="1">
      <c r="B6" s="21"/>
      <c r="C6" s="22"/>
      <c r="D6" s="28" t="s">
        <v>16</v>
      </c>
      <c r="E6" s="22"/>
      <c r="F6" s="22"/>
      <c r="G6" s="22"/>
      <c r="H6" s="22"/>
      <c r="I6" s="22"/>
      <c r="J6" s="22"/>
      <c r="K6" s="295" t="s">
        <v>17</v>
      </c>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2"/>
      <c r="AQ6" s="22"/>
      <c r="AR6" s="20"/>
      <c r="BE6" s="291"/>
      <c r="BS6" s="17" t="s">
        <v>6</v>
      </c>
    </row>
    <row r="7" spans="2:71" s="1" customFormat="1" ht="12" customHeight="1">
      <c r="B7" s="21"/>
      <c r="C7" s="22"/>
      <c r="D7" s="29"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1</v>
      </c>
      <c r="AO7" s="22"/>
      <c r="AP7" s="22"/>
      <c r="AQ7" s="22"/>
      <c r="AR7" s="20"/>
      <c r="BE7" s="291"/>
      <c r="BS7" s="17" t="s">
        <v>6</v>
      </c>
    </row>
    <row r="8" spans="2:71" s="1" customFormat="1" ht="12" customHeight="1">
      <c r="B8" s="21"/>
      <c r="C8" s="22"/>
      <c r="D8" s="29"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22</v>
      </c>
      <c r="AL8" s="22"/>
      <c r="AM8" s="22"/>
      <c r="AN8" s="30" t="s">
        <v>23</v>
      </c>
      <c r="AO8" s="22"/>
      <c r="AP8" s="22"/>
      <c r="AQ8" s="22"/>
      <c r="AR8" s="20"/>
      <c r="BE8" s="291"/>
      <c r="BS8" s="17" t="s">
        <v>6</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291"/>
      <c r="BS9" s="17" t="s">
        <v>6</v>
      </c>
    </row>
    <row r="10" spans="2:71" s="1" customFormat="1" ht="12" customHeight="1">
      <c r="B10" s="21"/>
      <c r="C10" s="22"/>
      <c r="D10" s="29"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25</v>
      </c>
      <c r="AL10" s="22"/>
      <c r="AM10" s="22"/>
      <c r="AN10" s="27" t="s">
        <v>1</v>
      </c>
      <c r="AO10" s="22"/>
      <c r="AP10" s="22"/>
      <c r="AQ10" s="22"/>
      <c r="AR10" s="20"/>
      <c r="BE10" s="291"/>
      <c r="BS10" s="17" t="s">
        <v>6</v>
      </c>
    </row>
    <row r="11" spans="2:71" s="1" customFormat="1" ht="18.4" customHeight="1">
      <c r="B11" s="21"/>
      <c r="C11" s="22"/>
      <c r="D11" s="22"/>
      <c r="E11" s="27" t="s">
        <v>26</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27</v>
      </c>
      <c r="AL11" s="22"/>
      <c r="AM11" s="22"/>
      <c r="AN11" s="27" t="s">
        <v>1</v>
      </c>
      <c r="AO11" s="22"/>
      <c r="AP11" s="22"/>
      <c r="AQ11" s="22"/>
      <c r="AR11" s="20"/>
      <c r="BE11" s="29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91"/>
      <c r="BS12" s="17" t="s">
        <v>6</v>
      </c>
    </row>
    <row r="13" spans="2:71" s="1" customFormat="1" ht="12" customHeight="1">
      <c r="B13" s="21"/>
      <c r="C13" s="22"/>
      <c r="D13" s="29" t="s">
        <v>28</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25</v>
      </c>
      <c r="AL13" s="22"/>
      <c r="AM13" s="22"/>
      <c r="AN13" s="31" t="s">
        <v>29</v>
      </c>
      <c r="AO13" s="22"/>
      <c r="AP13" s="22"/>
      <c r="AQ13" s="22"/>
      <c r="AR13" s="20"/>
      <c r="BE13" s="291"/>
      <c r="BS13" s="17" t="s">
        <v>6</v>
      </c>
    </row>
    <row r="14" spans="2:71" ht="12.75">
      <c r="B14" s="21"/>
      <c r="C14" s="22"/>
      <c r="D14" s="22"/>
      <c r="E14" s="296" t="s">
        <v>29</v>
      </c>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 t="s">
        <v>27</v>
      </c>
      <c r="AL14" s="22"/>
      <c r="AM14" s="22"/>
      <c r="AN14" s="31" t="s">
        <v>29</v>
      </c>
      <c r="AO14" s="22"/>
      <c r="AP14" s="22"/>
      <c r="AQ14" s="22"/>
      <c r="AR14" s="20"/>
      <c r="BE14" s="29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91"/>
      <c r="BS15" s="17" t="s">
        <v>4</v>
      </c>
    </row>
    <row r="16" spans="2:71" s="1" customFormat="1" ht="12" customHeight="1">
      <c r="B16" s="21"/>
      <c r="C16" s="22"/>
      <c r="D16" s="29" t="s">
        <v>30</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25</v>
      </c>
      <c r="AL16" s="22"/>
      <c r="AM16" s="22"/>
      <c r="AN16" s="27" t="s">
        <v>1</v>
      </c>
      <c r="AO16" s="22"/>
      <c r="AP16" s="22"/>
      <c r="AQ16" s="22"/>
      <c r="AR16" s="20"/>
      <c r="BE16" s="291"/>
      <c r="BS16" s="17" t="s">
        <v>4</v>
      </c>
    </row>
    <row r="17" spans="2:71" s="1" customFormat="1" ht="18.4" customHeight="1">
      <c r="B17" s="21"/>
      <c r="C17" s="22"/>
      <c r="D17" s="22"/>
      <c r="E17" s="27" t="s">
        <v>31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27</v>
      </c>
      <c r="AL17" s="22"/>
      <c r="AM17" s="22"/>
      <c r="AN17" s="27" t="s">
        <v>1</v>
      </c>
      <c r="AO17" s="22"/>
      <c r="AP17" s="22"/>
      <c r="AQ17" s="22"/>
      <c r="AR17" s="20"/>
      <c r="BE17" s="291"/>
      <c r="BS17" s="17" t="s">
        <v>32</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91"/>
      <c r="BS18" s="17" t="s">
        <v>6</v>
      </c>
    </row>
    <row r="19" spans="2:71" s="1" customFormat="1" ht="12" customHeight="1">
      <c r="B19" s="21"/>
      <c r="C19" s="22"/>
      <c r="D19" s="29" t="s">
        <v>33</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25</v>
      </c>
      <c r="AL19" s="22"/>
      <c r="AM19" s="22"/>
      <c r="AN19" s="27" t="s">
        <v>1</v>
      </c>
      <c r="AO19" s="22"/>
      <c r="AP19" s="22"/>
      <c r="AQ19" s="22"/>
      <c r="AR19" s="20"/>
      <c r="BE19" s="291"/>
      <c r="BS19" s="17" t="s">
        <v>6</v>
      </c>
    </row>
    <row r="20" spans="2:71" s="1" customFormat="1" ht="18.4" customHeight="1">
      <c r="B20" s="21"/>
      <c r="C20" s="22"/>
      <c r="D20" s="22"/>
      <c r="E20" s="27" t="s">
        <v>34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27</v>
      </c>
      <c r="AL20" s="22"/>
      <c r="AM20" s="22"/>
      <c r="AN20" s="27" t="s">
        <v>1</v>
      </c>
      <c r="AO20" s="22"/>
      <c r="AP20" s="22"/>
      <c r="AQ20" s="22"/>
      <c r="AR20" s="20"/>
      <c r="BE20" s="291"/>
      <c r="BS20" s="17" t="s">
        <v>32</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91"/>
    </row>
    <row r="22" spans="2:57" s="1" customFormat="1" ht="12" customHeight="1">
      <c r="B22" s="21"/>
      <c r="C22" s="22"/>
      <c r="D22" s="29" t="s">
        <v>35</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91"/>
    </row>
    <row r="23" spans="2:57" s="1" customFormat="1" ht="16.5" customHeight="1">
      <c r="B23" s="21"/>
      <c r="C23" s="22"/>
      <c r="D23" s="22"/>
      <c r="E23" s="298" t="s">
        <v>1</v>
      </c>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2"/>
      <c r="AP23" s="22"/>
      <c r="AQ23" s="22"/>
      <c r="AR23" s="20"/>
      <c r="BE23" s="29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91"/>
    </row>
    <row r="25" spans="2:57"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91"/>
    </row>
    <row r="26" spans="1:57" s="2" customFormat="1" ht="25.9" customHeight="1">
      <c r="A26" s="34"/>
      <c r="B26" s="35"/>
      <c r="C26" s="36"/>
      <c r="D26" s="37" t="s">
        <v>36</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99">
        <f>ROUND(AG94,2)</f>
        <v>0</v>
      </c>
      <c r="AL26" s="300"/>
      <c r="AM26" s="300"/>
      <c r="AN26" s="300"/>
      <c r="AO26" s="300"/>
      <c r="AP26" s="36"/>
      <c r="AQ26" s="36"/>
      <c r="AR26" s="39"/>
      <c r="BE26" s="291"/>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91"/>
    </row>
    <row r="28" spans="1:57" s="2" customFormat="1" ht="12.75">
      <c r="A28" s="34"/>
      <c r="B28" s="35"/>
      <c r="C28" s="36"/>
      <c r="D28" s="36"/>
      <c r="E28" s="36"/>
      <c r="F28" s="36"/>
      <c r="G28" s="36"/>
      <c r="H28" s="36"/>
      <c r="I28" s="36"/>
      <c r="J28" s="36"/>
      <c r="K28" s="36"/>
      <c r="L28" s="301" t="s">
        <v>37</v>
      </c>
      <c r="M28" s="301"/>
      <c r="N28" s="301"/>
      <c r="O28" s="301"/>
      <c r="P28" s="301"/>
      <c r="Q28" s="36"/>
      <c r="R28" s="36"/>
      <c r="S28" s="36"/>
      <c r="T28" s="36"/>
      <c r="U28" s="36"/>
      <c r="V28" s="36"/>
      <c r="W28" s="301" t="s">
        <v>38</v>
      </c>
      <c r="X28" s="301"/>
      <c r="Y28" s="301"/>
      <c r="Z28" s="301"/>
      <c r="AA28" s="301"/>
      <c r="AB28" s="301"/>
      <c r="AC28" s="301"/>
      <c r="AD28" s="301"/>
      <c r="AE28" s="301"/>
      <c r="AF28" s="36"/>
      <c r="AG28" s="36"/>
      <c r="AH28" s="36"/>
      <c r="AI28" s="36"/>
      <c r="AJ28" s="36"/>
      <c r="AK28" s="301" t="s">
        <v>39</v>
      </c>
      <c r="AL28" s="301"/>
      <c r="AM28" s="301"/>
      <c r="AN28" s="301"/>
      <c r="AO28" s="301"/>
      <c r="AP28" s="36"/>
      <c r="AQ28" s="36"/>
      <c r="AR28" s="39"/>
      <c r="BE28" s="291"/>
    </row>
    <row r="29" spans="2:57" s="3" customFormat="1" ht="14.45" customHeight="1">
      <c r="B29" s="40"/>
      <c r="C29" s="41"/>
      <c r="D29" s="29" t="s">
        <v>40</v>
      </c>
      <c r="E29" s="41"/>
      <c r="F29" s="29" t="s">
        <v>41</v>
      </c>
      <c r="G29" s="41"/>
      <c r="H29" s="41"/>
      <c r="I29" s="41"/>
      <c r="J29" s="41"/>
      <c r="K29" s="41"/>
      <c r="L29" s="304">
        <v>0.21</v>
      </c>
      <c r="M29" s="303"/>
      <c r="N29" s="303"/>
      <c r="O29" s="303"/>
      <c r="P29" s="303"/>
      <c r="Q29" s="41"/>
      <c r="R29" s="41"/>
      <c r="S29" s="41"/>
      <c r="T29" s="41"/>
      <c r="U29" s="41"/>
      <c r="V29" s="41"/>
      <c r="W29" s="302">
        <f>ROUND(AZ94,2)</f>
        <v>0</v>
      </c>
      <c r="X29" s="303"/>
      <c r="Y29" s="303"/>
      <c r="Z29" s="303"/>
      <c r="AA29" s="303"/>
      <c r="AB29" s="303"/>
      <c r="AC29" s="303"/>
      <c r="AD29" s="303"/>
      <c r="AE29" s="303"/>
      <c r="AF29" s="41"/>
      <c r="AG29" s="41"/>
      <c r="AH29" s="41"/>
      <c r="AI29" s="41"/>
      <c r="AJ29" s="41"/>
      <c r="AK29" s="302">
        <f>ROUND(AV94,2)</f>
        <v>0</v>
      </c>
      <c r="AL29" s="303"/>
      <c r="AM29" s="303"/>
      <c r="AN29" s="303"/>
      <c r="AO29" s="303"/>
      <c r="AP29" s="41"/>
      <c r="AQ29" s="41"/>
      <c r="AR29" s="42"/>
      <c r="BE29" s="292"/>
    </row>
    <row r="30" spans="2:57" s="3" customFormat="1" ht="14.45" customHeight="1">
      <c r="B30" s="40"/>
      <c r="C30" s="41"/>
      <c r="D30" s="41"/>
      <c r="E30" s="41"/>
      <c r="F30" s="29" t="s">
        <v>42</v>
      </c>
      <c r="G30" s="41"/>
      <c r="H30" s="41"/>
      <c r="I30" s="41"/>
      <c r="J30" s="41"/>
      <c r="K30" s="41"/>
      <c r="L30" s="304">
        <v>0.15</v>
      </c>
      <c r="M30" s="303"/>
      <c r="N30" s="303"/>
      <c r="O30" s="303"/>
      <c r="P30" s="303"/>
      <c r="Q30" s="41"/>
      <c r="R30" s="41"/>
      <c r="S30" s="41"/>
      <c r="T30" s="41"/>
      <c r="U30" s="41"/>
      <c r="V30" s="41"/>
      <c r="W30" s="302">
        <f>ROUND(BA94,2)</f>
        <v>0</v>
      </c>
      <c r="X30" s="303"/>
      <c r="Y30" s="303"/>
      <c r="Z30" s="303"/>
      <c r="AA30" s="303"/>
      <c r="AB30" s="303"/>
      <c r="AC30" s="303"/>
      <c r="AD30" s="303"/>
      <c r="AE30" s="303"/>
      <c r="AF30" s="41"/>
      <c r="AG30" s="41"/>
      <c r="AH30" s="41"/>
      <c r="AI30" s="41"/>
      <c r="AJ30" s="41"/>
      <c r="AK30" s="302">
        <f>ROUND(AW94,2)</f>
        <v>0</v>
      </c>
      <c r="AL30" s="303"/>
      <c r="AM30" s="303"/>
      <c r="AN30" s="303"/>
      <c r="AO30" s="303"/>
      <c r="AP30" s="41"/>
      <c r="AQ30" s="41"/>
      <c r="AR30" s="42"/>
      <c r="BE30" s="292"/>
    </row>
    <row r="31" spans="2:57" s="3" customFormat="1" ht="14.45" customHeight="1" hidden="1">
      <c r="B31" s="40"/>
      <c r="C31" s="41"/>
      <c r="D31" s="41"/>
      <c r="E31" s="41"/>
      <c r="F31" s="29" t="s">
        <v>43</v>
      </c>
      <c r="G31" s="41"/>
      <c r="H31" s="41"/>
      <c r="I31" s="41"/>
      <c r="J31" s="41"/>
      <c r="K31" s="41"/>
      <c r="L31" s="304">
        <v>0.21</v>
      </c>
      <c r="M31" s="303"/>
      <c r="N31" s="303"/>
      <c r="O31" s="303"/>
      <c r="P31" s="303"/>
      <c r="Q31" s="41"/>
      <c r="R31" s="41"/>
      <c r="S31" s="41"/>
      <c r="T31" s="41"/>
      <c r="U31" s="41"/>
      <c r="V31" s="41"/>
      <c r="W31" s="302">
        <f>ROUND(BB94,2)</f>
        <v>0</v>
      </c>
      <c r="X31" s="303"/>
      <c r="Y31" s="303"/>
      <c r="Z31" s="303"/>
      <c r="AA31" s="303"/>
      <c r="AB31" s="303"/>
      <c r="AC31" s="303"/>
      <c r="AD31" s="303"/>
      <c r="AE31" s="303"/>
      <c r="AF31" s="41"/>
      <c r="AG31" s="41"/>
      <c r="AH31" s="41"/>
      <c r="AI31" s="41"/>
      <c r="AJ31" s="41"/>
      <c r="AK31" s="302">
        <v>0</v>
      </c>
      <c r="AL31" s="303"/>
      <c r="AM31" s="303"/>
      <c r="AN31" s="303"/>
      <c r="AO31" s="303"/>
      <c r="AP31" s="41"/>
      <c r="AQ31" s="41"/>
      <c r="AR31" s="42"/>
      <c r="BE31" s="292"/>
    </row>
    <row r="32" spans="2:57" s="3" customFormat="1" ht="14.45" customHeight="1" hidden="1">
      <c r="B32" s="40"/>
      <c r="C32" s="41"/>
      <c r="D32" s="41"/>
      <c r="E32" s="41"/>
      <c r="F32" s="29" t="s">
        <v>44</v>
      </c>
      <c r="G32" s="41"/>
      <c r="H32" s="41"/>
      <c r="I32" s="41"/>
      <c r="J32" s="41"/>
      <c r="K32" s="41"/>
      <c r="L32" s="304">
        <v>0.15</v>
      </c>
      <c r="M32" s="303"/>
      <c r="N32" s="303"/>
      <c r="O32" s="303"/>
      <c r="P32" s="303"/>
      <c r="Q32" s="41"/>
      <c r="R32" s="41"/>
      <c r="S32" s="41"/>
      <c r="T32" s="41"/>
      <c r="U32" s="41"/>
      <c r="V32" s="41"/>
      <c r="W32" s="302">
        <f>ROUND(BC94,2)</f>
        <v>0</v>
      </c>
      <c r="X32" s="303"/>
      <c r="Y32" s="303"/>
      <c r="Z32" s="303"/>
      <c r="AA32" s="303"/>
      <c r="AB32" s="303"/>
      <c r="AC32" s="303"/>
      <c r="AD32" s="303"/>
      <c r="AE32" s="303"/>
      <c r="AF32" s="41"/>
      <c r="AG32" s="41"/>
      <c r="AH32" s="41"/>
      <c r="AI32" s="41"/>
      <c r="AJ32" s="41"/>
      <c r="AK32" s="302">
        <v>0</v>
      </c>
      <c r="AL32" s="303"/>
      <c r="AM32" s="303"/>
      <c r="AN32" s="303"/>
      <c r="AO32" s="303"/>
      <c r="AP32" s="41"/>
      <c r="AQ32" s="41"/>
      <c r="AR32" s="42"/>
      <c r="BE32" s="292"/>
    </row>
    <row r="33" spans="2:57" s="3" customFormat="1" ht="14.45" customHeight="1" hidden="1">
      <c r="B33" s="40"/>
      <c r="C33" s="41"/>
      <c r="D33" s="41"/>
      <c r="E33" s="41"/>
      <c r="F33" s="29" t="s">
        <v>45</v>
      </c>
      <c r="G33" s="41"/>
      <c r="H33" s="41"/>
      <c r="I33" s="41"/>
      <c r="J33" s="41"/>
      <c r="K33" s="41"/>
      <c r="L33" s="304">
        <v>0</v>
      </c>
      <c r="M33" s="303"/>
      <c r="N33" s="303"/>
      <c r="O33" s="303"/>
      <c r="P33" s="303"/>
      <c r="Q33" s="41"/>
      <c r="R33" s="41"/>
      <c r="S33" s="41"/>
      <c r="T33" s="41"/>
      <c r="U33" s="41"/>
      <c r="V33" s="41"/>
      <c r="W33" s="302">
        <f>ROUND(BD94,2)</f>
        <v>0</v>
      </c>
      <c r="X33" s="303"/>
      <c r="Y33" s="303"/>
      <c r="Z33" s="303"/>
      <c r="AA33" s="303"/>
      <c r="AB33" s="303"/>
      <c r="AC33" s="303"/>
      <c r="AD33" s="303"/>
      <c r="AE33" s="303"/>
      <c r="AF33" s="41"/>
      <c r="AG33" s="41"/>
      <c r="AH33" s="41"/>
      <c r="AI33" s="41"/>
      <c r="AJ33" s="41"/>
      <c r="AK33" s="302">
        <v>0</v>
      </c>
      <c r="AL33" s="303"/>
      <c r="AM33" s="303"/>
      <c r="AN33" s="303"/>
      <c r="AO33" s="303"/>
      <c r="AP33" s="41"/>
      <c r="AQ33" s="41"/>
      <c r="AR33" s="42"/>
      <c r="BE33" s="292"/>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91"/>
    </row>
    <row r="35" spans="1:57" s="2" customFormat="1" ht="25.9" customHeight="1">
      <c r="A35" s="34"/>
      <c r="B35" s="35"/>
      <c r="C35" s="43"/>
      <c r="D35" s="44" t="s">
        <v>46</v>
      </c>
      <c r="E35" s="45"/>
      <c r="F35" s="45"/>
      <c r="G35" s="45"/>
      <c r="H35" s="45"/>
      <c r="I35" s="45"/>
      <c r="J35" s="45"/>
      <c r="K35" s="45"/>
      <c r="L35" s="45"/>
      <c r="M35" s="45"/>
      <c r="N35" s="45"/>
      <c r="O35" s="45"/>
      <c r="P35" s="45"/>
      <c r="Q35" s="45"/>
      <c r="R35" s="45"/>
      <c r="S35" s="45"/>
      <c r="T35" s="46" t="s">
        <v>47</v>
      </c>
      <c r="U35" s="45"/>
      <c r="V35" s="45"/>
      <c r="W35" s="45"/>
      <c r="X35" s="308" t="s">
        <v>48</v>
      </c>
      <c r="Y35" s="306"/>
      <c r="Z35" s="306"/>
      <c r="AA35" s="306"/>
      <c r="AB35" s="306"/>
      <c r="AC35" s="45"/>
      <c r="AD35" s="45"/>
      <c r="AE35" s="45"/>
      <c r="AF35" s="45"/>
      <c r="AG35" s="45"/>
      <c r="AH35" s="45"/>
      <c r="AI35" s="45"/>
      <c r="AJ35" s="45"/>
      <c r="AK35" s="305">
        <f>SUM(AK26:AK33)</f>
        <v>0</v>
      </c>
      <c r="AL35" s="306"/>
      <c r="AM35" s="306"/>
      <c r="AN35" s="306"/>
      <c r="AO35" s="307"/>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2:44"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5" customHeight="1">
      <c r="B49" s="47"/>
      <c r="C49" s="48"/>
      <c r="D49" s="49" t="s">
        <v>49</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50</v>
      </c>
      <c r="AI49" s="50"/>
      <c r="AJ49" s="50"/>
      <c r="AK49" s="50"/>
      <c r="AL49" s="50"/>
      <c r="AM49" s="50"/>
      <c r="AN49" s="50"/>
      <c r="AO49" s="50"/>
      <c r="AP49" s="48"/>
      <c r="AQ49" s="48"/>
      <c r="AR49" s="51"/>
    </row>
    <row r="50" spans="2:44" ht="11.25">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1.25">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1.25">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1.25">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1.25">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1.2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1.25">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1.25">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1.25">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1.25">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75">
      <c r="A60" s="34"/>
      <c r="B60" s="35"/>
      <c r="C60" s="36"/>
      <c r="D60" s="52" t="s">
        <v>51</v>
      </c>
      <c r="E60" s="38"/>
      <c r="F60" s="38"/>
      <c r="G60" s="38"/>
      <c r="H60" s="38"/>
      <c r="I60" s="38"/>
      <c r="J60" s="38"/>
      <c r="K60" s="38"/>
      <c r="L60" s="38"/>
      <c r="M60" s="38"/>
      <c r="N60" s="38"/>
      <c r="O60" s="38"/>
      <c r="P60" s="38"/>
      <c r="Q60" s="38"/>
      <c r="R60" s="38"/>
      <c r="S60" s="38"/>
      <c r="T60" s="38"/>
      <c r="U60" s="38"/>
      <c r="V60" s="52" t="s">
        <v>52</v>
      </c>
      <c r="W60" s="38"/>
      <c r="X60" s="38"/>
      <c r="Y60" s="38"/>
      <c r="Z60" s="38"/>
      <c r="AA60" s="38"/>
      <c r="AB60" s="38"/>
      <c r="AC60" s="38"/>
      <c r="AD60" s="38"/>
      <c r="AE60" s="38"/>
      <c r="AF60" s="38"/>
      <c r="AG60" s="38"/>
      <c r="AH60" s="52" t="s">
        <v>51</v>
      </c>
      <c r="AI60" s="38"/>
      <c r="AJ60" s="38"/>
      <c r="AK60" s="38"/>
      <c r="AL60" s="38"/>
      <c r="AM60" s="52" t="s">
        <v>52</v>
      </c>
      <c r="AN60" s="38"/>
      <c r="AO60" s="38"/>
      <c r="AP60" s="36"/>
      <c r="AQ60" s="36"/>
      <c r="AR60" s="39"/>
      <c r="BE60" s="34"/>
    </row>
    <row r="61" spans="2:44" ht="11.25">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1.25">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1.25">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75">
      <c r="A64" s="34"/>
      <c r="B64" s="35"/>
      <c r="C64" s="36"/>
      <c r="D64" s="49" t="s">
        <v>53</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54</v>
      </c>
      <c r="AI64" s="53"/>
      <c r="AJ64" s="53"/>
      <c r="AK64" s="53"/>
      <c r="AL64" s="53"/>
      <c r="AM64" s="53"/>
      <c r="AN64" s="53"/>
      <c r="AO64" s="53"/>
      <c r="AP64" s="36"/>
      <c r="AQ64" s="36"/>
      <c r="AR64" s="39"/>
      <c r="BE64" s="34"/>
    </row>
    <row r="65" spans="2:44" ht="11.2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1.25">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1.25">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1.25">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1.25">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1.25">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1.25">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1.25">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1.25">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1.25">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75">
      <c r="A75" s="34"/>
      <c r="B75" s="35"/>
      <c r="C75" s="36"/>
      <c r="D75" s="52" t="s">
        <v>51</v>
      </c>
      <c r="E75" s="38"/>
      <c r="F75" s="38"/>
      <c r="G75" s="38"/>
      <c r="H75" s="38"/>
      <c r="I75" s="38"/>
      <c r="J75" s="38"/>
      <c r="K75" s="38"/>
      <c r="L75" s="38"/>
      <c r="M75" s="38"/>
      <c r="N75" s="38"/>
      <c r="O75" s="38"/>
      <c r="P75" s="38"/>
      <c r="Q75" s="38"/>
      <c r="R75" s="38"/>
      <c r="S75" s="38"/>
      <c r="T75" s="38"/>
      <c r="U75" s="38"/>
      <c r="V75" s="52" t="s">
        <v>52</v>
      </c>
      <c r="W75" s="38"/>
      <c r="X75" s="38"/>
      <c r="Y75" s="38"/>
      <c r="Z75" s="38"/>
      <c r="AA75" s="38"/>
      <c r="AB75" s="38"/>
      <c r="AC75" s="38"/>
      <c r="AD75" s="38"/>
      <c r="AE75" s="38"/>
      <c r="AF75" s="38"/>
      <c r="AG75" s="38"/>
      <c r="AH75" s="52" t="s">
        <v>51</v>
      </c>
      <c r="AI75" s="38"/>
      <c r="AJ75" s="38"/>
      <c r="AK75" s="38"/>
      <c r="AL75" s="38"/>
      <c r="AM75" s="52" t="s">
        <v>52</v>
      </c>
      <c r="AN75" s="38"/>
      <c r="AO75" s="38"/>
      <c r="AP75" s="36"/>
      <c r="AQ75" s="36"/>
      <c r="AR75" s="39"/>
      <c r="BE75" s="34"/>
    </row>
    <row r="76" spans="1:57" s="2" customFormat="1" ht="11.25">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57"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57" s="2" customFormat="1" ht="24.95" customHeight="1">
      <c r="A82" s="34"/>
      <c r="B82" s="35"/>
      <c r="C82" s="23" t="s">
        <v>55</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57"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2:44" s="4" customFormat="1" ht="12" customHeight="1">
      <c r="B84" s="58"/>
      <c r="C84" s="29" t="s">
        <v>13</v>
      </c>
      <c r="D84" s="59"/>
      <c r="E84" s="59"/>
      <c r="F84" s="59"/>
      <c r="G84" s="59"/>
      <c r="H84" s="59"/>
      <c r="I84" s="59"/>
      <c r="J84" s="59"/>
      <c r="K84" s="59"/>
      <c r="L84" s="59" t="str">
        <f>K5</f>
        <v>045972_B</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2:44" s="5" customFormat="1" ht="36.95" customHeight="1">
      <c r="B85" s="61"/>
      <c r="C85" s="62" t="s">
        <v>16</v>
      </c>
      <c r="D85" s="63"/>
      <c r="E85" s="63"/>
      <c r="F85" s="63"/>
      <c r="G85" s="63"/>
      <c r="H85" s="63"/>
      <c r="I85" s="63"/>
      <c r="J85" s="63"/>
      <c r="K85" s="63"/>
      <c r="L85" s="269" t="str">
        <f>K6</f>
        <v>PD - Technická a dopravní  infrastruktura pro 36 RD Ježník III - nádrž B</v>
      </c>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63"/>
      <c r="AQ85" s="63"/>
      <c r="AR85" s="64"/>
    </row>
    <row r="86" spans="1:57"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57" s="2" customFormat="1" ht="12" customHeight="1">
      <c r="A87" s="34"/>
      <c r="B87" s="35"/>
      <c r="C87" s="29" t="s">
        <v>20</v>
      </c>
      <c r="D87" s="36"/>
      <c r="E87" s="36"/>
      <c r="F87" s="36"/>
      <c r="G87" s="36"/>
      <c r="H87" s="36"/>
      <c r="I87" s="36"/>
      <c r="J87" s="36"/>
      <c r="K87" s="36"/>
      <c r="L87" s="65" t="str">
        <f>IF(K8="","",K8)</f>
        <v>Krnov</v>
      </c>
      <c r="M87" s="36"/>
      <c r="N87" s="36"/>
      <c r="O87" s="36"/>
      <c r="P87" s="36"/>
      <c r="Q87" s="36"/>
      <c r="R87" s="36"/>
      <c r="S87" s="36"/>
      <c r="T87" s="36"/>
      <c r="U87" s="36"/>
      <c r="V87" s="36"/>
      <c r="W87" s="36"/>
      <c r="X87" s="36"/>
      <c r="Y87" s="36"/>
      <c r="Z87" s="36"/>
      <c r="AA87" s="36"/>
      <c r="AB87" s="36"/>
      <c r="AC87" s="36"/>
      <c r="AD87" s="36"/>
      <c r="AE87" s="36"/>
      <c r="AF87" s="36"/>
      <c r="AG87" s="36"/>
      <c r="AH87" s="36"/>
      <c r="AI87" s="29" t="s">
        <v>22</v>
      </c>
      <c r="AJ87" s="36"/>
      <c r="AK87" s="36"/>
      <c r="AL87" s="36"/>
      <c r="AM87" s="271" t="str">
        <f>IF(AN8="","",AN8)</f>
        <v>24. 4. 2020</v>
      </c>
      <c r="AN87" s="271"/>
      <c r="AO87" s="36"/>
      <c r="AP87" s="36"/>
      <c r="AQ87" s="36"/>
      <c r="AR87" s="39"/>
      <c r="BE87" s="34"/>
    </row>
    <row r="88" spans="1:57"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57" s="2" customFormat="1" ht="15.2" customHeight="1">
      <c r="A89" s="34"/>
      <c r="B89" s="35"/>
      <c r="C89" s="29" t="s">
        <v>24</v>
      </c>
      <c r="D89" s="36"/>
      <c r="E89" s="36"/>
      <c r="F89" s="36"/>
      <c r="G89" s="36"/>
      <c r="H89" s="36"/>
      <c r="I89" s="36"/>
      <c r="J89" s="36"/>
      <c r="K89" s="36"/>
      <c r="L89" s="59" t="str">
        <f>IF(E11="","",E11)</f>
        <v>Město Krnov</v>
      </c>
      <c r="M89" s="36"/>
      <c r="N89" s="36"/>
      <c r="O89" s="36"/>
      <c r="P89" s="36"/>
      <c r="Q89" s="36"/>
      <c r="R89" s="36"/>
      <c r="S89" s="36"/>
      <c r="T89" s="36"/>
      <c r="U89" s="36"/>
      <c r="V89" s="36"/>
      <c r="W89" s="36"/>
      <c r="X89" s="36"/>
      <c r="Y89" s="36"/>
      <c r="Z89" s="36"/>
      <c r="AA89" s="36"/>
      <c r="AB89" s="36"/>
      <c r="AC89" s="36"/>
      <c r="AD89" s="36"/>
      <c r="AE89" s="36"/>
      <c r="AF89" s="36"/>
      <c r="AG89" s="36"/>
      <c r="AH89" s="36"/>
      <c r="AI89" s="29" t="s">
        <v>30</v>
      </c>
      <c r="AJ89" s="36"/>
      <c r="AK89" s="36"/>
      <c r="AL89" s="36"/>
      <c r="AM89" s="272" t="str">
        <f>IF(E17="","",E17)</f>
        <v>Lesprojekt Krnov, s.r.o.</v>
      </c>
      <c r="AN89" s="273"/>
      <c r="AO89" s="273"/>
      <c r="AP89" s="273"/>
      <c r="AQ89" s="36"/>
      <c r="AR89" s="39"/>
      <c r="AS89" s="274" t="s">
        <v>56</v>
      </c>
      <c r="AT89" s="275"/>
      <c r="AU89" s="67"/>
      <c r="AV89" s="67"/>
      <c r="AW89" s="67"/>
      <c r="AX89" s="67"/>
      <c r="AY89" s="67"/>
      <c r="AZ89" s="67"/>
      <c r="BA89" s="67"/>
      <c r="BB89" s="67"/>
      <c r="BC89" s="67"/>
      <c r="BD89" s="68"/>
      <c r="BE89" s="34"/>
    </row>
    <row r="90" spans="1:57" s="2" customFormat="1" ht="15.2" customHeight="1">
      <c r="A90" s="34"/>
      <c r="B90" s="35"/>
      <c r="C90" s="29" t="s">
        <v>28</v>
      </c>
      <c r="D90" s="36"/>
      <c r="E90" s="36"/>
      <c r="F90" s="36"/>
      <c r="G90" s="36"/>
      <c r="H90" s="36"/>
      <c r="I90" s="36"/>
      <c r="J90" s="36"/>
      <c r="K90" s="36"/>
      <c r="L90" s="59"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33</v>
      </c>
      <c r="AJ90" s="36"/>
      <c r="AK90" s="36"/>
      <c r="AL90" s="36"/>
      <c r="AM90" s="272" t="str">
        <f>IF(E20="","",E20)</f>
        <v>Ing. Vlasta Horáková</v>
      </c>
      <c r="AN90" s="273"/>
      <c r="AO90" s="273"/>
      <c r="AP90" s="273"/>
      <c r="AQ90" s="36"/>
      <c r="AR90" s="39"/>
      <c r="AS90" s="276"/>
      <c r="AT90" s="277"/>
      <c r="AU90" s="69"/>
      <c r="AV90" s="69"/>
      <c r="AW90" s="69"/>
      <c r="AX90" s="69"/>
      <c r="AY90" s="69"/>
      <c r="AZ90" s="69"/>
      <c r="BA90" s="69"/>
      <c r="BB90" s="69"/>
      <c r="BC90" s="69"/>
      <c r="BD90" s="70"/>
      <c r="BE90" s="34"/>
    </row>
    <row r="91" spans="1:57"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278"/>
      <c r="AT91" s="279"/>
      <c r="AU91" s="71"/>
      <c r="AV91" s="71"/>
      <c r="AW91" s="71"/>
      <c r="AX91" s="71"/>
      <c r="AY91" s="71"/>
      <c r="AZ91" s="71"/>
      <c r="BA91" s="71"/>
      <c r="BB91" s="71"/>
      <c r="BC91" s="71"/>
      <c r="BD91" s="72"/>
      <c r="BE91" s="34"/>
    </row>
    <row r="92" spans="1:57" s="2" customFormat="1" ht="29.25" customHeight="1">
      <c r="A92" s="34"/>
      <c r="B92" s="35"/>
      <c r="C92" s="280" t="s">
        <v>57</v>
      </c>
      <c r="D92" s="281"/>
      <c r="E92" s="281"/>
      <c r="F92" s="281"/>
      <c r="G92" s="281"/>
      <c r="H92" s="73"/>
      <c r="I92" s="283" t="s">
        <v>58</v>
      </c>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2" t="s">
        <v>59</v>
      </c>
      <c r="AH92" s="281"/>
      <c r="AI92" s="281"/>
      <c r="AJ92" s="281"/>
      <c r="AK92" s="281"/>
      <c r="AL92" s="281"/>
      <c r="AM92" s="281"/>
      <c r="AN92" s="283" t="s">
        <v>60</v>
      </c>
      <c r="AO92" s="281"/>
      <c r="AP92" s="284"/>
      <c r="AQ92" s="74" t="s">
        <v>61</v>
      </c>
      <c r="AR92" s="39"/>
      <c r="AS92" s="75" t="s">
        <v>62</v>
      </c>
      <c r="AT92" s="76" t="s">
        <v>63</v>
      </c>
      <c r="AU92" s="76" t="s">
        <v>64</v>
      </c>
      <c r="AV92" s="76" t="s">
        <v>65</v>
      </c>
      <c r="AW92" s="76" t="s">
        <v>66</v>
      </c>
      <c r="AX92" s="76" t="s">
        <v>67</v>
      </c>
      <c r="AY92" s="76" t="s">
        <v>68</v>
      </c>
      <c r="AZ92" s="76" t="s">
        <v>69</v>
      </c>
      <c r="BA92" s="76" t="s">
        <v>70</v>
      </c>
      <c r="BB92" s="76" t="s">
        <v>71</v>
      </c>
      <c r="BC92" s="76" t="s">
        <v>72</v>
      </c>
      <c r="BD92" s="77" t="s">
        <v>73</v>
      </c>
      <c r="BE92" s="34"/>
    </row>
    <row r="93" spans="1:57"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2:90" s="6" customFormat="1" ht="32.45" customHeight="1">
      <c r="B94" s="81"/>
      <c r="C94" s="82" t="s">
        <v>74</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288">
        <f>ROUND(SUM(AG95:AG100),2)</f>
        <v>0</v>
      </c>
      <c r="AH94" s="288"/>
      <c r="AI94" s="288"/>
      <c r="AJ94" s="288"/>
      <c r="AK94" s="288"/>
      <c r="AL94" s="288"/>
      <c r="AM94" s="288"/>
      <c r="AN94" s="289">
        <f aca="true" t="shared" si="0" ref="AN94:AN100">SUM(AG94,AT94)</f>
        <v>0</v>
      </c>
      <c r="AO94" s="289"/>
      <c r="AP94" s="289"/>
      <c r="AQ94" s="85" t="s">
        <v>1</v>
      </c>
      <c r="AR94" s="86"/>
      <c r="AS94" s="87">
        <f>ROUND(SUM(AS95:AS100),2)</f>
        <v>0</v>
      </c>
      <c r="AT94" s="88">
        <f aca="true" t="shared" si="1" ref="AT94:AT100">ROUND(SUM(AV94:AW94),2)</f>
        <v>0</v>
      </c>
      <c r="AU94" s="89">
        <f>ROUND(SUM(AU95:AU100),5)</f>
        <v>0</v>
      </c>
      <c r="AV94" s="88">
        <f>ROUND(AZ94*L29,2)</f>
        <v>0</v>
      </c>
      <c r="AW94" s="88">
        <f>ROUND(BA94*L30,2)</f>
        <v>0</v>
      </c>
      <c r="AX94" s="88">
        <f>ROUND(BB94*L29,2)</f>
        <v>0</v>
      </c>
      <c r="AY94" s="88">
        <f>ROUND(BC94*L30,2)</f>
        <v>0</v>
      </c>
      <c r="AZ94" s="88">
        <f>ROUND(SUM(AZ95:AZ100),2)</f>
        <v>0</v>
      </c>
      <c r="BA94" s="88">
        <f>ROUND(SUM(BA95:BA100),2)</f>
        <v>0</v>
      </c>
      <c r="BB94" s="88">
        <f>ROUND(SUM(BB95:BB100),2)</f>
        <v>0</v>
      </c>
      <c r="BC94" s="88">
        <f>ROUND(SUM(BC95:BC100),2)</f>
        <v>0</v>
      </c>
      <c r="BD94" s="90">
        <f>ROUND(SUM(BD95:BD100),2)</f>
        <v>0</v>
      </c>
      <c r="BS94" s="91" t="s">
        <v>75</v>
      </c>
      <c r="BT94" s="91" t="s">
        <v>76</v>
      </c>
      <c r="BU94" s="92" t="s">
        <v>77</v>
      </c>
      <c r="BV94" s="91" t="s">
        <v>78</v>
      </c>
      <c r="BW94" s="91" t="s">
        <v>5</v>
      </c>
      <c r="BX94" s="91" t="s">
        <v>79</v>
      </c>
      <c r="CL94" s="91" t="s">
        <v>1</v>
      </c>
    </row>
    <row r="95" spans="1:91" s="7" customFormat="1" ht="24.75" customHeight="1">
      <c r="A95" s="93" t="s">
        <v>80</v>
      </c>
      <c r="B95" s="94"/>
      <c r="C95" s="95"/>
      <c r="D95" s="285" t="s">
        <v>81</v>
      </c>
      <c r="E95" s="285"/>
      <c r="F95" s="285"/>
      <c r="G95" s="285"/>
      <c r="H95" s="285"/>
      <c r="I95" s="96"/>
      <c r="J95" s="285" t="s">
        <v>82</v>
      </c>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6">
        <f>'045972_01 - 01_Příprava ú...'!J30</f>
        <v>0</v>
      </c>
      <c r="AH95" s="287"/>
      <c r="AI95" s="287"/>
      <c r="AJ95" s="287"/>
      <c r="AK95" s="287"/>
      <c r="AL95" s="287"/>
      <c r="AM95" s="287"/>
      <c r="AN95" s="286">
        <f t="shared" si="0"/>
        <v>0</v>
      </c>
      <c r="AO95" s="287"/>
      <c r="AP95" s="287"/>
      <c r="AQ95" s="97" t="s">
        <v>83</v>
      </c>
      <c r="AR95" s="98"/>
      <c r="AS95" s="99">
        <v>0</v>
      </c>
      <c r="AT95" s="100">
        <f t="shared" si="1"/>
        <v>0</v>
      </c>
      <c r="AU95" s="101">
        <f>'045972_01 - 01_Příprava ú...'!P118</f>
        <v>0</v>
      </c>
      <c r="AV95" s="100">
        <f>'045972_01 - 01_Příprava ú...'!J33</f>
        <v>0</v>
      </c>
      <c r="AW95" s="100">
        <f>'045972_01 - 01_Příprava ú...'!J34</f>
        <v>0</v>
      </c>
      <c r="AX95" s="100">
        <f>'045972_01 - 01_Příprava ú...'!J35</f>
        <v>0</v>
      </c>
      <c r="AY95" s="100">
        <f>'045972_01 - 01_Příprava ú...'!J36</f>
        <v>0</v>
      </c>
      <c r="AZ95" s="100">
        <f>'045972_01 - 01_Příprava ú...'!F33</f>
        <v>0</v>
      </c>
      <c r="BA95" s="100">
        <f>'045972_01 - 01_Příprava ú...'!F34</f>
        <v>0</v>
      </c>
      <c r="BB95" s="100">
        <f>'045972_01 - 01_Příprava ú...'!F35</f>
        <v>0</v>
      </c>
      <c r="BC95" s="100">
        <f>'045972_01 - 01_Příprava ú...'!F36</f>
        <v>0</v>
      </c>
      <c r="BD95" s="102">
        <f>'045972_01 - 01_Příprava ú...'!F37</f>
        <v>0</v>
      </c>
      <c r="BT95" s="103" t="s">
        <v>84</v>
      </c>
      <c r="BV95" s="103" t="s">
        <v>78</v>
      </c>
      <c r="BW95" s="103" t="s">
        <v>85</v>
      </c>
      <c r="BX95" s="103" t="s">
        <v>5</v>
      </c>
      <c r="CL95" s="103" t="s">
        <v>1</v>
      </c>
      <c r="CM95" s="103" t="s">
        <v>86</v>
      </c>
    </row>
    <row r="96" spans="1:91" s="7" customFormat="1" ht="24.75" customHeight="1">
      <c r="A96" s="93" t="s">
        <v>80</v>
      </c>
      <c r="B96" s="94"/>
      <c r="C96" s="95"/>
      <c r="D96" s="285" t="s">
        <v>87</v>
      </c>
      <c r="E96" s="285"/>
      <c r="F96" s="285"/>
      <c r="G96" s="285"/>
      <c r="H96" s="285"/>
      <c r="I96" s="96"/>
      <c r="J96" s="285" t="s">
        <v>88</v>
      </c>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6">
        <f>'045972_02 - 02_Odtěžení s...'!J30</f>
        <v>0</v>
      </c>
      <c r="AH96" s="287"/>
      <c r="AI96" s="287"/>
      <c r="AJ96" s="287"/>
      <c r="AK96" s="287"/>
      <c r="AL96" s="287"/>
      <c r="AM96" s="287"/>
      <c r="AN96" s="286">
        <f t="shared" si="0"/>
        <v>0</v>
      </c>
      <c r="AO96" s="287"/>
      <c r="AP96" s="287"/>
      <c r="AQ96" s="97" t="s">
        <v>83</v>
      </c>
      <c r="AR96" s="98"/>
      <c r="AS96" s="99">
        <v>0</v>
      </c>
      <c r="AT96" s="100">
        <f t="shared" si="1"/>
        <v>0</v>
      </c>
      <c r="AU96" s="101">
        <f>'045972_02 - 02_Odtěžení s...'!P118</f>
        <v>0</v>
      </c>
      <c r="AV96" s="100">
        <f>'045972_02 - 02_Odtěžení s...'!J33</f>
        <v>0</v>
      </c>
      <c r="AW96" s="100">
        <f>'045972_02 - 02_Odtěžení s...'!J34</f>
        <v>0</v>
      </c>
      <c r="AX96" s="100">
        <f>'045972_02 - 02_Odtěžení s...'!J35</f>
        <v>0</v>
      </c>
      <c r="AY96" s="100">
        <f>'045972_02 - 02_Odtěžení s...'!J36</f>
        <v>0</v>
      </c>
      <c r="AZ96" s="100">
        <f>'045972_02 - 02_Odtěžení s...'!F33</f>
        <v>0</v>
      </c>
      <c r="BA96" s="100">
        <f>'045972_02 - 02_Odtěžení s...'!F34</f>
        <v>0</v>
      </c>
      <c r="BB96" s="100">
        <f>'045972_02 - 02_Odtěžení s...'!F35</f>
        <v>0</v>
      </c>
      <c r="BC96" s="100">
        <f>'045972_02 - 02_Odtěžení s...'!F36</f>
        <v>0</v>
      </c>
      <c r="BD96" s="102">
        <f>'045972_02 - 02_Odtěžení s...'!F37</f>
        <v>0</v>
      </c>
      <c r="BT96" s="103" t="s">
        <v>84</v>
      </c>
      <c r="BV96" s="103" t="s">
        <v>78</v>
      </c>
      <c r="BW96" s="103" t="s">
        <v>89</v>
      </c>
      <c r="BX96" s="103" t="s">
        <v>5</v>
      </c>
      <c r="CL96" s="103" t="s">
        <v>1</v>
      </c>
      <c r="CM96" s="103" t="s">
        <v>86</v>
      </c>
    </row>
    <row r="97" spans="1:91" s="7" customFormat="1" ht="24.75" customHeight="1">
      <c r="A97" s="93" t="s">
        <v>80</v>
      </c>
      <c r="B97" s="94"/>
      <c r="C97" s="95"/>
      <c r="D97" s="285" t="s">
        <v>90</v>
      </c>
      <c r="E97" s="285"/>
      <c r="F97" s="285"/>
      <c r="G97" s="285"/>
      <c r="H97" s="285"/>
      <c r="I97" s="96"/>
      <c r="J97" s="285" t="s">
        <v>91</v>
      </c>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6">
        <f>'045972_03 - 03_Oprava hráze'!J30</f>
        <v>0</v>
      </c>
      <c r="AH97" s="287"/>
      <c r="AI97" s="287"/>
      <c r="AJ97" s="287"/>
      <c r="AK97" s="287"/>
      <c r="AL97" s="287"/>
      <c r="AM97" s="287"/>
      <c r="AN97" s="286">
        <f t="shared" si="0"/>
        <v>0</v>
      </c>
      <c r="AO97" s="287"/>
      <c r="AP97" s="287"/>
      <c r="AQ97" s="97" t="s">
        <v>83</v>
      </c>
      <c r="AR97" s="98"/>
      <c r="AS97" s="99">
        <v>0</v>
      </c>
      <c r="AT97" s="100">
        <f t="shared" si="1"/>
        <v>0</v>
      </c>
      <c r="AU97" s="101">
        <f>'045972_03 - 03_Oprava hráze'!P121</f>
        <v>0</v>
      </c>
      <c r="AV97" s="100">
        <f>'045972_03 - 03_Oprava hráze'!J33</f>
        <v>0</v>
      </c>
      <c r="AW97" s="100">
        <f>'045972_03 - 03_Oprava hráze'!J34</f>
        <v>0</v>
      </c>
      <c r="AX97" s="100">
        <f>'045972_03 - 03_Oprava hráze'!J35</f>
        <v>0</v>
      </c>
      <c r="AY97" s="100">
        <f>'045972_03 - 03_Oprava hráze'!J36</f>
        <v>0</v>
      </c>
      <c r="AZ97" s="100">
        <f>'045972_03 - 03_Oprava hráze'!F33</f>
        <v>0</v>
      </c>
      <c r="BA97" s="100">
        <f>'045972_03 - 03_Oprava hráze'!F34</f>
        <v>0</v>
      </c>
      <c r="BB97" s="100">
        <f>'045972_03 - 03_Oprava hráze'!F35</f>
        <v>0</v>
      </c>
      <c r="BC97" s="100">
        <f>'045972_03 - 03_Oprava hráze'!F36</f>
        <v>0</v>
      </c>
      <c r="BD97" s="102">
        <f>'045972_03 - 03_Oprava hráze'!F37</f>
        <v>0</v>
      </c>
      <c r="BT97" s="103" t="s">
        <v>84</v>
      </c>
      <c r="BV97" s="103" t="s">
        <v>78</v>
      </c>
      <c r="BW97" s="103" t="s">
        <v>92</v>
      </c>
      <c r="BX97" s="103" t="s">
        <v>5</v>
      </c>
      <c r="CL97" s="103" t="s">
        <v>1</v>
      </c>
      <c r="CM97" s="103" t="s">
        <v>86</v>
      </c>
    </row>
    <row r="98" spans="1:91" s="7" customFormat="1" ht="24.75" customHeight="1">
      <c r="A98" s="93" t="s">
        <v>80</v>
      </c>
      <c r="B98" s="94"/>
      <c r="C98" s="95"/>
      <c r="D98" s="285" t="s">
        <v>93</v>
      </c>
      <c r="E98" s="285"/>
      <c r="F98" s="285"/>
      <c r="G98" s="285"/>
      <c r="H98" s="285"/>
      <c r="I98" s="96"/>
      <c r="J98" s="285" t="s">
        <v>94</v>
      </c>
      <c r="K98" s="285"/>
      <c r="L98" s="285"/>
      <c r="M98" s="285"/>
      <c r="N98" s="285"/>
      <c r="O98" s="285"/>
      <c r="P98" s="285"/>
      <c r="Q98" s="285"/>
      <c r="R98" s="285"/>
      <c r="S98" s="285"/>
      <c r="T98" s="285"/>
      <c r="U98" s="285"/>
      <c r="V98" s="285"/>
      <c r="W98" s="285"/>
      <c r="X98" s="285"/>
      <c r="Y98" s="285"/>
      <c r="Z98" s="285"/>
      <c r="AA98" s="285"/>
      <c r="AB98" s="285"/>
      <c r="AC98" s="285"/>
      <c r="AD98" s="285"/>
      <c r="AE98" s="285"/>
      <c r="AF98" s="285"/>
      <c r="AG98" s="286">
        <f>'045972_04 - 04_Nátokové a...'!J30</f>
        <v>0</v>
      </c>
      <c r="AH98" s="287"/>
      <c r="AI98" s="287"/>
      <c r="AJ98" s="287"/>
      <c r="AK98" s="287"/>
      <c r="AL98" s="287"/>
      <c r="AM98" s="287"/>
      <c r="AN98" s="286">
        <f t="shared" si="0"/>
        <v>0</v>
      </c>
      <c r="AO98" s="287"/>
      <c r="AP98" s="287"/>
      <c r="AQ98" s="97" t="s">
        <v>83</v>
      </c>
      <c r="AR98" s="98"/>
      <c r="AS98" s="99">
        <v>0</v>
      </c>
      <c r="AT98" s="100">
        <f t="shared" si="1"/>
        <v>0</v>
      </c>
      <c r="AU98" s="101">
        <f>'045972_04 - 04_Nátokové a...'!P125</f>
        <v>0</v>
      </c>
      <c r="AV98" s="100">
        <f>'045972_04 - 04_Nátokové a...'!J33</f>
        <v>0</v>
      </c>
      <c r="AW98" s="100">
        <f>'045972_04 - 04_Nátokové a...'!J34</f>
        <v>0</v>
      </c>
      <c r="AX98" s="100">
        <f>'045972_04 - 04_Nátokové a...'!J35</f>
        <v>0</v>
      </c>
      <c r="AY98" s="100">
        <f>'045972_04 - 04_Nátokové a...'!J36</f>
        <v>0</v>
      </c>
      <c r="AZ98" s="100">
        <f>'045972_04 - 04_Nátokové a...'!F33</f>
        <v>0</v>
      </c>
      <c r="BA98" s="100">
        <f>'045972_04 - 04_Nátokové a...'!F34</f>
        <v>0</v>
      </c>
      <c r="BB98" s="100">
        <f>'045972_04 - 04_Nátokové a...'!F35</f>
        <v>0</v>
      </c>
      <c r="BC98" s="100">
        <f>'045972_04 - 04_Nátokové a...'!F36</f>
        <v>0</v>
      </c>
      <c r="BD98" s="102">
        <f>'045972_04 - 04_Nátokové a...'!F37</f>
        <v>0</v>
      </c>
      <c r="BT98" s="103" t="s">
        <v>84</v>
      </c>
      <c r="BV98" s="103" t="s">
        <v>78</v>
      </c>
      <c r="BW98" s="103" t="s">
        <v>95</v>
      </c>
      <c r="BX98" s="103" t="s">
        <v>5</v>
      </c>
      <c r="CL98" s="103" t="s">
        <v>1</v>
      </c>
      <c r="CM98" s="103" t="s">
        <v>86</v>
      </c>
    </row>
    <row r="99" spans="1:91" s="7" customFormat="1" ht="24.75" customHeight="1">
      <c r="A99" s="93" t="s">
        <v>80</v>
      </c>
      <c r="B99" s="94"/>
      <c r="C99" s="95"/>
      <c r="D99" s="285" t="s">
        <v>96</v>
      </c>
      <c r="E99" s="285"/>
      <c r="F99" s="285"/>
      <c r="G99" s="285"/>
      <c r="H99" s="285"/>
      <c r="I99" s="96"/>
      <c r="J99" s="285" t="s">
        <v>97</v>
      </c>
      <c r="K99" s="285"/>
      <c r="L99" s="285"/>
      <c r="M99" s="285"/>
      <c r="N99" s="285"/>
      <c r="O99" s="285"/>
      <c r="P99" s="285"/>
      <c r="Q99" s="285"/>
      <c r="R99" s="285"/>
      <c r="S99" s="285"/>
      <c r="T99" s="285"/>
      <c r="U99" s="285"/>
      <c r="V99" s="285"/>
      <c r="W99" s="285"/>
      <c r="X99" s="285"/>
      <c r="Y99" s="285"/>
      <c r="Z99" s="285"/>
      <c r="AA99" s="285"/>
      <c r="AB99" s="285"/>
      <c r="AC99" s="285"/>
      <c r="AD99" s="285"/>
      <c r="AE99" s="285"/>
      <c r="AF99" s="285"/>
      <c r="AG99" s="286">
        <f>'045972_05 - 05_Úpravy toku'!J30</f>
        <v>0</v>
      </c>
      <c r="AH99" s="287"/>
      <c r="AI99" s="287"/>
      <c r="AJ99" s="287"/>
      <c r="AK99" s="287"/>
      <c r="AL99" s="287"/>
      <c r="AM99" s="287"/>
      <c r="AN99" s="286">
        <f t="shared" si="0"/>
        <v>0</v>
      </c>
      <c r="AO99" s="287"/>
      <c r="AP99" s="287"/>
      <c r="AQ99" s="97" t="s">
        <v>83</v>
      </c>
      <c r="AR99" s="98"/>
      <c r="AS99" s="99">
        <v>0</v>
      </c>
      <c r="AT99" s="100">
        <f t="shared" si="1"/>
        <v>0</v>
      </c>
      <c r="AU99" s="101">
        <f>'045972_05 - 05_Úpravy toku'!P120</f>
        <v>0</v>
      </c>
      <c r="AV99" s="100">
        <f>'045972_05 - 05_Úpravy toku'!J33</f>
        <v>0</v>
      </c>
      <c r="AW99" s="100">
        <f>'045972_05 - 05_Úpravy toku'!J34</f>
        <v>0</v>
      </c>
      <c r="AX99" s="100">
        <f>'045972_05 - 05_Úpravy toku'!J35</f>
        <v>0</v>
      </c>
      <c r="AY99" s="100">
        <f>'045972_05 - 05_Úpravy toku'!J36</f>
        <v>0</v>
      </c>
      <c r="AZ99" s="100">
        <f>'045972_05 - 05_Úpravy toku'!F33</f>
        <v>0</v>
      </c>
      <c r="BA99" s="100">
        <f>'045972_05 - 05_Úpravy toku'!F34</f>
        <v>0</v>
      </c>
      <c r="BB99" s="100">
        <f>'045972_05 - 05_Úpravy toku'!F35</f>
        <v>0</v>
      </c>
      <c r="BC99" s="100">
        <f>'045972_05 - 05_Úpravy toku'!F36</f>
        <v>0</v>
      </c>
      <c r="BD99" s="102">
        <f>'045972_05 - 05_Úpravy toku'!F37</f>
        <v>0</v>
      </c>
      <c r="BT99" s="103" t="s">
        <v>84</v>
      </c>
      <c r="BV99" s="103" t="s">
        <v>78</v>
      </c>
      <c r="BW99" s="103" t="s">
        <v>98</v>
      </c>
      <c r="BX99" s="103" t="s">
        <v>5</v>
      </c>
      <c r="CL99" s="103" t="s">
        <v>1</v>
      </c>
      <c r="CM99" s="103" t="s">
        <v>86</v>
      </c>
    </row>
    <row r="100" spans="1:91" s="7" customFormat="1" ht="24.75" customHeight="1">
      <c r="A100" s="93" t="s">
        <v>80</v>
      </c>
      <c r="B100" s="94"/>
      <c r="C100" s="95"/>
      <c r="D100" s="285" t="s">
        <v>99</v>
      </c>
      <c r="E100" s="285"/>
      <c r="F100" s="285"/>
      <c r="G100" s="285"/>
      <c r="H100" s="285"/>
      <c r="I100" s="96"/>
      <c r="J100" s="285" t="s">
        <v>100</v>
      </c>
      <c r="K100" s="285"/>
      <c r="L100" s="285"/>
      <c r="M100" s="285"/>
      <c r="N100" s="285"/>
      <c r="O100" s="285"/>
      <c r="P100" s="285"/>
      <c r="Q100" s="285"/>
      <c r="R100" s="285"/>
      <c r="S100" s="285"/>
      <c r="T100" s="285"/>
      <c r="U100" s="285"/>
      <c r="V100" s="285"/>
      <c r="W100" s="285"/>
      <c r="X100" s="285"/>
      <c r="Y100" s="285"/>
      <c r="Z100" s="285"/>
      <c r="AA100" s="285"/>
      <c r="AB100" s="285"/>
      <c r="AC100" s="285"/>
      <c r="AD100" s="285"/>
      <c r="AE100" s="285"/>
      <c r="AF100" s="285"/>
      <c r="AG100" s="286">
        <f>'045972_VRN - VRN_Vedlejší...'!J30</f>
        <v>0</v>
      </c>
      <c r="AH100" s="287"/>
      <c r="AI100" s="287"/>
      <c r="AJ100" s="287"/>
      <c r="AK100" s="287"/>
      <c r="AL100" s="287"/>
      <c r="AM100" s="287"/>
      <c r="AN100" s="286">
        <f t="shared" si="0"/>
        <v>0</v>
      </c>
      <c r="AO100" s="287"/>
      <c r="AP100" s="287"/>
      <c r="AQ100" s="97" t="s">
        <v>83</v>
      </c>
      <c r="AR100" s="98"/>
      <c r="AS100" s="104">
        <v>0</v>
      </c>
      <c r="AT100" s="105">
        <f t="shared" si="1"/>
        <v>0</v>
      </c>
      <c r="AU100" s="106">
        <f>'045972_VRN - VRN_Vedlejší...'!P117</f>
        <v>0</v>
      </c>
      <c r="AV100" s="105">
        <f>'045972_VRN - VRN_Vedlejší...'!J33</f>
        <v>0</v>
      </c>
      <c r="AW100" s="105">
        <f>'045972_VRN - VRN_Vedlejší...'!J34</f>
        <v>0</v>
      </c>
      <c r="AX100" s="105">
        <f>'045972_VRN - VRN_Vedlejší...'!J35</f>
        <v>0</v>
      </c>
      <c r="AY100" s="105">
        <f>'045972_VRN - VRN_Vedlejší...'!J36</f>
        <v>0</v>
      </c>
      <c r="AZ100" s="105">
        <f>'045972_VRN - VRN_Vedlejší...'!F33</f>
        <v>0</v>
      </c>
      <c r="BA100" s="105">
        <f>'045972_VRN - VRN_Vedlejší...'!F34</f>
        <v>0</v>
      </c>
      <c r="BB100" s="105">
        <f>'045972_VRN - VRN_Vedlejší...'!F35</f>
        <v>0</v>
      </c>
      <c r="BC100" s="105">
        <f>'045972_VRN - VRN_Vedlejší...'!F36</f>
        <v>0</v>
      </c>
      <c r="BD100" s="107">
        <f>'045972_VRN - VRN_Vedlejší...'!F37</f>
        <v>0</v>
      </c>
      <c r="BT100" s="103" t="s">
        <v>84</v>
      </c>
      <c r="BV100" s="103" t="s">
        <v>78</v>
      </c>
      <c r="BW100" s="103" t="s">
        <v>101</v>
      </c>
      <c r="BX100" s="103" t="s">
        <v>5</v>
      </c>
      <c r="CL100" s="103" t="s">
        <v>1</v>
      </c>
      <c r="CM100" s="103" t="s">
        <v>86</v>
      </c>
    </row>
    <row r="101" spans="1:57" s="2" customFormat="1" ht="30" customHeight="1">
      <c r="A101" s="34"/>
      <c r="B101" s="35"/>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9"/>
      <c r="AS101" s="34"/>
      <c r="AT101" s="34"/>
      <c r="AU101" s="34"/>
      <c r="AV101" s="34"/>
      <c r="AW101" s="34"/>
      <c r="AX101" s="34"/>
      <c r="AY101" s="34"/>
      <c r="AZ101" s="34"/>
      <c r="BA101" s="34"/>
      <c r="BB101" s="34"/>
      <c r="BC101" s="34"/>
      <c r="BD101" s="34"/>
      <c r="BE101" s="34"/>
    </row>
    <row r="102" spans="1:57" s="2" customFormat="1" ht="6.95" customHeight="1">
      <c r="A102" s="34"/>
      <c r="B102" s="54"/>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39"/>
      <c r="AS102" s="34"/>
      <c r="AT102" s="34"/>
      <c r="AU102" s="34"/>
      <c r="AV102" s="34"/>
      <c r="AW102" s="34"/>
      <c r="AX102" s="34"/>
      <c r="AY102" s="34"/>
      <c r="AZ102" s="34"/>
      <c r="BA102" s="34"/>
      <c r="BB102" s="34"/>
      <c r="BC102" s="34"/>
      <c r="BD102" s="34"/>
      <c r="BE102" s="34"/>
    </row>
  </sheetData>
  <sheetProtection algorithmName="SHA-512" hashValue="9CSW7uBrTzsrGCuUpzbU/JbKZOnp/vBsrJAfo/RLyxcD8B6JqtRHKglsKvnLiwNmfwerQYereIC+bHdGR5t/0w==" saltValue="riTdCrNRncRPMnTDE5RvnvZBUgvdJ3f7l7/jC4hmmK0SVBl9gn+/Xb+mJfwj8fvG1ijmhWnZumPd5PJ+p7sL7w==" spinCount="100000" sheet="1" objects="1" scenarios="1" formatColumns="0" formatRows="0"/>
  <mergeCells count="62">
    <mergeCell ref="AR2:BE2"/>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100:AP100"/>
    <mergeCell ref="AG100:AM100"/>
    <mergeCell ref="D100:H100"/>
    <mergeCell ref="J100:AF100"/>
    <mergeCell ref="AG94:AM94"/>
    <mergeCell ref="AN94:AP94"/>
    <mergeCell ref="AN98:AP98"/>
    <mergeCell ref="AG98:AM98"/>
    <mergeCell ref="D98:H98"/>
    <mergeCell ref="J98:AF98"/>
    <mergeCell ref="AN99:AP99"/>
    <mergeCell ref="AG99:AM99"/>
    <mergeCell ref="D99:H99"/>
    <mergeCell ref="J99:AF99"/>
    <mergeCell ref="J96:AF96"/>
    <mergeCell ref="D96:H96"/>
    <mergeCell ref="AG96:AM96"/>
    <mergeCell ref="AN96:AP96"/>
    <mergeCell ref="AN97:AP97"/>
    <mergeCell ref="D97:H97"/>
    <mergeCell ref="J97:AF97"/>
    <mergeCell ref="AG97:AM97"/>
    <mergeCell ref="C92:G92"/>
    <mergeCell ref="AG92:AM92"/>
    <mergeCell ref="I92:AF92"/>
    <mergeCell ref="AN92:AP92"/>
    <mergeCell ref="D95:H95"/>
    <mergeCell ref="AG95:AM95"/>
    <mergeCell ref="J95:AF95"/>
    <mergeCell ref="AN95:AP95"/>
    <mergeCell ref="L85:AO85"/>
    <mergeCell ref="AM87:AN87"/>
    <mergeCell ref="AM89:AP89"/>
    <mergeCell ref="AS89:AT91"/>
    <mergeCell ref="AM90:AP90"/>
  </mergeCells>
  <hyperlinks>
    <hyperlink ref="A95" location="'045972_01 - 01_Příprava ú...'!C2" display="/"/>
    <hyperlink ref="A96" location="'045972_02 - 02_Odtěžení s...'!C2" display="/"/>
    <hyperlink ref="A97" location="'045972_03 - 03_Oprava hráze'!C2" display="/"/>
    <hyperlink ref="A98" location="'045972_04 - 04_Nátokové a...'!C2" display="/"/>
    <hyperlink ref="A99" location="'045972_05 - 05_Úpravy toku'!C2" display="/"/>
    <hyperlink ref="A100" location="'045972_VRN - VRN_Vedlejší...'!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9"/>
      <c r="M2" s="309"/>
      <c r="N2" s="309"/>
      <c r="O2" s="309"/>
      <c r="P2" s="309"/>
      <c r="Q2" s="309"/>
      <c r="R2" s="309"/>
      <c r="S2" s="309"/>
      <c r="T2" s="309"/>
      <c r="U2" s="309"/>
      <c r="V2" s="309"/>
      <c r="AT2" s="17" t="s">
        <v>85</v>
      </c>
    </row>
    <row r="3" spans="2:46" s="1" customFormat="1" ht="6.95" customHeight="1">
      <c r="B3" s="108"/>
      <c r="C3" s="109"/>
      <c r="D3" s="109"/>
      <c r="E3" s="109"/>
      <c r="F3" s="109"/>
      <c r="G3" s="109"/>
      <c r="H3" s="109"/>
      <c r="I3" s="109"/>
      <c r="J3" s="109"/>
      <c r="K3" s="109"/>
      <c r="L3" s="20"/>
      <c r="AT3" s="17" t="s">
        <v>86</v>
      </c>
    </row>
    <row r="4" spans="2:46" s="1" customFormat="1" ht="24.95" customHeight="1">
      <c r="B4" s="20"/>
      <c r="D4" s="110" t="s">
        <v>102</v>
      </c>
      <c r="L4" s="20"/>
      <c r="M4" s="111" t="s">
        <v>10</v>
      </c>
      <c r="AT4" s="17" t="s">
        <v>4</v>
      </c>
    </row>
    <row r="5" spans="2:12" s="1" customFormat="1" ht="6.95" customHeight="1">
      <c r="B5" s="20"/>
      <c r="L5" s="20"/>
    </row>
    <row r="6" spans="2:12" s="1" customFormat="1" ht="12" customHeight="1">
      <c r="B6" s="20"/>
      <c r="D6" s="112" t="s">
        <v>16</v>
      </c>
      <c r="L6" s="20"/>
    </row>
    <row r="7" spans="2:12" s="1" customFormat="1" ht="26.25" customHeight="1">
      <c r="B7" s="20"/>
      <c r="E7" s="310" t="str">
        <f>'Rekapitulace stavby'!K6</f>
        <v>PD - Technická a dopravní  infrastruktura pro 36 RD Ježník III - nádrž B</v>
      </c>
      <c r="F7" s="311"/>
      <c r="G7" s="311"/>
      <c r="H7" s="311"/>
      <c r="L7" s="20"/>
    </row>
    <row r="8" spans="1:31" s="2" customFormat="1" ht="12" customHeight="1">
      <c r="A8" s="34"/>
      <c r="B8" s="39"/>
      <c r="C8" s="34"/>
      <c r="D8" s="112" t="s">
        <v>103</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312" t="s">
        <v>104</v>
      </c>
      <c r="F9" s="313"/>
      <c r="G9" s="313"/>
      <c r="H9" s="313"/>
      <c r="I9" s="34"/>
      <c r="J9" s="34"/>
      <c r="K9" s="34"/>
      <c r="L9" s="51"/>
      <c r="S9" s="34"/>
      <c r="T9" s="34"/>
      <c r="U9" s="34"/>
      <c r="V9" s="34"/>
      <c r="W9" s="34"/>
      <c r="X9" s="34"/>
      <c r="Y9" s="34"/>
      <c r="Z9" s="34"/>
      <c r="AA9" s="34"/>
      <c r="AB9" s="34"/>
      <c r="AC9" s="34"/>
      <c r="AD9" s="34"/>
      <c r="AE9" s="34"/>
    </row>
    <row r="10" spans="1:31"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2" t="s">
        <v>20</v>
      </c>
      <c r="E12" s="34"/>
      <c r="F12" s="113" t="s">
        <v>21</v>
      </c>
      <c r="G12" s="34"/>
      <c r="H12" s="34"/>
      <c r="I12" s="112" t="s">
        <v>22</v>
      </c>
      <c r="J12" s="114" t="str">
        <f>'Rekapitulace stavby'!AN8</f>
        <v>24. 4. 2020</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2" t="s">
        <v>24</v>
      </c>
      <c r="E14" s="34"/>
      <c r="F14" s="34"/>
      <c r="G14" s="34"/>
      <c r="H14" s="34"/>
      <c r="I14" s="112" t="s">
        <v>25</v>
      </c>
      <c r="J14" s="113"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3" t="s">
        <v>26</v>
      </c>
      <c r="F15" s="34"/>
      <c r="G15" s="34"/>
      <c r="H15" s="34"/>
      <c r="I15" s="112" t="s">
        <v>27</v>
      </c>
      <c r="J15" s="113"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28</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4" t="str">
        <f>'Rekapitulace stavby'!E14</f>
        <v>Vyplň údaj</v>
      </c>
      <c r="F18" s="315"/>
      <c r="G18" s="315"/>
      <c r="H18" s="315"/>
      <c r="I18" s="112"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30</v>
      </c>
      <c r="E20" s="34"/>
      <c r="F20" s="34"/>
      <c r="G20" s="34"/>
      <c r="H20" s="34"/>
      <c r="I20" s="112" t="s">
        <v>25</v>
      </c>
      <c r="J20" s="113"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
        <v>31</v>
      </c>
      <c r="F21" s="34"/>
      <c r="G21" s="34"/>
      <c r="H21" s="34"/>
      <c r="I21" s="112" t="s">
        <v>27</v>
      </c>
      <c r="J21" s="113"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25</v>
      </c>
      <c r="J23" s="113" t="s">
        <v>1</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
        <v>34</v>
      </c>
      <c r="F24" s="34"/>
      <c r="G24" s="34"/>
      <c r="H24" s="34"/>
      <c r="I24" s="112" t="s">
        <v>27</v>
      </c>
      <c r="J24" s="113" t="s">
        <v>1</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316" t="s">
        <v>1</v>
      </c>
      <c r="F27" s="316"/>
      <c r="G27" s="316"/>
      <c r="H27" s="316"/>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36</v>
      </c>
      <c r="E30" s="34"/>
      <c r="F30" s="34"/>
      <c r="G30" s="34"/>
      <c r="H30" s="34"/>
      <c r="I30" s="34"/>
      <c r="J30" s="120">
        <f>ROUND(J118,2)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38</v>
      </c>
      <c r="G32" s="34"/>
      <c r="H32" s="34"/>
      <c r="I32" s="121" t="s">
        <v>37</v>
      </c>
      <c r="J32" s="121" t="s">
        <v>39</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40</v>
      </c>
      <c r="E33" s="112" t="s">
        <v>41</v>
      </c>
      <c r="F33" s="123">
        <f>ROUND((SUM(BE118:BE184)),2)</f>
        <v>0</v>
      </c>
      <c r="G33" s="34"/>
      <c r="H33" s="34"/>
      <c r="I33" s="124">
        <v>0.21</v>
      </c>
      <c r="J33" s="123">
        <f>ROUND(((SUM(BE118:BE184))*I33),2)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42</v>
      </c>
      <c r="F34" s="123">
        <f>ROUND((SUM(BF118:BF184)),2)</f>
        <v>0</v>
      </c>
      <c r="G34" s="34"/>
      <c r="H34" s="34"/>
      <c r="I34" s="124">
        <v>0.15</v>
      </c>
      <c r="J34" s="123">
        <f>ROUND(((SUM(BF118:BF184))*I34),2)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43</v>
      </c>
      <c r="F35" s="123">
        <f>ROUND((SUM(BG118:BG184)),2)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44</v>
      </c>
      <c r="F36" s="123">
        <f>ROUND((SUM(BH118:BH184)),2)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45</v>
      </c>
      <c r="F37" s="123">
        <f>ROUND((SUM(BI118:BI184)),2)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46</v>
      </c>
      <c r="E39" s="127"/>
      <c r="F39" s="127"/>
      <c r="G39" s="128" t="s">
        <v>47</v>
      </c>
      <c r="H39" s="129" t="s">
        <v>48</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2" t="s">
        <v>49</v>
      </c>
      <c r="E50" s="133"/>
      <c r="F50" s="133"/>
      <c r="G50" s="132" t="s">
        <v>50</v>
      </c>
      <c r="H50" s="133"/>
      <c r="I50" s="133"/>
      <c r="J50" s="133"/>
      <c r="K50" s="133"/>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34" t="s">
        <v>51</v>
      </c>
      <c r="E61" s="135"/>
      <c r="F61" s="136" t="s">
        <v>52</v>
      </c>
      <c r="G61" s="134" t="s">
        <v>51</v>
      </c>
      <c r="H61" s="135"/>
      <c r="I61" s="135"/>
      <c r="J61" s="137" t="s">
        <v>52</v>
      </c>
      <c r="K61" s="135"/>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2" t="s">
        <v>53</v>
      </c>
      <c r="E65" s="138"/>
      <c r="F65" s="138"/>
      <c r="G65" s="132" t="s">
        <v>54</v>
      </c>
      <c r="H65" s="138"/>
      <c r="I65" s="138"/>
      <c r="J65" s="138"/>
      <c r="K65" s="138"/>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34" t="s">
        <v>51</v>
      </c>
      <c r="E76" s="135"/>
      <c r="F76" s="136" t="s">
        <v>52</v>
      </c>
      <c r="G76" s="134" t="s">
        <v>51</v>
      </c>
      <c r="H76" s="135"/>
      <c r="I76" s="135"/>
      <c r="J76" s="137" t="s">
        <v>52</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31"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c r="A82" s="34"/>
      <c r="B82" s="35"/>
      <c r="C82" s="23" t="s">
        <v>105</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26.25" customHeight="1">
      <c r="A85" s="34"/>
      <c r="B85" s="35"/>
      <c r="C85" s="36"/>
      <c r="D85" s="36"/>
      <c r="E85" s="317" t="str">
        <f>E7</f>
        <v>PD - Technická a dopravní  infrastruktura pro 36 RD Ježník III - nádrž B</v>
      </c>
      <c r="F85" s="318"/>
      <c r="G85" s="318"/>
      <c r="H85" s="318"/>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103</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69" t="str">
        <f>E9</f>
        <v>045972_01 - 01_Příprava území</v>
      </c>
      <c r="F87" s="319"/>
      <c r="G87" s="319"/>
      <c r="H87" s="319"/>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Krnov</v>
      </c>
      <c r="G89" s="36"/>
      <c r="H89" s="36"/>
      <c r="I89" s="29" t="s">
        <v>22</v>
      </c>
      <c r="J89" s="66" t="str">
        <f>IF(J12="","",J12)</f>
        <v>24. 4. 2020</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c r="A91" s="34"/>
      <c r="B91" s="35"/>
      <c r="C91" s="29" t="s">
        <v>24</v>
      </c>
      <c r="D91" s="36"/>
      <c r="E91" s="36"/>
      <c r="F91" s="27" t="str">
        <f>E15</f>
        <v>Město Krnov</v>
      </c>
      <c r="G91" s="36"/>
      <c r="H91" s="36"/>
      <c r="I91" s="29" t="s">
        <v>30</v>
      </c>
      <c r="J91" s="32" t="str">
        <f>E21</f>
        <v>Lesprojekt Krnov, s.r.o.</v>
      </c>
      <c r="K91" s="36"/>
      <c r="L91" s="51"/>
      <c r="S91" s="34"/>
      <c r="T91" s="34"/>
      <c r="U91" s="34"/>
      <c r="V91" s="34"/>
      <c r="W91" s="34"/>
      <c r="X91" s="34"/>
      <c r="Y91" s="34"/>
      <c r="Z91" s="34"/>
      <c r="AA91" s="34"/>
      <c r="AB91" s="34"/>
      <c r="AC91" s="34"/>
      <c r="AD91" s="34"/>
      <c r="AE91" s="34"/>
    </row>
    <row r="92" spans="1:31" s="2" customFormat="1" ht="15.2" customHeight="1">
      <c r="A92" s="34"/>
      <c r="B92" s="35"/>
      <c r="C92" s="29" t="s">
        <v>28</v>
      </c>
      <c r="D92" s="36"/>
      <c r="E92" s="36"/>
      <c r="F92" s="27" t="str">
        <f>IF(E18="","",E18)</f>
        <v>Vyplň údaj</v>
      </c>
      <c r="G92" s="36"/>
      <c r="H92" s="36"/>
      <c r="I92" s="29" t="s">
        <v>33</v>
      </c>
      <c r="J92" s="32" t="str">
        <f>E24</f>
        <v>Ing. Vlasta Horáková</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3" t="s">
        <v>106</v>
      </c>
      <c r="D94" s="144"/>
      <c r="E94" s="144"/>
      <c r="F94" s="144"/>
      <c r="G94" s="144"/>
      <c r="H94" s="144"/>
      <c r="I94" s="144"/>
      <c r="J94" s="145" t="s">
        <v>107</v>
      </c>
      <c r="K94" s="144"/>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108</v>
      </c>
      <c r="D96" s="36"/>
      <c r="E96" s="36"/>
      <c r="F96" s="36"/>
      <c r="G96" s="36"/>
      <c r="H96" s="36"/>
      <c r="I96" s="36"/>
      <c r="J96" s="84">
        <f>J118</f>
        <v>0</v>
      </c>
      <c r="K96" s="36"/>
      <c r="L96" s="51"/>
      <c r="S96" s="34"/>
      <c r="T96" s="34"/>
      <c r="U96" s="34"/>
      <c r="V96" s="34"/>
      <c r="W96" s="34"/>
      <c r="X96" s="34"/>
      <c r="Y96" s="34"/>
      <c r="Z96" s="34"/>
      <c r="AA96" s="34"/>
      <c r="AB96" s="34"/>
      <c r="AC96" s="34"/>
      <c r="AD96" s="34"/>
      <c r="AE96" s="34"/>
      <c r="AU96" s="17" t="s">
        <v>109</v>
      </c>
    </row>
    <row r="97" spans="2:12" s="9" customFormat="1" ht="24.95" customHeight="1">
      <c r="B97" s="147"/>
      <c r="C97" s="148"/>
      <c r="D97" s="149" t="s">
        <v>110</v>
      </c>
      <c r="E97" s="150"/>
      <c r="F97" s="150"/>
      <c r="G97" s="150"/>
      <c r="H97" s="150"/>
      <c r="I97" s="150"/>
      <c r="J97" s="151">
        <f>J119</f>
        <v>0</v>
      </c>
      <c r="K97" s="148"/>
      <c r="L97" s="152"/>
    </row>
    <row r="98" spans="2:12" s="10" customFormat="1" ht="19.9" customHeight="1">
      <c r="B98" s="153"/>
      <c r="C98" s="154"/>
      <c r="D98" s="155" t="s">
        <v>111</v>
      </c>
      <c r="E98" s="156"/>
      <c r="F98" s="156"/>
      <c r="G98" s="156"/>
      <c r="H98" s="156"/>
      <c r="I98" s="156"/>
      <c r="J98" s="157">
        <f>J120</f>
        <v>0</v>
      </c>
      <c r="K98" s="154"/>
      <c r="L98" s="158"/>
    </row>
    <row r="99" spans="1:31" s="2" customFormat="1" ht="21.75" customHeight="1">
      <c r="A99" s="34"/>
      <c r="B99" s="35"/>
      <c r="C99" s="36"/>
      <c r="D99" s="36"/>
      <c r="E99" s="36"/>
      <c r="F99" s="36"/>
      <c r="G99" s="36"/>
      <c r="H99" s="36"/>
      <c r="I99" s="36"/>
      <c r="J99" s="36"/>
      <c r="K99" s="36"/>
      <c r="L99" s="51"/>
      <c r="S99" s="34"/>
      <c r="T99" s="34"/>
      <c r="U99" s="34"/>
      <c r="V99" s="34"/>
      <c r="W99" s="34"/>
      <c r="X99" s="34"/>
      <c r="Y99" s="34"/>
      <c r="Z99" s="34"/>
      <c r="AA99" s="34"/>
      <c r="AB99" s="34"/>
      <c r="AC99" s="34"/>
      <c r="AD99" s="34"/>
      <c r="AE99" s="34"/>
    </row>
    <row r="100" spans="1:31" s="2" customFormat="1" ht="6.95" customHeight="1">
      <c r="A100" s="34"/>
      <c r="B100" s="54"/>
      <c r="C100" s="55"/>
      <c r="D100" s="55"/>
      <c r="E100" s="55"/>
      <c r="F100" s="55"/>
      <c r="G100" s="55"/>
      <c r="H100" s="55"/>
      <c r="I100" s="55"/>
      <c r="J100" s="55"/>
      <c r="K100" s="55"/>
      <c r="L100" s="51"/>
      <c r="S100" s="34"/>
      <c r="T100" s="34"/>
      <c r="U100" s="34"/>
      <c r="V100" s="34"/>
      <c r="W100" s="34"/>
      <c r="X100" s="34"/>
      <c r="Y100" s="34"/>
      <c r="Z100" s="34"/>
      <c r="AA100" s="34"/>
      <c r="AB100" s="34"/>
      <c r="AC100" s="34"/>
      <c r="AD100" s="34"/>
      <c r="AE100" s="34"/>
    </row>
    <row r="104" spans="1:31" s="2" customFormat="1" ht="6.95" customHeight="1">
      <c r="A104" s="34"/>
      <c r="B104" s="56"/>
      <c r="C104" s="57"/>
      <c r="D104" s="57"/>
      <c r="E104" s="57"/>
      <c r="F104" s="57"/>
      <c r="G104" s="57"/>
      <c r="H104" s="57"/>
      <c r="I104" s="57"/>
      <c r="J104" s="57"/>
      <c r="K104" s="57"/>
      <c r="L104" s="51"/>
      <c r="S104" s="34"/>
      <c r="T104" s="34"/>
      <c r="U104" s="34"/>
      <c r="V104" s="34"/>
      <c r="W104" s="34"/>
      <c r="X104" s="34"/>
      <c r="Y104" s="34"/>
      <c r="Z104" s="34"/>
      <c r="AA104" s="34"/>
      <c r="AB104" s="34"/>
      <c r="AC104" s="34"/>
      <c r="AD104" s="34"/>
      <c r="AE104" s="34"/>
    </row>
    <row r="105" spans="1:31" s="2" customFormat="1" ht="24.95" customHeight="1">
      <c r="A105" s="34"/>
      <c r="B105" s="35"/>
      <c r="C105" s="23" t="s">
        <v>112</v>
      </c>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c r="A106" s="34"/>
      <c r="B106" s="35"/>
      <c r="C106" s="36"/>
      <c r="D106" s="36"/>
      <c r="E106" s="36"/>
      <c r="F106" s="36"/>
      <c r="G106" s="36"/>
      <c r="H106" s="36"/>
      <c r="I106" s="36"/>
      <c r="J106" s="36"/>
      <c r="K106" s="36"/>
      <c r="L106" s="51"/>
      <c r="S106" s="34"/>
      <c r="T106" s="34"/>
      <c r="U106" s="34"/>
      <c r="V106" s="34"/>
      <c r="W106" s="34"/>
      <c r="X106" s="34"/>
      <c r="Y106" s="34"/>
      <c r="Z106" s="34"/>
      <c r="AA106" s="34"/>
      <c r="AB106" s="34"/>
      <c r="AC106" s="34"/>
      <c r="AD106" s="34"/>
      <c r="AE106" s="34"/>
    </row>
    <row r="107" spans="1:31" s="2" customFormat="1" ht="12" customHeight="1">
      <c r="A107" s="34"/>
      <c r="B107" s="35"/>
      <c r="C107" s="29" t="s">
        <v>16</v>
      </c>
      <c r="D107" s="36"/>
      <c r="E107" s="36"/>
      <c r="F107" s="36"/>
      <c r="G107" s="36"/>
      <c r="H107" s="36"/>
      <c r="I107" s="36"/>
      <c r="J107" s="36"/>
      <c r="K107" s="36"/>
      <c r="L107" s="51"/>
      <c r="S107" s="34"/>
      <c r="T107" s="34"/>
      <c r="U107" s="34"/>
      <c r="V107" s="34"/>
      <c r="W107" s="34"/>
      <c r="X107" s="34"/>
      <c r="Y107" s="34"/>
      <c r="Z107" s="34"/>
      <c r="AA107" s="34"/>
      <c r="AB107" s="34"/>
      <c r="AC107" s="34"/>
      <c r="AD107" s="34"/>
      <c r="AE107" s="34"/>
    </row>
    <row r="108" spans="1:31" s="2" customFormat="1" ht="26.25" customHeight="1">
      <c r="A108" s="34"/>
      <c r="B108" s="35"/>
      <c r="C108" s="36"/>
      <c r="D108" s="36"/>
      <c r="E108" s="317" t="str">
        <f>E7</f>
        <v>PD - Technická a dopravní  infrastruktura pro 36 RD Ježník III - nádrž B</v>
      </c>
      <c r="F108" s="318"/>
      <c r="G108" s="318"/>
      <c r="H108" s="318"/>
      <c r="I108" s="36"/>
      <c r="J108" s="36"/>
      <c r="K108" s="36"/>
      <c r="L108" s="51"/>
      <c r="S108" s="34"/>
      <c r="T108" s="34"/>
      <c r="U108" s="34"/>
      <c r="V108" s="34"/>
      <c r="W108" s="34"/>
      <c r="X108" s="34"/>
      <c r="Y108" s="34"/>
      <c r="Z108" s="34"/>
      <c r="AA108" s="34"/>
      <c r="AB108" s="34"/>
      <c r="AC108" s="34"/>
      <c r="AD108" s="34"/>
      <c r="AE108" s="34"/>
    </row>
    <row r="109" spans="1:31" s="2" customFormat="1" ht="12" customHeight="1">
      <c r="A109" s="34"/>
      <c r="B109" s="35"/>
      <c r="C109" s="29" t="s">
        <v>103</v>
      </c>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16.5" customHeight="1">
      <c r="A110" s="34"/>
      <c r="B110" s="35"/>
      <c r="C110" s="36"/>
      <c r="D110" s="36"/>
      <c r="E110" s="269" t="str">
        <f>E9</f>
        <v>045972_01 - 01_Příprava území</v>
      </c>
      <c r="F110" s="319"/>
      <c r="G110" s="319"/>
      <c r="H110" s="319"/>
      <c r="I110" s="36"/>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20</v>
      </c>
      <c r="D112" s="36"/>
      <c r="E112" s="36"/>
      <c r="F112" s="27" t="str">
        <f>F12</f>
        <v>Krnov</v>
      </c>
      <c r="G112" s="36"/>
      <c r="H112" s="36"/>
      <c r="I112" s="29" t="s">
        <v>22</v>
      </c>
      <c r="J112" s="66" t="str">
        <f>IF(J12="","",J12)</f>
        <v>24. 4. 2020</v>
      </c>
      <c r="K112" s="36"/>
      <c r="L112" s="51"/>
      <c r="S112" s="34"/>
      <c r="T112" s="34"/>
      <c r="U112" s="34"/>
      <c r="V112" s="34"/>
      <c r="W112" s="34"/>
      <c r="X112" s="34"/>
      <c r="Y112" s="34"/>
      <c r="Z112" s="34"/>
      <c r="AA112" s="34"/>
      <c r="AB112" s="34"/>
      <c r="AC112" s="34"/>
      <c r="AD112" s="34"/>
      <c r="AE112" s="34"/>
    </row>
    <row r="113" spans="1:31" s="2" customFormat="1" ht="6.95" customHeight="1">
      <c r="A113" s="34"/>
      <c r="B113" s="35"/>
      <c r="C113" s="36"/>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25.7" customHeight="1">
      <c r="A114" s="34"/>
      <c r="B114" s="35"/>
      <c r="C114" s="29" t="s">
        <v>24</v>
      </c>
      <c r="D114" s="36"/>
      <c r="E114" s="36"/>
      <c r="F114" s="27" t="str">
        <f>E15</f>
        <v>Město Krnov</v>
      </c>
      <c r="G114" s="36"/>
      <c r="H114" s="36"/>
      <c r="I114" s="29" t="s">
        <v>30</v>
      </c>
      <c r="J114" s="32" t="str">
        <f>E21</f>
        <v>Lesprojekt Krnov, s.r.o.</v>
      </c>
      <c r="K114" s="36"/>
      <c r="L114" s="51"/>
      <c r="S114" s="34"/>
      <c r="T114" s="34"/>
      <c r="U114" s="34"/>
      <c r="V114" s="34"/>
      <c r="W114" s="34"/>
      <c r="X114" s="34"/>
      <c r="Y114" s="34"/>
      <c r="Z114" s="34"/>
      <c r="AA114" s="34"/>
      <c r="AB114" s="34"/>
      <c r="AC114" s="34"/>
      <c r="AD114" s="34"/>
      <c r="AE114" s="34"/>
    </row>
    <row r="115" spans="1:31" s="2" customFormat="1" ht="15.2" customHeight="1">
      <c r="A115" s="34"/>
      <c r="B115" s="35"/>
      <c r="C115" s="29" t="s">
        <v>28</v>
      </c>
      <c r="D115" s="36"/>
      <c r="E115" s="36"/>
      <c r="F115" s="27" t="str">
        <f>IF(E18="","",E18)</f>
        <v>Vyplň údaj</v>
      </c>
      <c r="G115" s="36"/>
      <c r="H115" s="36"/>
      <c r="I115" s="29" t="s">
        <v>33</v>
      </c>
      <c r="J115" s="32" t="str">
        <f>E24</f>
        <v>Ing. Vlasta Horáková</v>
      </c>
      <c r="K115" s="36"/>
      <c r="L115" s="51"/>
      <c r="S115" s="34"/>
      <c r="T115" s="34"/>
      <c r="U115" s="34"/>
      <c r="V115" s="34"/>
      <c r="W115" s="34"/>
      <c r="X115" s="34"/>
      <c r="Y115" s="34"/>
      <c r="Z115" s="34"/>
      <c r="AA115" s="34"/>
      <c r="AB115" s="34"/>
      <c r="AC115" s="34"/>
      <c r="AD115" s="34"/>
      <c r="AE115" s="34"/>
    </row>
    <row r="116" spans="1:31" s="2" customFormat="1" ht="10.35" customHeight="1">
      <c r="A116" s="34"/>
      <c r="B116" s="35"/>
      <c r="C116" s="36"/>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11" customFormat="1" ht="29.25" customHeight="1">
      <c r="A117" s="159"/>
      <c r="B117" s="160"/>
      <c r="C117" s="161" t="s">
        <v>113</v>
      </c>
      <c r="D117" s="162" t="s">
        <v>61</v>
      </c>
      <c r="E117" s="162" t="s">
        <v>57</v>
      </c>
      <c r="F117" s="162" t="s">
        <v>58</v>
      </c>
      <c r="G117" s="162" t="s">
        <v>114</v>
      </c>
      <c r="H117" s="162" t="s">
        <v>115</v>
      </c>
      <c r="I117" s="162" t="s">
        <v>116</v>
      </c>
      <c r="J117" s="162" t="s">
        <v>107</v>
      </c>
      <c r="K117" s="163" t="s">
        <v>117</v>
      </c>
      <c r="L117" s="164"/>
      <c r="M117" s="75" t="s">
        <v>1</v>
      </c>
      <c r="N117" s="76" t="s">
        <v>40</v>
      </c>
      <c r="O117" s="76" t="s">
        <v>118</v>
      </c>
      <c r="P117" s="76" t="s">
        <v>119</v>
      </c>
      <c r="Q117" s="76" t="s">
        <v>120</v>
      </c>
      <c r="R117" s="76" t="s">
        <v>121</v>
      </c>
      <c r="S117" s="76" t="s">
        <v>122</v>
      </c>
      <c r="T117" s="77" t="s">
        <v>123</v>
      </c>
      <c r="U117" s="159"/>
      <c r="V117" s="159"/>
      <c r="W117" s="159"/>
      <c r="X117" s="159"/>
      <c r="Y117" s="159"/>
      <c r="Z117" s="159"/>
      <c r="AA117" s="159"/>
      <c r="AB117" s="159"/>
      <c r="AC117" s="159"/>
      <c r="AD117" s="159"/>
      <c r="AE117" s="159"/>
    </row>
    <row r="118" spans="1:63" s="2" customFormat="1" ht="22.9" customHeight="1">
      <c r="A118" s="34"/>
      <c r="B118" s="35"/>
      <c r="C118" s="82" t="s">
        <v>124</v>
      </c>
      <c r="D118" s="36"/>
      <c r="E118" s="36"/>
      <c r="F118" s="36"/>
      <c r="G118" s="36"/>
      <c r="H118" s="36"/>
      <c r="I118" s="36"/>
      <c r="J118" s="165">
        <f>BK118</f>
        <v>0</v>
      </c>
      <c r="K118" s="36"/>
      <c r="L118" s="39"/>
      <c r="M118" s="78"/>
      <c r="N118" s="166"/>
      <c r="O118" s="79"/>
      <c r="P118" s="167">
        <f>P119</f>
        <v>0</v>
      </c>
      <c r="Q118" s="79"/>
      <c r="R118" s="167">
        <f>R119</f>
        <v>0.0020800000000000003</v>
      </c>
      <c r="S118" s="79"/>
      <c r="T118" s="168">
        <f>T119</f>
        <v>0</v>
      </c>
      <c r="U118" s="34"/>
      <c r="V118" s="34"/>
      <c r="W118" s="34"/>
      <c r="X118" s="34"/>
      <c r="Y118" s="34"/>
      <c r="Z118" s="34"/>
      <c r="AA118" s="34"/>
      <c r="AB118" s="34"/>
      <c r="AC118" s="34"/>
      <c r="AD118" s="34"/>
      <c r="AE118" s="34"/>
      <c r="AT118" s="17" t="s">
        <v>75</v>
      </c>
      <c r="AU118" s="17" t="s">
        <v>109</v>
      </c>
      <c r="BK118" s="169">
        <f>BK119</f>
        <v>0</v>
      </c>
    </row>
    <row r="119" spans="2:63" s="12" customFormat="1" ht="25.9" customHeight="1">
      <c r="B119" s="170"/>
      <c r="C119" s="171"/>
      <c r="D119" s="172" t="s">
        <v>75</v>
      </c>
      <c r="E119" s="173" t="s">
        <v>125</v>
      </c>
      <c r="F119" s="173" t="s">
        <v>126</v>
      </c>
      <c r="G119" s="171"/>
      <c r="H119" s="171"/>
      <c r="I119" s="174"/>
      <c r="J119" s="175">
        <f>BK119</f>
        <v>0</v>
      </c>
      <c r="K119" s="171"/>
      <c r="L119" s="176"/>
      <c r="M119" s="177"/>
      <c r="N119" s="178"/>
      <c r="O119" s="178"/>
      <c r="P119" s="179">
        <f>P120</f>
        <v>0</v>
      </c>
      <c r="Q119" s="178"/>
      <c r="R119" s="179">
        <f>R120</f>
        <v>0.0020800000000000003</v>
      </c>
      <c r="S119" s="178"/>
      <c r="T119" s="180">
        <f>T120</f>
        <v>0</v>
      </c>
      <c r="AR119" s="181" t="s">
        <v>84</v>
      </c>
      <c r="AT119" s="182" t="s">
        <v>75</v>
      </c>
      <c r="AU119" s="182" t="s">
        <v>76</v>
      </c>
      <c r="AY119" s="181" t="s">
        <v>127</v>
      </c>
      <c r="BK119" s="183">
        <f>BK120</f>
        <v>0</v>
      </c>
    </row>
    <row r="120" spans="2:63" s="12" customFormat="1" ht="22.9" customHeight="1">
      <c r="B120" s="170"/>
      <c r="C120" s="171"/>
      <c r="D120" s="172" t="s">
        <v>75</v>
      </c>
      <c r="E120" s="184" t="s">
        <v>84</v>
      </c>
      <c r="F120" s="184" t="s">
        <v>128</v>
      </c>
      <c r="G120" s="171"/>
      <c r="H120" s="171"/>
      <c r="I120" s="174"/>
      <c r="J120" s="185">
        <f>BK120</f>
        <v>0</v>
      </c>
      <c r="K120" s="171"/>
      <c r="L120" s="176"/>
      <c r="M120" s="177"/>
      <c r="N120" s="178"/>
      <c r="O120" s="178"/>
      <c r="P120" s="179">
        <f>SUM(P121:P184)</f>
        <v>0</v>
      </c>
      <c r="Q120" s="178"/>
      <c r="R120" s="179">
        <f>SUM(R121:R184)</f>
        <v>0.0020800000000000003</v>
      </c>
      <c r="S120" s="178"/>
      <c r="T120" s="180">
        <f>SUM(T121:T184)</f>
        <v>0</v>
      </c>
      <c r="AR120" s="181" t="s">
        <v>84</v>
      </c>
      <c r="AT120" s="182" t="s">
        <v>75</v>
      </c>
      <c r="AU120" s="182" t="s">
        <v>84</v>
      </c>
      <c r="AY120" s="181" t="s">
        <v>127</v>
      </c>
      <c r="BK120" s="183">
        <f>SUM(BK121:BK184)</f>
        <v>0</v>
      </c>
    </row>
    <row r="121" spans="1:65" s="2" customFormat="1" ht="16.5" customHeight="1">
      <c r="A121" s="34"/>
      <c r="B121" s="35"/>
      <c r="C121" s="186" t="s">
        <v>84</v>
      </c>
      <c r="D121" s="186" t="s">
        <v>129</v>
      </c>
      <c r="E121" s="187" t="s">
        <v>130</v>
      </c>
      <c r="F121" s="188" t="s">
        <v>131</v>
      </c>
      <c r="G121" s="189" t="s">
        <v>132</v>
      </c>
      <c r="H121" s="190">
        <v>0.061</v>
      </c>
      <c r="I121" s="191"/>
      <c r="J121" s="192">
        <f>ROUND(I121*H121,2)</f>
        <v>0</v>
      </c>
      <c r="K121" s="188" t="s">
        <v>133</v>
      </c>
      <c r="L121" s="39"/>
      <c r="M121" s="193" t="s">
        <v>1</v>
      </c>
      <c r="N121" s="194" t="s">
        <v>41</v>
      </c>
      <c r="O121" s="71"/>
      <c r="P121" s="195">
        <f>O121*H121</f>
        <v>0</v>
      </c>
      <c r="Q121" s="195">
        <v>0</v>
      </c>
      <c r="R121" s="195">
        <f>Q121*H121</f>
        <v>0</v>
      </c>
      <c r="S121" s="195">
        <v>0</v>
      </c>
      <c r="T121" s="196">
        <f>S121*H121</f>
        <v>0</v>
      </c>
      <c r="U121" s="34"/>
      <c r="V121" s="34"/>
      <c r="W121" s="34"/>
      <c r="X121" s="34"/>
      <c r="Y121" s="34"/>
      <c r="Z121" s="34"/>
      <c r="AA121" s="34"/>
      <c r="AB121" s="34"/>
      <c r="AC121" s="34"/>
      <c r="AD121" s="34"/>
      <c r="AE121" s="34"/>
      <c r="AR121" s="197" t="s">
        <v>134</v>
      </c>
      <c r="AT121" s="197" t="s">
        <v>129</v>
      </c>
      <c r="AU121" s="197" t="s">
        <v>86</v>
      </c>
      <c r="AY121" s="17" t="s">
        <v>127</v>
      </c>
      <c r="BE121" s="198">
        <f>IF(N121="základní",J121,0)</f>
        <v>0</v>
      </c>
      <c r="BF121" s="198">
        <f>IF(N121="snížená",J121,0)</f>
        <v>0</v>
      </c>
      <c r="BG121" s="198">
        <f>IF(N121="zákl. přenesená",J121,0)</f>
        <v>0</v>
      </c>
      <c r="BH121" s="198">
        <f>IF(N121="sníž. přenesená",J121,0)</f>
        <v>0</v>
      </c>
      <c r="BI121" s="198">
        <f>IF(N121="nulová",J121,0)</f>
        <v>0</v>
      </c>
      <c r="BJ121" s="17" t="s">
        <v>84</v>
      </c>
      <c r="BK121" s="198">
        <f>ROUND(I121*H121,2)</f>
        <v>0</v>
      </c>
      <c r="BL121" s="17" t="s">
        <v>134</v>
      </c>
      <c r="BM121" s="197" t="s">
        <v>135</v>
      </c>
    </row>
    <row r="122" spans="1:47" s="2" customFormat="1" ht="19.5">
      <c r="A122" s="34"/>
      <c r="B122" s="35"/>
      <c r="C122" s="36"/>
      <c r="D122" s="199" t="s">
        <v>136</v>
      </c>
      <c r="E122" s="36"/>
      <c r="F122" s="200" t="s">
        <v>137</v>
      </c>
      <c r="G122" s="36"/>
      <c r="H122" s="36"/>
      <c r="I122" s="201"/>
      <c r="J122" s="36"/>
      <c r="K122" s="36"/>
      <c r="L122" s="39"/>
      <c r="M122" s="202"/>
      <c r="N122" s="203"/>
      <c r="O122" s="71"/>
      <c r="P122" s="71"/>
      <c r="Q122" s="71"/>
      <c r="R122" s="71"/>
      <c r="S122" s="71"/>
      <c r="T122" s="72"/>
      <c r="U122" s="34"/>
      <c r="V122" s="34"/>
      <c r="W122" s="34"/>
      <c r="X122" s="34"/>
      <c r="Y122" s="34"/>
      <c r="Z122" s="34"/>
      <c r="AA122" s="34"/>
      <c r="AB122" s="34"/>
      <c r="AC122" s="34"/>
      <c r="AD122" s="34"/>
      <c r="AE122" s="34"/>
      <c r="AT122" s="17" t="s">
        <v>136</v>
      </c>
      <c r="AU122" s="17" t="s">
        <v>86</v>
      </c>
    </row>
    <row r="123" spans="2:51" s="13" customFormat="1" ht="11.25">
      <c r="B123" s="204"/>
      <c r="C123" s="205"/>
      <c r="D123" s="199" t="s">
        <v>138</v>
      </c>
      <c r="E123" s="206" t="s">
        <v>1</v>
      </c>
      <c r="F123" s="207" t="s">
        <v>139</v>
      </c>
      <c r="G123" s="205"/>
      <c r="H123" s="208">
        <v>0.034</v>
      </c>
      <c r="I123" s="209"/>
      <c r="J123" s="205"/>
      <c r="K123" s="205"/>
      <c r="L123" s="210"/>
      <c r="M123" s="211"/>
      <c r="N123" s="212"/>
      <c r="O123" s="212"/>
      <c r="P123" s="212"/>
      <c r="Q123" s="212"/>
      <c r="R123" s="212"/>
      <c r="S123" s="212"/>
      <c r="T123" s="213"/>
      <c r="AT123" s="214" t="s">
        <v>138</v>
      </c>
      <c r="AU123" s="214" t="s">
        <v>86</v>
      </c>
      <c r="AV123" s="13" t="s">
        <v>86</v>
      </c>
      <c r="AW123" s="13" t="s">
        <v>32</v>
      </c>
      <c r="AX123" s="13" t="s">
        <v>76</v>
      </c>
      <c r="AY123" s="214" t="s">
        <v>127</v>
      </c>
    </row>
    <row r="124" spans="2:51" s="13" customFormat="1" ht="11.25">
      <c r="B124" s="204"/>
      <c r="C124" s="205"/>
      <c r="D124" s="199" t="s">
        <v>138</v>
      </c>
      <c r="E124" s="206" t="s">
        <v>1</v>
      </c>
      <c r="F124" s="207" t="s">
        <v>140</v>
      </c>
      <c r="G124" s="205"/>
      <c r="H124" s="208">
        <v>0.017</v>
      </c>
      <c r="I124" s="209"/>
      <c r="J124" s="205"/>
      <c r="K124" s="205"/>
      <c r="L124" s="210"/>
      <c r="M124" s="211"/>
      <c r="N124" s="212"/>
      <c r="O124" s="212"/>
      <c r="P124" s="212"/>
      <c r="Q124" s="212"/>
      <c r="R124" s="212"/>
      <c r="S124" s="212"/>
      <c r="T124" s="213"/>
      <c r="AT124" s="214" t="s">
        <v>138</v>
      </c>
      <c r="AU124" s="214" t="s">
        <v>86</v>
      </c>
      <c r="AV124" s="13" t="s">
        <v>86</v>
      </c>
      <c r="AW124" s="13" t="s">
        <v>32</v>
      </c>
      <c r="AX124" s="13" t="s">
        <v>76</v>
      </c>
      <c r="AY124" s="214" t="s">
        <v>127</v>
      </c>
    </row>
    <row r="125" spans="2:51" s="13" customFormat="1" ht="11.25">
      <c r="B125" s="204"/>
      <c r="C125" s="205"/>
      <c r="D125" s="199" t="s">
        <v>138</v>
      </c>
      <c r="E125" s="206" t="s">
        <v>1</v>
      </c>
      <c r="F125" s="207" t="s">
        <v>141</v>
      </c>
      <c r="G125" s="205"/>
      <c r="H125" s="208">
        <v>0.01</v>
      </c>
      <c r="I125" s="209"/>
      <c r="J125" s="205"/>
      <c r="K125" s="205"/>
      <c r="L125" s="210"/>
      <c r="M125" s="211"/>
      <c r="N125" s="212"/>
      <c r="O125" s="212"/>
      <c r="P125" s="212"/>
      <c r="Q125" s="212"/>
      <c r="R125" s="212"/>
      <c r="S125" s="212"/>
      <c r="T125" s="213"/>
      <c r="AT125" s="214" t="s">
        <v>138</v>
      </c>
      <c r="AU125" s="214" t="s">
        <v>86</v>
      </c>
      <c r="AV125" s="13" t="s">
        <v>86</v>
      </c>
      <c r="AW125" s="13" t="s">
        <v>32</v>
      </c>
      <c r="AX125" s="13" t="s">
        <v>76</v>
      </c>
      <c r="AY125" s="214" t="s">
        <v>127</v>
      </c>
    </row>
    <row r="126" spans="2:51" s="14" customFormat="1" ht="11.25">
      <c r="B126" s="215"/>
      <c r="C126" s="216"/>
      <c r="D126" s="199" t="s">
        <v>138</v>
      </c>
      <c r="E126" s="217" t="s">
        <v>1</v>
      </c>
      <c r="F126" s="218" t="s">
        <v>142</v>
      </c>
      <c r="G126" s="216"/>
      <c r="H126" s="219">
        <v>0.061000000000000006</v>
      </c>
      <c r="I126" s="220"/>
      <c r="J126" s="216"/>
      <c r="K126" s="216"/>
      <c r="L126" s="221"/>
      <c r="M126" s="222"/>
      <c r="N126" s="223"/>
      <c r="O126" s="223"/>
      <c r="P126" s="223"/>
      <c r="Q126" s="223"/>
      <c r="R126" s="223"/>
      <c r="S126" s="223"/>
      <c r="T126" s="224"/>
      <c r="AT126" s="225" t="s">
        <v>138</v>
      </c>
      <c r="AU126" s="225" t="s">
        <v>86</v>
      </c>
      <c r="AV126" s="14" t="s">
        <v>134</v>
      </c>
      <c r="AW126" s="14" t="s">
        <v>32</v>
      </c>
      <c r="AX126" s="14" t="s">
        <v>84</v>
      </c>
      <c r="AY126" s="225" t="s">
        <v>127</v>
      </c>
    </row>
    <row r="127" spans="1:65" s="2" customFormat="1" ht="33" customHeight="1">
      <c r="A127" s="34"/>
      <c r="B127" s="35"/>
      <c r="C127" s="186" t="s">
        <v>86</v>
      </c>
      <c r="D127" s="186" t="s">
        <v>129</v>
      </c>
      <c r="E127" s="187" t="s">
        <v>143</v>
      </c>
      <c r="F127" s="188" t="s">
        <v>144</v>
      </c>
      <c r="G127" s="189" t="s">
        <v>145</v>
      </c>
      <c r="H127" s="190">
        <v>176</v>
      </c>
      <c r="I127" s="191"/>
      <c r="J127" s="192">
        <f>ROUND(I127*H127,2)</f>
        <v>0</v>
      </c>
      <c r="K127" s="188" t="s">
        <v>133</v>
      </c>
      <c r="L127" s="39"/>
      <c r="M127" s="193" t="s">
        <v>1</v>
      </c>
      <c r="N127" s="194" t="s">
        <v>41</v>
      </c>
      <c r="O127" s="71"/>
      <c r="P127" s="195">
        <f>O127*H127</f>
        <v>0</v>
      </c>
      <c r="Q127" s="195">
        <v>0</v>
      </c>
      <c r="R127" s="195">
        <f>Q127*H127</f>
        <v>0</v>
      </c>
      <c r="S127" s="195">
        <v>0</v>
      </c>
      <c r="T127" s="196">
        <f>S127*H127</f>
        <v>0</v>
      </c>
      <c r="U127" s="34"/>
      <c r="V127" s="34"/>
      <c r="W127" s="34"/>
      <c r="X127" s="34"/>
      <c r="Y127" s="34"/>
      <c r="Z127" s="34"/>
      <c r="AA127" s="34"/>
      <c r="AB127" s="34"/>
      <c r="AC127" s="34"/>
      <c r="AD127" s="34"/>
      <c r="AE127" s="34"/>
      <c r="AR127" s="197" t="s">
        <v>134</v>
      </c>
      <c r="AT127" s="197" t="s">
        <v>129</v>
      </c>
      <c r="AU127" s="197" t="s">
        <v>86</v>
      </c>
      <c r="AY127" s="17" t="s">
        <v>127</v>
      </c>
      <c r="BE127" s="198">
        <f>IF(N127="základní",J127,0)</f>
        <v>0</v>
      </c>
      <c r="BF127" s="198">
        <f>IF(N127="snížená",J127,0)</f>
        <v>0</v>
      </c>
      <c r="BG127" s="198">
        <f>IF(N127="zákl. přenesená",J127,0)</f>
        <v>0</v>
      </c>
      <c r="BH127" s="198">
        <f>IF(N127="sníž. přenesená",J127,0)</f>
        <v>0</v>
      </c>
      <c r="BI127" s="198">
        <f>IF(N127="nulová",J127,0)</f>
        <v>0</v>
      </c>
      <c r="BJ127" s="17" t="s">
        <v>84</v>
      </c>
      <c r="BK127" s="198">
        <f>ROUND(I127*H127,2)</f>
        <v>0</v>
      </c>
      <c r="BL127" s="17" t="s">
        <v>134</v>
      </c>
      <c r="BM127" s="197" t="s">
        <v>146</v>
      </c>
    </row>
    <row r="128" spans="1:47" s="2" customFormat="1" ht="19.5">
      <c r="A128" s="34"/>
      <c r="B128" s="35"/>
      <c r="C128" s="36"/>
      <c r="D128" s="199" t="s">
        <v>136</v>
      </c>
      <c r="E128" s="36"/>
      <c r="F128" s="200" t="s">
        <v>147</v>
      </c>
      <c r="G128" s="36"/>
      <c r="H128" s="36"/>
      <c r="I128" s="201"/>
      <c r="J128" s="36"/>
      <c r="K128" s="36"/>
      <c r="L128" s="39"/>
      <c r="M128" s="202"/>
      <c r="N128" s="203"/>
      <c r="O128" s="71"/>
      <c r="P128" s="71"/>
      <c r="Q128" s="71"/>
      <c r="R128" s="71"/>
      <c r="S128" s="71"/>
      <c r="T128" s="72"/>
      <c r="U128" s="34"/>
      <c r="V128" s="34"/>
      <c r="W128" s="34"/>
      <c r="X128" s="34"/>
      <c r="Y128" s="34"/>
      <c r="Z128" s="34"/>
      <c r="AA128" s="34"/>
      <c r="AB128" s="34"/>
      <c r="AC128" s="34"/>
      <c r="AD128" s="34"/>
      <c r="AE128" s="34"/>
      <c r="AT128" s="17" t="s">
        <v>136</v>
      </c>
      <c r="AU128" s="17" t="s">
        <v>86</v>
      </c>
    </row>
    <row r="129" spans="2:51" s="13" customFormat="1" ht="11.25">
      <c r="B129" s="204"/>
      <c r="C129" s="205"/>
      <c r="D129" s="199" t="s">
        <v>138</v>
      </c>
      <c r="E129" s="206" t="s">
        <v>1</v>
      </c>
      <c r="F129" s="207" t="s">
        <v>148</v>
      </c>
      <c r="G129" s="205"/>
      <c r="H129" s="208">
        <v>78</v>
      </c>
      <c r="I129" s="209"/>
      <c r="J129" s="205"/>
      <c r="K129" s="205"/>
      <c r="L129" s="210"/>
      <c r="M129" s="211"/>
      <c r="N129" s="212"/>
      <c r="O129" s="212"/>
      <c r="P129" s="212"/>
      <c r="Q129" s="212"/>
      <c r="R129" s="212"/>
      <c r="S129" s="212"/>
      <c r="T129" s="213"/>
      <c r="AT129" s="214" t="s">
        <v>138</v>
      </c>
      <c r="AU129" s="214" t="s">
        <v>86</v>
      </c>
      <c r="AV129" s="13" t="s">
        <v>86</v>
      </c>
      <c r="AW129" s="13" t="s">
        <v>32</v>
      </c>
      <c r="AX129" s="13" t="s">
        <v>76</v>
      </c>
      <c r="AY129" s="214" t="s">
        <v>127</v>
      </c>
    </row>
    <row r="130" spans="2:51" s="13" customFormat="1" ht="11.25">
      <c r="B130" s="204"/>
      <c r="C130" s="205"/>
      <c r="D130" s="199" t="s">
        <v>138</v>
      </c>
      <c r="E130" s="206" t="s">
        <v>1</v>
      </c>
      <c r="F130" s="207" t="s">
        <v>149</v>
      </c>
      <c r="G130" s="205"/>
      <c r="H130" s="208">
        <v>68</v>
      </c>
      <c r="I130" s="209"/>
      <c r="J130" s="205"/>
      <c r="K130" s="205"/>
      <c r="L130" s="210"/>
      <c r="M130" s="211"/>
      <c r="N130" s="212"/>
      <c r="O130" s="212"/>
      <c r="P130" s="212"/>
      <c r="Q130" s="212"/>
      <c r="R130" s="212"/>
      <c r="S130" s="212"/>
      <c r="T130" s="213"/>
      <c r="AT130" s="214" t="s">
        <v>138</v>
      </c>
      <c r="AU130" s="214" t="s">
        <v>86</v>
      </c>
      <c r="AV130" s="13" t="s">
        <v>86</v>
      </c>
      <c r="AW130" s="13" t="s">
        <v>32</v>
      </c>
      <c r="AX130" s="13" t="s">
        <v>76</v>
      </c>
      <c r="AY130" s="214" t="s">
        <v>127</v>
      </c>
    </row>
    <row r="131" spans="2:51" s="13" customFormat="1" ht="11.25">
      <c r="B131" s="204"/>
      <c r="C131" s="205"/>
      <c r="D131" s="199" t="s">
        <v>138</v>
      </c>
      <c r="E131" s="206" t="s">
        <v>1</v>
      </c>
      <c r="F131" s="207" t="s">
        <v>150</v>
      </c>
      <c r="G131" s="205"/>
      <c r="H131" s="208">
        <v>30</v>
      </c>
      <c r="I131" s="209"/>
      <c r="J131" s="205"/>
      <c r="K131" s="205"/>
      <c r="L131" s="210"/>
      <c r="M131" s="211"/>
      <c r="N131" s="212"/>
      <c r="O131" s="212"/>
      <c r="P131" s="212"/>
      <c r="Q131" s="212"/>
      <c r="R131" s="212"/>
      <c r="S131" s="212"/>
      <c r="T131" s="213"/>
      <c r="AT131" s="214" t="s">
        <v>138</v>
      </c>
      <c r="AU131" s="214" t="s">
        <v>86</v>
      </c>
      <c r="AV131" s="13" t="s">
        <v>86</v>
      </c>
      <c r="AW131" s="13" t="s">
        <v>32</v>
      </c>
      <c r="AX131" s="13" t="s">
        <v>76</v>
      </c>
      <c r="AY131" s="214" t="s">
        <v>127</v>
      </c>
    </row>
    <row r="132" spans="2:51" s="14" customFormat="1" ht="11.25">
      <c r="B132" s="215"/>
      <c r="C132" s="216"/>
      <c r="D132" s="199" t="s">
        <v>138</v>
      </c>
      <c r="E132" s="217" t="s">
        <v>1</v>
      </c>
      <c r="F132" s="218" t="s">
        <v>142</v>
      </c>
      <c r="G132" s="216"/>
      <c r="H132" s="219">
        <v>176</v>
      </c>
      <c r="I132" s="220"/>
      <c r="J132" s="216"/>
      <c r="K132" s="216"/>
      <c r="L132" s="221"/>
      <c r="M132" s="222"/>
      <c r="N132" s="223"/>
      <c r="O132" s="223"/>
      <c r="P132" s="223"/>
      <c r="Q132" s="223"/>
      <c r="R132" s="223"/>
      <c r="S132" s="223"/>
      <c r="T132" s="224"/>
      <c r="AT132" s="225" t="s">
        <v>138</v>
      </c>
      <c r="AU132" s="225" t="s">
        <v>86</v>
      </c>
      <c r="AV132" s="14" t="s">
        <v>134</v>
      </c>
      <c r="AW132" s="14" t="s">
        <v>32</v>
      </c>
      <c r="AX132" s="14" t="s">
        <v>84</v>
      </c>
      <c r="AY132" s="225" t="s">
        <v>127</v>
      </c>
    </row>
    <row r="133" spans="1:65" s="2" customFormat="1" ht="24">
      <c r="A133" s="34"/>
      <c r="B133" s="35"/>
      <c r="C133" s="186" t="s">
        <v>151</v>
      </c>
      <c r="D133" s="186" t="s">
        <v>129</v>
      </c>
      <c r="E133" s="187" t="s">
        <v>152</v>
      </c>
      <c r="F133" s="188" t="s">
        <v>153</v>
      </c>
      <c r="G133" s="189" t="s">
        <v>154</v>
      </c>
      <c r="H133" s="190">
        <v>34</v>
      </c>
      <c r="I133" s="191"/>
      <c r="J133" s="192">
        <f>ROUND(I133*H133,2)</f>
        <v>0</v>
      </c>
      <c r="K133" s="188" t="s">
        <v>133</v>
      </c>
      <c r="L133" s="39"/>
      <c r="M133" s="193" t="s">
        <v>1</v>
      </c>
      <c r="N133" s="194" t="s">
        <v>41</v>
      </c>
      <c r="O133" s="71"/>
      <c r="P133" s="195">
        <f>O133*H133</f>
        <v>0</v>
      </c>
      <c r="Q133" s="195">
        <v>0</v>
      </c>
      <c r="R133" s="195">
        <f>Q133*H133</f>
        <v>0</v>
      </c>
      <c r="S133" s="195">
        <v>0</v>
      </c>
      <c r="T133" s="196">
        <f>S133*H133</f>
        <v>0</v>
      </c>
      <c r="U133" s="34"/>
      <c r="V133" s="34"/>
      <c r="W133" s="34"/>
      <c r="X133" s="34"/>
      <c r="Y133" s="34"/>
      <c r="Z133" s="34"/>
      <c r="AA133" s="34"/>
      <c r="AB133" s="34"/>
      <c r="AC133" s="34"/>
      <c r="AD133" s="34"/>
      <c r="AE133" s="34"/>
      <c r="AR133" s="197" t="s">
        <v>134</v>
      </c>
      <c r="AT133" s="197" t="s">
        <v>129</v>
      </c>
      <c r="AU133" s="197" t="s">
        <v>86</v>
      </c>
      <c r="AY133" s="17" t="s">
        <v>127</v>
      </c>
      <c r="BE133" s="198">
        <f>IF(N133="základní",J133,0)</f>
        <v>0</v>
      </c>
      <c r="BF133" s="198">
        <f>IF(N133="snížená",J133,0)</f>
        <v>0</v>
      </c>
      <c r="BG133" s="198">
        <f>IF(N133="zákl. přenesená",J133,0)</f>
        <v>0</v>
      </c>
      <c r="BH133" s="198">
        <f>IF(N133="sníž. přenesená",J133,0)</f>
        <v>0</v>
      </c>
      <c r="BI133" s="198">
        <f>IF(N133="nulová",J133,0)</f>
        <v>0</v>
      </c>
      <c r="BJ133" s="17" t="s">
        <v>84</v>
      </c>
      <c r="BK133" s="198">
        <f>ROUND(I133*H133,2)</f>
        <v>0</v>
      </c>
      <c r="BL133" s="17" t="s">
        <v>134</v>
      </c>
      <c r="BM133" s="197" t="s">
        <v>155</v>
      </c>
    </row>
    <row r="134" spans="1:47" s="2" customFormat="1" ht="19.5">
      <c r="A134" s="34"/>
      <c r="B134" s="35"/>
      <c r="C134" s="36"/>
      <c r="D134" s="199" t="s">
        <v>136</v>
      </c>
      <c r="E134" s="36"/>
      <c r="F134" s="200" t="s">
        <v>156</v>
      </c>
      <c r="G134" s="36"/>
      <c r="H134" s="36"/>
      <c r="I134" s="201"/>
      <c r="J134" s="36"/>
      <c r="K134" s="36"/>
      <c r="L134" s="39"/>
      <c r="M134" s="202"/>
      <c r="N134" s="203"/>
      <c r="O134" s="71"/>
      <c r="P134" s="71"/>
      <c r="Q134" s="71"/>
      <c r="R134" s="71"/>
      <c r="S134" s="71"/>
      <c r="T134" s="72"/>
      <c r="U134" s="34"/>
      <c r="V134" s="34"/>
      <c r="W134" s="34"/>
      <c r="X134" s="34"/>
      <c r="Y134" s="34"/>
      <c r="Z134" s="34"/>
      <c r="AA134" s="34"/>
      <c r="AB134" s="34"/>
      <c r="AC134" s="34"/>
      <c r="AD134" s="34"/>
      <c r="AE134" s="34"/>
      <c r="AT134" s="17" t="s">
        <v>136</v>
      </c>
      <c r="AU134" s="17" t="s">
        <v>86</v>
      </c>
    </row>
    <row r="135" spans="2:51" s="13" customFormat="1" ht="11.25">
      <c r="B135" s="204"/>
      <c r="C135" s="205"/>
      <c r="D135" s="199" t="s">
        <v>138</v>
      </c>
      <c r="E135" s="206" t="s">
        <v>1</v>
      </c>
      <c r="F135" s="207" t="s">
        <v>157</v>
      </c>
      <c r="G135" s="205"/>
      <c r="H135" s="208">
        <v>34</v>
      </c>
      <c r="I135" s="209"/>
      <c r="J135" s="205"/>
      <c r="K135" s="205"/>
      <c r="L135" s="210"/>
      <c r="M135" s="211"/>
      <c r="N135" s="212"/>
      <c r="O135" s="212"/>
      <c r="P135" s="212"/>
      <c r="Q135" s="212"/>
      <c r="R135" s="212"/>
      <c r="S135" s="212"/>
      <c r="T135" s="213"/>
      <c r="AT135" s="214" t="s">
        <v>138</v>
      </c>
      <c r="AU135" s="214" t="s">
        <v>86</v>
      </c>
      <c r="AV135" s="13" t="s">
        <v>86</v>
      </c>
      <c r="AW135" s="13" t="s">
        <v>32</v>
      </c>
      <c r="AX135" s="13" t="s">
        <v>84</v>
      </c>
      <c r="AY135" s="214" t="s">
        <v>127</v>
      </c>
    </row>
    <row r="136" spans="1:65" s="2" customFormat="1" ht="24">
      <c r="A136" s="34"/>
      <c r="B136" s="35"/>
      <c r="C136" s="186" t="s">
        <v>134</v>
      </c>
      <c r="D136" s="186" t="s">
        <v>129</v>
      </c>
      <c r="E136" s="187" t="s">
        <v>158</v>
      </c>
      <c r="F136" s="188" t="s">
        <v>159</v>
      </c>
      <c r="G136" s="189" t="s">
        <v>154</v>
      </c>
      <c r="H136" s="190">
        <v>11</v>
      </c>
      <c r="I136" s="191"/>
      <c r="J136" s="192">
        <f>ROUND(I136*H136,2)</f>
        <v>0</v>
      </c>
      <c r="K136" s="188" t="s">
        <v>133</v>
      </c>
      <c r="L136" s="39"/>
      <c r="M136" s="193" t="s">
        <v>1</v>
      </c>
      <c r="N136" s="194" t="s">
        <v>41</v>
      </c>
      <c r="O136" s="71"/>
      <c r="P136" s="195">
        <f>O136*H136</f>
        <v>0</v>
      </c>
      <c r="Q136" s="195">
        <v>0</v>
      </c>
      <c r="R136" s="195">
        <f>Q136*H136</f>
        <v>0</v>
      </c>
      <c r="S136" s="195">
        <v>0</v>
      </c>
      <c r="T136" s="196">
        <f>S136*H136</f>
        <v>0</v>
      </c>
      <c r="U136" s="34"/>
      <c r="V136" s="34"/>
      <c r="W136" s="34"/>
      <c r="X136" s="34"/>
      <c r="Y136" s="34"/>
      <c r="Z136" s="34"/>
      <c r="AA136" s="34"/>
      <c r="AB136" s="34"/>
      <c r="AC136" s="34"/>
      <c r="AD136" s="34"/>
      <c r="AE136" s="34"/>
      <c r="AR136" s="197" t="s">
        <v>134</v>
      </c>
      <c r="AT136" s="197" t="s">
        <v>129</v>
      </c>
      <c r="AU136" s="197" t="s">
        <v>86</v>
      </c>
      <c r="AY136" s="17" t="s">
        <v>127</v>
      </c>
      <c r="BE136" s="198">
        <f>IF(N136="základní",J136,0)</f>
        <v>0</v>
      </c>
      <c r="BF136" s="198">
        <f>IF(N136="snížená",J136,0)</f>
        <v>0</v>
      </c>
      <c r="BG136" s="198">
        <f>IF(N136="zákl. přenesená",J136,0)</f>
        <v>0</v>
      </c>
      <c r="BH136" s="198">
        <f>IF(N136="sníž. přenesená",J136,0)</f>
        <v>0</v>
      </c>
      <c r="BI136" s="198">
        <f>IF(N136="nulová",J136,0)</f>
        <v>0</v>
      </c>
      <c r="BJ136" s="17" t="s">
        <v>84</v>
      </c>
      <c r="BK136" s="198">
        <f>ROUND(I136*H136,2)</f>
        <v>0</v>
      </c>
      <c r="BL136" s="17" t="s">
        <v>134</v>
      </c>
      <c r="BM136" s="197" t="s">
        <v>160</v>
      </c>
    </row>
    <row r="137" spans="1:47" s="2" customFormat="1" ht="19.5">
      <c r="A137" s="34"/>
      <c r="B137" s="35"/>
      <c r="C137" s="36"/>
      <c r="D137" s="199" t="s">
        <v>136</v>
      </c>
      <c r="E137" s="36"/>
      <c r="F137" s="200" t="s">
        <v>161</v>
      </c>
      <c r="G137" s="36"/>
      <c r="H137" s="36"/>
      <c r="I137" s="201"/>
      <c r="J137" s="36"/>
      <c r="K137" s="36"/>
      <c r="L137" s="39"/>
      <c r="M137" s="202"/>
      <c r="N137" s="203"/>
      <c r="O137" s="71"/>
      <c r="P137" s="71"/>
      <c r="Q137" s="71"/>
      <c r="R137" s="71"/>
      <c r="S137" s="71"/>
      <c r="T137" s="72"/>
      <c r="U137" s="34"/>
      <c r="V137" s="34"/>
      <c r="W137" s="34"/>
      <c r="X137" s="34"/>
      <c r="Y137" s="34"/>
      <c r="Z137" s="34"/>
      <c r="AA137" s="34"/>
      <c r="AB137" s="34"/>
      <c r="AC137" s="34"/>
      <c r="AD137" s="34"/>
      <c r="AE137" s="34"/>
      <c r="AT137" s="17" t="s">
        <v>136</v>
      </c>
      <c r="AU137" s="17" t="s">
        <v>86</v>
      </c>
    </row>
    <row r="138" spans="2:51" s="13" customFormat="1" ht="11.25">
      <c r="B138" s="204"/>
      <c r="C138" s="205"/>
      <c r="D138" s="199" t="s">
        <v>138</v>
      </c>
      <c r="E138" s="206" t="s">
        <v>1</v>
      </c>
      <c r="F138" s="207" t="s">
        <v>162</v>
      </c>
      <c r="G138" s="205"/>
      <c r="H138" s="208">
        <v>11</v>
      </c>
      <c r="I138" s="209"/>
      <c r="J138" s="205"/>
      <c r="K138" s="205"/>
      <c r="L138" s="210"/>
      <c r="M138" s="211"/>
      <c r="N138" s="212"/>
      <c r="O138" s="212"/>
      <c r="P138" s="212"/>
      <c r="Q138" s="212"/>
      <c r="R138" s="212"/>
      <c r="S138" s="212"/>
      <c r="T138" s="213"/>
      <c r="AT138" s="214" t="s">
        <v>138</v>
      </c>
      <c r="AU138" s="214" t="s">
        <v>86</v>
      </c>
      <c r="AV138" s="13" t="s">
        <v>86</v>
      </c>
      <c r="AW138" s="13" t="s">
        <v>32</v>
      </c>
      <c r="AX138" s="13" t="s">
        <v>84</v>
      </c>
      <c r="AY138" s="214" t="s">
        <v>127</v>
      </c>
    </row>
    <row r="139" spans="1:65" s="2" customFormat="1" ht="24">
      <c r="A139" s="34"/>
      <c r="B139" s="35"/>
      <c r="C139" s="186" t="s">
        <v>163</v>
      </c>
      <c r="D139" s="186" t="s">
        <v>129</v>
      </c>
      <c r="E139" s="187" t="s">
        <v>164</v>
      </c>
      <c r="F139" s="188" t="s">
        <v>165</v>
      </c>
      <c r="G139" s="189" t="s">
        <v>154</v>
      </c>
      <c r="H139" s="190">
        <v>2</v>
      </c>
      <c r="I139" s="191"/>
      <c r="J139" s="192">
        <f>ROUND(I139*H139,2)</f>
        <v>0</v>
      </c>
      <c r="K139" s="188" t="s">
        <v>133</v>
      </c>
      <c r="L139" s="39"/>
      <c r="M139" s="193" t="s">
        <v>1</v>
      </c>
      <c r="N139" s="194" t="s">
        <v>41</v>
      </c>
      <c r="O139" s="71"/>
      <c r="P139" s="195">
        <f>O139*H139</f>
        <v>0</v>
      </c>
      <c r="Q139" s="195">
        <v>0</v>
      </c>
      <c r="R139" s="195">
        <f>Q139*H139</f>
        <v>0</v>
      </c>
      <c r="S139" s="195">
        <v>0</v>
      </c>
      <c r="T139" s="196">
        <f>S139*H139</f>
        <v>0</v>
      </c>
      <c r="U139" s="34"/>
      <c r="V139" s="34"/>
      <c r="W139" s="34"/>
      <c r="X139" s="34"/>
      <c r="Y139" s="34"/>
      <c r="Z139" s="34"/>
      <c r="AA139" s="34"/>
      <c r="AB139" s="34"/>
      <c r="AC139" s="34"/>
      <c r="AD139" s="34"/>
      <c r="AE139" s="34"/>
      <c r="AR139" s="197" t="s">
        <v>134</v>
      </c>
      <c r="AT139" s="197" t="s">
        <v>129</v>
      </c>
      <c r="AU139" s="197" t="s">
        <v>86</v>
      </c>
      <c r="AY139" s="17" t="s">
        <v>127</v>
      </c>
      <c r="BE139" s="198">
        <f>IF(N139="základní",J139,0)</f>
        <v>0</v>
      </c>
      <c r="BF139" s="198">
        <f>IF(N139="snížená",J139,0)</f>
        <v>0</v>
      </c>
      <c r="BG139" s="198">
        <f>IF(N139="zákl. přenesená",J139,0)</f>
        <v>0</v>
      </c>
      <c r="BH139" s="198">
        <f>IF(N139="sníž. přenesená",J139,0)</f>
        <v>0</v>
      </c>
      <c r="BI139" s="198">
        <f>IF(N139="nulová",J139,0)</f>
        <v>0</v>
      </c>
      <c r="BJ139" s="17" t="s">
        <v>84</v>
      </c>
      <c r="BK139" s="198">
        <f>ROUND(I139*H139,2)</f>
        <v>0</v>
      </c>
      <c r="BL139" s="17" t="s">
        <v>134</v>
      </c>
      <c r="BM139" s="197" t="s">
        <v>166</v>
      </c>
    </row>
    <row r="140" spans="1:47" s="2" customFormat="1" ht="19.5">
      <c r="A140" s="34"/>
      <c r="B140" s="35"/>
      <c r="C140" s="36"/>
      <c r="D140" s="199" t="s">
        <v>136</v>
      </c>
      <c r="E140" s="36"/>
      <c r="F140" s="200" t="s">
        <v>167</v>
      </c>
      <c r="G140" s="36"/>
      <c r="H140" s="36"/>
      <c r="I140" s="201"/>
      <c r="J140" s="36"/>
      <c r="K140" s="36"/>
      <c r="L140" s="39"/>
      <c r="M140" s="202"/>
      <c r="N140" s="203"/>
      <c r="O140" s="71"/>
      <c r="P140" s="71"/>
      <c r="Q140" s="71"/>
      <c r="R140" s="71"/>
      <c r="S140" s="71"/>
      <c r="T140" s="72"/>
      <c r="U140" s="34"/>
      <c r="V140" s="34"/>
      <c r="W140" s="34"/>
      <c r="X140" s="34"/>
      <c r="Y140" s="34"/>
      <c r="Z140" s="34"/>
      <c r="AA140" s="34"/>
      <c r="AB140" s="34"/>
      <c r="AC140" s="34"/>
      <c r="AD140" s="34"/>
      <c r="AE140" s="34"/>
      <c r="AT140" s="17" t="s">
        <v>136</v>
      </c>
      <c r="AU140" s="17" t="s">
        <v>86</v>
      </c>
    </row>
    <row r="141" spans="2:51" s="13" customFormat="1" ht="11.25">
      <c r="B141" s="204"/>
      <c r="C141" s="205"/>
      <c r="D141" s="199" t="s">
        <v>138</v>
      </c>
      <c r="E141" s="206" t="s">
        <v>1</v>
      </c>
      <c r="F141" s="207" t="s">
        <v>86</v>
      </c>
      <c r="G141" s="205"/>
      <c r="H141" s="208">
        <v>2</v>
      </c>
      <c r="I141" s="209"/>
      <c r="J141" s="205"/>
      <c r="K141" s="205"/>
      <c r="L141" s="210"/>
      <c r="M141" s="211"/>
      <c r="N141" s="212"/>
      <c r="O141" s="212"/>
      <c r="P141" s="212"/>
      <c r="Q141" s="212"/>
      <c r="R141" s="212"/>
      <c r="S141" s="212"/>
      <c r="T141" s="213"/>
      <c r="AT141" s="214" t="s">
        <v>138</v>
      </c>
      <c r="AU141" s="214" t="s">
        <v>86</v>
      </c>
      <c r="AV141" s="13" t="s">
        <v>86</v>
      </c>
      <c r="AW141" s="13" t="s">
        <v>32</v>
      </c>
      <c r="AX141" s="13" t="s">
        <v>84</v>
      </c>
      <c r="AY141" s="214" t="s">
        <v>127</v>
      </c>
    </row>
    <row r="142" spans="1:65" s="2" customFormat="1" ht="16.5" customHeight="1">
      <c r="A142" s="34"/>
      <c r="B142" s="35"/>
      <c r="C142" s="186" t="s">
        <v>168</v>
      </c>
      <c r="D142" s="186" t="s">
        <v>129</v>
      </c>
      <c r="E142" s="187" t="s">
        <v>169</v>
      </c>
      <c r="F142" s="188" t="s">
        <v>170</v>
      </c>
      <c r="G142" s="189" t="s">
        <v>154</v>
      </c>
      <c r="H142" s="190">
        <v>14</v>
      </c>
      <c r="I142" s="191"/>
      <c r="J142" s="192">
        <f>ROUND(I142*H142,2)</f>
        <v>0</v>
      </c>
      <c r="K142" s="188" t="s">
        <v>133</v>
      </c>
      <c r="L142" s="39"/>
      <c r="M142" s="193" t="s">
        <v>1</v>
      </c>
      <c r="N142" s="194" t="s">
        <v>41</v>
      </c>
      <c r="O142" s="71"/>
      <c r="P142" s="195">
        <f>O142*H142</f>
        <v>0</v>
      </c>
      <c r="Q142" s="195">
        <v>5E-05</v>
      </c>
      <c r="R142" s="195">
        <f>Q142*H142</f>
        <v>0.0007</v>
      </c>
      <c r="S142" s="195">
        <v>0</v>
      </c>
      <c r="T142" s="196">
        <f>S142*H142</f>
        <v>0</v>
      </c>
      <c r="U142" s="34"/>
      <c r="V142" s="34"/>
      <c r="W142" s="34"/>
      <c r="X142" s="34"/>
      <c r="Y142" s="34"/>
      <c r="Z142" s="34"/>
      <c r="AA142" s="34"/>
      <c r="AB142" s="34"/>
      <c r="AC142" s="34"/>
      <c r="AD142" s="34"/>
      <c r="AE142" s="34"/>
      <c r="AR142" s="197" t="s">
        <v>134</v>
      </c>
      <c r="AT142" s="197" t="s">
        <v>129</v>
      </c>
      <c r="AU142" s="197" t="s">
        <v>86</v>
      </c>
      <c r="AY142" s="17" t="s">
        <v>127</v>
      </c>
      <c r="BE142" s="198">
        <f>IF(N142="základní",J142,0)</f>
        <v>0</v>
      </c>
      <c r="BF142" s="198">
        <f>IF(N142="snížená",J142,0)</f>
        <v>0</v>
      </c>
      <c r="BG142" s="198">
        <f>IF(N142="zákl. přenesená",J142,0)</f>
        <v>0</v>
      </c>
      <c r="BH142" s="198">
        <f>IF(N142="sníž. přenesená",J142,0)</f>
        <v>0</v>
      </c>
      <c r="BI142" s="198">
        <f>IF(N142="nulová",J142,0)</f>
        <v>0</v>
      </c>
      <c r="BJ142" s="17" t="s">
        <v>84</v>
      </c>
      <c r="BK142" s="198">
        <f>ROUND(I142*H142,2)</f>
        <v>0</v>
      </c>
      <c r="BL142" s="17" t="s">
        <v>134</v>
      </c>
      <c r="BM142" s="197" t="s">
        <v>171</v>
      </c>
    </row>
    <row r="143" spans="1:47" s="2" customFormat="1" ht="19.5">
      <c r="A143" s="34"/>
      <c r="B143" s="35"/>
      <c r="C143" s="36"/>
      <c r="D143" s="199" t="s">
        <v>136</v>
      </c>
      <c r="E143" s="36"/>
      <c r="F143" s="200" t="s">
        <v>172</v>
      </c>
      <c r="G143" s="36"/>
      <c r="H143" s="36"/>
      <c r="I143" s="201"/>
      <c r="J143" s="36"/>
      <c r="K143" s="36"/>
      <c r="L143" s="39"/>
      <c r="M143" s="202"/>
      <c r="N143" s="203"/>
      <c r="O143" s="71"/>
      <c r="P143" s="71"/>
      <c r="Q143" s="71"/>
      <c r="R143" s="71"/>
      <c r="S143" s="71"/>
      <c r="T143" s="72"/>
      <c r="U143" s="34"/>
      <c r="V143" s="34"/>
      <c r="W143" s="34"/>
      <c r="X143" s="34"/>
      <c r="Y143" s="34"/>
      <c r="Z143" s="34"/>
      <c r="AA143" s="34"/>
      <c r="AB143" s="34"/>
      <c r="AC143" s="34"/>
      <c r="AD143" s="34"/>
      <c r="AE143" s="34"/>
      <c r="AT143" s="17" t="s">
        <v>136</v>
      </c>
      <c r="AU143" s="17" t="s">
        <v>86</v>
      </c>
    </row>
    <row r="144" spans="2:51" s="13" customFormat="1" ht="11.25">
      <c r="B144" s="204"/>
      <c r="C144" s="205"/>
      <c r="D144" s="199" t="s">
        <v>138</v>
      </c>
      <c r="E144" s="206" t="s">
        <v>1</v>
      </c>
      <c r="F144" s="207" t="s">
        <v>173</v>
      </c>
      <c r="G144" s="205"/>
      <c r="H144" s="208">
        <v>14</v>
      </c>
      <c r="I144" s="209"/>
      <c r="J144" s="205"/>
      <c r="K144" s="205"/>
      <c r="L144" s="210"/>
      <c r="M144" s="211"/>
      <c r="N144" s="212"/>
      <c r="O144" s="212"/>
      <c r="P144" s="212"/>
      <c r="Q144" s="212"/>
      <c r="R144" s="212"/>
      <c r="S144" s="212"/>
      <c r="T144" s="213"/>
      <c r="AT144" s="214" t="s">
        <v>138</v>
      </c>
      <c r="AU144" s="214" t="s">
        <v>86</v>
      </c>
      <c r="AV144" s="13" t="s">
        <v>86</v>
      </c>
      <c r="AW144" s="13" t="s">
        <v>32</v>
      </c>
      <c r="AX144" s="13" t="s">
        <v>84</v>
      </c>
      <c r="AY144" s="214" t="s">
        <v>127</v>
      </c>
    </row>
    <row r="145" spans="1:65" s="2" customFormat="1" ht="16.5" customHeight="1">
      <c r="A145" s="34"/>
      <c r="B145" s="35"/>
      <c r="C145" s="186" t="s">
        <v>174</v>
      </c>
      <c r="D145" s="186" t="s">
        <v>129</v>
      </c>
      <c r="E145" s="187" t="s">
        <v>175</v>
      </c>
      <c r="F145" s="188" t="s">
        <v>176</v>
      </c>
      <c r="G145" s="189" t="s">
        <v>154</v>
      </c>
      <c r="H145" s="190">
        <v>6</v>
      </c>
      <c r="I145" s="191"/>
      <c r="J145" s="192">
        <f>ROUND(I145*H145,2)</f>
        <v>0</v>
      </c>
      <c r="K145" s="188" t="s">
        <v>133</v>
      </c>
      <c r="L145" s="39"/>
      <c r="M145" s="193" t="s">
        <v>1</v>
      </c>
      <c r="N145" s="194" t="s">
        <v>41</v>
      </c>
      <c r="O145" s="71"/>
      <c r="P145" s="195">
        <f>O145*H145</f>
        <v>0</v>
      </c>
      <c r="Q145" s="195">
        <v>5E-05</v>
      </c>
      <c r="R145" s="195">
        <f>Q145*H145</f>
        <v>0.00030000000000000003</v>
      </c>
      <c r="S145" s="195">
        <v>0</v>
      </c>
      <c r="T145" s="196">
        <f>S145*H145</f>
        <v>0</v>
      </c>
      <c r="U145" s="34"/>
      <c r="V145" s="34"/>
      <c r="W145" s="34"/>
      <c r="X145" s="34"/>
      <c r="Y145" s="34"/>
      <c r="Z145" s="34"/>
      <c r="AA145" s="34"/>
      <c r="AB145" s="34"/>
      <c r="AC145" s="34"/>
      <c r="AD145" s="34"/>
      <c r="AE145" s="34"/>
      <c r="AR145" s="197" t="s">
        <v>134</v>
      </c>
      <c r="AT145" s="197" t="s">
        <v>129</v>
      </c>
      <c r="AU145" s="197" t="s">
        <v>86</v>
      </c>
      <c r="AY145" s="17" t="s">
        <v>127</v>
      </c>
      <c r="BE145" s="198">
        <f>IF(N145="základní",J145,0)</f>
        <v>0</v>
      </c>
      <c r="BF145" s="198">
        <f>IF(N145="snížená",J145,0)</f>
        <v>0</v>
      </c>
      <c r="BG145" s="198">
        <f>IF(N145="zákl. přenesená",J145,0)</f>
        <v>0</v>
      </c>
      <c r="BH145" s="198">
        <f>IF(N145="sníž. přenesená",J145,0)</f>
        <v>0</v>
      </c>
      <c r="BI145" s="198">
        <f>IF(N145="nulová",J145,0)</f>
        <v>0</v>
      </c>
      <c r="BJ145" s="17" t="s">
        <v>84</v>
      </c>
      <c r="BK145" s="198">
        <f>ROUND(I145*H145,2)</f>
        <v>0</v>
      </c>
      <c r="BL145" s="17" t="s">
        <v>134</v>
      </c>
      <c r="BM145" s="197" t="s">
        <v>177</v>
      </c>
    </row>
    <row r="146" spans="1:47" s="2" customFormat="1" ht="19.5">
      <c r="A146" s="34"/>
      <c r="B146" s="35"/>
      <c r="C146" s="36"/>
      <c r="D146" s="199" t="s">
        <v>136</v>
      </c>
      <c r="E146" s="36"/>
      <c r="F146" s="200" t="s">
        <v>178</v>
      </c>
      <c r="G146" s="36"/>
      <c r="H146" s="36"/>
      <c r="I146" s="201"/>
      <c r="J146" s="36"/>
      <c r="K146" s="36"/>
      <c r="L146" s="39"/>
      <c r="M146" s="202"/>
      <c r="N146" s="203"/>
      <c r="O146" s="71"/>
      <c r="P146" s="71"/>
      <c r="Q146" s="71"/>
      <c r="R146" s="71"/>
      <c r="S146" s="71"/>
      <c r="T146" s="72"/>
      <c r="U146" s="34"/>
      <c r="V146" s="34"/>
      <c r="W146" s="34"/>
      <c r="X146" s="34"/>
      <c r="Y146" s="34"/>
      <c r="Z146" s="34"/>
      <c r="AA146" s="34"/>
      <c r="AB146" s="34"/>
      <c r="AC146" s="34"/>
      <c r="AD146" s="34"/>
      <c r="AE146" s="34"/>
      <c r="AT146" s="17" t="s">
        <v>136</v>
      </c>
      <c r="AU146" s="17" t="s">
        <v>86</v>
      </c>
    </row>
    <row r="147" spans="2:51" s="13" customFormat="1" ht="11.25">
      <c r="B147" s="204"/>
      <c r="C147" s="205"/>
      <c r="D147" s="199" t="s">
        <v>138</v>
      </c>
      <c r="E147" s="206" t="s">
        <v>1</v>
      </c>
      <c r="F147" s="207" t="s">
        <v>168</v>
      </c>
      <c r="G147" s="205"/>
      <c r="H147" s="208">
        <v>6</v>
      </c>
      <c r="I147" s="209"/>
      <c r="J147" s="205"/>
      <c r="K147" s="205"/>
      <c r="L147" s="210"/>
      <c r="M147" s="211"/>
      <c r="N147" s="212"/>
      <c r="O147" s="212"/>
      <c r="P147" s="212"/>
      <c r="Q147" s="212"/>
      <c r="R147" s="212"/>
      <c r="S147" s="212"/>
      <c r="T147" s="213"/>
      <c r="AT147" s="214" t="s">
        <v>138</v>
      </c>
      <c r="AU147" s="214" t="s">
        <v>86</v>
      </c>
      <c r="AV147" s="13" t="s">
        <v>86</v>
      </c>
      <c r="AW147" s="13" t="s">
        <v>32</v>
      </c>
      <c r="AX147" s="13" t="s">
        <v>84</v>
      </c>
      <c r="AY147" s="214" t="s">
        <v>127</v>
      </c>
    </row>
    <row r="148" spans="1:65" s="2" customFormat="1" ht="16.5" customHeight="1">
      <c r="A148" s="34"/>
      <c r="B148" s="35"/>
      <c r="C148" s="186" t="s">
        <v>179</v>
      </c>
      <c r="D148" s="186" t="s">
        <v>129</v>
      </c>
      <c r="E148" s="187" t="s">
        <v>180</v>
      </c>
      <c r="F148" s="188" t="s">
        <v>181</v>
      </c>
      <c r="G148" s="189" t="s">
        <v>154</v>
      </c>
      <c r="H148" s="190">
        <v>10</v>
      </c>
      <c r="I148" s="191"/>
      <c r="J148" s="192">
        <f>ROUND(I148*H148,2)</f>
        <v>0</v>
      </c>
      <c r="K148" s="188" t="s">
        <v>133</v>
      </c>
      <c r="L148" s="39"/>
      <c r="M148" s="193" t="s">
        <v>1</v>
      </c>
      <c r="N148" s="194" t="s">
        <v>41</v>
      </c>
      <c r="O148" s="71"/>
      <c r="P148" s="195">
        <f>O148*H148</f>
        <v>0</v>
      </c>
      <c r="Q148" s="195">
        <v>9E-05</v>
      </c>
      <c r="R148" s="195">
        <f>Q148*H148</f>
        <v>0.0009000000000000001</v>
      </c>
      <c r="S148" s="195">
        <v>0</v>
      </c>
      <c r="T148" s="196">
        <f>S148*H148</f>
        <v>0</v>
      </c>
      <c r="U148" s="34"/>
      <c r="V148" s="34"/>
      <c r="W148" s="34"/>
      <c r="X148" s="34"/>
      <c r="Y148" s="34"/>
      <c r="Z148" s="34"/>
      <c r="AA148" s="34"/>
      <c r="AB148" s="34"/>
      <c r="AC148" s="34"/>
      <c r="AD148" s="34"/>
      <c r="AE148" s="34"/>
      <c r="AR148" s="197" t="s">
        <v>134</v>
      </c>
      <c r="AT148" s="197" t="s">
        <v>129</v>
      </c>
      <c r="AU148" s="197" t="s">
        <v>86</v>
      </c>
      <c r="AY148" s="17" t="s">
        <v>127</v>
      </c>
      <c r="BE148" s="198">
        <f>IF(N148="základní",J148,0)</f>
        <v>0</v>
      </c>
      <c r="BF148" s="198">
        <f>IF(N148="snížená",J148,0)</f>
        <v>0</v>
      </c>
      <c r="BG148" s="198">
        <f>IF(N148="zákl. přenesená",J148,0)</f>
        <v>0</v>
      </c>
      <c r="BH148" s="198">
        <f>IF(N148="sníž. přenesená",J148,0)</f>
        <v>0</v>
      </c>
      <c r="BI148" s="198">
        <f>IF(N148="nulová",J148,0)</f>
        <v>0</v>
      </c>
      <c r="BJ148" s="17" t="s">
        <v>84</v>
      </c>
      <c r="BK148" s="198">
        <f>ROUND(I148*H148,2)</f>
        <v>0</v>
      </c>
      <c r="BL148" s="17" t="s">
        <v>134</v>
      </c>
      <c r="BM148" s="197" t="s">
        <v>182</v>
      </c>
    </row>
    <row r="149" spans="1:47" s="2" customFormat="1" ht="19.5">
      <c r="A149" s="34"/>
      <c r="B149" s="35"/>
      <c r="C149" s="36"/>
      <c r="D149" s="199" t="s">
        <v>136</v>
      </c>
      <c r="E149" s="36"/>
      <c r="F149" s="200" t="s">
        <v>183</v>
      </c>
      <c r="G149" s="36"/>
      <c r="H149" s="36"/>
      <c r="I149" s="201"/>
      <c r="J149" s="36"/>
      <c r="K149" s="36"/>
      <c r="L149" s="39"/>
      <c r="M149" s="202"/>
      <c r="N149" s="203"/>
      <c r="O149" s="71"/>
      <c r="P149" s="71"/>
      <c r="Q149" s="71"/>
      <c r="R149" s="71"/>
      <c r="S149" s="71"/>
      <c r="T149" s="72"/>
      <c r="U149" s="34"/>
      <c r="V149" s="34"/>
      <c r="W149" s="34"/>
      <c r="X149" s="34"/>
      <c r="Y149" s="34"/>
      <c r="Z149" s="34"/>
      <c r="AA149" s="34"/>
      <c r="AB149" s="34"/>
      <c r="AC149" s="34"/>
      <c r="AD149" s="34"/>
      <c r="AE149" s="34"/>
      <c r="AT149" s="17" t="s">
        <v>136</v>
      </c>
      <c r="AU149" s="17" t="s">
        <v>86</v>
      </c>
    </row>
    <row r="150" spans="2:51" s="13" customFormat="1" ht="11.25">
      <c r="B150" s="204"/>
      <c r="C150" s="205"/>
      <c r="D150" s="199" t="s">
        <v>138</v>
      </c>
      <c r="E150" s="206" t="s">
        <v>1</v>
      </c>
      <c r="F150" s="207" t="s">
        <v>184</v>
      </c>
      <c r="G150" s="205"/>
      <c r="H150" s="208">
        <v>10</v>
      </c>
      <c r="I150" s="209"/>
      <c r="J150" s="205"/>
      <c r="K150" s="205"/>
      <c r="L150" s="210"/>
      <c r="M150" s="211"/>
      <c r="N150" s="212"/>
      <c r="O150" s="212"/>
      <c r="P150" s="212"/>
      <c r="Q150" s="212"/>
      <c r="R150" s="212"/>
      <c r="S150" s="212"/>
      <c r="T150" s="213"/>
      <c r="AT150" s="214" t="s">
        <v>138</v>
      </c>
      <c r="AU150" s="214" t="s">
        <v>86</v>
      </c>
      <c r="AV150" s="13" t="s">
        <v>86</v>
      </c>
      <c r="AW150" s="13" t="s">
        <v>32</v>
      </c>
      <c r="AX150" s="13" t="s">
        <v>84</v>
      </c>
      <c r="AY150" s="214" t="s">
        <v>127</v>
      </c>
    </row>
    <row r="151" spans="1:65" s="2" customFormat="1" ht="16.5" customHeight="1">
      <c r="A151" s="34"/>
      <c r="B151" s="35"/>
      <c r="C151" s="186" t="s">
        <v>185</v>
      </c>
      <c r="D151" s="186" t="s">
        <v>129</v>
      </c>
      <c r="E151" s="187" t="s">
        <v>186</v>
      </c>
      <c r="F151" s="188" t="s">
        <v>187</v>
      </c>
      <c r="G151" s="189" t="s">
        <v>154</v>
      </c>
      <c r="H151" s="190">
        <v>2</v>
      </c>
      <c r="I151" s="191"/>
      <c r="J151" s="192">
        <f>ROUND(I151*H151,2)</f>
        <v>0</v>
      </c>
      <c r="K151" s="188" t="s">
        <v>133</v>
      </c>
      <c r="L151" s="39"/>
      <c r="M151" s="193" t="s">
        <v>1</v>
      </c>
      <c r="N151" s="194" t="s">
        <v>41</v>
      </c>
      <c r="O151" s="71"/>
      <c r="P151" s="195">
        <f>O151*H151</f>
        <v>0</v>
      </c>
      <c r="Q151" s="195">
        <v>9E-05</v>
      </c>
      <c r="R151" s="195">
        <f>Q151*H151</f>
        <v>0.00018</v>
      </c>
      <c r="S151" s="195">
        <v>0</v>
      </c>
      <c r="T151" s="196">
        <f>S151*H151</f>
        <v>0</v>
      </c>
      <c r="U151" s="34"/>
      <c r="V151" s="34"/>
      <c r="W151" s="34"/>
      <c r="X151" s="34"/>
      <c r="Y151" s="34"/>
      <c r="Z151" s="34"/>
      <c r="AA151" s="34"/>
      <c r="AB151" s="34"/>
      <c r="AC151" s="34"/>
      <c r="AD151" s="34"/>
      <c r="AE151" s="34"/>
      <c r="AR151" s="197" t="s">
        <v>134</v>
      </c>
      <c r="AT151" s="197" t="s">
        <v>129</v>
      </c>
      <c r="AU151" s="197" t="s">
        <v>86</v>
      </c>
      <c r="AY151" s="17" t="s">
        <v>127</v>
      </c>
      <c r="BE151" s="198">
        <f>IF(N151="základní",J151,0)</f>
        <v>0</v>
      </c>
      <c r="BF151" s="198">
        <f>IF(N151="snížená",J151,0)</f>
        <v>0</v>
      </c>
      <c r="BG151" s="198">
        <f>IF(N151="zákl. přenesená",J151,0)</f>
        <v>0</v>
      </c>
      <c r="BH151" s="198">
        <f>IF(N151="sníž. přenesená",J151,0)</f>
        <v>0</v>
      </c>
      <c r="BI151" s="198">
        <f>IF(N151="nulová",J151,0)</f>
        <v>0</v>
      </c>
      <c r="BJ151" s="17" t="s">
        <v>84</v>
      </c>
      <c r="BK151" s="198">
        <f>ROUND(I151*H151,2)</f>
        <v>0</v>
      </c>
      <c r="BL151" s="17" t="s">
        <v>134</v>
      </c>
      <c r="BM151" s="197" t="s">
        <v>188</v>
      </c>
    </row>
    <row r="152" spans="1:47" s="2" customFormat="1" ht="19.5">
      <c r="A152" s="34"/>
      <c r="B152" s="35"/>
      <c r="C152" s="36"/>
      <c r="D152" s="199" t="s">
        <v>136</v>
      </c>
      <c r="E152" s="36"/>
      <c r="F152" s="200" t="s">
        <v>189</v>
      </c>
      <c r="G152" s="36"/>
      <c r="H152" s="36"/>
      <c r="I152" s="201"/>
      <c r="J152" s="36"/>
      <c r="K152" s="36"/>
      <c r="L152" s="39"/>
      <c r="M152" s="202"/>
      <c r="N152" s="203"/>
      <c r="O152" s="71"/>
      <c r="P152" s="71"/>
      <c r="Q152" s="71"/>
      <c r="R152" s="71"/>
      <c r="S152" s="71"/>
      <c r="T152" s="72"/>
      <c r="U152" s="34"/>
      <c r="V152" s="34"/>
      <c r="W152" s="34"/>
      <c r="X152" s="34"/>
      <c r="Y152" s="34"/>
      <c r="Z152" s="34"/>
      <c r="AA152" s="34"/>
      <c r="AB152" s="34"/>
      <c r="AC152" s="34"/>
      <c r="AD152" s="34"/>
      <c r="AE152" s="34"/>
      <c r="AT152" s="17" t="s">
        <v>136</v>
      </c>
      <c r="AU152" s="17" t="s">
        <v>86</v>
      </c>
    </row>
    <row r="153" spans="2:51" s="13" customFormat="1" ht="11.25">
      <c r="B153" s="204"/>
      <c r="C153" s="205"/>
      <c r="D153" s="199" t="s">
        <v>138</v>
      </c>
      <c r="E153" s="206" t="s">
        <v>1</v>
      </c>
      <c r="F153" s="207" t="s">
        <v>86</v>
      </c>
      <c r="G153" s="205"/>
      <c r="H153" s="208">
        <v>2</v>
      </c>
      <c r="I153" s="209"/>
      <c r="J153" s="205"/>
      <c r="K153" s="205"/>
      <c r="L153" s="210"/>
      <c r="M153" s="211"/>
      <c r="N153" s="212"/>
      <c r="O153" s="212"/>
      <c r="P153" s="212"/>
      <c r="Q153" s="212"/>
      <c r="R153" s="212"/>
      <c r="S153" s="212"/>
      <c r="T153" s="213"/>
      <c r="AT153" s="214" t="s">
        <v>138</v>
      </c>
      <c r="AU153" s="214" t="s">
        <v>86</v>
      </c>
      <c r="AV153" s="13" t="s">
        <v>86</v>
      </c>
      <c r="AW153" s="13" t="s">
        <v>32</v>
      </c>
      <c r="AX153" s="13" t="s">
        <v>84</v>
      </c>
      <c r="AY153" s="214" t="s">
        <v>127</v>
      </c>
    </row>
    <row r="154" spans="1:65" s="2" customFormat="1" ht="24">
      <c r="A154" s="34"/>
      <c r="B154" s="35"/>
      <c r="C154" s="186" t="s">
        <v>184</v>
      </c>
      <c r="D154" s="186" t="s">
        <v>129</v>
      </c>
      <c r="E154" s="187" t="s">
        <v>190</v>
      </c>
      <c r="F154" s="188" t="s">
        <v>191</v>
      </c>
      <c r="G154" s="189" t="s">
        <v>154</v>
      </c>
      <c r="H154" s="190">
        <v>34</v>
      </c>
      <c r="I154" s="191"/>
      <c r="J154" s="192">
        <f>ROUND(I154*H154,2)</f>
        <v>0</v>
      </c>
      <c r="K154" s="188" t="s">
        <v>133</v>
      </c>
      <c r="L154" s="39"/>
      <c r="M154" s="193" t="s">
        <v>1</v>
      </c>
      <c r="N154" s="194" t="s">
        <v>41</v>
      </c>
      <c r="O154" s="71"/>
      <c r="P154" s="195">
        <f>O154*H154</f>
        <v>0</v>
      </c>
      <c r="Q154" s="195">
        <v>0</v>
      </c>
      <c r="R154" s="195">
        <f>Q154*H154</f>
        <v>0</v>
      </c>
      <c r="S154" s="195">
        <v>0</v>
      </c>
      <c r="T154" s="196">
        <f>S154*H154</f>
        <v>0</v>
      </c>
      <c r="U154" s="34"/>
      <c r="V154" s="34"/>
      <c r="W154" s="34"/>
      <c r="X154" s="34"/>
      <c r="Y154" s="34"/>
      <c r="Z154" s="34"/>
      <c r="AA154" s="34"/>
      <c r="AB154" s="34"/>
      <c r="AC154" s="34"/>
      <c r="AD154" s="34"/>
      <c r="AE154" s="34"/>
      <c r="AR154" s="197" t="s">
        <v>134</v>
      </c>
      <c r="AT154" s="197" t="s">
        <v>129</v>
      </c>
      <c r="AU154" s="197" t="s">
        <v>86</v>
      </c>
      <c r="AY154" s="17" t="s">
        <v>127</v>
      </c>
      <c r="BE154" s="198">
        <f>IF(N154="základní",J154,0)</f>
        <v>0</v>
      </c>
      <c r="BF154" s="198">
        <f>IF(N154="snížená",J154,0)</f>
        <v>0</v>
      </c>
      <c r="BG154" s="198">
        <f>IF(N154="zákl. přenesená",J154,0)</f>
        <v>0</v>
      </c>
      <c r="BH154" s="198">
        <f>IF(N154="sníž. přenesená",J154,0)</f>
        <v>0</v>
      </c>
      <c r="BI154" s="198">
        <f>IF(N154="nulová",J154,0)</f>
        <v>0</v>
      </c>
      <c r="BJ154" s="17" t="s">
        <v>84</v>
      </c>
      <c r="BK154" s="198">
        <f>ROUND(I154*H154,2)</f>
        <v>0</v>
      </c>
      <c r="BL154" s="17" t="s">
        <v>134</v>
      </c>
      <c r="BM154" s="197" t="s">
        <v>192</v>
      </c>
    </row>
    <row r="155" spans="1:47" s="2" customFormat="1" ht="29.25">
      <c r="A155" s="34"/>
      <c r="B155" s="35"/>
      <c r="C155" s="36"/>
      <c r="D155" s="199" t="s">
        <v>136</v>
      </c>
      <c r="E155" s="36"/>
      <c r="F155" s="200" t="s">
        <v>193</v>
      </c>
      <c r="G155" s="36"/>
      <c r="H155" s="36"/>
      <c r="I155" s="201"/>
      <c r="J155" s="36"/>
      <c r="K155" s="36"/>
      <c r="L155" s="39"/>
      <c r="M155" s="202"/>
      <c r="N155" s="203"/>
      <c r="O155" s="71"/>
      <c r="P155" s="71"/>
      <c r="Q155" s="71"/>
      <c r="R155" s="71"/>
      <c r="S155" s="71"/>
      <c r="T155" s="72"/>
      <c r="U155" s="34"/>
      <c r="V155" s="34"/>
      <c r="W155" s="34"/>
      <c r="X155" s="34"/>
      <c r="Y155" s="34"/>
      <c r="Z155" s="34"/>
      <c r="AA155" s="34"/>
      <c r="AB155" s="34"/>
      <c r="AC155" s="34"/>
      <c r="AD155" s="34"/>
      <c r="AE155" s="34"/>
      <c r="AT155" s="17" t="s">
        <v>136</v>
      </c>
      <c r="AU155" s="17" t="s">
        <v>86</v>
      </c>
    </row>
    <row r="156" spans="2:51" s="13" customFormat="1" ht="11.25">
      <c r="B156" s="204"/>
      <c r="C156" s="205"/>
      <c r="D156" s="199" t="s">
        <v>138</v>
      </c>
      <c r="E156" s="206" t="s">
        <v>1</v>
      </c>
      <c r="F156" s="207" t="s">
        <v>157</v>
      </c>
      <c r="G156" s="205"/>
      <c r="H156" s="208">
        <v>34</v>
      </c>
      <c r="I156" s="209"/>
      <c r="J156" s="205"/>
      <c r="K156" s="205"/>
      <c r="L156" s="210"/>
      <c r="M156" s="211"/>
      <c r="N156" s="212"/>
      <c r="O156" s="212"/>
      <c r="P156" s="212"/>
      <c r="Q156" s="212"/>
      <c r="R156" s="212"/>
      <c r="S156" s="212"/>
      <c r="T156" s="213"/>
      <c r="AT156" s="214" t="s">
        <v>138</v>
      </c>
      <c r="AU156" s="214" t="s">
        <v>86</v>
      </c>
      <c r="AV156" s="13" t="s">
        <v>86</v>
      </c>
      <c r="AW156" s="13" t="s">
        <v>32</v>
      </c>
      <c r="AX156" s="13" t="s">
        <v>84</v>
      </c>
      <c r="AY156" s="214" t="s">
        <v>127</v>
      </c>
    </row>
    <row r="157" spans="1:65" s="2" customFormat="1" ht="24">
      <c r="A157" s="34"/>
      <c r="B157" s="35"/>
      <c r="C157" s="186" t="s">
        <v>162</v>
      </c>
      <c r="D157" s="186" t="s">
        <v>129</v>
      </c>
      <c r="E157" s="187" t="s">
        <v>194</v>
      </c>
      <c r="F157" s="188" t="s">
        <v>195</v>
      </c>
      <c r="G157" s="189" t="s">
        <v>154</v>
      </c>
      <c r="H157" s="190">
        <v>11</v>
      </c>
      <c r="I157" s="191"/>
      <c r="J157" s="192">
        <f>ROUND(I157*H157,2)</f>
        <v>0</v>
      </c>
      <c r="K157" s="188" t="s">
        <v>133</v>
      </c>
      <c r="L157" s="39"/>
      <c r="M157" s="193" t="s">
        <v>1</v>
      </c>
      <c r="N157" s="194" t="s">
        <v>41</v>
      </c>
      <c r="O157" s="71"/>
      <c r="P157" s="195">
        <f>O157*H157</f>
        <v>0</v>
      </c>
      <c r="Q157" s="195">
        <v>0</v>
      </c>
      <c r="R157" s="195">
        <f>Q157*H157</f>
        <v>0</v>
      </c>
      <c r="S157" s="195">
        <v>0</v>
      </c>
      <c r="T157" s="196">
        <f>S157*H157</f>
        <v>0</v>
      </c>
      <c r="U157" s="34"/>
      <c r="V157" s="34"/>
      <c r="W157" s="34"/>
      <c r="X157" s="34"/>
      <c r="Y157" s="34"/>
      <c r="Z157" s="34"/>
      <c r="AA157" s="34"/>
      <c r="AB157" s="34"/>
      <c r="AC157" s="34"/>
      <c r="AD157" s="34"/>
      <c r="AE157" s="34"/>
      <c r="AR157" s="197" t="s">
        <v>134</v>
      </c>
      <c r="AT157" s="197" t="s">
        <v>129</v>
      </c>
      <c r="AU157" s="197" t="s">
        <v>86</v>
      </c>
      <c r="AY157" s="17" t="s">
        <v>127</v>
      </c>
      <c r="BE157" s="198">
        <f>IF(N157="základní",J157,0)</f>
        <v>0</v>
      </c>
      <c r="BF157" s="198">
        <f>IF(N157="snížená",J157,0)</f>
        <v>0</v>
      </c>
      <c r="BG157" s="198">
        <f>IF(N157="zákl. přenesená",J157,0)</f>
        <v>0</v>
      </c>
      <c r="BH157" s="198">
        <f>IF(N157="sníž. přenesená",J157,0)</f>
        <v>0</v>
      </c>
      <c r="BI157" s="198">
        <f>IF(N157="nulová",J157,0)</f>
        <v>0</v>
      </c>
      <c r="BJ157" s="17" t="s">
        <v>84</v>
      </c>
      <c r="BK157" s="198">
        <f>ROUND(I157*H157,2)</f>
        <v>0</v>
      </c>
      <c r="BL157" s="17" t="s">
        <v>134</v>
      </c>
      <c r="BM157" s="197" t="s">
        <v>196</v>
      </c>
    </row>
    <row r="158" spans="1:47" s="2" customFormat="1" ht="29.25">
      <c r="A158" s="34"/>
      <c r="B158" s="35"/>
      <c r="C158" s="36"/>
      <c r="D158" s="199" t="s">
        <v>136</v>
      </c>
      <c r="E158" s="36"/>
      <c r="F158" s="200" t="s">
        <v>197</v>
      </c>
      <c r="G158" s="36"/>
      <c r="H158" s="36"/>
      <c r="I158" s="201"/>
      <c r="J158" s="36"/>
      <c r="K158" s="36"/>
      <c r="L158" s="39"/>
      <c r="M158" s="202"/>
      <c r="N158" s="203"/>
      <c r="O158" s="71"/>
      <c r="P158" s="71"/>
      <c r="Q158" s="71"/>
      <c r="R158" s="71"/>
      <c r="S158" s="71"/>
      <c r="T158" s="72"/>
      <c r="U158" s="34"/>
      <c r="V158" s="34"/>
      <c r="W158" s="34"/>
      <c r="X158" s="34"/>
      <c r="Y158" s="34"/>
      <c r="Z158" s="34"/>
      <c r="AA158" s="34"/>
      <c r="AB158" s="34"/>
      <c r="AC158" s="34"/>
      <c r="AD158" s="34"/>
      <c r="AE158" s="34"/>
      <c r="AT158" s="17" t="s">
        <v>136</v>
      </c>
      <c r="AU158" s="17" t="s">
        <v>86</v>
      </c>
    </row>
    <row r="159" spans="2:51" s="13" customFormat="1" ht="11.25">
      <c r="B159" s="204"/>
      <c r="C159" s="205"/>
      <c r="D159" s="199" t="s">
        <v>138</v>
      </c>
      <c r="E159" s="206" t="s">
        <v>1</v>
      </c>
      <c r="F159" s="207" t="s">
        <v>162</v>
      </c>
      <c r="G159" s="205"/>
      <c r="H159" s="208">
        <v>11</v>
      </c>
      <c r="I159" s="209"/>
      <c r="J159" s="205"/>
      <c r="K159" s="205"/>
      <c r="L159" s="210"/>
      <c r="M159" s="211"/>
      <c r="N159" s="212"/>
      <c r="O159" s="212"/>
      <c r="P159" s="212"/>
      <c r="Q159" s="212"/>
      <c r="R159" s="212"/>
      <c r="S159" s="212"/>
      <c r="T159" s="213"/>
      <c r="AT159" s="214" t="s">
        <v>138</v>
      </c>
      <c r="AU159" s="214" t="s">
        <v>86</v>
      </c>
      <c r="AV159" s="13" t="s">
        <v>86</v>
      </c>
      <c r="AW159" s="13" t="s">
        <v>32</v>
      </c>
      <c r="AX159" s="13" t="s">
        <v>84</v>
      </c>
      <c r="AY159" s="214" t="s">
        <v>127</v>
      </c>
    </row>
    <row r="160" spans="1:65" s="2" customFormat="1" ht="24">
      <c r="A160" s="34"/>
      <c r="B160" s="35"/>
      <c r="C160" s="186" t="s">
        <v>198</v>
      </c>
      <c r="D160" s="186" t="s">
        <v>129</v>
      </c>
      <c r="E160" s="187" t="s">
        <v>199</v>
      </c>
      <c r="F160" s="188" t="s">
        <v>200</v>
      </c>
      <c r="G160" s="189" t="s">
        <v>154</v>
      </c>
      <c r="H160" s="190">
        <v>2</v>
      </c>
      <c r="I160" s="191"/>
      <c r="J160" s="192">
        <f>ROUND(I160*H160,2)</f>
        <v>0</v>
      </c>
      <c r="K160" s="188" t="s">
        <v>133</v>
      </c>
      <c r="L160" s="39"/>
      <c r="M160" s="193" t="s">
        <v>1</v>
      </c>
      <c r="N160" s="194" t="s">
        <v>41</v>
      </c>
      <c r="O160" s="71"/>
      <c r="P160" s="195">
        <f>O160*H160</f>
        <v>0</v>
      </c>
      <c r="Q160" s="195">
        <v>0</v>
      </c>
      <c r="R160" s="195">
        <f>Q160*H160</f>
        <v>0</v>
      </c>
      <c r="S160" s="195">
        <v>0</v>
      </c>
      <c r="T160" s="196">
        <f>S160*H160</f>
        <v>0</v>
      </c>
      <c r="U160" s="34"/>
      <c r="V160" s="34"/>
      <c r="W160" s="34"/>
      <c r="X160" s="34"/>
      <c r="Y160" s="34"/>
      <c r="Z160" s="34"/>
      <c r="AA160" s="34"/>
      <c r="AB160" s="34"/>
      <c r="AC160" s="34"/>
      <c r="AD160" s="34"/>
      <c r="AE160" s="34"/>
      <c r="AR160" s="197" t="s">
        <v>134</v>
      </c>
      <c r="AT160" s="197" t="s">
        <v>129</v>
      </c>
      <c r="AU160" s="197" t="s">
        <v>86</v>
      </c>
      <c r="AY160" s="17" t="s">
        <v>127</v>
      </c>
      <c r="BE160" s="198">
        <f>IF(N160="základní",J160,0)</f>
        <v>0</v>
      </c>
      <c r="BF160" s="198">
        <f>IF(N160="snížená",J160,0)</f>
        <v>0</v>
      </c>
      <c r="BG160" s="198">
        <f>IF(N160="zákl. přenesená",J160,0)</f>
        <v>0</v>
      </c>
      <c r="BH160" s="198">
        <f>IF(N160="sníž. přenesená",J160,0)</f>
        <v>0</v>
      </c>
      <c r="BI160" s="198">
        <f>IF(N160="nulová",J160,0)</f>
        <v>0</v>
      </c>
      <c r="BJ160" s="17" t="s">
        <v>84</v>
      </c>
      <c r="BK160" s="198">
        <f>ROUND(I160*H160,2)</f>
        <v>0</v>
      </c>
      <c r="BL160" s="17" t="s">
        <v>134</v>
      </c>
      <c r="BM160" s="197" t="s">
        <v>201</v>
      </c>
    </row>
    <row r="161" spans="1:47" s="2" customFormat="1" ht="29.25">
      <c r="A161" s="34"/>
      <c r="B161" s="35"/>
      <c r="C161" s="36"/>
      <c r="D161" s="199" t="s">
        <v>136</v>
      </c>
      <c r="E161" s="36"/>
      <c r="F161" s="200" t="s">
        <v>202</v>
      </c>
      <c r="G161" s="36"/>
      <c r="H161" s="36"/>
      <c r="I161" s="201"/>
      <c r="J161" s="36"/>
      <c r="K161" s="36"/>
      <c r="L161" s="39"/>
      <c r="M161" s="202"/>
      <c r="N161" s="203"/>
      <c r="O161" s="71"/>
      <c r="P161" s="71"/>
      <c r="Q161" s="71"/>
      <c r="R161" s="71"/>
      <c r="S161" s="71"/>
      <c r="T161" s="72"/>
      <c r="U161" s="34"/>
      <c r="V161" s="34"/>
      <c r="W161" s="34"/>
      <c r="X161" s="34"/>
      <c r="Y161" s="34"/>
      <c r="Z161" s="34"/>
      <c r="AA161" s="34"/>
      <c r="AB161" s="34"/>
      <c r="AC161" s="34"/>
      <c r="AD161" s="34"/>
      <c r="AE161" s="34"/>
      <c r="AT161" s="17" t="s">
        <v>136</v>
      </c>
      <c r="AU161" s="17" t="s">
        <v>86</v>
      </c>
    </row>
    <row r="162" spans="2:51" s="13" customFormat="1" ht="11.25">
      <c r="B162" s="204"/>
      <c r="C162" s="205"/>
      <c r="D162" s="199" t="s">
        <v>138</v>
      </c>
      <c r="E162" s="206" t="s">
        <v>1</v>
      </c>
      <c r="F162" s="207" t="s">
        <v>86</v>
      </c>
      <c r="G162" s="205"/>
      <c r="H162" s="208">
        <v>2</v>
      </c>
      <c r="I162" s="209"/>
      <c r="J162" s="205"/>
      <c r="K162" s="205"/>
      <c r="L162" s="210"/>
      <c r="M162" s="211"/>
      <c r="N162" s="212"/>
      <c r="O162" s="212"/>
      <c r="P162" s="212"/>
      <c r="Q162" s="212"/>
      <c r="R162" s="212"/>
      <c r="S162" s="212"/>
      <c r="T162" s="213"/>
      <c r="AT162" s="214" t="s">
        <v>138</v>
      </c>
      <c r="AU162" s="214" t="s">
        <v>86</v>
      </c>
      <c r="AV162" s="13" t="s">
        <v>86</v>
      </c>
      <c r="AW162" s="13" t="s">
        <v>32</v>
      </c>
      <c r="AX162" s="13" t="s">
        <v>84</v>
      </c>
      <c r="AY162" s="214" t="s">
        <v>127</v>
      </c>
    </row>
    <row r="163" spans="1:65" s="2" customFormat="1" ht="16.5" customHeight="1">
      <c r="A163" s="34"/>
      <c r="B163" s="35"/>
      <c r="C163" s="186" t="s">
        <v>203</v>
      </c>
      <c r="D163" s="186" t="s">
        <v>129</v>
      </c>
      <c r="E163" s="187" t="s">
        <v>204</v>
      </c>
      <c r="F163" s="188" t="s">
        <v>205</v>
      </c>
      <c r="G163" s="189" t="s">
        <v>154</v>
      </c>
      <c r="H163" s="190">
        <v>32</v>
      </c>
      <c r="I163" s="191"/>
      <c r="J163" s="192">
        <f>ROUND(I163*H163,2)</f>
        <v>0</v>
      </c>
      <c r="K163" s="188" t="s">
        <v>1</v>
      </c>
      <c r="L163" s="39"/>
      <c r="M163" s="193" t="s">
        <v>1</v>
      </c>
      <c r="N163" s="194" t="s">
        <v>41</v>
      </c>
      <c r="O163" s="71"/>
      <c r="P163" s="195">
        <f>O163*H163</f>
        <v>0</v>
      </c>
      <c r="Q163" s="195">
        <v>0</v>
      </c>
      <c r="R163" s="195">
        <f>Q163*H163</f>
        <v>0</v>
      </c>
      <c r="S163" s="195">
        <v>0</v>
      </c>
      <c r="T163" s="196">
        <f>S163*H163</f>
        <v>0</v>
      </c>
      <c r="U163" s="34"/>
      <c r="V163" s="34"/>
      <c r="W163" s="34"/>
      <c r="X163" s="34"/>
      <c r="Y163" s="34"/>
      <c r="Z163" s="34"/>
      <c r="AA163" s="34"/>
      <c r="AB163" s="34"/>
      <c r="AC163" s="34"/>
      <c r="AD163" s="34"/>
      <c r="AE163" s="34"/>
      <c r="AR163" s="197" t="s">
        <v>134</v>
      </c>
      <c r="AT163" s="197" t="s">
        <v>129</v>
      </c>
      <c r="AU163" s="197" t="s">
        <v>86</v>
      </c>
      <c r="AY163" s="17" t="s">
        <v>127</v>
      </c>
      <c r="BE163" s="198">
        <f>IF(N163="základní",J163,0)</f>
        <v>0</v>
      </c>
      <c r="BF163" s="198">
        <f>IF(N163="snížená",J163,0)</f>
        <v>0</v>
      </c>
      <c r="BG163" s="198">
        <f>IF(N163="zákl. přenesená",J163,0)</f>
        <v>0</v>
      </c>
      <c r="BH163" s="198">
        <f>IF(N163="sníž. přenesená",J163,0)</f>
        <v>0</v>
      </c>
      <c r="BI163" s="198">
        <f>IF(N163="nulová",J163,0)</f>
        <v>0</v>
      </c>
      <c r="BJ163" s="17" t="s">
        <v>84</v>
      </c>
      <c r="BK163" s="198">
        <f>ROUND(I163*H163,2)</f>
        <v>0</v>
      </c>
      <c r="BL163" s="17" t="s">
        <v>134</v>
      </c>
      <c r="BM163" s="197" t="s">
        <v>206</v>
      </c>
    </row>
    <row r="164" spans="1:47" s="2" customFormat="1" ht="11.25">
      <c r="A164" s="34"/>
      <c r="B164" s="35"/>
      <c r="C164" s="36"/>
      <c r="D164" s="199" t="s">
        <v>136</v>
      </c>
      <c r="E164" s="36"/>
      <c r="F164" s="200" t="s">
        <v>205</v>
      </c>
      <c r="G164" s="36"/>
      <c r="H164" s="36"/>
      <c r="I164" s="201"/>
      <c r="J164" s="36"/>
      <c r="K164" s="36"/>
      <c r="L164" s="39"/>
      <c r="M164" s="202"/>
      <c r="N164" s="203"/>
      <c r="O164" s="71"/>
      <c r="P164" s="71"/>
      <c r="Q164" s="71"/>
      <c r="R164" s="71"/>
      <c r="S164" s="71"/>
      <c r="T164" s="72"/>
      <c r="U164" s="34"/>
      <c r="V164" s="34"/>
      <c r="W164" s="34"/>
      <c r="X164" s="34"/>
      <c r="Y164" s="34"/>
      <c r="Z164" s="34"/>
      <c r="AA164" s="34"/>
      <c r="AB164" s="34"/>
      <c r="AC164" s="34"/>
      <c r="AD164" s="34"/>
      <c r="AE164" s="34"/>
      <c r="AT164" s="17" t="s">
        <v>136</v>
      </c>
      <c r="AU164" s="17" t="s">
        <v>86</v>
      </c>
    </row>
    <row r="165" spans="1:47" s="2" customFormat="1" ht="58.5">
      <c r="A165" s="34"/>
      <c r="B165" s="35"/>
      <c r="C165" s="36"/>
      <c r="D165" s="199" t="s">
        <v>207</v>
      </c>
      <c r="E165" s="36"/>
      <c r="F165" s="226" t="s">
        <v>208</v>
      </c>
      <c r="G165" s="36"/>
      <c r="H165" s="36"/>
      <c r="I165" s="201"/>
      <c r="J165" s="36"/>
      <c r="K165" s="36"/>
      <c r="L165" s="39"/>
      <c r="M165" s="202"/>
      <c r="N165" s="203"/>
      <c r="O165" s="71"/>
      <c r="P165" s="71"/>
      <c r="Q165" s="71"/>
      <c r="R165" s="71"/>
      <c r="S165" s="71"/>
      <c r="T165" s="72"/>
      <c r="U165" s="34"/>
      <c r="V165" s="34"/>
      <c r="W165" s="34"/>
      <c r="X165" s="34"/>
      <c r="Y165" s="34"/>
      <c r="Z165" s="34"/>
      <c r="AA165" s="34"/>
      <c r="AB165" s="34"/>
      <c r="AC165" s="34"/>
      <c r="AD165" s="34"/>
      <c r="AE165" s="34"/>
      <c r="AT165" s="17" t="s">
        <v>207</v>
      </c>
      <c r="AU165" s="17" t="s">
        <v>86</v>
      </c>
    </row>
    <row r="166" spans="2:51" s="13" customFormat="1" ht="11.25">
      <c r="B166" s="204"/>
      <c r="C166" s="205"/>
      <c r="D166" s="199" t="s">
        <v>138</v>
      </c>
      <c r="E166" s="206" t="s">
        <v>1</v>
      </c>
      <c r="F166" s="207" t="s">
        <v>209</v>
      </c>
      <c r="G166" s="205"/>
      <c r="H166" s="208">
        <v>32</v>
      </c>
      <c r="I166" s="209"/>
      <c r="J166" s="205"/>
      <c r="K166" s="205"/>
      <c r="L166" s="210"/>
      <c r="M166" s="211"/>
      <c r="N166" s="212"/>
      <c r="O166" s="212"/>
      <c r="P166" s="212"/>
      <c r="Q166" s="212"/>
      <c r="R166" s="212"/>
      <c r="S166" s="212"/>
      <c r="T166" s="213"/>
      <c r="AT166" s="214" t="s">
        <v>138</v>
      </c>
      <c r="AU166" s="214" t="s">
        <v>86</v>
      </c>
      <c r="AV166" s="13" t="s">
        <v>86</v>
      </c>
      <c r="AW166" s="13" t="s">
        <v>32</v>
      </c>
      <c r="AX166" s="13" t="s">
        <v>84</v>
      </c>
      <c r="AY166" s="214" t="s">
        <v>127</v>
      </c>
    </row>
    <row r="167" spans="1:65" s="2" customFormat="1" ht="16.5" customHeight="1">
      <c r="A167" s="34"/>
      <c r="B167" s="35"/>
      <c r="C167" s="186" t="s">
        <v>173</v>
      </c>
      <c r="D167" s="186" t="s">
        <v>129</v>
      </c>
      <c r="E167" s="187" t="s">
        <v>210</v>
      </c>
      <c r="F167" s="188" t="s">
        <v>211</v>
      </c>
      <c r="G167" s="189" t="s">
        <v>212</v>
      </c>
      <c r="H167" s="190">
        <v>1</v>
      </c>
      <c r="I167" s="191"/>
      <c r="J167" s="192">
        <f>ROUND(I167*H167,2)</f>
        <v>0</v>
      </c>
      <c r="K167" s="188" t="s">
        <v>1</v>
      </c>
      <c r="L167" s="39"/>
      <c r="M167" s="193" t="s">
        <v>1</v>
      </c>
      <c r="N167" s="194" t="s">
        <v>41</v>
      </c>
      <c r="O167" s="71"/>
      <c r="P167" s="195">
        <f>O167*H167</f>
        <v>0</v>
      </c>
      <c r="Q167" s="195">
        <v>0</v>
      </c>
      <c r="R167" s="195">
        <f>Q167*H167</f>
        <v>0</v>
      </c>
      <c r="S167" s="195">
        <v>0</v>
      </c>
      <c r="T167" s="196">
        <f>S167*H167</f>
        <v>0</v>
      </c>
      <c r="U167" s="34"/>
      <c r="V167" s="34"/>
      <c r="W167" s="34"/>
      <c r="X167" s="34"/>
      <c r="Y167" s="34"/>
      <c r="Z167" s="34"/>
      <c r="AA167" s="34"/>
      <c r="AB167" s="34"/>
      <c r="AC167" s="34"/>
      <c r="AD167" s="34"/>
      <c r="AE167" s="34"/>
      <c r="AR167" s="197" t="s">
        <v>134</v>
      </c>
      <c r="AT167" s="197" t="s">
        <v>129</v>
      </c>
      <c r="AU167" s="197" t="s">
        <v>86</v>
      </c>
      <c r="AY167" s="17" t="s">
        <v>127</v>
      </c>
      <c r="BE167" s="198">
        <f>IF(N167="základní",J167,0)</f>
        <v>0</v>
      </c>
      <c r="BF167" s="198">
        <f>IF(N167="snížená",J167,0)</f>
        <v>0</v>
      </c>
      <c r="BG167" s="198">
        <f>IF(N167="zákl. přenesená",J167,0)</f>
        <v>0</v>
      </c>
      <c r="BH167" s="198">
        <f>IF(N167="sníž. přenesená",J167,0)</f>
        <v>0</v>
      </c>
      <c r="BI167" s="198">
        <f>IF(N167="nulová",J167,0)</f>
        <v>0</v>
      </c>
      <c r="BJ167" s="17" t="s">
        <v>84</v>
      </c>
      <c r="BK167" s="198">
        <f>ROUND(I167*H167,2)</f>
        <v>0</v>
      </c>
      <c r="BL167" s="17" t="s">
        <v>134</v>
      </c>
      <c r="BM167" s="197" t="s">
        <v>213</v>
      </c>
    </row>
    <row r="168" spans="1:47" s="2" customFormat="1" ht="11.25">
      <c r="A168" s="34"/>
      <c r="B168" s="35"/>
      <c r="C168" s="36"/>
      <c r="D168" s="199" t="s">
        <v>136</v>
      </c>
      <c r="E168" s="36"/>
      <c r="F168" s="200" t="s">
        <v>211</v>
      </c>
      <c r="G168" s="36"/>
      <c r="H168" s="36"/>
      <c r="I168" s="201"/>
      <c r="J168" s="36"/>
      <c r="K168" s="36"/>
      <c r="L168" s="39"/>
      <c r="M168" s="202"/>
      <c r="N168" s="203"/>
      <c r="O168" s="71"/>
      <c r="P168" s="71"/>
      <c r="Q168" s="71"/>
      <c r="R168" s="71"/>
      <c r="S168" s="71"/>
      <c r="T168" s="72"/>
      <c r="U168" s="34"/>
      <c r="V168" s="34"/>
      <c r="W168" s="34"/>
      <c r="X168" s="34"/>
      <c r="Y168" s="34"/>
      <c r="Z168" s="34"/>
      <c r="AA168" s="34"/>
      <c r="AB168" s="34"/>
      <c r="AC168" s="34"/>
      <c r="AD168" s="34"/>
      <c r="AE168" s="34"/>
      <c r="AT168" s="17" t="s">
        <v>136</v>
      </c>
      <c r="AU168" s="17" t="s">
        <v>86</v>
      </c>
    </row>
    <row r="169" spans="1:47" s="2" customFormat="1" ht="48.75">
      <c r="A169" s="34"/>
      <c r="B169" s="35"/>
      <c r="C169" s="36"/>
      <c r="D169" s="199" t="s">
        <v>207</v>
      </c>
      <c r="E169" s="36"/>
      <c r="F169" s="226" t="s">
        <v>214</v>
      </c>
      <c r="G169" s="36"/>
      <c r="H169" s="36"/>
      <c r="I169" s="201"/>
      <c r="J169" s="36"/>
      <c r="K169" s="36"/>
      <c r="L169" s="39"/>
      <c r="M169" s="202"/>
      <c r="N169" s="203"/>
      <c r="O169" s="71"/>
      <c r="P169" s="71"/>
      <c r="Q169" s="71"/>
      <c r="R169" s="71"/>
      <c r="S169" s="71"/>
      <c r="T169" s="72"/>
      <c r="U169" s="34"/>
      <c r="V169" s="34"/>
      <c r="W169" s="34"/>
      <c r="X169" s="34"/>
      <c r="Y169" s="34"/>
      <c r="Z169" s="34"/>
      <c r="AA169" s="34"/>
      <c r="AB169" s="34"/>
      <c r="AC169" s="34"/>
      <c r="AD169" s="34"/>
      <c r="AE169" s="34"/>
      <c r="AT169" s="17" t="s">
        <v>207</v>
      </c>
      <c r="AU169" s="17" t="s">
        <v>86</v>
      </c>
    </row>
    <row r="170" spans="2:51" s="13" customFormat="1" ht="11.25">
      <c r="B170" s="204"/>
      <c r="C170" s="205"/>
      <c r="D170" s="199" t="s">
        <v>138</v>
      </c>
      <c r="E170" s="206" t="s">
        <v>1</v>
      </c>
      <c r="F170" s="207" t="s">
        <v>84</v>
      </c>
      <c r="G170" s="205"/>
      <c r="H170" s="208">
        <v>1</v>
      </c>
      <c r="I170" s="209"/>
      <c r="J170" s="205"/>
      <c r="K170" s="205"/>
      <c r="L170" s="210"/>
      <c r="M170" s="211"/>
      <c r="N170" s="212"/>
      <c r="O170" s="212"/>
      <c r="P170" s="212"/>
      <c r="Q170" s="212"/>
      <c r="R170" s="212"/>
      <c r="S170" s="212"/>
      <c r="T170" s="213"/>
      <c r="AT170" s="214" t="s">
        <v>138</v>
      </c>
      <c r="AU170" s="214" t="s">
        <v>86</v>
      </c>
      <c r="AV170" s="13" t="s">
        <v>86</v>
      </c>
      <c r="AW170" s="13" t="s">
        <v>32</v>
      </c>
      <c r="AX170" s="13" t="s">
        <v>84</v>
      </c>
      <c r="AY170" s="214" t="s">
        <v>127</v>
      </c>
    </row>
    <row r="171" spans="1:65" s="2" customFormat="1" ht="16.5" customHeight="1">
      <c r="A171" s="34"/>
      <c r="B171" s="35"/>
      <c r="C171" s="186" t="s">
        <v>8</v>
      </c>
      <c r="D171" s="186" t="s">
        <v>129</v>
      </c>
      <c r="E171" s="187" t="s">
        <v>215</v>
      </c>
      <c r="F171" s="188" t="s">
        <v>216</v>
      </c>
      <c r="G171" s="189" t="s">
        <v>217</v>
      </c>
      <c r="H171" s="190">
        <v>10</v>
      </c>
      <c r="I171" s="191"/>
      <c r="J171" s="192">
        <f>ROUND(I171*H171,2)</f>
        <v>0</v>
      </c>
      <c r="K171" s="188" t="s">
        <v>1</v>
      </c>
      <c r="L171" s="39"/>
      <c r="M171" s="193" t="s">
        <v>1</v>
      </c>
      <c r="N171" s="194" t="s">
        <v>41</v>
      </c>
      <c r="O171" s="71"/>
      <c r="P171" s="195">
        <f>O171*H171</f>
        <v>0</v>
      </c>
      <c r="Q171" s="195">
        <v>0</v>
      </c>
      <c r="R171" s="195">
        <f>Q171*H171</f>
        <v>0</v>
      </c>
      <c r="S171" s="195">
        <v>0</v>
      </c>
      <c r="T171" s="196">
        <f>S171*H171</f>
        <v>0</v>
      </c>
      <c r="U171" s="34"/>
      <c r="V171" s="34"/>
      <c r="W171" s="34"/>
      <c r="X171" s="34"/>
      <c r="Y171" s="34"/>
      <c r="Z171" s="34"/>
      <c r="AA171" s="34"/>
      <c r="AB171" s="34"/>
      <c r="AC171" s="34"/>
      <c r="AD171" s="34"/>
      <c r="AE171" s="34"/>
      <c r="AR171" s="197" t="s">
        <v>134</v>
      </c>
      <c r="AT171" s="197" t="s">
        <v>129</v>
      </c>
      <c r="AU171" s="197" t="s">
        <v>86</v>
      </c>
      <c r="AY171" s="17" t="s">
        <v>127</v>
      </c>
      <c r="BE171" s="198">
        <f>IF(N171="základní",J171,0)</f>
        <v>0</v>
      </c>
      <c r="BF171" s="198">
        <f>IF(N171="snížená",J171,0)</f>
        <v>0</v>
      </c>
      <c r="BG171" s="198">
        <f>IF(N171="zákl. přenesená",J171,0)</f>
        <v>0</v>
      </c>
      <c r="BH171" s="198">
        <f>IF(N171="sníž. přenesená",J171,0)</f>
        <v>0</v>
      </c>
      <c r="BI171" s="198">
        <f>IF(N171="nulová",J171,0)</f>
        <v>0</v>
      </c>
      <c r="BJ171" s="17" t="s">
        <v>84</v>
      </c>
      <c r="BK171" s="198">
        <f>ROUND(I171*H171,2)</f>
        <v>0</v>
      </c>
      <c r="BL171" s="17" t="s">
        <v>134</v>
      </c>
      <c r="BM171" s="197" t="s">
        <v>218</v>
      </c>
    </row>
    <row r="172" spans="1:47" s="2" customFormat="1" ht="11.25">
      <c r="A172" s="34"/>
      <c r="B172" s="35"/>
      <c r="C172" s="36"/>
      <c r="D172" s="199" t="s">
        <v>136</v>
      </c>
      <c r="E172" s="36"/>
      <c r="F172" s="200" t="s">
        <v>216</v>
      </c>
      <c r="G172" s="36"/>
      <c r="H172" s="36"/>
      <c r="I172" s="201"/>
      <c r="J172" s="36"/>
      <c r="K172" s="36"/>
      <c r="L172" s="39"/>
      <c r="M172" s="202"/>
      <c r="N172" s="203"/>
      <c r="O172" s="71"/>
      <c r="P172" s="71"/>
      <c r="Q172" s="71"/>
      <c r="R172" s="71"/>
      <c r="S172" s="71"/>
      <c r="T172" s="72"/>
      <c r="U172" s="34"/>
      <c r="V172" s="34"/>
      <c r="W172" s="34"/>
      <c r="X172" s="34"/>
      <c r="Y172" s="34"/>
      <c r="Z172" s="34"/>
      <c r="AA172" s="34"/>
      <c r="AB172" s="34"/>
      <c r="AC172" s="34"/>
      <c r="AD172" s="34"/>
      <c r="AE172" s="34"/>
      <c r="AT172" s="17" t="s">
        <v>136</v>
      </c>
      <c r="AU172" s="17" t="s">
        <v>86</v>
      </c>
    </row>
    <row r="173" spans="1:47" s="2" customFormat="1" ht="68.25">
      <c r="A173" s="34"/>
      <c r="B173" s="35"/>
      <c r="C173" s="36"/>
      <c r="D173" s="199" t="s">
        <v>207</v>
      </c>
      <c r="E173" s="36"/>
      <c r="F173" s="226" t="s">
        <v>219</v>
      </c>
      <c r="G173" s="36"/>
      <c r="H173" s="36"/>
      <c r="I173" s="201"/>
      <c r="J173" s="36"/>
      <c r="K173" s="36"/>
      <c r="L173" s="39"/>
      <c r="M173" s="202"/>
      <c r="N173" s="203"/>
      <c r="O173" s="71"/>
      <c r="P173" s="71"/>
      <c r="Q173" s="71"/>
      <c r="R173" s="71"/>
      <c r="S173" s="71"/>
      <c r="T173" s="72"/>
      <c r="U173" s="34"/>
      <c r="V173" s="34"/>
      <c r="W173" s="34"/>
      <c r="X173" s="34"/>
      <c r="Y173" s="34"/>
      <c r="Z173" s="34"/>
      <c r="AA173" s="34"/>
      <c r="AB173" s="34"/>
      <c r="AC173" s="34"/>
      <c r="AD173" s="34"/>
      <c r="AE173" s="34"/>
      <c r="AT173" s="17" t="s">
        <v>207</v>
      </c>
      <c r="AU173" s="17" t="s">
        <v>86</v>
      </c>
    </row>
    <row r="174" spans="2:51" s="13" customFormat="1" ht="11.25">
      <c r="B174" s="204"/>
      <c r="C174" s="205"/>
      <c r="D174" s="199" t="s">
        <v>138</v>
      </c>
      <c r="E174" s="206" t="s">
        <v>1</v>
      </c>
      <c r="F174" s="207" t="s">
        <v>184</v>
      </c>
      <c r="G174" s="205"/>
      <c r="H174" s="208">
        <v>10</v>
      </c>
      <c r="I174" s="209"/>
      <c r="J174" s="205"/>
      <c r="K174" s="205"/>
      <c r="L174" s="210"/>
      <c r="M174" s="211"/>
      <c r="N174" s="212"/>
      <c r="O174" s="212"/>
      <c r="P174" s="212"/>
      <c r="Q174" s="212"/>
      <c r="R174" s="212"/>
      <c r="S174" s="212"/>
      <c r="T174" s="213"/>
      <c r="AT174" s="214" t="s">
        <v>138</v>
      </c>
      <c r="AU174" s="214" t="s">
        <v>86</v>
      </c>
      <c r="AV174" s="13" t="s">
        <v>86</v>
      </c>
      <c r="AW174" s="13" t="s">
        <v>32</v>
      </c>
      <c r="AX174" s="13" t="s">
        <v>84</v>
      </c>
      <c r="AY174" s="214" t="s">
        <v>127</v>
      </c>
    </row>
    <row r="175" spans="1:65" s="2" customFormat="1" ht="16.5" customHeight="1">
      <c r="A175" s="34"/>
      <c r="B175" s="35"/>
      <c r="C175" s="186" t="s">
        <v>220</v>
      </c>
      <c r="D175" s="186" t="s">
        <v>129</v>
      </c>
      <c r="E175" s="187" t="s">
        <v>221</v>
      </c>
      <c r="F175" s="188" t="s">
        <v>222</v>
      </c>
      <c r="G175" s="189" t="s">
        <v>223</v>
      </c>
      <c r="H175" s="190">
        <v>7.2</v>
      </c>
      <c r="I175" s="191"/>
      <c r="J175" s="192">
        <f>ROUND(I175*H175,2)</f>
        <v>0</v>
      </c>
      <c r="K175" s="188" t="s">
        <v>1</v>
      </c>
      <c r="L175" s="39"/>
      <c r="M175" s="193" t="s">
        <v>1</v>
      </c>
      <c r="N175" s="194" t="s">
        <v>41</v>
      </c>
      <c r="O175" s="71"/>
      <c r="P175" s="195">
        <f>O175*H175</f>
        <v>0</v>
      </c>
      <c r="Q175" s="195">
        <v>0</v>
      </c>
      <c r="R175" s="195">
        <f>Q175*H175</f>
        <v>0</v>
      </c>
      <c r="S175" s="195">
        <v>0</v>
      </c>
      <c r="T175" s="196">
        <f>S175*H175</f>
        <v>0</v>
      </c>
      <c r="U175" s="34"/>
      <c r="V175" s="34"/>
      <c r="W175" s="34"/>
      <c r="X175" s="34"/>
      <c r="Y175" s="34"/>
      <c r="Z175" s="34"/>
      <c r="AA175" s="34"/>
      <c r="AB175" s="34"/>
      <c r="AC175" s="34"/>
      <c r="AD175" s="34"/>
      <c r="AE175" s="34"/>
      <c r="AR175" s="197" t="s">
        <v>134</v>
      </c>
      <c r="AT175" s="197" t="s">
        <v>129</v>
      </c>
      <c r="AU175" s="197" t="s">
        <v>86</v>
      </c>
      <c r="AY175" s="17" t="s">
        <v>127</v>
      </c>
      <c r="BE175" s="198">
        <f>IF(N175="základní",J175,0)</f>
        <v>0</v>
      </c>
      <c r="BF175" s="198">
        <f>IF(N175="snížená",J175,0)</f>
        <v>0</v>
      </c>
      <c r="BG175" s="198">
        <f>IF(N175="zákl. přenesená",J175,0)</f>
        <v>0</v>
      </c>
      <c r="BH175" s="198">
        <f>IF(N175="sníž. přenesená",J175,0)</f>
        <v>0</v>
      </c>
      <c r="BI175" s="198">
        <f>IF(N175="nulová",J175,0)</f>
        <v>0</v>
      </c>
      <c r="BJ175" s="17" t="s">
        <v>84</v>
      </c>
      <c r="BK175" s="198">
        <f>ROUND(I175*H175,2)</f>
        <v>0</v>
      </c>
      <c r="BL175" s="17" t="s">
        <v>134</v>
      </c>
      <c r="BM175" s="197" t="s">
        <v>224</v>
      </c>
    </row>
    <row r="176" spans="1:47" s="2" customFormat="1" ht="11.25">
      <c r="A176" s="34"/>
      <c r="B176" s="35"/>
      <c r="C176" s="36"/>
      <c r="D176" s="199" t="s">
        <v>136</v>
      </c>
      <c r="E176" s="36"/>
      <c r="F176" s="200" t="s">
        <v>222</v>
      </c>
      <c r="G176" s="36"/>
      <c r="H176" s="36"/>
      <c r="I176" s="201"/>
      <c r="J176" s="36"/>
      <c r="K176" s="36"/>
      <c r="L176" s="39"/>
      <c r="M176" s="202"/>
      <c r="N176" s="203"/>
      <c r="O176" s="71"/>
      <c r="P176" s="71"/>
      <c r="Q176" s="71"/>
      <c r="R176" s="71"/>
      <c r="S176" s="71"/>
      <c r="T176" s="72"/>
      <c r="U176" s="34"/>
      <c r="V176" s="34"/>
      <c r="W176" s="34"/>
      <c r="X176" s="34"/>
      <c r="Y176" s="34"/>
      <c r="Z176" s="34"/>
      <c r="AA176" s="34"/>
      <c r="AB176" s="34"/>
      <c r="AC176" s="34"/>
      <c r="AD176" s="34"/>
      <c r="AE176" s="34"/>
      <c r="AT176" s="17" t="s">
        <v>136</v>
      </c>
      <c r="AU176" s="17" t="s">
        <v>86</v>
      </c>
    </row>
    <row r="177" spans="1:47" s="2" customFormat="1" ht="107.25">
      <c r="A177" s="34"/>
      <c r="B177" s="35"/>
      <c r="C177" s="36"/>
      <c r="D177" s="199" t="s">
        <v>207</v>
      </c>
      <c r="E177" s="36"/>
      <c r="F177" s="226" t="s">
        <v>225</v>
      </c>
      <c r="G177" s="36"/>
      <c r="H177" s="36"/>
      <c r="I177" s="201"/>
      <c r="J177" s="36"/>
      <c r="K177" s="36"/>
      <c r="L177" s="39"/>
      <c r="M177" s="202"/>
      <c r="N177" s="203"/>
      <c r="O177" s="71"/>
      <c r="P177" s="71"/>
      <c r="Q177" s="71"/>
      <c r="R177" s="71"/>
      <c r="S177" s="71"/>
      <c r="T177" s="72"/>
      <c r="U177" s="34"/>
      <c r="V177" s="34"/>
      <c r="W177" s="34"/>
      <c r="X177" s="34"/>
      <c r="Y177" s="34"/>
      <c r="Z177" s="34"/>
      <c r="AA177" s="34"/>
      <c r="AB177" s="34"/>
      <c r="AC177" s="34"/>
      <c r="AD177" s="34"/>
      <c r="AE177" s="34"/>
      <c r="AT177" s="17" t="s">
        <v>207</v>
      </c>
      <c r="AU177" s="17" t="s">
        <v>86</v>
      </c>
    </row>
    <row r="178" spans="2:51" s="15" customFormat="1" ht="11.25">
      <c r="B178" s="227"/>
      <c r="C178" s="228"/>
      <c r="D178" s="199" t="s">
        <v>138</v>
      </c>
      <c r="E178" s="229" t="s">
        <v>1</v>
      </c>
      <c r="F178" s="230" t="s">
        <v>226</v>
      </c>
      <c r="G178" s="228"/>
      <c r="H178" s="229" t="s">
        <v>1</v>
      </c>
      <c r="I178" s="231"/>
      <c r="J178" s="228"/>
      <c r="K178" s="228"/>
      <c r="L178" s="232"/>
      <c r="M178" s="233"/>
      <c r="N178" s="234"/>
      <c r="O178" s="234"/>
      <c r="P178" s="234"/>
      <c r="Q178" s="234"/>
      <c r="R178" s="234"/>
      <c r="S178" s="234"/>
      <c r="T178" s="235"/>
      <c r="AT178" s="236" t="s">
        <v>138</v>
      </c>
      <c r="AU178" s="236" t="s">
        <v>86</v>
      </c>
      <c r="AV178" s="15" t="s">
        <v>84</v>
      </c>
      <c r="AW178" s="15" t="s">
        <v>32</v>
      </c>
      <c r="AX178" s="15" t="s">
        <v>76</v>
      </c>
      <c r="AY178" s="236" t="s">
        <v>127</v>
      </c>
    </row>
    <row r="179" spans="2:51" s="15" customFormat="1" ht="11.25">
      <c r="B179" s="227"/>
      <c r="C179" s="228"/>
      <c r="D179" s="199" t="s">
        <v>138</v>
      </c>
      <c r="E179" s="229" t="s">
        <v>1</v>
      </c>
      <c r="F179" s="230" t="s">
        <v>227</v>
      </c>
      <c r="G179" s="228"/>
      <c r="H179" s="229" t="s">
        <v>1</v>
      </c>
      <c r="I179" s="231"/>
      <c r="J179" s="228"/>
      <c r="K179" s="228"/>
      <c r="L179" s="232"/>
      <c r="M179" s="233"/>
      <c r="N179" s="234"/>
      <c r="O179" s="234"/>
      <c r="P179" s="234"/>
      <c r="Q179" s="234"/>
      <c r="R179" s="234"/>
      <c r="S179" s="234"/>
      <c r="T179" s="235"/>
      <c r="AT179" s="236" t="s">
        <v>138</v>
      </c>
      <c r="AU179" s="236" t="s">
        <v>86</v>
      </c>
      <c r="AV179" s="15" t="s">
        <v>84</v>
      </c>
      <c r="AW179" s="15" t="s">
        <v>32</v>
      </c>
      <c r="AX179" s="15" t="s">
        <v>76</v>
      </c>
      <c r="AY179" s="236" t="s">
        <v>127</v>
      </c>
    </row>
    <row r="180" spans="2:51" s="15" customFormat="1" ht="11.25">
      <c r="B180" s="227"/>
      <c r="C180" s="228"/>
      <c r="D180" s="199" t="s">
        <v>138</v>
      </c>
      <c r="E180" s="229" t="s">
        <v>1</v>
      </c>
      <c r="F180" s="230" t="s">
        <v>228</v>
      </c>
      <c r="G180" s="228"/>
      <c r="H180" s="229" t="s">
        <v>1</v>
      </c>
      <c r="I180" s="231"/>
      <c r="J180" s="228"/>
      <c r="K180" s="228"/>
      <c r="L180" s="232"/>
      <c r="M180" s="233"/>
      <c r="N180" s="234"/>
      <c r="O180" s="234"/>
      <c r="P180" s="234"/>
      <c r="Q180" s="234"/>
      <c r="R180" s="234"/>
      <c r="S180" s="234"/>
      <c r="T180" s="235"/>
      <c r="AT180" s="236" t="s">
        <v>138</v>
      </c>
      <c r="AU180" s="236" t="s">
        <v>86</v>
      </c>
      <c r="AV180" s="15" t="s">
        <v>84</v>
      </c>
      <c r="AW180" s="15" t="s">
        <v>32</v>
      </c>
      <c r="AX180" s="15" t="s">
        <v>76</v>
      </c>
      <c r="AY180" s="236" t="s">
        <v>127</v>
      </c>
    </row>
    <row r="181" spans="2:51" s="15" customFormat="1" ht="11.25">
      <c r="B181" s="227"/>
      <c r="C181" s="228"/>
      <c r="D181" s="199" t="s">
        <v>138</v>
      </c>
      <c r="E181" s="229" t="s">
        <v>1</v>
      </c>
      <c r="F181" s="230" t="s">
        <v>229</v>
      </c>
      <c r="G181" s="228"/>
      <c r="H181" s="229" t="s">
        <v>1</v>
      </c>
      <c r="I181" s="231"/>
      <c r="J181" s="228"/>
      <c r="K181" s="228"/>
      <c r="L181" s="232"/>
      <c r="M181" s="233"/>
      <c r="N181" s="234"/>
      <c r="O181" s="234"/>
      <c r="P181" s="234"/>
      <c r="Q181" s="234"/>
      <c r="R181" s="234"/>
      <c r="S181" s="234"/>
      <c r="T181" s="235"/>
      <c r="AT181" s="236" t="s">
        <v>138</v>
      </c>
      <c r="AU181" s="236" t="s">
        <v>86</v>
      </c>
      <c r="AV181" s="15" t="s">
        <v>84</v>
      </c>
      <c r="AW181" s="15" t="s">
        <v>32</v>
      </c>
      <c r="AX181" s="15" t="s">
        <v>76</v>
      </c>
      <c r="AY181" s="236" t="s">
        <v>127</v>
      </c>
    </row>
    <row r="182" spans="2:51" s="15" customFormat="1" ht="11.25">
      <c r="B182" s="227"/>
      <c r="C182" s="228"/>
      <c r="D182" s="199" t="s">
        <v>138</v>
      </c>
      <c r="E182" s="229" t="s">
        <v>1</v>
      </c>
      <c r="F182" s="230" t="s">
        <v>230</v>
      </c>
      <c r="G182" s="228"/>
      <c r="H182" s="229" t="s">
        <v>1</v>
      </c>
      <c r="I182" s="231"/>
      <c r="J182" s="228"/>
      <c r="K182" s="228"/>
      <c r="L182" s="232"/>
      <c r="M182" s="233"/>
      <c r="N182" s="234"/>
      <c r="O182" s="234"/>
      <c r="P182" s="234"/>
      <c r="Q182" s="234"/>
      <c r="R182" s="234"/>
      <c r="S182" s="234"/>
      <c r="T182" s="235"/>
      <c r="AT182" s="236" t="s">
        <v>138</v>
      </c>
      <c r="AU182" s="236" t="s">
        <v>86</v>
      </c>
      <c r="AV182" s="15" t="s">
        <v>84</v>
      </c>
      <c r="AW182" s="15" t="s">
        <v>32</v>
      </c>
      <c r="AX182" s="15" t="s">
        <v>76</v>
      </c>
      <c r="AY182" s="236" t="s">
        <v>127</v>
      </c>
    </row>
    <row r="183" spans="2:51" s="15" customFormat="1" ht="11.25">
      <c r="B183" s="227"/>
      <c r="C183" s="228"/>
      <c r="D183" s="199" t="s">
        <v>138</v>
      </c>
      <c r="E183" s="229" t="s">
        <v>1</v>
      </c>
      <c r="F183" s="230" t="s">
        <v>231</v>
      </c>
      <c r="G183" s="228"/>
      <c r="H183" s="229" t="s">
        <v>1</v>
      </c>
      <c r="I183" s="231"/>
      <c r="J183" s="228"/>
      <c r="K183" s="228"/>
      <c r="L183" s="232"/>
      <c r="M183" s="233"/>
      <c r="N183" s="234"/>
      <c r="O183" s="234"/>
      <c r="P183" s="234"/>
      <c r="Q183" s="234"/>
      <c r="R183" s="234"/>
      <c r="S183" s="234"/>
      <c r="T183" s="235"/>
      <c r="AT183" s="236" t="s">
        <v>138</v>
      </c>
      <c r="AU183" s="236" t="s">
        <v>86</v>
      </c>
      <c r="AV183" s="15" t="s">
        <v>84</v>
      </c>
      <c r="AW183" s="15" t="s">
        <v>32</v>
      </c>
      <c r="AX183" s="15" t="s">
        <v>76</v>
      </c>
      <c r="AY183" s="236" t="s">
        <v>127</v>
      </c>
    </row>
    <row r="184" spans="2:51" s="13" customFormat="1" ht="11.25">
      <c r="B184" s="204"/>
      <c r="C184" s="205"/>
      <c r="D184" s="199" t="s">
        <v>138</v>
      </c>
      <c r="E184" s="206" t="s">
        <v>1</v>
      </c>
      <c r="F184" s="207" t="s">
        <v>232</v>
      </c>
      <c r="G184" s="205"/>
      <c r="H184" s="208">
        <v>7.2</v>
      </c>
      <c r="I184" s="209"/>
      <c r="J184" s="205"/>
      <c r="K184" s="205"/>
      <c r="L184" s="210"/>
      <c r="M184" s="237"/>
      <c r="N184" s="238"/>
      <c r="O184" s="238"/>
      <c r="P184" s="238"/>
      <c r="Q184" s="238"/>
      <c r="R184" s="238"/>
      <c r="S184" s="238"/>
      <c r="T184" s="239"/>
      <c r="AT184" s="214" t="s">
        <v>138</v>
      </c>
      <c r="AU184" s="214" t="s">
        <v>86</v>
      </c>
      <c r="AV184" s="13" t="s">
        <v>86</v>
      </c>
      <c r="AW184" s="13" t="s">
        <v>32</v>
      </c>
      <c r="AX184" s="13" t="s">
        <v>84</v>
      </c>
      <c r="AY184" s="214" t="s">
        <v>127</v>
      </c>
    </row>
    <row r="185" spans="1:31" s="2" customFormat="1" ht="6.95" customHeight="1">
      <c r="A185" s="34"/>
      <c r="B185" s="54"/>
      <c r="C185" s="55"/>
      <c r="D185" s="55"/>
      <c r="E185" s="55"/>
      <c r="F185" s="55"/>
      <c r="G185" s="55"/>
      <c r="H185" s="55"/>
      <c r="I185" s="55"/>
      <c r="J185" s="55"/>
      <c r="K185" s="55"/>
      <c r="L185" s="39"/>
      <c r="M185" s="34"/>
      <c r="O185" s="34"/>
      <c r="P185" s="34"/>
      <c r="Q185" s="34"/>
      <c r="R185" s="34"/>
      <c r="S185" s="34"/>
      <c r="T185" s="34"/>
      <c r="U185" s="34"/>
      <c r="V185" s="34"/>
      <c r="W185" s="34"/>
      <c r="X185" s="34"/>
      <c r="Y185" s="34"/>
      <c r="Z185" s="34"/>
      <c r="AA185" s="34"/>
      <c r="AB185" s="34"/>
      <c r="AC185" s="34"/>
      <c r="AD185" s="34"/>
      <c r="AE185" s="34"/>
    </row>
  </sheetData>
  <sheetProtection algorithmName="SHA-512" hashValue="a24FvZO0v5TZEKQkDpK3Pf0gX+F8e2O9DIIBjkHNn6Tr02SVZ27tRf7KOSZkSEoHv/Npehxx6MmUaq1YMN0/zw==" saltValue="eV8YmiBndu3V4JpyA1gqFFZkxq6ExahsWpntcgrWCeQfvb+/oIDGTcOYNu9c/8IneGditjJo2neRO18IOQO7mQ==" spinCount="100000" sheet="1" objects="1" scenarios="1" formatColumns="0" formatRows="0" autoFilter="0"/>
  <autoFilter ref="C117:K184"/>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3"/>
  <sheetViews>
    <sheetView showGridLines="0" tabSelected="1" workbookViewId="0" topLeftCell="A128"/>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09"/>
      <c r="M2" s="309"/>
      <c r="N2" s="309"/>
      <c r="O2" s="309"/>
      <c r="P2" s="309"/>
      <c r="Q2" s="309"/>
      <c r="R2" s="309"/>
      <c r="S2" s="309"/>
      <c r="T2" s="309"/>
      <c r="U2" s="309"/>
      <c r="V2" s="309"/>
      <c r="AT2" s="17" t="s">
        <v>89</v>
      </c>
      <c r="AZ2" s="240" t="s">
        <v>233</v>
      </c>
      <c r="BA2" s="240" t="s">
        <v>1</v>
      </c>
      <c r="BB2" s="240" t="s">
        <v>1</v>
      </c>
      <c r="BC2" s="240" t="s">
        <v>234</v>
      </c>
      <c r="BD2" s="240" t="s">
        <v>86</v>
      </c>
    </row>
    <row r="3" spans="2:46" s="1" customFormat="1" ht="6.95" customHeight="1">
      <c r="B3" s="108"/>
      <c r="C3" s="109"/>
      <c r="D3" s="109"/>
      <c r="E3" s="109"/>
      <c r="F3" s="109"/>
      <c r="G3" s="109"/>
      <c r="H3" s="109"/>
      <c r="I3" s="109"/>
      <c r="J3" s="109"/>
      <c r="K3" s="109"/>
      <c r="L3" s="20"/>
      <c r="AT3" s="17" t="s">
        <v>86</v>
      </c>
    </row>
    <row r="4" spans="2:46" s="1" customFormat="1" ht="24.95" customHeight="1">
      <c r="B4" s="20"/>
      <c r="D4" s="110" t="s">
        <v>102</v>
      </c>
      <c r="L4" s="20"/>
      <c r="M4" s="111" t="s">
        <v>10</v>
      </c>
      <c r="AT4" s="17" t="s">
        <v>4</v>
      </c>
    </row>
    <row r="5" spans="2:12" s="1" customFormat="1" ht="6.95" customHeight="1">
      <c r="B5" s="20"/>
      <c r="L5" s="20"/>
    </row>
    <row r="6" spans="2:12" s="1" customFormat="1" ht="12" customHeight="1">
      <c r="B6" s="20"/>
      <c r="D6" s="112" t="s">
        <v>16</v>
      </c>
      <c r="L6" s="20"/>
    </row>
    <row r="7" spans="2:12" s="1" customFormat="1" ht="26.25" customHeight="1">
      <c r="B7" s="20"/>
      <c r="E7" s="310" t="str">
        <f>'Rekapitulace stavby'!K6</f>
        <v>PD - Technická a dopravní  infrastruktura pro 36 RD Ježník III - nádrž B</v>
      </c>
      <c r="F7" s="311"/>
      <c r="G7" s="311"/>
      <c r="H7" s="311"/>
      <c r="L7" s="20"/>
    </row>
    <row r="8" spans="1:31" s="2" customFormat="1" ht="12" customHeight="1">
      <c r="A8" s="34"/>
      <c r="B8" s="39"/>
      <c r="C8" s="34"/>
      <c r="D8" s="112" t="s">
        <v>103</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312" t="s">
        <v>235</v>
      </c>
      <c r="F9" s="313"/>
      <c r="G9" s="313"/>
      <c r="H9" s="313"/>
      <c r="I9" s="34"/>
      <c r="J9" s="34"/>
      <c r="K9" s="34"/>
      <c r="L9" s="51"/>
      <c r="S9" s="34"/>
      <c r="T9" s="34"/>
      <c r="U9" s="34"/>
      <c r="V9" s="34"/>
      <c r="W9" s="34"/>
      <c r="X9" s="34"/>
      <c r="Y9" s="34"/>
      <c r="Z9" s="34"/>
      <c r="AA9" s="34"/>
      <c r="AB9" s="34"/>
      <c r="AC9" s="34"/>
      <c r="AD9" s="34"/>
      <c r="AE9" s="34"/>
    </row>
    <row r="10" spans="1:31"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2" t="s">
        <v>20</v>
      </c>
      <c r="E12" s="34"/>
      <c r="F12" s="113" t="s">
        <v>21</v>
      </c>
      <c r="G12" s="34"/>
      <c r="H12" s="34"/>
      <c r="I12" s="112" t="s">
        <v>22</v>
      </c>
      <c r="J12" s="114" t="str">
        <f>'Rekapitulace stavby'!AN8</f>
        <v>24. 4. 2020</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2" t="s">
        <v>24</v>
      </c>
      <c r="E14" s="34"/>
      <c r="F14" s="34"/>
      <c r="G14" s="34"/>
      <c r="H14" s="34"/>
      <c r="I14" s="112" t="s">
        <v>25</v>
      </c>
      <c r="J14" s="113"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3" t="s">
        <v>26</v>
      </c>
      <c r="F15" s="34"/>
      <c r="G15" s="34"/>
      <c r="H15" s="34"/>
      <c r="I15" s="112" t="s">
        <v>27</v>
      </c>
      <c r="J15" s="113"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28</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4" t="str">
        <f>'Rekapitulace stavby'!E14</f>
        <v>Vyplň údaj</v>
      </c>
      <c r="F18" s="315"/>
      <c r="G18" s="315"/>
      <c r="H18" s="315"/>
      <c r="I18" s="112"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30</v>
      </c>
      <c r="E20" s="34"/>
      <c r="F20" s="34"/>
      <c r="G20" s="34"/>
      <c r="H20" s="34"/>
      <c r="I20" s="112" t="s">
        <v>25</v>
      </c>
      <c r="J20" s="113"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
        <v>31</v>
      </c>
      <c r="F21" s="34"/>
      <c r="G21" s="34"/>
      <c r="H21" s="34"/>
      <c r="I21" s="112" t="s">
        <v>27</v>
      </c>
      <c r="J21" s="113"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25</v>
      </c>
      <c r="J23" s="113" t="s">
        <v>1</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
        <v>34</v>
      </c>
      <c r="F24" s="34"/>
      <c r="G24" s="34"/>
      <c r="H24" s="34"/>
      <c r="I24" s="112" t="s">
        <v>27</v>
      </c>
      <c r="J24" s="113" t="s">
        <v>1</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316" t="s">
        <v>1</v>
      </c>
      <c r="F27" s="316"/>
      <c r="G27" s="316"/>
      <c r="H27" s="316"/>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36</v>
      </c>
      <c r="E30" s="34"/>
      <c r="F30" s="34"/>
      <c r="G30" s="34"/>
      <c r="H30" s="34"/>
      <c r="I30" s="34"/>
      <c r="J30" s="120">
        <f>ROUND(J118,2)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38</v>
      </c>
      <c r="G32" s="34"/>
      <c r="H32" s="34"/>
      <c r="I32" s="121" t="s">
        <v>37</v>
      </c>
      <c r="J32" s="121" t="s">
        <v>39</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40</v>
      </c>
      <c r="E33" s="112" t="s">
        <v>41</v>
      </c>
      <c r="F33" s="123">
        <f>ROUND((SUM(BE118:BE162)),2)</f>
        <v>0</v>
      </c>
      <c r="G33" s="34"/>
      <c r="H33" s="34"/>
      <c r="I33" s="124">
        <v>0.21</v>
      </c>
      <c r="J33" s="123">
        <f>ROUND(((SUM(BE118:BE162))*I33),2)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42</v>
      </c>
      <c r="F34" s="123">
        <f>ROUND((SUM(BF118:BF162)),2)</f>
        <v>0</v>
      </c>
      <c r="G34" s="34"/>
      <c r="H34" s="34"/>
      <c r="I34" s="124">
        <v>0.15</v>
      </c>
      <c r="J34" s="123">
        <f>ROUND(((SUM(BF118:BF162))*I34),2)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43</v>
      </c>
      <c r="F35" s="123">
        <f>ROUND((SUM(BG118:BG162)),2)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44</v>
      </c>
      <c r="F36" s="123">
        <f>ROUND((SUM(BH118:BH162)),2)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45</v>
      </c>
      <c r="F37" s="123">
        <f>ROUND((SUM(BI118:BI162)),2)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46</v>
      </c>
      <c r="E39" s="127"/>
      <c r="F39" s="127"/>
      <c r="G39" s="128" t="s">
        <v>47</v>
      </c>
      <c r="H39" s="129" t="s">
        <v>48</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2" t="s">
        <v>49</v>
      </c>
      <c r="E50" s="133"/>
      <c r="F50" s="133"/>
      <c r="G50" s="132" t="s">
        <v>50</v>
      </c>
      <c r="H50" s="133"/>
      <c r="I50" s="133"/>
      <c r="J50" s="133"/>
      <c r="K50" s="133"/>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34" t="s">
        <v>51</v>
      </c>
      <c r="E61" s="135"/>
      <c r="F61" s="136" t="s">
        <v>52</v>
      </c>
      <c r="G61" s="134" t="s">
        <v>51</v>
      </c>
      <c r="H61" s="135"/>
      <c r="I61" s="135"/>
      <c r="J61" s="137" t="s">
        <v>52</v>
      </c>
      <c r="K61" s="135"/>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2" t="s">
        <v>53</v>
      </c>
      <c r="E65" s="138"/>
      <c r="F65" s="138"/>
      <c r="G65" s="132" t="s">
        <v>54</v>
      </c>
      <c r="H65" s="138"/>
      <c r="I65" s="138"/>
      <c r="J65" s="138"/>
      <c r="K65" s="138"/>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34" t="s">
        <v>51</v>
      </c>
      <c r="E76" s="135"/>
      <c r="F76" s="136" t="s">
        <v>52</v>
      </c>
      <c r="G76" s="134" t="s">
        <v>51</v>
      </c>
      <c r="H76" s="135"/>
      <c r="I76" s="135"/>
      <c r="J76" s="137" t="s">
        <v>52</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31"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c r="A82" s="34"/>
      <c r="B82" s="35"/>
      <c r="C82" s="23" t="s">
        <v>105</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26.25" customHeight="1">
      <c r="A85" s="34"/>
      <c r="B85" s="35"/>
      <c r="C85" s="36"/>
      <c r="D85" s="36"/>
      <c r="E85" s="317" t="str">
        <f>E7</f>
        <v>PD - Technická a dopravní  infrastruktura pro 36 RD Ježník III - nádrž B</v>
      </c>
      <c r="F85" s="318"/>
      <c r="G85" s="318"/>
      <c r="H85" s="318"/>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103</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69" t="str">
        <f>E9</f>
        <v>045972_02 - 02_Odtěžení sedimentů a reprofilace dna</v>
      </c>
      <c r="F87" s="319"/>
      <c r="G87" s="319"/>
      <c r="H87" s="319"/>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Krnov</v>
      </c>
      <c r="G89" s="36"/>
      <c r="H89" s="36"/>
      <c r="I89" s="29" t="s">
        <v>22</v>
      </c>
      <c r="J89" s="66" t="str">
        <f>IF(J12="","",J12)</f>
        <v>24. 4. 2020</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c r="A91" s="34"/>
      <c r="B91" s="35"/>
      <c r="C91" s="29" t="s">
        <v>24</v>
      </c>
      <c r="D91" s="36"/>
      <c r="E91" s="36"/>
      <c r="F91" s="27" t="str">
        <f>E15</f>
        <v>Město Krnov</v>
      </c>
      <c r="G91" s="36"/>
      <c r="H91" s="36"/>
      <c r="I91" s="29" t="s">
        <v>30</v>
      </c>
      <c r="J91" s="32" t="str">
        <f>E21</f>
        <v>Lesprojekt Krnov, s.r.o.</v>
      </c>
      <c r="K91" s="36"/>
      <c r="L91" s="51"/>
      <c r="S91" s="34"/>
      <c r="T91" s="34"/>
      <c r="U91" s="34"/>
      <c r="V91" s="34"/>
      <c r="W91" s="34"/>
      <c r="X91" s="34"/>
      <c r="Y91" s="34"/>
      <c r="Z91" s="34"/>
      <c r="AA91" s="34"/>
      <c r="AB91" s="34"/>
      <c r="AC91" s="34"/>
      <c r="AD91" s="34"/>
      <c r="AE91" s="34"/>
    </row>
    <row r="92" spans="1:31" s="2" customFormat="1" ht="15.2" customHeight="1">
      <c r="A92" s="34"/>
      <c r="B92" s="35"/>
      <c r="C92" s="29" t="s">
        <v>28</v>
      </c>
      <c r="D92" s="36"/>
      <c r="E92" s="36"/>
      <c r="F92" s="27" t="str">
        <f>IF(E18="","",E18)</f>
        <v>Vyplň údaj</v>
      </c>
      <c r="G92" s="36"/>
      <c r="H92" s="36"/>
      <c r="I92" s="29" t="s">
        <v>33</v>
      </c>
      <c r="J92" s="32" t="str">
        <f>E24</f>
        <v>Ing. Vlasta Horáková</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3" t="s">
        <v>106</v>
      </c>
      <c r="D94" s="144"/>
      <c r="E94" s="144"/>
      <c r="F94" s="144"/>
      <c r="G94" s="144"/>
      <c r="H94" s="144"/>
      <c r="I94" s="144"/>
      <c r="J94" s="145" t="s">
        <v>107</v>
      </c>
      <c r="K94" s="144"/>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108</v>
      </c>
      <c r="D96" s="36"/>
      <c r="E96" s="36"/>
      <c r="F96" s="36"/>
      <c r="G96" s="36"/>
      <c r="H96" s="36"/>
      <c r="I96" s="36"/>
      <c r="J96" s="84">
        <f>J118</f>
        <v>0</v>
      </c>
      <c r="K96" s="36"/>
      <c r="L96" s="51"/>
      <c r="S96" s="34"/>
      <c r="T96" s="34"/>
      <c r="U96" s="34"/>
      <c r="V96" s="34"/>
      <c r="W96" s="34"/>
      <c r="X96" s="34"/>
      <c r="Y96" s="34"/>
      <c r="Z96" s="34"/>
      <c r="AA96" s="34"/>
      <c r="AB96" s="34"/>
      <c r="AC96" s="34"/>
      <c r="AD96" s="34"/>
      <c r="AE96" s="34"/>
      <c r="AU96" s="17" t="s">
        <v>109</v>
      </c>
    </row>
    <row r="97" spans="2:12" s="9" customFormat="1" ht="24.95" customHeight="1">
      <c r="B97" s="147"/>
      <c r="C97" s="148"/>
      <c r="D97" s="149" t="s">
        <v>110</v>
      </c>
      <c r="E97" s="150"/>
      <c r="F97" s="150"/>
      <c r="G97" s="150"/>
      <c r="H97" s="150"/>
      <c r="I97" s="150"/>
      <c r="J97" s="151">
        <f>J119</f>
        <v>0</v>
      </c>
      <c r="K97" s="148"/>
      <c r="L97" s="152"/>
    </row>
    <row r="98" spans="2:12" s="10" customFormat="1" ht="19.9" customHeight="1">
      <c r="B98" s="153"/>
      <c r="C98" s="154"/>
      <c r="D98" s="155" t="s">
        <v>111</v>
      </c>
      <c r="E98" s="156"/>
      <c r="F98" s="156"/>
      <c r="G98" s="156"/>
      <c r="H98" s="156"/>
      <c r="I98" s="156"/>
      <c r="J98" s="157">
        <f>J120</f>
        <v>0</v>
      </c>
      <c r="K98" s="154"/>
      <c r="L98" s="158"/>
    </row>
    <row r="99" spans="1:31" s="2" customFormat="1" ht="21.75" customHeight="1">
      <c r="A99" s="34"/>
      <c r="B99" s="35"/>
      <c r="C99" s="36"/>
      <c r="D99" s="36"/>
      <c r="E99" s="36"/>
      <c r="F99" s="36"/>
      <c r="G99" s="36"/>
      <c r="H99" s="36"/>
      <c r="I99" s="36"/>
      <c r="J99" s="36"/>
      <c r="K99" s="36"/>
      <c r="L99" s="51"/>
      <c r="S99" s="34"/>
      <c r="T99" s="34"/>
      <c r="U99" s="34"/>
      <c r="V99" s="34"/>
      <c r="W99" s="34"/>
      <c r="X99" s="34"/>
      <c r="Y99" s="34"/>
      <c r="Z99" s="34"/>
      <c r="AA99" s="34"/>
      <c r="AB99" s="34"/>
      <c r="AC99" s="34"/>
      <c r="AD99" s="34"/>
      <c r="AE99" s="34"/>
    </row>
    <row r="100" spans="1:31" s="2" customFormat="1" ht="6.95" customHeight="1">
      <c r="A100" s="34"/>
      <c r="B100" s="54"/>
      <c r="C100" s="55"/>
      <c r="D100" s="55"/>
      <c r="E100" s="55"/>
      <c r="F100" s="55"/>
      <c r="G100" s="55"/>
      <c r="H100" s="55"/>
      <c r="I100" s="55"/>
      <c r="J100" s="55"/>
      <c r="K100" s="55"/>
      <c r="L100" s="51"/>
      <c r="S100" s="34"/>
      <c r="T100" s="34"/>
      <c r="U100" s="34"/>
      <c r="V100" s="34"/>
      <c r="W100" s="34"/>
      <c r="X100" s="34"/>
      <c r="Y100" s="34"/>
      <c r="Z100" s="34"/>
      <c r="AA100" s="34"/>
      <c r="AB100" s="34"/>
      <c r="AC100" s="34"/>
      <c r="AD100" s="34"/>
      <c r="AE100" s="34"/>
    </row>
    <row r="104" spans="1:31" s="2" customFormat="1" ht="6.95" customHeight="1">
      <c r="A104" s="34"/>
      <c r="B104" s="56"/>
      <c r="C104" s="57"/>
      <c r="D104" s="57"/>
      <c r="E104" s="57"/>
      <c r="F104" s="57"/>
      <c r="G104" s="57"/>
      <c r="H104" s="57"/>
      <c r="I104" s="57"/>
      <c r="J104" s="57"/>
      <c r="K104" s="57"/>
      <c r="L104" s="51"/>
      <c r="S104" s="34"/>
      <c r="T104" s="34"/>
      <c r="U104" s="34"/>
      <c r="V104" s="34"/>
      <c r="W104" s="34"/>
      <c r="X104" s="34"/>
      <c r="Y104" s="34"/>
      <c r="Z104" s="34"/>
      <c r="AA104" s="34"/>
      <c r="AB104" s="34"/>
      <c r="AC104" s="34"/>
      <c r="AD104" s="34"/>
      <c r="AE104" s="34"/>
    </row>
    <row r="105" spans="1:31" s="2" customFormat="1" ht="24.95" customHeight="1">
      <c r="A105" s="34"/>
      <c r="B105" s="35"/>
      <c r="C105" s="23" t="s">
        <v>112</v>
      </c>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6.95" customHeight="1">
      <c r="A106" s="34"/>
      <c r="B106" s="35"/>
      <c r="C106" s="36"/>
      <c r="D106" s="36"/>
      <c r="E106" s="36"/>
      <c r="F106" s="36"/>
      <c r="G106" s="36"/>
      <c r="H106" s="36"/>
      <c r="I106" s="36"/>
      <c r="J106" s="36"/>
      <c r="K106" s="36"/>
      <c r="L106" s="51"/>
      <c r="S106" s="34"/>
      <c r="T106" s="34"/>
      <c r="U106" s="34"/>
      <c r="V106" s="34"/>
      <c r="W106" s="34"/>
      <c r="X106" s="34"/>
      <c r="Y106" s="34"/>
      <c r="Z106" s="34"/>
      <c r="AA106" s="34"/>
      <c r="AB106" s="34"/>
      <c r="AC106" s="34"/>
      <c r="AD106" s="34"/>
      <c r="AE106" s="34"/>
    </row>
    <row r="107" spans="1:31" s="2" customFormat="1" ht="12" customHeight="1">
      <c r="A107" s="34"/>
      <c r="B107" s="35"/>
      <c r="C107" s="29" t="s">
        <v>16</v>
      </c>
      <c r="D107" s="36"/>
      <c r="E107" s="36"/>
      <c r="F107" s="36"/>
      <c r="G107" s="36"/>
      <c r="H107" s="36"/>
      <c r="I107" s="36"/>
      <c r="J107" s="36"/>
      <c r="K107" s="36"/>
      <c r="L107" s="51"/>
      <c r="S107" s="34"/>
      <c r="T107" s="34"/>
      <c r="U107" s="34"/>
      <c r="V107" s="34"/>
      <c r="W107" s="34"/>
      <c r="X107" s="34"/>
      <c r="Y107" s="34"/>
      <c r="Z107" s="34"/>
      <c r="AA107" s="34"/>
      <c r="AB107" s="34"/>
      <c r="AC107" s="34"/>
      <c r="AD107" s="34"/>
      <c r="AE107" s="34"/>
    </row>
    <row r="108" spans="1:31" s="2" customFormat="1" ht="26.25" customHeight="1">
      <c r="A108" s="34"/>
      <c r="B108" s="35"/>
      <c r="C108" s="36"/>
      <c r="D108" s="36"/>
      <c r="E108" s="317" t="str">
        <f>E7</f>
        <v>PD - Technická a dopravní  infrastruktura pro 36 RD Ježník III - nádrž B</v>
      </c>
      <c r="F108" s="318"/>
      <c r="G108" s="318"/>
      <c r="H108" s="318"/>
      <c r="I108" s="36"/>
      <c r="J108" s="36"/>
      <c r="K108" s="36"/>
      <c r="L108" s="51"/>
      <c r="S108" s="34"/>
      <c r="T108" s="34"/>
      <c r="U108" s="34"/>
      <c r="V108" s="34"/>
      <c r="W108" s="34"/>
      <c r="X108" s="34"/>
      <c r="Y108" s="34"/>
      <c r="Z108" s="34"/>
      <c r="AA108" s="34"/>
      <c r="AB108" s="34"/>
      <c r="AC108" s="34"/>
      <c r="AD108" s="34"/>
      <c r="AE108" s="34"/>
    </row>
    <row r="109" spans="1:31" s="2" customFormat="1" ht="12" customHeight="1">
      <c r="A109" s="34"/>
      <c r="B109" s="35"/>
      <c r="C109" s="29" t="s">
        <v>103</v>
      </c>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16.5" customHeight="1">
      <c r="A110" s="34"/>
      <c r="B110" s="35"/>
      <c r="C110" s="36"/>
      <c r="D110" s="36"/>
      <c r="E110" s="269" t="str">
        <f>E9</f>
        <v>045972_02 - 02_Odtěžení sedimentů a reprofilace dna</v>
      </c>
      <c r="F110" s="319"/>
      <c r="G110" s="319"/>
      <c r="H110" s="319"/>
      <c r="I110" s="36"/>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20</v>
      </c>
      <c r="D112" s="36"/>
      <c r="E112" s="36"/>
      <c r="F112" s="27" t="str">
        <f>F12</f>
        <v>Krnov</v>
      </c>
      <c r="G112" s="36"/>
      <c r="H112" s="36"/>
      <c r="I112" s="29" t="s">
        <v>22</v>
      </c>
      <c r="J112" s="66" t="str">
        <f>IF(J12="","",J12)</f>
        <v>24. 4. 2020</v>
      </c>
      <c r="K112" s="36"/>
      <c r="L112" s="51"/>
      <c r="S112" s="34"/>
      <c r="T112" s="34"/>
      <c r="U112" s="34"/>
      <c r="V112" s="34"/>
      <c r="W112" s="34"/>
      <c r="X112" s="34"/>
      <c r="Y112" s="34"/>
      <c r="Z112" s="34"/>
      <c r="AA112" s="34"/>
      <c r="AB112" s="34"/>
      <c r="AC112" s="34"/>
      <c r="AD112" s="34"/>
      <c r="AE112" s="34"/>
    </row>
    <row r="113" spans="1:31" s="2" customFormat="1" ht="6.95" customHeight="1">
      <c r="A113" s="34"/>
      <c r="B113" s="35"/>
      <c r="C113" s="36"/>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25.7" customHeight="1">
      <c r="A114" s="34"/>
      <c r="B114" s="35"/>
      <c r="C114" s="29" t="s">
        <v>24</v>
      </c>
      <c r="D114" s="36"/>
      <c r="E114" s="36"/>
      <c r="F114" s="27" t="str">
        <f>E15</f>
        <v>Město Krnov</v>
      </c>
      <c r="G114" s="36"/>
      <c r="H114" s="36"/>
      <c r="I114" s="29" t="s">
        <v>30</v>
      </c>
      <c r="J114" s="32" t="str">
        <f>E21</f>
        <v>Lesprojekt Krnov, s.r.o.</v>
      </c>
      <c r="K114" s="36"/>
      <c r="L114" s="51"/>
      <c r="S114" s="34"/>
      <c r="T114" s="34"/>
      <c r="U114" s="34"/>
      <c r="V114" s="34"/>
      <c r="W114" s="34"/>
      <c r="X114" s="34"/>
      <c r="Y114" s="34"/>
      <c r="Z114" s="34"/>
      <c r="AA114" s="34"/>
      <c r="AB114" s="34"/>
      <c r="AC114" s="34"/>
      <c r="AD114" s="34"/>
      <c r="AE114" s="34"/>
    </row>
    <row r="115" spans="1:31" s="2" customFormat="1" ht="15.2" customHeight="1">
      <c r="A115" s="34"/>
      <c r="B115" s="35"/>
      <c r="C115" s="29" t="s">
        <v>28</v>
      </c>
      <c r="D115" s="36"/>
      <c r="E115" s="36"/>
      <c r="F115" s="27" t="str">
        <f>IF(E18="","",E18)</f>
        <v>Vyplň údaj</v>
      </c>
      <c r="G115" s="36"/>
      <c r="H115" s="36"/>
      <c r="I115" s="29" t="s">
        <v>33</v>
      </c>
      <c r="J115" s="32" t="str">
        <f>E24</f>
        <v>Ing. Vlasta Horáková</v>
      </c>
      <c r="K115" s="36"/>
      <c r="L115" s="51"/>
      <c r="S115" s="34"/>
      <c r="T115" s="34"/>
      <c r="U115" s="34"/>
      <c r="V115" s="34"/>
      <c r="W115" s="34"/>
      <c r="X115" s="34"/>
      <c r="Y115" s="34"/>
      <c r="Z115" s="34"/>
      <c r="AA115" s="34"/>
      <c r="AB115" s="34"/>
      <c r="AC115" s="34"/>
      <c r="AD115" s="34"/>
      <c r="AE115" s="34"/>
    </row>
    <row r="116" spans="1:31" s="2" customFormat="1" ht="10.35" customHeight="1">
      <c r="A116" s="34"/>
      <c r="B116" s="35"/>
      <c r="C116" s="36"/>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11" customFormat="1" ht="29.25" customHeight="1">
      <c r="A117" s="159"/>
      <c r="B117" s="160"/>
      <c r="C117" s="161" t="s">
        <v>113</v>
      </c>
      <c r="D117" s="162" t="s">
        <v>61</v>
      </c>
      <c r="E117" s="162" t="s">
        <v>57</v>
      </c>
      <c r="F117" s="162" t="s">
        <v>58</v>
      </c>
      <c r="G117" s="162" t="s">
        <v>114</v>
      </c>
      <c r="H117" s="162" t="s">
        <v>115</v>
      </c>
      <c r="I117" s="162" t="s">
        <v>116</v>
      </c>
      <c r="J117" s="162" t="s">
        <v>107</v>
      </c>
      <c r="K117" s="163" t="s">
        <v>117</v>
      </c>
      <c r="L117" s="164"/>
      <c r="M117" s="75" t="s">
        <v>1</v>
      </c>
      <c r="N117" s="76" t="s">
        <v>40</v>
      </c>
      <c r="O117" s="76" t="s">
        <v>118</v>
      </c>
      <c r="P117" s="76" t="s">
        <v>119</v>
      </c>
      <c r="Q117" s="76" t="s">
        <v>120</v>
      </c>
      <c r="R117" s="76" t="s">
        <v>121</v>
      </c>
      <c r="S117" s="76" t="s">
        <v>122</v>
      </c>
      <c r="T117" s="77" t="s">
        <v>123</v>
      </c>
      <c r="U117" s="159"/>
      <c r="V117" s="159"/>
      <c r="W117" s="159"/>
      <c r="X117" s="159"/>
      <c r="Y117" s="159"/>
      <c r="Z117" s="159"/>
      <c r="AA117" s="159"/>
      <c r="AB117" s="159"/>
      <c r="AC117" s="159"/>
      <c r="AD117" s="159"/>
      <c r="AE117" s="159"/>
    </row>
    <row r="118" spans="1:63" s="2" customFormat="1" ht="22.9" customHeight="1">
      <c r="A118" s="34"/>
      <c r="B118" s="35"/>
      <c r="C118" s="82" t="s">
        <v>124</v>
      </c>
      <c r="D118" s="36"/>
      <c r="E118" s="36"/>
      <c r="F118" s="36"/>
      <c r="G118" s="36"/>
      <c r="H118" s="36"/>
      <c r="I118" s="36"/>
      <c r="J118" s="165">
        <f>BK118</f>
        <v>0</v>
      </c>
      <c r="K118" s="36"/>
      <c r="L118" s="39"/>
      <c r="M118" s="78"/>
      <c r="N118" s="166"/>
      <c r="O118" s="79"/>
      <c r="P118" s="167">
        <f>P119</f>
        <v>0</v>
      </c>
      <c r="Q118" s="79"/>
      <c r="R118" s="167">
        <f>R119</f>
        <v>0</v>
      </c>
      <c r="S118" s="79"/>
      <c r="T118" s="168">
        <f>T119</f>
        <v>0</v>
      </c>
      <c r="U118" s="34"/>
      <c r="V118" s="34"/>
      <c r="W118" s="34"/>
      <c r="X118" s="34"/>
      <c r="Y118" s="34"/>
      <c r="Z118" s="34"/>
      <c r="AA118" s="34"/>
      <c r="AB118" s="34"/>
      <c r="AC118" s="34"/>
      <c r="AD118" s="34"/>
      <c r="AE118" s="34"/>
      <c r="AT118" s="17" t="s">
        <v>75</v>
      </c>
      <c r="AU118" s="17" t="s">
        <v>109</v>
      </c>
      <c r="BK118" s="169">
        <f>BK119</f>
        <v>0</v>
      </c>
    </row>
    <row r="119" spans="2:63" s="12" customFormat="1" ht="25.9" customHeight="1">
      <c r="B119" s="170"/>
      <c r="C119" s="171"/>
      <c r="D119" s="172" t="s">
        <v>75</v>
      </c>
      <c r="E119" s="173" t="s">
        <v>125</v>
      </c>
      <c r="F119" s="173" t="s">
        <v>126</v>
      </c>
      <c r="G119" s="171"/>
      <c r="H119" s="171"/>
      <c r="I119" s="174"/>
      <c r="J119" s="175">
        <f>BK119</f>
        <v>0</v>
      </c>
      <c r="K119" s="171"/>
      <c r="L119" s="176"/>
      <c r="M119" s="177"/>
      <c r="N119" s="178"/>
      <c r="O119" s="178"/>
      <c r="P119" s="179">
        <f>P120</f>
        <v>0</v>
      </c>
      <c r="Q119" s="178"/>
      <c r="R119" s="179">
        <f>R120</f>
        <v>0</v>
      </c>
      <c r="S119" s="178"/>
      <c r="T119" s="180">
        <f>T120</f>
        <v>0</v>
      </c>
      <c r="AR119" s="181" t="s">
        <v>84</v>
      </c>
      <c r="AT119" s="182" t="s">
        <v>75</v>
      </c>
      <c r="AU119" s="182" t="s">
        <v>76</v>
      </c>
      <c r="AY119" s="181" t="s">
        <v>127</v>
      </c>
      <c r="BK119" s="183">
        <f>BK120</f>
        <v>0</v>
      </c>
    </row>
    <row r="120" spans="2:63" s="12" customFormat="1" ht="22.9" customHeight="1">
      <c r="B120" s="170"/>
      <c r="C120" s="171"/>
      <c r="D120" s="172" t="s">
        <v>75</v>
      </c>
      <c r="E120" s="184" t="s">
        <v>84</v>
      </c>
      <c r="F120" s="184" t="s">
        <v>128</v>
      </c>
      <c r="G120" s="171"/>
      <c r="H120" s="171"/>
      <c r="I120" s="174"/>
      <c r="J120" s="185">
        <f>BK120</f>
        <v>0</v>
      </c>
      <c r="K120" s="171"/>
      <c r="L120" s="176"/>
      <c r="M120" s="177"/>
      <c r="N120" s="178"/>
      <c r="O120" s="178"/>
      <c r="P120" s="179">
        <f>SUM(P121:P162)</f>
        <v>0</v>
      </c>
      <c r="Q120" s="178"/>
      <c r="R120" s="179">
        <f>SUM(R121:R162)</f>
        <v>0</v>
      </c>
      <c r="S120" s="178"/>
      <c r="T120" s="180">
        <f>SUM(T121:T162)</f>
        <v>0</v>
      </c>
      <c r="AR120" s="181" t="s">
        <v>84</v>
      </c>
      <c r="AT120" s="182" t="s">
        <v>75</v>
      </c>
      <c r="AU120" s="182" t="s">
        <v>84</v>
      </c>
      <c r="AY120" s="181" t="s">
        <v>127</v>
      </c>
      <c r="BK120" s="183">
        <f>SUM(BK121:BK162)</f>
        <v>0</v>
      </c>
    </row>
    <row r="121" spans="1:65" s="2" customFormat="1" ht="24">
      <c r="A121" s="34"/>
      <c r="B121" s="35"/>
      <c r="C121" s="186" t="s">
        <v>84</v>
      </c>
      <c r="D121" s="186" t="s">
        <v>129</v>
      </c>
      <c r="E121" s="187" t="s">
        <v>236</v>
      </c>
      <c r="F121" s="188" t="s">
        <v>237</v>
      </c>
      <c r="G121" s="189" t="s">
        <v>223</v>
      </c>
      <c r="H121" s="190">
        <v>1425</v>
      </c>
      <c r="I121" s="191"/>
      <c r="J121" s="192">
        <f>ROUND(I121*H121,2)</f>
        <v>0</v>
      </c>
      <c r="K121" s="188" t="s">
        <v>133</v>
      </c>
      <c r="L121" s="39"/>
      <c r="M121" s="193" t="s">
        <v>1</v>
      </c>
      <c r="N121" s="194" t="s">
        <v>41</v>
      </c>
      <c r="O121" s="71"/>
      <c r="P121" s="195">
        <f>O121*H121</f>
        <v>0</v>
      </c>
      <c r="Q121" s="195">
        <v>0</v>
      </c>
      <c r="R121" s="195">
        <f>Q121*H121</f>
        <v>0</v>
      </c>
      <c r="S121" s="195">
        <v>0</v>
      </c>
      <c r="T121" s="196">
        <f>S121*H121</f>
        <v>0</v>
      </c>
      <c r="U121" s="34"/>
      <c r="V121" s="34"/>
      <c r="W121" s="34"/>
      <c r="X121" s="34"/>
      <c r="Y121" s="34"/>
      <c r="Z121" s="34"/>
      <c r="AA121" s="34"/>
      <c r="AB121" s="34"/>
      <c r="AC121" s="34"/>
      <c r="AD121" s="34"/>
      <c r="AE121" s="34"/>
      <c r="AR121" s="197" t="s">
        <v>134</v>
      </c>
      <c r="AT121" s="197" t="s">
        <v>129</v>
      </c>
      <c r="AU121" s="197" t="s">
        <v>86</v>
      </c>
      <c r="AY121" s="17" t="s">
        <v>127</v>
      </c>
      <c r="BE121" s="198">
        <f>IF(N121="základní",J121,0)</f>
        <v>0</v>
      </c>
      <c r="BF121" s="198">
        <f>IF(N121="snížená",J121,0)</f>
        <v>0</v>
      </c>
      <c r="BG121" s="198">
        <f>IF(N121="zákl. přenesená",J121,0)</f>
        <v>0</v>
      </c>
      <c r="BH121" s="198">
        <f>IF(N121="sníž. přenesená",J121,0)</f>
        <v>0</v>
      </c>
      <c r="BI121" s="198">
        <f>IF(N121="nulová",J121,0)</f>
        <v>0</v>
      </c>
      <c r="BJ121" s="17" t="s">
        <v>84</v>
      </c>
      <c r="BK121" s="198">
        <f>ROUND(I121*H121,2)</f>
        <v>0</v>
      </c>
      <c r="BL121" s="17" t="s">
        <v>134</v>
      </c>
      <c r="BM121" s="197" t="s">
        <v>238</v>
      </c>
    </row>
    <row r="122" spans="1:47" s="2" customFormat="1" ht="29.25">
      <c r="A122" s="34"/>
      <c r="B122" s="35"/>
      <c r="C122" s="36"/>
      <c r="D122" s="199" t="s">
        <v>136</v>
      </c>
      <c r="E122" s="36"/>
      <c r="F122" s="200" t="s">
        <v>239</v>
      </c>
      <c r="G122" s="36"/>
      <c r="H122" s="36"/>
      <c r="I122" s="201"/>
      <c r="J122" s="36"/>
      <c r="K122" s="36"/>
      <c r="L122" s="39"/>
      <c r="M122" s="202"/>
      <c r="N122" s="203"/>
      <c r="O122" s="71"/>
      <c r="P122" s="71"/>
      <c r="Q122" s="71"/>
      <c r="R122" s="71"/>
      <c r="S122" s="71"/>
      <c r="T122" s="72"/>
      <c r="U122" s="34"/>
      <c r="V122" s="34"/>
      <c r="W122" s="34"/>
      <c r="X122" s="34"/>
      <c r="Y122" s="34"/>
      <c r="Z122" s="34"/>
      <c r="AA122" s="34"/>
      <c r="AB122" s="34"/>
      <c r="AC122" s="34"/>
      <c r="AD122" s="34"/>
      <c r="AE122" s="34"/>
      <c r="AT122" s="17" t="s">
        <v>136</v>
      </c>
      <c r="AU122" s="17" t="s">
        <v>86</v>
      </c>
    </row>
    <row r="123" spans="2:51" s="15" customFormat="1" ht="11.25">
      <c r="B123" s="227"/>
      <c r="C123" s="228"/>
      <c r="D123" s="199" t="s">
        <v>138</v>
      </c>
      <c r="E123" s="229" t="s">
        <v>1</v>
      </c>
      <c r="F123" s="230" t="s">
        <v>240</v>
      </c>
      <c r="G123" s="228"/>
      <c r="H123" s="229" t="s">
        <v>1</v>
      </c>
      <c r="I123" s="231"/>
      <c r="J123" s="228"/>
      <c r="K123" s="228"/>
      <c r="L123" s="232"/>
      <c r="M123" s="233"/>
      <c r="N123" s="234"/>
      <c r="O123" s="234"/>
      <c r="P123" s="234"/>
      <c r="Q123" s="234"/>
      <c r="R123" s="234"/>
      <c r="S123" s="234"/>
      <c r="T123" s="235"/>
      <c r="AT123" s="236" t="s">
        <v>138</v>
      </c>
      <c r="AU123" s="236" t="s">
        <v>86</v>
      </c>
      <c r="AV123" s="15" t="s">
        <v>84</v>
      </c>
      <c r="AW123" s="15" t="s">
        <v>32</v>
      </c>
      <c r="AX123" s="15" t="s">
        <v>76</v>
      </c>
      <c r="AY123" s="236" t="s">
        <v>127</v>
      </c>
    </row>
    <row r="124" spans="2:51" s="15" customFormat="1" ht="11.25">
      <c r="B124" s="227"/>
      <c r="C124" s="228"/>
      <c r="D124" s="199" t="s">
        <v>138</v>
      </c>
      <c r="E124" s="229" t="s">
        <v>1</v>
      </c>
      <c r="F124" s="230" t="s">
        <v>241</v>
      </c>
      <c r="G124" s="228"/>
      <c r="H124" s="229" t="s">
        <v>1</v>
      </c>
      <c r="I124" s="231"/>
      <c r="J124" s="228"/>
      <c r="K124" s="228"/>
      <c r="L124" s="232"/>
      <c r="M124" s="233"/>
      <c r="N124" s="234"/>
      <c r="O124" s="234"/>
      <c r="P124" s="234"/>
      <c r="Q124" s="234"/>
      <c r="R124" s="234"/>
      <c r="S124" s="234"/>
      <c r="T124" s="235"/>
      <c r="AT124" s="236" t="s">
        <v>138</v>
      </c>
      <c r="AU124" s="236" t="s">
        <v>86</v>
      </c>
      <c r="AV124" s="15" t="s">
        <v>84</v>
      </c>
      <c r="AW124" s="15" t="s">
        <v>32</v>
      </c>
      <c r="AX124" s="15" t="s">
        <v>76</v>
      </c>
      <c r="AY124" s="236" t="s">
        <v>127</v>
      </c>
    </row>
    <row r="125" spans="2:51" s="13" customFormat="1" ht="11.25">
      <c r="B125" s="204"/>
      <c r="C125" s="205"/>
      <c r="D125" s="199" t="s">
        <v>138</v>
      </c>
      <c r="E125" s="206" t="s">
        <v>1</v>
      </c>
      <c r="F125" s="207" t="s">
        <v>242</v>
      </c>
      <c r="G125" s="205"/>
      <c r="H125" s="208">
        <v>570</v>
      </c>
      <c r="I125" s="209"/>
      <c r="J125" s="205"/>
      <c r="K125" s="205"/>
      <c r="L125" s="210"/>
      <c r="M125" s="211"/>
      <c r="N125" s="212"/>
      <c r="O125" s="212"/>
      <c r="P125" s="212"/>
      <c r="Q125" s="212"/>
      <c r="R125" s="212"/>
      <c r="S125" s="212"/>
      <c r="T125" s="213"/>
      <c r="AT125" s="214" t="s">
        <v>138</v>
      </c>
      <c r="AU125" s="214" t="s">
        <v>86</v>
      </c>
      <c r="AV125" s="13" t="s">
        <v>86</v>
      </c>
      <c r="AW125" s="13" t="s">
        <v>32</v>
      </c>
      <c r="AX125" s="13" t="s">
        <v>76</v>
      </c>
      <c r="AY125" s="214" t="s">
        <v>127</v>
      </c>
    </row>
    <row r="126" spans="2:51" s="15" customFormat="1" ht="11.25">
      <c r="B126" s="227"/>
      <c r="C126" s="228"/>
      <c r="D126" s="199" t="s">
        <v>138</v>
      </c>
      <c r="E126" s="229" t="s">
        <v>1</v>
      </c>
      <c r="F126" s="230" t="s">
        <v>243</v>
      </c>
      <c r="G126" s="228"/>
      <c r="H126" s="229" t="s">
        <v>1</v>
      </c>
      <c r="I126" s="231"/>
      <c r="J126" s="228"/>
      <c r="K126" s="228"/>
      <c r="L126" s="232"/>
      <c r="M126" s="233"/>
      <c r="N126" s="234"/>
      <c r="O126" s="234"/>
      <c r="P126" s="234"/>
      <c r="Q126" s="234"/>
      <c r="R126" s="234"/>
      <c r="S126" s="234"/>
      <c r="T126" s="235"/>
      <c r="AT126" s="236" t="s">
        <v>138</v>
      </c>
      <c r="AU126" s="236" t="s">
        <v>86</v>
      </c>
      <c r="AV126" s="15" t="s">
        <v>84</v>
      </c>
      <c r="AW126" s="15" t="s">
        <v>32</v>
      </c>
      <c r="AX126" s="15" t="s">
        <v>76</v>
      </c>
      <c r="AY126" s="236" t="s">
        <v>127</v>
      </c>
    </row>
    <row r="127" spans="2:51" s="13" customFormat="1" ht="11.25">
      <c r="B127" s="204"/>
      <c r="C127" s="205"/>
      <c r="D127" s="199" t="s">
        <v>138</v>
      </c>
      <c r="E127" s="206" t="s">
        <v>1</v>
      </c>
      <c r="F127" s="207" t="s">
        <v>244</v>
      </c>
      <c r="G127" s="205"/>
      <c r="H127" s="208">
        <v>855</v>
      </c>
      <c r="I127" s="209"/>
      <c r="J127" s="205"/>
      <c r="K127" s="205"/>
      <c r="L127" s="210"/>
      <c r="M127" s="211"/>
      <c r="N127" s="212"/>
      <c r="O127" s="212"/>
      <c r="P127" s="212"/>
      <c r="Q127" s="212"/>
      <c r="R127" s="212"/>
      <c r="S127" s="212"/>
      <c r="T127" s="213"/>
      <c r="AT127" s="214" t="s">
        <v>138</v>
      </c>
      <c r="AU127" s="214" t="s">
        <v>86</v>
      </c>
      <c r="AV127" s="13" t="s">
        <v>86</v>
      </c>
      <c r="AW127" s="13" t="s">
        <v>32</v>
      </c>
      <c r="AX127" s="13" t="s">
        <v>76</v>
      </c>
      <c r="AY127" s="214" t="s">
        <v>127</v>
      </c>
    </row>
    <row r="128" spans="2:51" s="14" customFormat="1" ht="11.25">
      <c r="B128" s="215"/>
      <c r="C128" s="216"/>
      <c r="D128" s="199" t="s">
        <v>138</v>
      </c>
      <c r="E128" s="217" t="s">
        <v>233</v>
      </c>
      <c r="F128" s="218" t="s">
        <v>142</v>
      </c>
      <c r="G128" s="216"/>
      <c r="H128" s="219">
        <v>1425</v>
      </c>
      <c r="I128" s="220"/>
      <c r="J128" s="216"/>
      <c r="K128" s="216"/>
      <c r="L128" s="221"/>
      <c r="M128" s="222"/>
      <c r="N128" s="223"/>
      <c r="O128" s="223"/>
      <c r="P128" s="223"/>
      <c r="Q128" s="223"/>
      <c r="R128" s="223"/>
      <c r="S128" s="223"/>
      <c r="T128" s="224"/>
      <c r="AT128" s="225" t="s">
        <v>138</v>
      </c>
      <c r="AU128" s="225" t="s">
        <v>86</v>
      </c>
      <c r="AV128" s="14" t="s">
        <v>134</v>
      </c>
      <c r="AW128" s="14" t="s">
        <v>32</v>
      </c>
      <c r="AX128" s="14" t="s">
        <v>84</v>
      </c>
      <c r="AY128" s="225" t="s">
        <v>127</v>
      </c>
    </row>
    <row r="129" spans="1:65" s="2" customFormat="1" ht="24">
      <c r="A129" s="34"/>
      <c r="B129" s="35"/>
      <c r="C129" s="186" t="s">
        <v>86</v>
      </c>
      <c r="D129" s="186" t="s">
        <v>129</v>
      </c>
      <c r="E129" s="187" t="s">
        <v>245</v>
      </c>
      <c r="F129" s="188" t="s">
        <v>246</v>
      </c>
      <c r="G129" s="189" t="s">
        <v>223</v>
      </c>
      <c r="H129" s="190">
        <v>712.5</v>
      </c>
      <c r="I129" s="191"/>
      <c r="J129" s="192">
        <f>ROUND(I129*H129,2)</f>
        <v>0</v>
      </c>
      <c r="K129" s="188" t="s">
        <v>133</v>
      </c>
      <c r="L129" s="39"/>
      <c r="M129" s="193" t="s">
        <v>1</v>
      </c>
      <c r="N129" s="194" t="s">
        <v>41</v>
      </c>
      <c r="O129" s="71"/>
      <c r="P129" s="195">
        <f>O129*H129</f>
        <v>0</v>
      </c>
      <c r="Q129" s="195">
        <v>0</v>
      </c>
      <c r="R129" s="195">
        <f>Q129*H129</f>
        <v>0</v>
      </c>
      <c r="S129" s="195">
        <v>0</v>
      </c>
      <c r="T129" s="196">
        <f>S129*H129</f>
        <v>0</v>
      </c>
      <c r="U129" s="34"/>
      <c r="V129" s="34"/>
      <c r="W129" s="34"/>
      <c r="X129" s="34"/>
      <c r="Y129" s="34"/>
      <c r="Z129" s="34"/>
      <c r="AA129" s="34"/>
      <c r="AB129" s="34"/>
      <c r="AC129" s="34"/>
      <c r="AD129" s="34"/>
      <c r="AE129" s="34"/>
      <c r="AR129" s="197" t="s">
        <v>134</v>
      </c>
      <c r="AT129" s="197" t="s">
        <v>129</v>
      </c>
      <c r="AU129" s="197" t="s">
        <v>86</v>
      </c>
      <c r="AY129" s="17" t="s">
        <v>127</v>
      </c>
      <c r="BE129" s="198">
        <f>IF(N129="základní",J129,0)</f>
        <v>0</v>
      </c>
      <c r="BF129" s="198">
        <f>IF(N129="snížená",J129,0)</f>
        <v>0</v>
      </c>
      <c r="BG129" s="198">
        <f>IF(N129="zákl. přenesená",J129,0)</f>
        <v>0</v>
      </c>
      <c r="BH129" s="198">
        <f>IF(N129="sníž. přenesená",J129,0)</f>
        <v>0</v>
      </c>
      <c r="BI129" s="198">
        <f>IF(N129="nulová",J129,0)</f>
        <v>0</v>
      </c>
      <c r="BJ129" s="17" t="s">
        <v>84</v>
      </c>
      <c r="BK129" s="198">
        <f>ROUND(I129*H129,2)</f>
        <v>0</v>
      </c>
      <c r="BL129" s="17" t="s">
        <v>134</v>
      </c>
      <c r="BM129" s="197" t="s">
        <v>247</v>
      </c>
    </row>
    <row r="130" spans="1:47" s="2" customFormat="1" ht="29.25">
      <c r="A130" s="34"/>
      <c r="B130" s="35"/>
      <c r="C130" s="36"/>
      <c r="D130" s="199" t="s">
        <v>136</v>
      </c>
      <c r="E130" s="36"/>
      <c r="F130" s="200" t="s">
        <v>248</v>
      </c>
      <c r="G130" s="36"/>
      <c r="H130" s="36"/>
      <c r="I130" s="201"/>
      <c r="J130" s="36"/>
      <c r="K130" s="36"/>
      <c r="L130" s="39"/>
      <c r="M130" s="202"/>
      <c r="N130" s="203"/>
      <c r="O130" s="71"/>
      <c r="P130" s="71"/>
      <c r="Q130" s="71"/>
      <c r="R130" s="71"/>
      <c r="S130" s="71"/>
      <c r="T130" s="72"/>
      <c r="U130" s="34"/>
      <c r="V130" s="34"/>
      <c r="W130" s="34"/>
      <c r="X130" s="34"/>
      <c r="Y130" s="34"/>
      <c r="Z130" s="34"/>
      <c r="AA130" s="34"/>
      <c r="AB130" s="34"/>
      <c r="AC130" s="34"/>
      <c r="AD130" s="34"/>
      <c r="AE130" s="34"/>
      <c r="AT130" s="17" t="s">
        <v>136</v>
      </c>
      <c r="AU130" s="17" t="s">
        <v>86</v>
      </c>
    </row>
    <row r="131" spans="2:51" s="15" customFormat="1" ht="11.25">
      <c r="B131" s="227"/>
      <c r="C131" s="228"/>
      <c r="D131" s="199" t="s">
        <v>138</v>
      </c>
      <c r="E131" s="229" t="s">
        <v>1</v>
      </c>
      <c r="F131" s="230" t="s">
        <v>249</v>
      </c>
      <c r="G131" s="228"/>
      <c r="H131" s="229" t="s">
        <v>1</v>
      </c>
      <c r="I131" s="231"/>
      <c r="J131" s="228"/>
      <c r="K131" s="228"/>
      <c r="L131" s="232"/>
      <c r="M131" s="233"/>
      <c r="N131" s="234"/>
      <c r="O131" s="234"/>
      <c r="P131" s="234"/>
      <c r="Q131" s="234"/>
      <c r="R131" s="234"/>
      <c r="S131" s="234"/>
      <c r="T131" s="235"/>
      <c r="AT131" s="236" t="s">
        <v>138</v>
      </c>
      <c r="AU131" s="236" t="s">
        <v>86</v>
      </c>
      <c r="AV131" s="15" t="s">
        <v>84</v>
      </c>
      <c r="AW131" s="15" t="s">
        <v>32</v>
      </c>
      <c r="AX131" s="15" t="s">
        <v>76</v>
      </c>
      <c r="AY131" s="236" t="s">
        <v>127</v>
      </c>
    </row>
    <row r="132" spans="2:51" s="15" customFormat="1" ht="11.25">
      <c r="B132" s="227"/>
      <c r="C132" s="228"/>
      <c r="D132" s="199" t="s">
        <v>138</v>
      </c>
      <c r="E132" s="229" t="s">
        <v>1</v>
      </c>
      <c r="F132" s="230" t="s">
        <v>250</v>
      </c>
      <c r="G132" s="228"/>
      <c r="H132" s="229" t="s">
        <v>1</v>
      </c>
      <c r="I132" s="231"/>
      <c r="J132" s="228"/>
      <c r="K132" s="228"/>
      <c r="L132" s="232"/>
      <c r="M132" s="233"/>
      <c r="N132" s="234"/>
      <c r="O132" s="234"/>
      <c r="P132" s="234"/>
      <c r="Q132" s="234"/>
      <c r="R132" s="234"/>
      <c r="S132" s="234"/>
      <c r="T132" s="235"/>
      <c r="AT132" s="236" t="s">
        <v>138</v>
      </c>
      <c r="AU132" s="236" t="s">
        <v>86</v>
      </c>
      <c r="AV132" s="15" t="s">
        <v>84</v>
      </c>
      <c r="AW132" s="15" t="s">
        <v>32</v>
      </c>
      <c r="AX132" s="15" t="s">
        <v>76</v>
      </c>
      <c r="AY132" s="236" t="s">
        <v>127</v>
      </c>
    </row>
    <row r="133" spans="2:51" s="13" customFormat="1" ht="11.25">
      <c r="B133" s="204"/>
      <c r="C133" s="205"/>
      <c r="D133" s="199" t="s">
        <v>138</v>
      </c>
      <c r="E133" s="206" t="s">
        <v>1</v>
      </c>
      <c r="F133" s="207" t="s">
        <v>251</v>
      </c>
      <c r="G133" s="205"/>
      <c r="H133" s="208">
        <v>712.5</v>
      </c>
      <c r="I133" s="209"/>
      <c r="J133" s="205"/>
      <c r="K133" s="205"/>
      <c r="L133" s="210"/>
      <c r="M133" s="211"/>
      <c r="N133" s="212"/>
      <c r="O133" s="212"/>
      <c r="P133" s="212"/>
      <c r="Q133" s="212"/>
      <c r="R133" s="212"/>
      <c r="S133" s="212"/>
      <c r="T133" s="213"/>
      <c r="AT133" s="214" t="s">
        <v>138</v>
      </c>
      <c r="AU133" s="214" t="s">
        <v>86</v>
      </c>
      <c r="AV133" s="13" t="s">
        <v>86</v>
      </c>
      <c r="AW133" s="13" t="s">
        <v>32</v>
      </c>
      <c r="AX133" s="13" t="s">
        <v>84</v>
      </c>
      <c r="AY133" s="214" t="s">
        <v>127</v>
      </c>
    </row>
    <row r="134" spans="1:65" s="2" customFormat="1" ht="24">
      <c r="A134" s="34"/>
      <c r="B134" s="35"/>
      <c r="C134" s="186" t="s">
        <v>151</v>
      </c>
      <c r="D134" s="186" t="s">
        <v>129</v>
      </c>
      <c r="E134" s="187" t="s">
        <v>252</v>
      </c>
      <c r="F134" s="188" t="s">
        <v>253</v>
      </c>
      <c r="G134" s="189" t="s">
        <v>223</v>
      </c>
      <c r="H134" s="190">
        <v>1425</v>
      </c>
      <c r="I134" s="191"/>
      <c r="J134" s="192">
        <f>ROUND(I134*H134,2)</f>
        <v>0</v>
      </c>
      <c r="K134" s="188" t="s">
        <v>133</v>
      </c>
      <c r="L134" s="39"/>
      <c r="M134" s="193" t="s">
        <v>1</v>
      </c>
      <c r="N134" s="194" t="s">
        <v>41</v>
      </c>
      <c r="O134" s="71"/>
      <c r="P134" s="195">
        <f>O134*H134</f>
        <v>0</v>
      </c>
      <c r="Q134" s="195">
        <v>0</v>
      </c>
      <c r="R134" s="195">
        <f>Q134*H134</f>
        <v>0</v>
      </c>
      <c r="S134" s="195">
        <v>0</v>
      </c>
      <c r="T134" s="196">
        <f>S134*H134</f>
        <v>0</v>
      </c>
      <c r="U134" s="34"/>
      <c r="V134" s="34"/>
      <c r="W134" s="34"/>
      <c r="X134" s="34"/>
      <c r="Y134" s="34"/>
      <c r="Z134" s="34"/>
      <c r="AA134" s="34"/>
      <c r="AB134" s="34"/>
      <c r="AC134" s="34"/>
      <c r="AD134" s="34"/>
      <c r="AE134" s="34"/>
      <c r="AR134" s="197" t="s">
        <v>134</v>
      </c>
      <c r="AT134" s="197" t="s">
        <v>129</v>
      </c>
      <c r="AU134" s="197" t="s">
        <v>86</v>
      </c>
      <c r="AY134" s="17" t="s">
        <v>127</v>
      </c>
      <c r="BE134" s="198">
        <f>IF(N134="základní",J134,0)</f>
        <v>0</v>
      </c>
      <c r="BF134" s="198">
        <f>IF(N134="snížená",J134,0)</f>
        <v>0</v>
      </c>
      <c r="BG134" s="198">
        <f>IF(N134="zákl. přenesená",J134,0)</f>
        <v>0</v>
      </c>
      <c r="BH134" s="198">
        <f>IF(N134="sníž. přenesená",J134,0)</f>
        <v>0</v>
      </c>
      <c r="BI134" s="198">
        <f>IF(N134="nulová",J134,0)</f>
        <v>0</v>
      </c>
      <c r="BJ134" s="17" t="s">
        <v>84</v>
      </c>
      <c r="BK134" s="198">
        <f>ROUND(I134*H134,2)</f>
        <v>0</v>
      </c>
      <c r="BL134" s="17" t="s">
        <v>134</v>
      </c>
      <c r="BM134" s="197" t="s">
        <v>254</v>
      </c>
    </row>
    <row r="135" spans="1:47" s="2" customFormat="1" ht="39">
      <c r="A135" s="34"/>
      <c r="B135" s="35"/>
      <c r="C135" s="36"/>
      <c r="D135" s="199" t="s">
        <v>136</v>
      </c>
      <c r="E135" s="36"/>
      <c r="F135" s="200" t="s">
        <v>255</v>
      </c>
      <c r="G135" s="36"/>
      <c r="H135" s="36"/>
      <c r="I135" s="201"/>
      <c r="J135" s="36"/>
      <c r="K135" s="36"/>
      <c r="L135" s="39"/>
      <c r="M135" s="202"/>
      <c r="N135" s="203"/>
      <c r="O135" s="71"/>
      <c r="P135" s="71"/>
      <c r="Q135" s="71"/>
      <c r="R135" s="71"/>
      <c r="S135" s="71"/>
      <c r="T135" s="72"/>
      <c r="U135" s="34"/>
      <c r="V135" s="34"/>
      <c r="W135" s="34"/>
      <c r="X135" s="34"/>
      <c r="Y135" s="34"/>
      <c r="Z135" s="34"/>
      <c r="AA135" s="34"/>
      <c r="AB135" s="34"/>
      <c r="AC135" s="34"/>
      <c r="AD135" s="34"/>
      <c r="AE135" s="34"/>
      <c r="AT135" s="17" t="s">
        <v>136</v>
      </c>
      <c r="AU135" s="17" t="s">
        <v>86</v>
      </c>
    </row>
    <row r="136" spans="2:51" s="15" customFormat="1" ht="11.25">
      <c r="B136" s="227"/>
      <c r="C136" s="228"/>
      <c r="D136" s="199" t="s">
        <v>138</v>
      </c>
      <c r="E136" s="229" t="s">
        <v>1</v>
      </c>
      <c r="F136" s="230" t="s">
        <v>256</v>
      </c>
      <c r="G136" s="228"/>
      <c r="H136" s="229" t="s">
        <v>1</v>
      </c>
      <c r="I136" s="231"/>
      <c r="J136" s="228"/>
      <c r="K136" s="228"/>
      <c r="L136" s="232"/>
      <c r="M136" s="233"/>
      <c r="N136" s="234"/>
      <c r="O136" s="234"/>
      <c r="P136" s="234"/>
      <c r="Q136" s="234"/>
      <c r="R136" s="234"/>
      <c r="S136" s="234"/>
      <c r="T136" s="235"/>
      <c r="AT136" s="236" t="s">
        <v>138</v>
      </c>
      <c r="AU136" s="236" t="s">
        <v>86</v>
      </c>
      <c r="AV136" s="15" t="s">
        <v>84</v>
      </c>
      <c r="AW136" s="15" t="s">
        <v>32</v>
      </c>
      <c r="AX136" s="15" t="s">
        <v>76</v>
      </c>
      <c r="AY136" s="236" t="s">
        <v>127</v>
      </c>
    </row>
    <row r="137" spans="2:51" s="13" customFormat="1" ht="11.25">
      <c r="B137" s="204"/>
      <c r="C137" s="205"/>
      <c r="D137" s="199" t="s">
        <v>138</v>
      </c>
      <c r="E137" s="206" t="s">
        <v>1</v>
      </c>
      <c r="F137" s="207" t="s">
        <v>233</v>
      </c>
      <c r="G137" s="205"/>
      <c r="H137" s="208">
        <v>1425</v>
      </c>
      <c r="I137" s="209"/>
      <c r="J137" s="205"/>
      <c r="K137" s="205"/>
      <c r="L137" s="210"/>
      <c r="M137" s="211"/>
      <c r="N137" s="212"/>
      <c r="O137" s="212"/>
      <c r="P137" s="212"/>
      <c r="Q137" s="212"/>
      <c r="R137" s="212"/>
      <c r="S137" s="212"/>
      <c r="T137" s="213"/>
      <c r="AT137" s="214" t="s">
        <v>138</v>
      </c>
      <c r="AU137" s="214" t="s">
        <v>86</v>
      </c>
      <c r="AV137" s="13" t="s">
        <v>86</v>
      </c>
      <c r="AW137" s="13" t="s">
        <v>32</v>
      </c>
      <c r="AX137" s="13" t="s">
        <v>84</v>
      </c>
      <c r="AY137" s="214" t="s">
        <v>127</v>
      </c>
    </row>
    <row r="138" spans="1:65" s="2" customFormat="1" ht="33" customHeight="1">
      <c r="A138" s="34"/>
      <c r="B138" s="35"/>
      <c r="C138" s="186" t="s">
        <v>134</v>
      </c>
      <c r="D138" s="186" t="s">
        <v>129</v>
      </c>
      <c r="E138" s="187" t="s">
        <v>257</v>
      </c>
      <c r="F138" s="188" t="s">
        <v>258</v>
      </c>
      <c r="G138" s="189" t="s">
        <v>223</v>
      </c>
      <c r="H138" s="190">
        <v>21375</v>
      </c>
      <c r="I138" s="191"/>
      <c r="J138" s="192">
        <f>ROUND(I138*H138,2)</f>
        <v>0</v>
      </c>
      <c r="K138" s="188" t="s">
        <v>133</v>
      </c>
      <c r="L138" s="39"/>
      <c r="M138" s="193" t="s">
        <v>1</v>
      </c>
      <c r="N138" s="194" t="s">
        <v>41</v>
      </c>
      <c r="O138" s="71"/>
      <c r="P138" s="195">
        <f>O138*H138</f>
        <v>0</v>
      </c>
      <c r="Q138" s="195">
        <v>0</v>
      </c>
      <c r="R138" s="195">
        <f>Q138*H138</f>
        <v>0</v>
      </c>
      <c r="S138" s="195">
        <v>0</v>
      </c>
      <c r="T138" s="196">
        <f>S138*H138</f>
        <v>0</v>
      </c>
      <c r="U138" s="34"/>
      <c r="V138" s="34"/>
      <c r="W138" s="34"/>
      <c r="X138" s="34"/>
      <c r="Y138" s="34"/>
      <c r="Z138" s="34"/>
      <c r="AA138" s="34"/>
      <c r="AB138" s="34"/>
      <c r="AC138" s="34"/>
      <c r="AD138" s="34"/>
      <c r="AE138" s="34"/>
      <c r="AR138" s="197" t="s">
        <v>134</v>
      </c>
      <c r="AT138" s="197" t="s">
        <v>129</v>
      </c>
      <c r="AU138" s="197" t="s">
        <v>86</v>
      </c>
      <c r="AY138" s="17" t="s">
        <v>127</v>
      </c>
      <c r="BE138" s="198">
        <f>IF(N138="základní",J138,0)</f>
        <v>0</v>
      </c>
      <c r="BF138" s="198">
        <f>IF(N138="snížená",J138,0)</f>
        <v>0</v>
      </c>
      <c r="BG138" s="198">
        <f>IF(N138="zákl. přenesená",J138,0)</f>
        <v>0</v>
      </c>
      <c r="BH138" s="198">
        <f>IF(N138="sníž. přenesená",J138,0)</f>
        <v>0</v>
      </c>
      <c r="BI138" s="198">
        <f>IF(N138="nulová",J138,0)</f>
        <v>0</v>
      </c>
      <c r="BJ138" s="17" t="s">
        <v>84</v>
      </c>
      <c r="BK138" s="198">
        <f>ROUND(I138*H138,2)</f>
        <v>0</v>
      </c>
      <c r="BL138" s="17" t="s">
        <v>134</v>
      </c>
      <c r="BM138" s="197" t="s">
        <v>259</v>
      </c>
    </row>
    <row r="139" spans="1:47" s="2" customFormat="1" ht="39">
      <c r="A139" s="34"/>
      <c r="B139" s="35"/>
      <c r="C139" s="36"/>
      <c r="D139" s="199" t="s">
        <v>136</v>
      </c>
      <c r="E139" s="36"/>
      <c r="F139" s="200" t="s">
        <v>260</v>
      </c>
      <c r="G139" s="36"/>
      <c r="H139" s="36"/>
      <c r="I139" s="201"/>
      <c r="J139" s="36"/>
      <c r="K139" s="36"/>
      <c r="L139" s="39"/>
      <c r="M139" s="202"/>
      <c r="N139" s="203"/>
      <c r="O139" s="71"/>
      <c r="P139" s="71"/>
      <c r="Q139" s="71"/>
      <c r="R139" s="71"/>
      <c r="S139" s="71"/>
      <c r="T139" s="72"/>
      <c r="U139" s="34"/>
      <c r="V139" s="34"/>
      <c r="W139" s="34"/>
      <c r="X139" s="34"/>
      <c r="Y139" s="34"/>
      <c r="Z139" s="34"/>
      <c r="AA139" s="34"/>
      <c r="AB139" s="34"/>
      <c r="AC139" s="34"/>
      <c r="AD139" s="34"/>
      <c r="AE139" s="34"/>
      <c r="AT139" s="17" t="s">
        <v>136</v>
      </c>
      <c r="AU139" s="17" t="s">
        <v>86</v>
      </c>
    </row>
    <row r="140" spans="2:51" s="15" customFormat="1" ht="11.25">
      <c r="B140" s="227"/>
      <c r="C140" s="228"/>
      <c r="D140" s="199" t="s">
        <v>138</v>
      </c>
      <c r="E140" s="229" t="s">
        <v>1</v>
      </c>
      <c r="F140" s="230" t="s">
        <v>261</v>
      </c>
      <c r="G140" s="228"/>
      <c r="H140" s="229" t="s">
        <v>1</v>
      </c>
      <c r="I140" s="231"/>
      <c r="J140" s="228"/>
      <c r="K140" s="228"/>
      <c r="L140" s="232"/>
      <c r="M140" s="233"/>
      <c r="N140" s="234"/>
      <c r="O140" s="234"/>
      <c r="P140" s="234"/>
      <c r="Q140" s="234"/>
      <c r="R140" s="234"/>
      <c r="S140" s="234"/>
      <c r="T140" s="235"/>
      <c r="AT140" s="236" t="s">
        <v>138</v>
      </c>
      <c r="AU140" s="236" t="s">
        <v>86</v>
      </c>
      <c r="AV140" s="15" t="s">
        <v>84</v>
      </c>
      <c r="AW140" s="15" t="s">
        <v>32</v>
      </c>
      <c r="AX140" s="15" t="s">
        <v>76</v>
      </c>
      <c r="AY140" s="236" t="s">
        <v>127</v>
      </c>
    </row>
    <row r="141" spans="2:51" s="15" customFormat="1" ht="11.25">
      <c r="B141" s="227"/>
      <c r="C141" s="228"/>
      <c r="D141" s="199" t="s">
        <v>138</v>
      </c>
      <c r="E141" s="229" t="s">
        <v>1</v>
      </c>
      <c r="F141" s="230" t="s">
        <v>262</v>
      </c>
      <c r="G141" s="228"/>
      <c r="H141" s="229" t="s">
        <v>1</v>
      </c>
      <c r="I141" s="231"/>
      <c r="J141" s="228"/>
      <c r="K141" s="228"/>
      <c r="L141" s="232"/>
      <c r="M141" s="233"/>
      <c r="N141" s="234"/>
      <c r="O141" s="234"/>
      <c r="P141" s="234"/>
      <c r="Q141" s="234"/>
      <c r="R141" s="234"/>
      <c r="S141" s="234"/>
      <c r="T141" s="235"/>
      <c r="AT141" s="236" t="s">
        <v>138</v>
      </c>
      <c r="AU141" s="236" t="s">
        <v>86</v>
      </c>
      <c r="AV141" s="15" t="s">
        <v>84</v>
      </c>
      <c r="AW141" s="15" t="s">
        <v>32</v>
      </c>
      <c r="AX141" s="15" t="s">
        <v>76</v>
      </c>
      <c r="AY141" s="236" t="s">
        <v>127</v>
      </c>
    </row>
    <row r="142" spans="2:51" s="13" customFormat="1" ht="11.25">
      <c r="B142" s="204"/>
      <c r="C142" s="205"/>
      <c r="D142" s="199" t="s">
        <v>138</v>
      </c>
      <c r="E142" s="206" t="s">
        <v>1</v>
      </c>
      <c r="F142" s="207" t="s">
        <v>263</v>
      </c>
      <c r="G142" s="205"/>
      <c r="H142" s="208">
        <v>21375</v>
      </c>
      <c r="I142" s="209"/>
      <c r="J142" s="205"/>
      <c r="K142" s="205"/>
      <c r="L142" s="210"/>
      <c r="M142" s="211"/>
      <c r="N142" s="212"/>
      <c r="O142" s="212"/>
      <c r="P142" s="212"/>
      <c r="Q142" s="212"/>
      <c r="R142" s="212"/>
      <c r="S142" s="212"/>
      <c r="T142" s="213"/>
      <c r="AT142" s="214" t="s">
        <v>138</v>
      </c>
      <c r="AU142" s="214" t="s">
        <v>86</v>
      </c>
      <c r="AV142" s="13" t="s">
        <v>86</v>
      </c>
      <c r="AW142" s="13" t="s">
        <v>32</v>
      </c>
      <c r="AX142" s="13" t="s">
        <v>84</v>
      </c>
      <c r="AY142" s="214" t="s">
        <v>127</v>
      </c>
    </row>
    <row r="143" spans="1:65" s="2" customFormat="1" ht="21.75" customHeight="1">
      <c r="A143" s="34"/>
      <c r="B143" s="35"/>
      <c r="C143" s="186" t="s">
        <v>163</v>
      </c>
      <c r="D143" s="186" t="s">
        <v>129</v>
      </c>
      <c r="E143" s="187" t="s">
        <v>264</v>
      </c>
      <c r="F143" s="188" t="s">
        <v>265</v>
      </c>
      <c r="G143" s="189" t="s">
        <v>223</v>
      </c>
      <c r="H143" s="190">
        <v>1425</v>
      </c>
      <c r="I143" s="191"/>
      <c r="J143" s="192">
        <f>ROUND(I143*H143,2)</f>
        <v>0</v>
      </c>
      <c r="K143" s="188" t="s">
        <v>133</v>
      </c>
      <c r="L143" s="39"/>
      <c r="M143" s="193" t="s">
        <v>1</v>
      </c>
      <c r="N143" s="194" t="s">
        <v>41</v>
      </c>
      <c r="O143" s="71"/>
      <c r="P143" s="195">
        <f>O143*H143</f>
        <v>0</v>
      </c>
      <c r="Q143" s="195">
        <v>0</v>
      </c>
      <c r="R143" s="195">
        <f>Q143*H143</f>
        <v>0</v>
      </c>
      <c r="S143" s="195">
        <v>0</v>
      </c>
      <c r="T143" s="196">
        <f>S143*H143</f>
        <v>0</v>
      </c>
      <c r="U143" s="34"/>
      <c r="V143" s="34"/>
      <c r="W143" s="34"/>
      <c r="X143" s="34"/>
      <c r="Y143" s="34"/>
      <c r="Z143" s="34"/>
      <c r="AA143" s="34"/>
      <c r="AB143" s="34"/>
      <c r="AC143" s="34"/>
      <c r="AD143" s="34"/>
      <c r="AE143" s="34"/>
      <c r="AR143" s="197" t="s">
        <v>134</v>
      </c>
      <c r="AT143" s="197" t="s">
        <v>129</v>
      </c>
      <c r="AU143" s="197" t="s">
        <v>86</v>
      </c>
      <c r="AY143" s="17" t="s">
        <v>127</v>
      </c>
      <c r="BE143" s="198">
        <f>IF(N143="základní",J143,0)</f>
        <v>0</v>
      </c>
      <c r="BF143" s="198">
        <f>IF(N143="snížená",J143,0)</f>
        <v>0</v>
      </c>
      <c r="BG143" s="198">
        <f>IF(N143="zákl. přenesená",J143,0)</f>
        <v>0</v>
      </c>
      <c r="BH143" s="198">
        <f>IF(N143="sníž. přenesená",J143,0)</f>
        <v>0</v>
      </c>
      <c r="BI143" s="198">
        <f>IF(N143="nulová",J143,0)</f>
        <v>0</v>
      </c>
      <c r="BJ143" s="17" t="s">
        <v>84</v>
      </c>
      <c r="BK143" s="198">
        <f>ROUND(I143*H143,2)</f>
        <v>0</v>
      </c>
      <c r="BL143" s="17" t="s">
        <v>134</v>
      </c>
      <c r="BM143" s="197" t="s">
        <v>266</v>
      </c>
    </row>
    <row r="144" spans="1:47" s="2" customFormat="1" ht="19.5">
      <c r="A144" s="34"/>
      <c r="B144" s="35"/>
      <c r="C144" s="36"/>
      <c r="D144" s="199" t="s">
        <v>136</v>
      </c>
      <c r="E144" s="36"/>
      <c r="F144" s="200" t="s">
        <v>267</v>
      </c>
      <c r="G144" s="36"/>
      <c r="H144" s="36"/>
      <c r="I144" s="201"/>
      <c r="J144" s="36"/>
      <c r="K144" s="36"/>
      <c r="L144" s="39"/>
      <c r="M144" s="202"/>
      <c r="N144" s="203"/>
      <c r="O144" s="71"/>
      <c r="P144" s="71"/>
      <c r="Q144" s="71"/>
      <c r="R144" s="71"/>
      <c r="S144" s="71"/>
      <c r="T144" s="72"/>
      <c r="U144" s="34"/>
      <c r="V144" s="34"/>
      <c r="W144" s="34"/>
      <c r="X144" s="34"/>
      <c r="Y144" s="34"/>
      <c r="Z144" s="34"/>
      <c r="AA144" s="34"/>
      <c r="AB144" s="34"/>
      <c r="AC144" s="34"/>
      <c r="AD144" s="34"/>
      <c r="AE144" s="34"/>
      <c r="AT144" s="17" t="s">
        <v>136</v>
      </c>
      <c r="AU144" s="17" t="s">
        <v>86</v>
      </c>
    </row>
    <row r="145" spans="2:51" s="13" customFormat="1" ht="11.25">
      <c r="B145" s="204"/>
      <c r="C145" s="205"/>
      <c r="D145" s="199" t="s">
        <v>138</v>
      </c>
      <c r="E145" s="206" t="s">
        <v>1</v>
      </c>
      <c r="F145" s="207" t="s">
        <v>233</v>
      </c>
      <c r="G145" s="205"/>
      <c r="H145" s="208">
        <v>1425</v>
      </c>
      <c r="I145" s="209"/>
      <c r="J145" s="205"/>
      <c r="K145" s="205"/>
      <c r="L145" s="210"/>
      <c r="M145" s="211"/>
      <c r="N145" s="212"/>
      <c r="O145" s="212"/>
      <c r="P145" s="212"/>
      <c r="Q145" s="212"/>
      <c r="R145" s="212"/>
      <c r="S145" s="212"/>
      <c r="T145" s="213"/>
      <c r="AT145" s="214" t="s">
        <v>138</v>
      </c>
      <c r="AU145" s="214" t="s">
        <v>86</v>
      </c>
      <c r="AV145" s="13" t="s">
        <v>86</v>
      </c>
      <c r="AW145" s="13" t="s">
        <v>32</v>
      </c>
      <c r="AX145" s="13" t="s">
        <v>84</v>
      </c>
      <c r="AY145" s="214" t="s">
        <v>127</v>
      </c>
    </row>
    <row r="146" spans="1:65" s="2" customFormat="1" ht="16.5" customHeight="1">
      <c r="A146" s="34"/>
      <c r="B146" s="35"/>
      <c r="C146" s="186" t="s">
        <v>168</v>
      </c>
      <c r="D146" s="186" t="s">
        <v>129</v>
      </c>
      <c r="E146" s="187" t="s">
        <v>268</v>
      </c>
      <c r="F146" s="188" t="s">
        <v>269</v>
      </c>
      <c r="G146" s="189" t="s">
        <v>223</v>
      </c>
      <c r="H146" s="190">
        <v>1425</v>
      </c>
      <c r="I146" s="191"/>
      <c r="J146" s="192">
        <f>ROUND(I146*H146,2)</f>
        <v>0</v>
      </c>
      <c r="K146" s="188" t="s">
        <v>133</v>
      </c>
      <c r="L146" s="39"/>
      <c r="M146" s="193" t="s">
        <v>1</v>
      </c>
      <c r="N146" s="194" t="s">
        <v>41</v>
      </c>
      <c r="O146" s="71"/>
      <c r="P146" s="195">
        <f>O146*H146</f>
        <v>0</v>
      </c>
      <c r="Q146" s="195">
        <v>0</v>
      </c>
      <c r="R146" s="195">
        <f>Q146*H146</f>
        <v>0</v>
      </c>
      <c r="S146" s="195">
        <v>0</v>
      </c>
      <c r="T146" s="196">
        <f>S146*H146</f>
        <v>0</v>
      </c>
      <c r="U146" s="34"/>
      <c r="V146" s="34"/>
      <c r="W146" s="34"/>
      <c r="X146" s="34"/>
      <c r="Y146" s="34"/>
      <c r="Z146" s="34"/>
      <c r="AA146" s="34"/>
      <c r="AB146" s="34"/>
      <c r="AC146" s="34"/>
      <c r="AD146" s="34"/>
      <c r="AE146" s="34"/>
      <c r="AR146" s="197" t="s">
        <v>134</v>
      </c>
      <c r="AT146" s="197" t="s">
        <v>129</v>
      </c>
      <c r="AU146" s="197" t="s">
        <v>86</v>
      </c>
      <c r="AY146" s="17" t="s">
        <v>127</v>
      </c>
      <c r="BE146" s="198">
        <f>IF(N146="základní",J146,0)</f>
        <v>0</v>
      </c>
      <c r="BF146" s="198">
        <f>IF(N146="snížená",J146,0)</f>
        <v>0</v>
      </c>
      <c r="BG146" s="198">
        <f>IF(N146="zákl. přenesená",J146,0)</f>
        <v>0</v>
      </c>
      <c r="BH146" s="198">
        <f>IF(N146="sníž. přenesená",J146,0)</f>
        <v>0</v>
      </c>
      <c r="BI146" s="198">
        <f>IF(N146="nulová",J146,0)</f>
        <v>0</v>
      </c>
      <c r="BJ146" s="17" t="s">
        <v>84</v>
      </c>
      <c r="BK146" s="198">
        <f>ROUND(I146*H146,2)</f>
        <v>0</v>
      </c>
      <c r="BL146" s="17" t="s">
        <v>134</v>
      </c>
      <c r="BM146" s="197" t="s">
        <v>270</v>
      </c>
    </row>
    <row r="147" spans="1:47" s="2" customFormat="1" ht="11.25">
      <c r="A147" s="34"/>
      <c r="B147" s="35"/>
      <c r="C147" s="36"/>
      <c r="D147" s="199" t="s">
        <v>136</v>
      </c>
      <c r="E147" s="36"/>
      <c r="F147" s="200" t="s">
        <v>271</v>
      </c>
      <c r="G147" s="36"/>
      <c r="H147" s="36"/>
      <c r="I147" s="201"/>
      <c r="J147" s="36"/>
      <c r="K147" s="36"/>
      <c r="L147" s="39"/>
      <c r="M147" s="202"/>
      <c r="N147" s="203"/>
      <c r="O147" s="71"/>
      <c r="P147" s="71"/>
      <c r="Q147" s="71"/>
      <c r="R147" s="71"/>
      <c r="S147" s="71"/>
      <c r="T147" s="72"/>
      <c r="U147" s="34"/>
      <c r="V147" s="34"/>
      <c r="W147" s="34"/>
      <c r="X147" s="34"/>
      <c r="Y147" s="34"/>
      <c r="Z147" s="34"/>
      <c r="AA147" s="34"/>
      <c r="AB147" s="34"/>
      <c r="AC147" s="34"/>
      <c r="AD147" s="34"/>
      <c r="AE147" s="34"/>
      <c r="AT147" s="17" t="s">
        <v>136</v>
      </c>
      <c r="AU147" s="17" t="s">
        <v>86</v>
      </c>
    </row>
    <row r="148" spans="2:51" s="15" customFormat="1" ht="11.25">
      <c r="B148" s="227"/>
      <c r="C148" s="228"/>
      <c r="D148" s="199" t="s">
        <v>138</v>
      </c>
      <c r="E148" s="229" t="s">
        <v>1</v>
      </c>
      <c r="F148" s="230" t="s">
        <v>272</v>
      </c>
      <c r="G148" s="228"/>
      <c r="H148" s="229" t="s">
        <v>1</v>
      </c>
      <c r="I148" s="231"/>
      <c r="J148" s="228"/>
      <c r="K148" s="228"/>
      <c r="L148" s="232"/>
      <c r="M148" s="233"/>
      <c r="N148" s="234"/>
      <c r="O148" s="234"/>
      <c r="P148" s="234"/>
      <c r="Q148" s="234"/>
      <c r="R148" s="234"/>
      <c r="S148" s="234"/>
      <c r="T148" s="235"/>
      <c r="AT148" s="236" t="s">
        <v>138</v>
      </c>
      <c r="AU148" s="236" t="s">
        <v>86</v>
      </c>
      <c r="AV148" s="15" t="s">
        <v>84</v>
      </c>
      <c r="AW148" s="15" t="s">
        <v>32</v>
      </c>
      <c r="AX148" s="15" t="s">
        <v>76</v>
      </c>
      <c r="AY148" s="236" t="s">
        <v>127</v>
      </c>
    </row>
    <row r="149" spans="2:51" s="13" customFormat="1" ht="11.25">
      <c r="B149" s="204"/>
      <c r="C149" s="205"/>
      <c r="D149" s="199" t="s">
        <v>138</v>
      </c>
      <c r="E149" s="206" t="s">
        <v>1</v>
      </c>
      <c r="F149" s="207" t="s">
        <v>233</v>
      </c>
      <c r="G149" s="205"/>
      <c r="H149" s="208">
        <v>1425</v>
      </c>
      <c r="I149" s="209"/>
      <c r="J149" s="205"/>
      <c r="K149" s="205"/>
      <c r="L149" s="210"/>
      <c r="M149" s="211"/>
      <c r="N149" s="212"/>
      <c r="O149" s="212"/>
      <c r="P149" s="212"/>
      <c r="Q149" s="212"/>
      <c r="R149" s="212"/>
      <c r="S149" s="212"/>
      <c r="T149" s="213"/>
      <c r="AT149" s="214" t="s">
        <v>138</v>
      </c>
      <c r="AU149" s="214" t="s">
        <v>86</v>
      </c>
      <c r="AV149" s="13" t="s">
        <v>86</v>
      </c>
      <c r="AW149" s="13" t="s">
        <v>32</v>
      </c>
      <c r="AX149" s="13" t="s">
        <v>84</v>
      </c>
      <c r="AY149" s="214" t="s">
        <v>127</v>
      </c>
    </row>
    <row r="150" spans="1:65" s="2" customFormat="1" ht="24">
      <c r="A150" s="34"/>
      <c r="B150" s="35"/>
      <c r="C150" s="186" t="s">
        <v>174</v>
      </c>
      <c r="D150" s="186" t="s">
        <v>129</v>
      </c>
      <c r="E150" s="187" t="s">
        <v>273</v>
      </c>
      <c r="F150" s="188" t="s">
        <v>274</v>
      </c>
      <c r="G150" s="189" t="s">
        <v>145</v>
      </c>
      <c r="H150" s="190">
        <v>2850</v>
      </c>
      <c r="I150" s="191"/>
      <c r="J150" s="192">
        <f>ROUND(I150*H150,2)</f>
        <v>0</v>
      </c>
      <c r="K150" s="188" t="s">
        <v>133</v>
      </c>
      <c r="L150" s="39"/>
      <c r="M150" s="193" t="s">
        <v>1</v>
      </c>
      <c r="N150" s="194" t="s">
        <v>41</v>
      </c>
      <c r="O150" s="71"/>
      <c r="P150" s="195">
        <f>O150*H150</f>
        <v>0</v>
      </c>
      <c r="Q150" s="195">
        <v>0</v>
      </c>
      <c r="R150" s="195">
        <f>Q150*H150</f>
        <v>0</v>
      </c>
      <c r="S150" s="195">
        <v>0</v>
      </c>
      <c r="T150" s="196">
        <f>S150*H150</f>
        <v>0</v>
      </c>
      <c r="U150" s="34"/>
      <c r="V150" s="34"/>
      <c r="W150" s="34"/>
      <c r="X150" s="34"/>
      <c r="Y150" s="34"/>
      <c r="Z150" s="34"/>
      <c r="AA150" s="34"/>
      <c r="AB150" s="34"/>
      <c r="AC150" s="34"/>
      <c r="AD150" s="34"/>
      <c r="AE150" s="34"/>
      <c r="AR150" s="197" t="s">
        <v>134</v>
      </c>
      <c r="AT150" s="197" t="s">
        <v>129</v>
      </c>
      <c r="AU150" s="197" t="s">
        <v>86</v>
      </c>
      <c r="AY150" s="17" t="s">
        <v>127</v>
      </c>
      <c r="BE150" s="198">
        <f>IF(N150="základní",J150,0)</f>
        <v>0</v>
      </c>
      <c r="BF150" s="198">
        <f>IF(N150="snížená",J150,0)</f>
        <v>0</v>
      </c>
      <c r="BG150" s="198">
        <f>IF(N150="zákl. přenesená",J150,0)</f>
        <v>0</v>
      </c>
      <c r="BH150" s="198">
        <f>IF(N150="sníž. přenesená",J150,0)</f>
        <v>0</v>
      </c>
      <c r="BI150" s="198">
        <f>IF(N150="nulová",J150,0)</f>
        <v>0</v>
      </c>
      <c r="BJ150" s="17" t="s">
        <v>84</v>
      </c>
      <c r="BK150" s="198">
        <f>ROUND(I150*H150,2)</f>
        <v>0</v>
      </c>
      <c r="BL150" s="17" t="s">
        <v>134</v>
      </c>
      <c r="BM150" s="197" t="s">
        <v>275</v>
      </c>
    </row>
    <row r="151" spans="1:47" s="2" customFormat="1" ht="19.5">
      <c r="A151" s="34"/>
      <c r="B151" s="35"/>
      <c r="C151" s="36"/>
      <c r="D151" s="199" t="s">
        <v>136</v>
      </c>
      <c r="E151" s="36"/>
      <c r="F151" s="200" t="s">
        <v>276</v>
      </c>
      <c r="G151" s="36"/>
      <c r="H151" s="36"/>
      <c r="I151" s="201"/>
      <c r="J151" s="36"/>
      <c r="K151" s="36"/>
      <c r="L151" s="39"/>
      <c r="M151" s="202"/>
      <c r="N151" s="203"/>
      <c r="O151" s="71"/>
      <c r="P151" s="71"/>
      <c r="Q151" s="71"/>
      <c r="R151" s="71"/>
      <c r="S151" s="71"/>
      <c r="T151" s="72"/>
      <c r="U151" s="34"/>
      <c r="V151" s="34"/>
      <c r="W151" s="34"/>
      <c r="X151" s="34"/>
      <c r="Y151" s="34"/>
      <c r="Z151" s="34"/>
      <c r="AA151" s="34"/>
      <c r="AB151" s="34"/>
      <c r="AC151" s="34"/>
      <c r="AD151" s="34"/>
      <c r="AE151" s="34"/>
      <c r="AT151" s="17" t="s">
        <v>136</v>
      </c>
      <c r="AU151" s="17" t="s">
        <v>86</v>
      </c>
    </row>
    <row r="152" spans="2:51" s="15" customFormat="1" ht="11.25">
      <c r="B152" s="227"/>
      <c r="C152" s="228"/>
      <c r="D152" s="199" t="s">
        <v>138</v>
      </c>
      <c r="E152" s="229" t="s">
        <v>1</v>
      </c>
      <c r="F152" s="230" t="s">
        <v>277</v>
      </c>
      <c r="G152" s="228"/>
      <c r="H152" s="229" t="s">
        <v>1</v>
      </c>
      <c r="I152" s="231"/>
      <c r="J152" s="228"/>
      <c r="K152" s="228"/>
      <c r="L152" s="232"/>
      <c r="M152" s="233"/>
      <c r="N152" s="234"/>
      <c r="O152" s="234"/>
      <c r="P152" s="234"/>
      <c r="Q152" s="234"/>
      <c r="R152" s="234"/>
      <c r="S152" s="234"/>
      <c r="T152" s="235"/>
      <c r="AT152" s="236" t="s">
        <v>138</v>
      </c>
      <c r="AU152" s="236" t="s">
        <v>86</v>
      </c>
      <c r="AV152" s="15" t="s">
        <v>84</v>
      </c>
      <c r="AW152" s="15" t="s">
        <v>32</v>
      </c>
      <c r="AX152" s="15" t="s">
        <v>76</v>
      </c>
      <c r="AY152" s="236" t="s">
        <v>127</v>
      </c>
    </row>
    <row r="153" spans="2:51" s="15" customFormat="1" ht="11.25">
      <c r="B153" s="227"/>
      <c r="C153" s="228"/>
      <c r="D153" s="199" t="s">
        <v>138</v>
      </c>
      <c r="E153" s="229" t="s">
        <v>1</v>
      </c>
      <c r="F153" s="230" t="s">
        <v>278</v>
      </c>
      <c r="G153" s="228"/>
      <c r="H153" s="229" t="s">
        <v>1</v>
      </c>
      <c r="I153" s="231"/>
      <c r="J153" s="228"/>
      <c r="K153" s="228"/>
      <c r="L153" s="232"/>
      <c r="M153" s="233"/>
      <c r="N153" s="234"/>
      <c r="O153" s="234"/>
      <c r="P153" s="234"/>
      <c r="Q153" s="234"/>
      <c r="R153" s="234"/>
      <c r="S153" s="234"/>
      <c r="T153" s="235"/>
      <c r="AT153" s="236" t="s">
        <v>138</v>
      </c>
      <c r="AU153" s="236" t="s">
        <v>86</v>
      </c>
      <c r="AV153" s="15" t="s">
        <v>84</v>
      </c>
      <c r="AW153" s="15" t="s">
        <v>32</v>
      </c>
      <c r="AX153" s="15" t="s">
        <v>76</v>
      </c>
      <c r="AY153" s="236" t="s">
        <v>127</v>
      </c>
    </row>
    <row r="154" spans="2:51" s="13" customFormat="1" ht="11.25">
      <c r="B154" s="204"/>
      <c r="C154" s="205"/>
      <c r="D154" s="199" t="s">
        <v>138</v>
      </c>
      <c r="E154" s="206" t="s">
        <v>1</v>
      </c>
      <c r="F154" s="207" t="s">
        <v>279</v>
      </c>
      <c r="G154" s="205"/>
      <c r="H154" s="208">
        <v>2850</v>
      </c>
      <c r="I154" s="209"/>
      <c r="J154" s="205"/>
      <c r="K154" s="205"/>
      <c r="L154" s="210"/>
      <c r="M154" s="211"/>
      <c r="N154" s="212"/>
      <c r="O154" s="212"/>
      <c r="P154" s="212"/>
      <c r="Q154" s="212"/>
      <c r="R154" s="212"/>
      <c r="S154" s="212"/>
      <c r="T154" s="213"/>
      <c r="AT154" s="214" t="s">
        <v>138</v>
      </c>
      <c r="AU154" s="214" t="s">
        <v>86</v>
      </c>
      <c r="AV154" s="13" t="s">
        <v>86</v>
      </c>
      <c r="AW154" s="13" t="s">
        <v>32</v>
      </c>
      <c r="AX154" s="13" t="s">
        <v>84</v>
      </c>
      <c r="AY154" s="214" t="s">
        <v>127</v>
      </c>
    </row>
    <row r="155" spans="1:65" s="2" customFormat="1" ht="21.75" customHeight="1">
      <c r="A155" s="34"/>
      <c r="B155" s="35"/>
      <c r="C155" s="186" t="s">
        <v>179</v>
      </c>
      <c r="D155" s="186" t="s">
        <v>129</v>
      </c>
      <c r="E155" s="187" t="s">
        <v>280</v>
      </c>
      <c r="F155" s="188" t="s">
        <v>281</v>
      </c>
      <c r="G155" s="189" t="s">
        <v>145</v>
      </c>
      <c r="H155" s="190">
        <v>3700</v>
      </c>
      <c r="I155" s="191"/>
      <c r="J155" s="192">
        <f>ROUND(I155*H155,2)</f>
        <v>0</v>
      </c>
      <c r="K155" s="188" t="s">
        <v>133</v>
      </c>
      <c r="L155" s="39"/>
      <c r="M155" s="193" t="s">
        <v>1</v>
      </c>
      <c r="N155" s="194" t="s">
        <v>41</v>
      </c>
      <c r="O155" s="71"/>
      <c r="P155" s="195">
        <f>O155*H155</f>
        <v>0</v>
      </c>
      <c r="Q155" s="195">
        <v>0</v>
      </c>
      <c r="R155" s="195">
        <f>Q155*H155</f>
        <v>0</v>
      </c>
      <c r="S155" s="195">
        <v>0</v>
      </c>
      <c r="T155" s="196">
        <f>S155*H155</f>
        <v>0</v>
      </c>
      <c r="U155" s="34"/>
      <c r="V155" s="34"/>
      <c r="W155" s="34"/>
      <c r="X155" s="34"/>
      <c r="Y155" s="34"/>
      <c r="Z155" s="34"/>
      <c r="AA155" s="34"/>
      <c r="AB155" s="34"/>
      <c r="AC155" s="34"/>
      <c r="AD155" s="34"/>
      <c r="AE155" s="34"/>
      <c r="AR155" s="197" t="s">
        <v>134</v>
      </c>
      <c r="AT155" s="197" t="s">
        <v>129</v>
      </c>
      <c r="AU155" s="197" t="s">
        <v>86</v>
      </c>
      <c r="AY155" s="17" t="s">
        <v>127</v>
      </c>
      <c r="BE155" s="198">
        <f>IF(N155="základní",J155,0)</f>
        <v>0</v>
      </c>
      <c r="BF155" s="198">
        <f>IF(N155="snížená",J155,0)</f>
        <v>0</v>
      </c>
      <c r="BG155" s="198">
        <f>IF(N155="zákl. přenesená",J155,0)</f>
        <v>0</v>
      </c>
      <c r="BH155" s="198">
        <f>IF(N155="sníž. přenesená",J155,0)</f>
        <v>0</v>
      </c>
      <c r="BI155" s="198">
        <f>IF(N155="nulová",J155,0)</f>
        <v>0</v>
      </c>
      <c r="BJ155" s="17" t="s">
        <v>84</v>
      </c>
      <c r="BK155" s="198">
        <f>ROUND(I155*H155,2)</f>
        <v>0</v>
      </c>
      <c r="BL155" s="17" t="s">
        <v>134</v>
      </c>
      <c r="BM155" s="197" t="s">
        <v>282</v>
      </c>
    </row>
    <row r="156" spans="1:47" s="2" customFormat="1" ht="19.5">
      <c r="A156" s="34"/>
      <c r="B156" s="35"/>
      <c r="C156" s="36"/>
      <c r="D156" s="199" t="s">
        <v>136</v>
      </c>
      <c r="E156" s="36"/>
      <c r="F156" s="200" t="s">
        <v>283</v>
      </c>
      <c r="G156" s="36"/>
      <c r="H156" s="36"/>
      <c r="I156" s="201"/>
      <c r="J156" s="36"/>
      <c r="K156" s="36"/>
      <c r="L156" s="39"/>
      <c r="M156" s="202"/>
      <c r="N156" s="203"/>
      <c r="O156" s="71"/>
      <c r="P156" s="71"/>
      <c r="Q156" s="71"/>
      <c r="R156" s="71"/>
      <c r="S156" s="71"/>
      <c r="T156" s="72"/>
      <c r="U156" s="34"/>
      <c r="V156" s="34"/>
      <c r="W156" s="34"/>
      <c r="X156" s="34"/>
      <c r="Y156" s="34"/>
      <c r="Z156" s="34"/>
      <c r="AA156" s="34"/>
      <c r="AB156" s="34"/>
      <c r="AC156" s="34"/>
      <c r="AD156" s="34"/>
      <c r="AE156" s="34"/>
      <c r="AT156" s="17" t="s">
        <v>136</v>
      </c>
      <c r="AU156" s="17" t="s">
        <v>86</v>
      </c>
    </row>
    <row r="157" spans="2:51" s="15" customFormat="1" ht="11.25">
      <c r="B157" s="227"/>
      <c r="C157" s="228"/>
      <c r="D157" s="199" t="s">
        <v>138</v>
      </c>
      <c r="E157" s="229" t="s">
        <v>1</v>
      </c>
      <c r="F157" s="230" t="s">
        <v>284</v>
      </c>
      <c r="G157" s="228"/>
      <c r="H157" s="229" t="s">
        <v>1</v>
      </c>
      <c r="I157" s="231"/>
      <c r="J157" s="228"/>
      <c r="K157" s="228"/>
      <c r="L157" s="232"/>
      <c r="M157" s="233"/>
      <c r="N157" s="234"/>
      <c r="O157" s="234"/>
      <c r="P157" s="234"/>
      <c r="Q157" s="234"/>
      <c r="R157" s="234"/>
      <c r="S157" s="234"/>
      <c r="T157" s="235"/>
      <c r="AT157" s="236" t="s">
        <v>138</v>
      </c>
      <c r="AU157" s="236" t="s">
        <v>86</v>
      </c>
      <c r="AV157" s="15" t="s">
        <v>84</v>
      </c>
      <c r="AW157" s="15" t="s">
        <v>32</v>
      </c>
      <c r="AX157" s="15" t="s">
        <v>76</v>
      </c>
      <c r="AY157" s="236" t="s">
        <v>127</v>
      </c>
    </row>
    <row r="158" spans="2:51" s="13" customFormat="1" ht="11.25">
      <c r="B158" s="204"/>
      <c r="C158" s="205"/>
      <c r="D158" s="199" t="s">
        <v>138</v>
      </c>
      <c r="E158" s="206" t="s">
        <v>1</v>
      </c>
      <c r="F158" s="207" t="s">
        <v>285</v>
      </c>
      <c r="G158" s="205"/>
      <c r="H158" s="208">
        <v>3700</v>
      </c>
      <c r="I158" s="209"/>
      <c r="J158" s="205"/>
      <c r="K158" s="205"/>
      <c r="L158" s="210"/>
      <c r="M158" s="211"/>
      <c r="N158" s="212"/>
      <c r="O158" s="212"/>
      <c r="P158" s="212"/>
      <c r="Q158" s="212"/>
      <c r="R158" s="212"/>
      <c r="S158" s="212"/>
      <c r="T158" s="213"/>
      <c r="AT158" s="214" t="s">
        <v>138</v>
      </c>
      <c r="AU158" s="214" t="s">
        <v>86</v>
      </c>
      <c r="AV158" s="13" t="s">
        <v>86</v>
      </c>
      <c r="AW158" s="13" t="s">
        <v>32</v>
      </c>
      <c r="AX158" s="13" t="s">
        <v>84</v>
      </c>
      <c r="AY158" s="214" t="s">
        <v>127</v>
      </c>
    </row>
    <row r="159" spans="1:65" s="2" customFormat="1" ht="24.2" customHeight="1">
      <c r="A159" s="34"/>
      <c r="B159" s="35"/>
      <c r="C159" s="186" t="s">
        <v>185</v>
      </c>
      <c r="D159" s="186" t="s">
        <v>129</v>
      </c>
      <c r="E159" s="187" t="s">
        <v>286</v>
      </c>
      <c r="F159" s="188" t="s">
        <v>287</v>
      </c>
      <c r="G159" s="189" t="s">
        <v>223</v>
      </c>
      <c r="H159" s="190">
        <v>1425</v>
      </c>
      <c r="I159" s="191"/>
      <c r="J159" s="192">
        <f>ROUND(I159*H159,2)</f>
        <v>0</v>
      </c>
      <c r="K159" s="188" t="s">
        <v>1</v>
      </c>
      <c r="L159" s="39"/>
      <c r="M159" s="193" t="s">
        <v>1</v>
      </c>
      <c r="N159" s="194" t="s">
        <v>41</v>
      </c>
      <c r="O159" s="71"/>
      <c r="P159" s="195">
        <f>O159*H159</f>
        <v>0</v>
      </c>
      <c r="Q159" s="195">
        <v>0</v>
      </c>
      <c r="R159" s="195">
        <f>Q159*H159</f>
        <v>0</v>
      </c>
      <c r="S159" s="195">
        <v>0</v>
      </c>
      <c r="T159" s="196">
        <f>S159*H159</f>
        <v>0</v>
      </c>
      <c r="U159" s="34"/>
      <c r="V159" s="34"/>
      <c r="W159" s="34"/>
      <c r="X159" s="34"/>
      <c r="Y159" s="34"/>
      <c r="Z159" s="34"/>
      <c r="AA159" s="34"/>
      <c r="AB159" s="34"/>
      <c r="AC159" s="34"/>
      <c r="AD159" s="34"/>
      <c r="AE159" s="34"/>
      <c r="AR159" s="197" t="s">
        <v>134</v>
      </c>
      <c r="AT159" s="197" t="s">
        <v>129</v>
      </c>
      <c r="AU159" s="197" t="s">
        <v>86</v>
      </c>
      <c r="AY159" s="17" t="s">
        <v>127</v>
      </c>
      <c r="BE159" s="198">
        <f>IF(N159="základní",J159,0)</f>
        <v>0</v>
      </c>
      <c r="BF159" s="198">
        <f>IF(N159="snížená",J159,0)</f>
        <v>0</v>
      </c>
      <c r="BG159" s="198">
        <f>IF(N159="zákl. přenesená",J159,0)</f>
        <v>0</v>
      </c>
      <c r="BH159" s="198">
        <f>IF(N159="sníž. přenesená",J159,0)</f>
        <v>0</v>
      </c>
      <c r="BI159" s="198">
        <f>IF(N159="nulová",J159,0)</f>
        <v>0</v>
      </c>
      <c r="BJ159" s="17" t="s">
        <v>84</v>
      </c>
      <c r="BK159" s="198">
        <f>ROUND(I159*H159,2)</f>
        <v>0</v>
      </c>
      <c r="BL159" s="17" t="s">
        <v>134</v>
      </c>
      <c r="BM159" s="197" t="s">
        <v>288</v>
      </c>
    </row>
    <row r="160" spans="1:47" s="2" customFormat="1" ht="11.25">
      <c r="A160" s="34"/>
      <c r="B160" s="35"/>
      <c r="C160" s="36"/>
      <c r="D160" s="199" t="s">
        <v>136</v>
      </c>
      <c r="E160" s="36"/>
      <c r="F160" s="200" t="s">
        <v>287</v>
      </c>
      <c r="G160" s="36"/>
      <c r="H160" s="36"/>
      <c r="I160" s="201"/>
      <c r="J160" s="36"/>
      <c r="K160" s="36"/>
      <c r="L160" s="39"/>
      <c r="M160" s="202"/>
      <c r="N160" s="203"/>
      <c r="O160" s="71"/>
      <c r="P160" s="71"/>
      <c r="Q160" s="71"/>
      <c r="R160" s="71"/>
      <c r="S160" s="71"/>
      <c r="T160" s="72"/>
      <c r="U160" s="34"/>
      <c r="V160" s="34"/>
      <c r="W160" s="34"/>
      <c r="X160" s="34"/>
      <c r="Y160" s="34"/>
      <c r="Z160" s="34"/>
      <c r="AA160" s="34"/>
      <c r="AB160" s="34"/>
      <c r="AC160" s="34"/>
      <c r="AD160" s="34"/>
      <c r="AE160" s="34"/>
      <c r="AT160" s="17" t="s">
        <v>136</v>
      </c>
      <c r="AU160" s="17" t="s">
        <v>86</v>
      </c>
    </row>
    <row r="161" spans="1:47" s="2" customFormat="1" ht="48.75">
      <c r="A161" s="34"/>
      <c r="B161" s="35"/>
      <c r="C161" s="36"/>
      <c r="D161" s="199" t="s">
        <v>207</v>
      </c>
      <c r="E161" s="36"/>
      <c r="F161" s="226" t="s">
        <v>289</v>
      </c>
      <c r="G161" s="36"/>
      <c r="H161" s="36"/>
      <c r="I161" s="201"/>
      <c r="J161" s="36"/>
      <c r="K161" s="36"/>
      <c r="L161" s="39"/>
      <c r="M161" s="202"/>
      <c r="N161" s="203"/>
      <c r="O161" s="71"/>
      <c r="P161" s="71"/>
      <c r="Q161" s="71"/>
      <c r="R161" s="71"/>
      <c r="S161" s="71"/>
      <c r="T161" s="72"/>
      <c r="U161" s="34"/>
      <c r="V161" s="34"/>
      <c r="W161" s="34"/>
      <c r="X161" s="34"/>
      <c r="Y161" s="34"/>
      <c r="Z161" s="34"/>
      <c r="AA161" s="34"/>
      <c r="AB161" s="34"/>
      <c r="AC161" s="34"/>
      <c r="AD161" s="34"/>
      <c r="AE161" s="34"/>
      <c r="AT161" s="17" t="s">
        <v>207</v>
      </c>
      <c r="AU161" s="17" t="s">
        <v>86</v>
      </c>
    </row>
    <row r="162" spans="2:51" s="13" customFormat="1" ht="11.25">
      <c r="B162" s="204"/>
      <c r="C162" s="205"/>
      <c r="D162" s="199" t="s">
        <v>138</v>
      </c>
      <c r="E162" s="206" t="s">
        <v>1</v>
      </c>
      <c r="F162" s="207" t="s">
        <v>233</v>
      </c>
      <c r="G162" s="205"/>
      <c r="H162" s="208">
        <v>1425</v>
      </c>
      <c r="I162" s="209"/>
      <c r="J162" s="205"/>
      <c r="K162" s="205"/>
      <c r="L162" s="210"/>
      <c r="M162" s="237"/>
      <c r="N162" s="238"/>
      <c r="O162" s="238"/>
      <c r="P162" s="238"/>
      <c r="Q162" s="238"/>
      <c r="R162" s="238"/>
      <c r="S162" s="238"/>
      <c r="T162" s="239"/>
      <c r="AT162" s="214" t="s">
        <v>138</v>
      </c>
      <c r="AU162" s="214" t="s">
        <v>86</v>
      </c>
      <c r="AV162" s="13" t="s">
        <v>86</v>
      </c>
      <c r="AW162" s="13" t="s">
        <v>32</v>
      </c>
      <c r="AX162" s="13" t="s">
        <v>84</v>
      </c>
      <c r="AY162" s="214" t="s">
        <v>127</v>
      </c>
    </row>
    <row r="163" spans="1:31" s="2" customFormat="1" ht="6.95" customHeight="1">
      <c r="A163" s="34"/>
      <c r="B163" s="54"/>
      <c r="C163" s="55"/>
      <c r="D163" s="55"/>
      <c r="E163" s="55"/>
      <c r="F163" s="55"/>
      <c r="G163" s="55"/>
      <c r="H163" s="55"/>
      <c r="I163" s="55"/>
      <c r="J163" s="55"/>
      <c r="K163" s="55"/>
      <c r="L163" s="39"/>
      <c r="M163" s="34"/>
      <c r="O163" s="34"/>
      <c r="P163" s="34"/>
      <c r="Q163" s="34"/>
      <c r="R163" s="34"/>
      <c r="S163" s="34"/>
      <c r="T163" s="34"/>
      <c r="U163" s="34"/>
      <c r="V163" s="34"/>
      <c r="W163" s="34"/>
      <c r="X163" s="34"/>
      <c r="Y163" s="34"/>
      <c r="Z163" s="34"/>
      <c r="AA163" s="34"/>
      <c r="AB163" s="34"/>
      <c r="AC163" s="34"/>
      <c r="AD163" s="34"/>
      <c r="AE163" s="34"/>
    </row>
  </sheetData>
  <sheetProtection algorithmName="SHA-512" hashValue="LckwKv3HU7cShT2tvmULvli7XguM+gURi6TX1EOvy3MGq2QofJXzjTqI3ol3CTo8JNuHJ2ssevHktId9uGSXRA==" saltValue="3QXEAoBDDx5FKVAhBPnmcB8cxP4Kh/NipNJ6DecywDrjm2i0dF4NypxVbSsr+3Ul00Gg3/kf8n7yJnOOsi0dxQ==" spinCount="100000" sheet="1" objects="1" scenarios="1" formatColumns="0" formatRows="0" autoFilter="0"/>
  <autoFilter ref="C117:K162"/>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1"/>
  <sheetViews>
    <sheetView showGridLines="0" workbookViewId="0" topLeftCell="A122">
      <selection activeCell="F138" sqref="F138"/>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09"/>
      <c r="M2" s="309"/>
      <c r="N2" s="309"/>
      <c r="O2" s="309"/>
      <c r="P2" s="309"/>
      <c r="Q2" s="309"/>
      <c r="R2" s="309"/>
      <c r="S2" s="309"/>
      <c r="T2" s="309"/>
      <c r="U2" s="309"/>
      <c r="V2" s="309"/>
      <c r="AT2" s="17" t="s">
        <v>92</v>
      </c>
      <c r="AZ2" s="240" t="s">
        <v>290</v>
      </c>
      <c r="BA2" s="240" t="s">
        <v>1</v>
      </c>
      <c r="BB2" s="240" t="s">
        <v>1</v>
      </c>
      <c r="BC2" s="240" t="s">
        <v>291</v>
      </c>
      <c r="BD2" s="240" t="s">
        <v>86</v>
      </c>
    </row>
    <row r="3" spans="2:56" s="1" customFormat="1" ht="6.95" customHeight="1">
      <c r="B3" s="108"/>
      <c r="C3" s="109"/>
      <c r="D3" s="109"/>
      <c r="E3" s="109"/>
      <c r="F3" s="109"/>
      <c r="G3" s="109"/>
      <c r="H3" s="109"/>
      <c r="I3" s="109"/>
      <c r="J3" s="109"/>
      <c r="K3" s="109"/>
      <c r="L3" s="20"/>
      <c r="AT3" s="17" t="s">
        <v>86</v>
      </c>
      <c r="AZ3" s="240" t="s">
        <v>292</v>
      </c>
      <c r="BA3" s="240" t="s">
        <v>1</v>
      </c>
      <c r="BB3" s="240" t="s">
        <v>1</v>
      </c>
      <c r="BC3" s="240" t="s">
        <v>293</v>
      </c>
      <c r="BD3" s="240" t="s">
        <v>86</v>
      </c>
    </row>
    <row r="4" spans="2:46" s="1" customFormat="1" ht="24.95" customHeight="1">
      <c r="B4" s="20"/>
      <c r="D4" s="110" t="s">
        <v>102</v>
      </c>
      <c r="L4" s="20"/>
      <c r="M4" s="111" t="s">
        <v>10</v>
      </c>
      <c r="AT4" s="17" t="s">
        <v>4</v>
      </c>
    </row>
    <row r="5" spans="2:12" s="1" customFormat="1" ht="6.95" customHeight="1">
      <c r="B5" s="20"/>
      <c r="L5" s="20"/>
    </row>
    <row r="6" spans="2:12" s="1" customFormat="1" ht="12" customHeight="1">
      <c r="B6" s="20"/>
      <c r="D6" s="112" t="s">
        <v>16</v>
      </c>
      <c r="L6" s="20"/>
    </row>
    <row r="7" spans="2:12" s="1" customFormat="1" ht="26.25" customHeight="1">
      <c r="B7" s="20"/>
      <c r="E7" s="310" t="str">
        <f>'Rekapitulace stavby'!K6</f>
        <v>PD - Technická a dopravní  infrastruktura pro 36 RD Ježník III - nádrž B</v>
      </c>
      <c r="F7" s="311"/>
      <c r="G7" s="311"/>
      <c r="H7" s="311"/>
      <c r="L7" s="20"/>
    </row>
    <row r="8" spans="1:31" s="2" customFormat="1" ht="12" customHeight="1">
      <c r="A8" s="34"/>
      <c r="B8" s="39"/>
      <c r="C8" s="34"/>
      <c r="D8" s="112" t="s">
        <v>103</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312" t="s">
        <v>294</v>
      </c>
      <c r="F9" s="313"/>
      <c r="G9" s="313"/>
      <c r="H9" s="313"/>
      <c r="I9" s="34"/>
      <c r="J9" s="34"/>
      <c r="K9" s="34"/>
      <c r="L9" s="51"/>
      <c r="S9" s="34"/>
      <c r="T9" s="34"/>
      <c r="U9" s="34"/>
      <c r="V9" s="34"/>
      <c r="W9" s="34"/>
      <c r="X9" s="34"/>
      <c r="Y9" s="34"/>
      <c r="Z9" s="34"/>
      <c r="AA9" s="34"/>
      <c r="AB9" s="34"/>
      <c r="AC9" s="34"/>
      <c r="AD9" s="34"/>
      <c r="AE9" s="34"/>
    </row>
    <row r="10" spans="1:31"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2" t="s">
        <v>20</v>
      </c>
      <c r="E12" s="34"/>
      <c r="F12" s="113" t="s">
        <v>21</v>
      </c>
      <c r="G12" s="34"/>
      <c r="H12" s="34"/>
      <c r="I12" s="112" t="s">
        <v>22</v>
      </c>
      <c r="J12" s="114" t="str">
        <f>'Rekapitulace stavby'!AN8</f>
        <v>24. 4. 2020</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2" t="s">
        <v>24</v>
      </c>
      <c r="E14" s="34"/>
      <c r="F14" s="34"/>
      <c r="G14" s="34"/>
      <c r="H14" s="34"/>
      <c r="I14" s="112" t="s">
        <v>25</v>
      </c>
      <c r="J14" s="113"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3" t="s">
        <v>26</v>
      </c>
      <c r="F15" s="34"/>
      <c r="G15" s="34"/>
      <c r="H15" s="34"/>
      <c r="I15" s="112" t="s">
        <v>27</v>
      </c>
      <c r="J15" s="113"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28</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4" t="str">
        <f>'Rekapitulace stavby'!E14</f>
        <v>Vyplň údaj</v>
      </c>
      <c r="F18" s="315"/>
      <c r="G18" s="315"/>
      <c r="H18" s="315"/>
      <c r="I18" s="112"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30</v>
      </c>
      <c r="E20" s="34"/>
      <c r="F20" s="34"/>
      <c r="G20" s="34"/>
      <c r="H20" s="34"/>
      <c r="I20" s="112" t="s">
        <v>25</v>
      </c>
      <c r="J20" s="113"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
        <v>31</v>
      </c>
      <c r="F21" s="34"/>
      <c r="G21" s="34"/>
      <c r="H21" s="34"/>
      <c r="I21" s="112" t="s">
        <v>27</v>
      </c>
      <c r="J21" s="113"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25</v>
      </c>
      <c r="J23" s="113" t="s">
        <v>1</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
        <v>34</v>
      </c>
      <c r="F24" s="34"/>
      <c r="G24" s="34"/>
      <c r="H24" s="34"/>
      <c r="I24" s="112" t="s">
        <v>27</v>
      </c>
      <c r="J24" s="113" t="s">
        <v>1</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316" t="s">
        <v>1</v>
      </c>
      <c r="F27" s="316"/>
      <c r="G27" s="316"/>
      <c r="H27" s="316"/>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36</v>
      </c>
      <c r="E30" s="34"/>
      <c r="F30" s="34"/>
      <c r="G30" s="34"/>
      <c r="H30" s="34"/>
      <c r="I30" s="34"/>
      <c r="J30" s="120">
        <f>ROUND(J121,2)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38</v>
      </c>
      <c r="G32" s="34"/>
      <c r="H32" s="34"/>
      <c r="I32" s="121" t="s">
        <v>37</v>
      </c>
      <c r="J32" s="121" t="s">
        <v>39</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40</v>
      </c>
      <c r="E33" s="112" t="s">
        <v>41</v>
      </c>
      <c r="F33" s="123">
        <f>ROUND((SUM(BE121:BE290)),2)</f>
        <v>0</v>
      </c>
      <c r="G33" s="34"/>
      <c r="H33" s="34"/>
      <c r="I33" s="124">
        <v>0.21</v>
      </c>
      <c r="J33" s="123">
        <f>ROUND(((SUM(BE121:BE290))*I33),2)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42</v>
      </c>
      <c r="F34" s="123">
        <f>ROUND((SUM(BF121:BF290)),2)</f>
        <v>0</v>
      </c>
      <c r="G34" s="34"/>
      <c r="H34" s="34"/>
      <c r="I34" s="124">
        <v>0.15</v>
      </c>
      <c r="J34" s="123">
        <f>ROUND(((SUM(BF121:BF290))*I34),2)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43</v>
      </c>
      <c r="F35" s="123">
        <f>ROUND((SUM(BG121:BG290)),2)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44</v>
      </c>
      <c r="F36" s="123">
        <f>ROUND((SUM(BH121:BH290)),2)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45</v>
      </c>
      <c r="F37" s="123">
        <f>ROUND((SUM(BI121:BI290)),2)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46</v>
      </c>
      <c r="E39" s="127"/>
      <c r="F39" s="127"/>
      <c r="G39" s="128" t="s">
        <v>47</v>
      </c>
      <c r="H39" s="129" t="s">
        <v>48</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2" t="s">
        <v>49</v>
      </c>
      <c r="E50" s="133"/>
      <c r="F50" s="133"/>
      <c r="G50" s="132" t="s">
        <v>50</v>
      </c>
      <c r="H50" s="133"/>
      <c r="I50" s="133"/>
      <c r="J50" s="133"/>
      <c r="K50" s="133"/>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34" t="s">
        <v>51</v>
      </c>
      <c r="E61" s="135"/>
      <c r="F61" s="136" t="s">
        <v>52</v>
      </c>
      <c r="G61" s="134" t="s">
        <v>51</v>
      </c>
      <c r="H61" s="135"/>
      <c r="I61" s="135"/>
      <c r="J61" s="137" t="s">
        <v>52</v>
      </c>
      <c r="K61" s="135"/>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2" t="s">
        <v>53</v>
      </c>
      <c r="E65" s="138"/>
      <c r="F65" s="138"/>
      <c r="G65" s="132" t="s">
        <v>54</v>
      </c>
      <c r="H65" s="138"/>
      <c r="I65" s="138"/>
      <c r="J65" s="138"/>
      <c r="K65" s="138"/>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34" t="s">
        <v>51</v>
      </c>
      <c r="E76" s="135"/>
      <c r="F76" s="136" t="s">
        <v>52</v>
      </c>
      <c r="G76" s="134" t="s">
        <v>51</v>
      </c>
      <c r="H76" s="135"/>
      <c r="I76" s="135"/>
      <c r="J76" s="137" t="s">
        <v>52</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31"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c r="A82" s="34"/>
      <c r="B82" s="35"/>
      <c r="C82" s="23" t="s">
        <v>105</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26.25" customHeight="1">
      <c r="A85" s="34"/>
      <c r="B85" s="35"/>
      <c r="C85" s="36"/>
      <c r="D85" s="36"/>
      <c r="E85" s="317" t="str">
        <f>E7</f>
        <v>PD - Technická a dopravní  infrastruktura pro 36 RD Ježník III - nádrž B</v>
      </c>
      <c r="F85" s="318"/>
      <c r="G85" s="318"/>
      <c r="H85" s="318"/>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103</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69" t="str">
        <f>E9</f>
        <v>045972_03 - 03_Oprava hráze</v>
      </c>
      <c r="F87" s="319"/>
      <c r="G87" s="319"/>
      <c r="H87" s="319"/>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Krnov</v>
      </c>
      <c r="G89" s="36"/>
      <c r="H89" s="36"/>
      <c r="I89" s="29" t="s">
        <v>22</v>
      </c>
      <c r="J89" s="66" t="str">
        <f>IF(J12="","",J12)</f>
        <v>24. 4. 2020</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c r="A91" s="34"/>
      <c r="B91" s="35"/>
      <c r="C91" s="29" t="s">
        <v>24</v>
      </c>
      <c r="D91" s="36"/>
      <c r="E91" s="36"/>
      <c r="F91" s="27" t="str">
        <f>E15</f>
        <v>Město Krnov</v>
      </c>
      <c r="G91" s="36"/>
      <c r="H91" s="36"/>
      <c r="I91" s="29" t="s">
        <v>30</v>
      </c>
      <c r="J91" s="32" t="str">
        <f>E21</f>
        <v>Lesprojekt Krnov, s.r.o.</v>
      </c>
      <c r="K91" s="36"/>
      <c r="L91" s="51"/>
      <c r="S91" s="34"/>
      <c r="T91" s="34"/>
      <c r="U91" s="34"/>
      <c r="V91" s="34"/>
      <c r="W91" s="34"/>
      <c r="X91" s="34"/>
      <c r="Y91" s="34"/>
      <c r="Z91" s="34"/>
      <c r="AA91" s="34"/>
      <c r="AB91" s="34"/>
      <c r="AC91" s="34"/>
      <c r="AD91" s="34"/>
      <c r="AE91" s="34"/>
    </row>
    <row r="92" spans="1:31" s="2" customFormat="1" ht="15.2" customHeight="1">
      <c r="A92" s="34"/>
      <c r="B92" s="35"/>
      <c r="C92" s="29" t="s">
        <v>28</v>
      </c>
      <c r="D92" s="36"/>
      <c r="E92" s="36"/>
      <c r="F92" s="27" t="str">
        <f>IF(E18="","",E18)</f>
        <v>Vyplň údaj</v>
      </c>
      <c r="G92" s="36"/>
      <c r="H92" s="36"/>
      <c r="I92" s="29" t="s">
        <v>33</v>
      </c>
      <c r="J92" s="32" t="str">
        <f>E24</f>
        <v>Ing. Vlasta Horáková</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3" t="s">
        <v>106</v>
      </c>
      <c r="D94" s="144"/>
      <c r="E94" s="144"/>
      <c r="F94" s="144"/>
      <c r="G94" s="144"/>
      <c r="H94" s="144"/>
      <c r="I94" s="144"/>
      <c r="J94" s="145" t="s">
        <v>107</v>
      </c>
      <c r="K94" s="144"/>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108</v>
      </c>
      <c r="D96" s="36"/>
      <c r="E96" s="36"/>
      <c r="F96" s="36"/>
      <c r="G96" s="36"/>
      <c r="H96" s="36"/>
      <c r="I96" s="36"/>
      <c r="J96" s="84">
        <f>J121</f>
        <v>0</v>
      </c>
      <c r="K96" s="36"/>
      <c r="L96" s="51"/>
      <c r="S96" s="34"/>
      <c r="T96" s="34"/>
      <c r="U96" s="34"/>
      <c r="V96" s="34"/>
      <c r="W96" s="34"/>
      <c r="X96" s="34"/>
      <c r="Y96" s="34"/>
      <c r="Z96" s="34"/>
      <c r="AA96" s="34"/>
      <c r="AB96" s="34"/>
      <c r="AC96" s="34"/>
      <c r="AD96" s="34"/>
      <c r="AE96" s="34"/>
      <c r="AU96" s="17" t="s">
        <v>109</v>
      </c>
    </row>
    <row r="97" spans="2:12" s="9" customFormat="1" ht="24.95" customHeight="1">
      <c r="B97" s="147"/>
      <c r="C97" s="148"/>
      <c r="D97" s="149" t="s">
        <v>110</v>
      </c>
      <c r="E97" s="150"/>
      <c r="F97" s="150"/>
      <c r="G97" s="150"/>
      <c r="H97" s="150"/>
      <c r="I97" s="150"/>
      <c r="J97" s="151">
        <f>J122</f>
        <v>0</v>
      </c>
      <c r="K97" s="148"/>
      <c r="L97" s="152"/>
    </row>
    <row r="98" spans="2:12" s="10" customFormat="1" ht="19.9" customHeight="1">
      <c r="B98" s="153"/>
      <c r="C98" s="154"/>
      <c r="D98" s="155" t="s">
        <v>111</v>
      </c>
      <c r="E98" s="156"/>
      <c r="F98" s="156"/>
      <c r="G98" s="156"/>
      <c r="H98" s="156"/>
      <c r="I98" s="156"/>
      <c r="J98" s="157">
        <f>J123</f>
        <v>0</v>
      </c>
      <c r="K98" s="154"/>
      <c r="L98" s="158"/>
    </row>
    <row r="99" spans="2:12" s="10" customFormat="1" ht="19.9" customHeight="1">
      <c r="B99" s="153"/>
      <c r="C99" s="154"/>
      <c r="D99" s="155" t="s">
        <v>295</v>
      </c>
      <c r="E99" s="156"/>
      <c r="F99" s="156"/>
      <c r="G99" s="156"/>
      <c r="H99" s="156"/>
      <c r="I99" s="156"/>
      <c r="J99" s="157">
        <f>J252</f>
        <v>0</v>
      </c>
      <c r="K99" s="154"/>
      <c r="L99" s="158"/>
    </row>
    <row r="100" spans="2:12" s="10" customFormat="1" ht="19.9" customHeight="1">
      <c r="B100" s="153"/>
      <c r="C100" s="154"/>
      <c r="D100" s="155" t="s">
        <v>296</v>
      </c>
      <c r="E100" s="156"/>
      <c r="F100" s="156"/>
      <c r="G100" s="156"/>
      <c r="H100" s="156"/>
      <c r="I100" s="156"/>
      <c r="J100" s="157">
        <f>J283</f>
        <v>0</v>
      </c>
      <c r="K100" s="154"/>
      <c r="L100" s="158"/>
    </row>
    <row r="101" spans="2:12" s="10" customFormat="1" ht="19.9" customHeight="1">
      <c r="B101" s="153"/>
      <c r="C101" s="154"/>
      <c r="D101" s="155" t="s">
        <v>297</v>
      </c>
      <c r="E101" s="156"/>
      <c r="F101" s="156"/>
      <c r="G101" s="156"/>
      <c r="H101" s="156"/>
      <c r="I101" s="156"/>
      <c r="J101" s="157">
        <f>J288</f>
        <v>0</v>
      </c>
      <c r="K101" s="154"/>
      <c r="L101" s="158"/>
    </row>
    <row r="102" spans="1:31" s="2" customFormat="1" ht="21.75" customHeight="1">
      <c r="A102" s="34"/>
      <c r="B102" s="35"/>
      <c r="C102" s="36"/>
      <c r="D102" s="36"/>
      <c r="E102" s="36"/>
      <c r="F102" s="36"/>
      <c r="G102" s="36"/>
      <c r="H102" s="36"/>
      <c r="I102" s="36"/>
      <c r="J102" s="36"/>
      <c r="K102" s="36"/>
      <c r="L102" s="51"/>
      <c r="S102" s="34"/>
      <c r="T102" s="34"/>
      <c r="U102" s="34"/>
      <c r="V102" s="34"/>
      <c r="W102" s="34"/>
      <c r="X102" s="34"/>
      <c r="Y102" s="34"/>
      <c r="Z102" s="34"/>
      <c r="AA102" s="34"/>
      <c r="AB102" s="34"/>
      <c r="AC102" s="34"/>
      <c r="AD102" s="34"/>
      <c r="AE102" s="34"/>
    </row>
    <row r="103" spans="1:31" s="2" customFormat="1" ht="6.95" customHeight="1">
      <c r="A103" s="34"/>
      <c r="B103" s="54"/>
      <c r="C103" s="55"/>
      <c r="D103" s="55"/>
      <c r="E103" s="55"/>
      <c r="F103" s="55"/>
      <c r="G103" s="55"/>
      <c r="H103" s="55"/>
      <c r="I103" s="55"/>
      <c r="J103" s="55"/>
      <c r="K103" s="55"/>
      <c r="L103" s="51"/>
      <c r="S103" s="34"/>
      <c r="T103" s="34"/>
      <c r="U103" s="34"/>
      <c r="V103" s="34"/>
      <c r="W103" s="34"/>
      <c r="X103" s="34"/>
      <c r="Y103" s="34"/>
      <c r="Z103" s="34"/>
      <c r="AA103" s="34"/>
      <c r="AB103" s="34"/>
      <c r="AC103" s="34"/>
      <c r="AD103" s="34"/>
      <c r="AE103" s="34"/>
    </row>
    <row r="107" spans="1:31" s="2" customFormat="1" ht="6.95" customHeight="1">
      <c r="A107" s="34"/>
      <c r="B107" s="56"/>
      <c r="C107" s="57"/>
      <c r="D107" s="57"/>
      <c r="E107" s="57"/>
      <c r="F107" s="57"/>
      <c r="G107" s="57"/>
      <c r="H107" s="57"/>
      <c r="I107" s="57"/>
      <c r="J107" s="57"/>
      <c r="K107" s="57"/>
      <c r="L107" s="51"/>
      <c r="S107" s="34"/>
      <c r="T107" s="34"/>
      <c r="U107" s="34"/>
      <c r="V107" s="34"/>
      <c r="W107" s="34"/>
      <c r="X107" s="34"/>
      <c r="Y107" s="34"/>
      <c r="Z107" s="34"/>
      <c r="AA107" s="34"/>
      <c r="AB107" s="34"/>
      <c r="AC107" s="34"/>
      <c r="AD107" s="34"/>
      <c r="AE107" s="34"/>
    </row>
    <row r="108" spans="1:31" s="2" customFormat="1" ht="24.95" customHeight="1">
      <c r="A108" s="34"/>
      <c r="B108" s="35"/>
      <c r="C108" s="23" t="s">
        <v>112</v>
      </c>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6.95" customHeight="1">
      <c r="A109" s="34"/>
      <c r="B109" s="35"/>
      <c r="C109" s="36"/>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12" customHeight="1">
      <c r="A110" s="34"/>
      <c r="B110" s="35"/>
      <c r="C110" s="29" t="s">
        <v>16</v>
      </c>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26.25" customHeight="1">
      <c r="A111" s="34"/>
      <c r="B111" s="35"/>
      <c r="C111" s="36"/>
      <c r="D111" s="36"/>
      <c r="E111" s="317" t="str">
        <f>E7</f>
        <v>PD - Technická a dopravní  infrastruktura pro 36 RD Ježník III - nádrž B</v>
      </c>
      <c r="F111" s="318"/>
      <c r="G111" s="318"/>
      <c r="H111" s="318"/>
      <c r="I111" s="36"/>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103</v>
      </c>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269" t="str">
        <f>E9</f>
        <v>045972_03 - 03_Oprava hráze</v>
      </c>
      <c r="F113" s="319"/>
      <c r="G113" s="319"/>
      <c r="H113" s="319"/>
      <c r="I113" s="36"/>
      <c r="J113" s="36"/>
      <c r="K113" s="36"/>
      <c r="L113" s="51"/>
      <c r="S113" s="34"/>
      <c r="T113" s="34"/>
      <c r="U113" s="34"/>
      <c r="V113" s="34"/>
      <c r="W113" s="34"/>
      <c r="X113" s="34"/>
      <c r="Y113" s="34"/>
      <c r="Z113" s="34"/>
      <c r="AA113" s="34"/>
      <c r="AB113" s="34"/>
      <c r="AC113" s="34"/>
      <c r="AD113" s="34"/>
      <c r="AE113" s="34"/>
    </row>
    <row r="114" spans="1:31" s="2" customFormat="1" ht="6.95" customHeight="1">
      <c r="A114" s="34"/>
      <c r="B114" s="35"/>
      <c r="C114" s="36"/>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31" s="2" customFormat="1" ht="12" customHeight="1">
      <c r="A115" s="34"/>
      <c r="B115" s="35"/>
      <c r="C115" s="29" t="s">
        <v>20</v>
      </c>
      <c r="D115" s="36"/>
      <c r="E115" s="36"/>
      <c r="F115" s="27" t="str">
        <f>F12</f>
        <v>Krnov</v>
      </c>
      <c r="G115" s="36"/>
      <c r="H115" s="36"/>
      <c r="I115" s="29" t="s">
        <v>22</v>
      </c>
      <c r="J115" s="66" t="str">
        <f>IF(J12="","",J12)</f>
        <v>24. 4. 2020</v>
      </c>
      <c r="K115" s="36"/>
      <c r="L115" s="51"/>
      <c r="S115" s="34"/>
      <c r="T115" s="34"/>
      <c r="U115" s="34"/>
      <c r="V115" s="34"/>
      <c r="W115" s="34"/>
      <c r="X115" s="34"/>
      <c r="Y115" s="34"/>
      <c r="Z115" s="34"/>
      <c r="AA115" s="34"/>
      <c r="AB115" s="34"/>
      <c r="AC115" s="34"/>
      <c r="AD115" s="34"/>
      <c r="AE115" s="34"/>
    </row>
    <row r="116" spans="1:31" s="2" customFormat="1" ht="6.95" customHeight="1">
      <c r="A116" s="34"/>
      <c r="B116" s="35"/>
      <c r="C116" s="36"/>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25.7" customHeight="1">
      <c r="A117" s="34"/>
      <c r="B117" s="35"/>
      <c r="C117" s="29" t="s">
        <v>24</v>
      </c>
      <c r="D117" s="36"/>
      <c r="E117" s="36"/>
      <c r="F117" s="27" t="str">
        <f>E15</f>
        <v>Město Krnov</v>
      </c>
      <c r="G117" s="36"/>
      <c r="H117" s="36"/>
      <c r="I117" s="29" t="s">
        <v>30</v>
      </c>
      <c r="J117" s="32" t="str">
        <f>E21</f>
        <v>Lesprojekt Krnov, s.r.o.</v>
      </c>
      <c r="K117" s="36"/>
      <c r="L117" s="51"/>
      <c r="S117" s="34"/>
      <c r="T117" s="34"/>
      <c r="U117" s="34"/>
      <c r="V117" s="34"/>
      <c r="W117" s="34"/>
      <c r="X117" s="34"/>
      <c r="Y117" s="34"/>
      <c r="Z117" s="34"/>
      <c r="AA117" s="34"/>
      <c r="AB117" s="34"/>
      <c r="AC117" s="34"/>
      <c r="AD117" s="34"/>
      <c r="AE117" s="34"/>
    </row>
    <row r="118" spans="1:31" s="2" customFormat="1" ht="15.2" customHeight="1">
      <c r="A118" s="34"/>
      <c r="B118" s="35"/>
      <c r="C118" s="29" t="s">
        <v>28</v>
      </c>
      <c r="D118" s="36"/>
      <c r="E118" s="36"/>
      <c r="F118" s="27" t="str">
        <f>IF(E18="","",E18)</f>
        <v>Vyplň údaj</v>
      </c>
      <c r="G118" s="36"/>
      <c r="H118" s="36"/>
      <c r="I118" s="29" t="s">
        <v>33</v>
      </c>
      <c r="J118" s="32" t="str">
        <f>E24</f>
        <v>Ing. Vlasta Horáková</v>
      </c>
      <c r="K118" s="36"/>
      <c r="L118" s="51"/>
      <c r="S118" s="34"/>
      <c r="T118" s="34"/>
      <c r="U118" s="34"/>
      <c r="V118" s="34"/>
      <c r="W118" s="34"/>
      <c r="X118" s="34"/>
      <c r="Y118" s="34"/>
      <c r="Z118" s="34"/>
      <c r="AA118" s="34"/>
      <c r="AB118" s="34"/>
      <c r="AC118" s="34"/>
      <c r="AD118" s="34"/>
      <c r="AE118" s="34"/>
    </row>
    <row r="119" spans="1:31" s="2" customFormat="1" ht="10.3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11" customFormat="1" ht="29.25" customHeight="1">
      <c r="A120" s="159"/>
      <c r="B120" s="160"/>
      <c r="C120" s="161" t="s">
        <v>113</v>
      </c>
      <c r="D120" s="162" t="s">
        <v>61</v>
      </c>
      <c r="E120" s="162" t="s">
        <v>57</v>
      </c>
      <c r="F120" s="162" t="s">
        <v>58</v>
      </c>
      <c r="G120" s="162" t="s">
        <v>114</v>
      </c>
      <c r="H120" s="162" t="s">
        <v>115</v>
      </c>
      <c r="I120" s="162" t="s">
        <v>116</v>
      </c>
      <c r="J120" s="162" t="s">
        <v>107</v>
      </c>
      <c r="K120" s="163" t="s">
        <v>117</v>
      </c>
      <c r="L120" s="164"/>
      <c r="M120" s="75" t="s">
        <v>1</v>
      </c>
      <c r="N120" s="76" t="s">
        <v>40</v>
      </c>
      <c r="O120" s="76" t="s">
        <v>118</v>
      </c>
      <c r="P120" s="76" t="s">
        <v>119</v>
      </c>
      <c r="Q120" s="76" t="s">
        <v>120</v>
      </c>
      <c r="R120" s="76" t="s">
        <v>121</v>
      </c>
      <c r="S120" s="76" t="s">
        <v>122</v>
      </c>
      <c r="T120" s="77" t="s">
        <v>123</v>
      </c>
      <c r="U120" s="159"/>
      <c r="V120" s="159"/>
      <c r="W120" s="159"/>
      <c r="X120" s="159"/>
      <c r="Y120" s="159"/>
      <c r="Z120" s="159"/>
      <c r="AA120" s="159"/>
      <c r="AB120" s="159"/>
      <c r="AC120" s="159"/>
      <c r="AD120" s="159"/>
      <c r="AE120" s="159"/>
    </row>
    <row r="121" spans="1:63" s="2" customFormat="1" ht="22.9" customHeight="1">
      <c r="A121" s="34"/>
      <c r="B121" s="35"/>
      <c r="C121" s="82" t="s">
        <v>124</v>
      </c>
      <c r="D121" s="36"/>
      <c r="E121" s="36"/>
      <c r="F121" s="36"/>
      <c r="G121" s="36"/>
      <c r="H121" s="36"/>
      <c r="I121" s="36"/>
      <c r="J121" s="165">
        <f>BK121</f>
        <v>0</v>
      </c>
      <c r="K121" s="36"/>
      <c r="L121" s="39"/>
      <c r="M121" s="78"/>
      <c r="N121" s="166"/>
      <c r="O121" s="79"/>
      <c r="P121" s="167">
        <f>P122</f>
        <v>0</v>
      </c>
      <c r="Q121" s="79"/>
      <c r="R121" s="167">
        <f>R122</f>
        <v>371.5184886</v>
      </c>
      <c r="S121" s="79"/>
      <c r="T121" s="168">
        <f>T122</f>
        <v>0</v>
      </c>
      <c r="U121" s="34"/>
      <c r="V121" s="34"/>
      <c r="W121" s="34"/>
      <c r="X121" s="34"/>
      <c r="Y121" s="34"/>
      <c r="Z121" s="34"/>
      <c r="AA121" s="34"/>
      <c r="AB121" s="34"/>
      <c r="AC121" s="34"/>
      <c r="AD121" s="34"/>
      <c r="AE121" s="34"/>
      <c r="AT121" s="17" t="s">
        <v>75</v>
      </c>
      <c r="AU121" s="17" t="s">
        <v>109</v>
      </c>
      <c r="BK121" s="169">
        <f>BK122</f>
        <v>0</v>
      </c>
    </row>
    <row r="122" spans="2:63" s="12" customFormat="1" ht="25.9" customHeight="1">
      <c r="B122" s="170"/>
      <c r="C122" s="171"/>
      <c r="D122" s="172" t="s">
        <v>75</v>
      </c>
      <c r="E122" s="173" t="s">
        <v>125</v>
      </c>
      <c r="F122" s="173" t="s">
        <v>126</v>
      </c>
      <c r="G122" s="171"/>
      <c r="H122" s="171"/>
      <c r="I122" s="174"/>
      <c r="J122" s="175">
        <f>BK122</f>
        <v>0</v>
      </c>
      <c r="K122" s="171"/>
      <c r="L122" s="176"/>
      <c r="M122" s="177"/>
      <c r="N122" s="178"/>
      <c r="O122" s="178"/>
      <c r="P122" s="179">
        <f>P123+P252+P283+P288</f>
        <v>0</v>
      </c>
      <c r="Q122" s="178"/>
      <c r="R122" s="179">
        <f>R123+R252+R283+R288</f>
        <v>371.5184886</v>
      </c>
      <c r="S122" s="178"/>
      <c r="T122" s="180">
        <f>T123+T252+T283+T288</f>
        <v>0</v>
      </c>
      <c r="AR122" s="181" t="s">
        <v>84</v>
      </c>
      <c r="AT122" s="182" t="s">
        <v>75</v>
      </c>
      <c r="AU122" s="182" t="s">
        <v>76</v>
      </c>
      <c r="AY122" s="181" t="s">
        <v>127</v>
      </c>
      <c r="BK122" s="183">
        <f>BK123+BK252+BK283+BK288</f>
        <v>0</v>
      </c>
    </row>
    <row r="123" spans="2:63" s="12" customFormat="1" ht="22.9" customHeight="1">
      <c r="B123" s="170"/>
      <c r="C123" s="171"/>
      <c r="D123" s="172" t="s">
        <v>75</v>
      </c>
      <c r="E123" s="184" t="s">
        <v>84</v>
      </c>
      <c r="F123" s="184" t="s">
        <v>128</v>
      </c>
      <c r="G123" s="171"/>
      <c r="H123" s="171"/>
      <c r="I123" s="174"/>
      <c r="J123" s="185">
        <f>BK123</f>
        <v>0</v>
      </c>
      <c r="K123" s="171"/>
      <c r="L123" s="176"/>
      <c r="M123" s="177"/>
      <c r="N123" s="178"/>
      <c r="O123" s="178"/>
      <c r="P123" s="179">
        <f>SUM(P124:P251)</f>
        <v>0</v>
      </c>
      <c r="Q123" s="178"/>
      <c r="R123" s="179">
        <f>SUM(R124:R251)</f>
        <v>0.008478</v>
      </c>
      <c r="S123" s="178"/>
      <c r="T123" s="180">
        <f>SUM(T124:T251)</f>
        <v>0</v>
      </c>
      <c r="AR123" s="181" t="s">
        <v>84</v>
      </c>
      <c r="AT123" s="182" t="s">
        <v>75</v>
      </c>
      <c r="AU123" s="182" t="s">
        <v>84</v>
      </c>
      <c r="AY123" s="181" t="s">
        <v>127</v>
      </c>
      <c r="BK123" s="183">
        <f>SUM(BK124:BK251)</f>
        <v>0</v>
      </c>
    </row>
    <row r="124" spans="1:65" s="2" customFormat="1" ht="16.5" customHeight="1">
      <c r="A124" s="34"/>
      <c r="B124" s="35"/>
      <c r="C124" s="186" t="s">
        <v>84</v>
      </c>
      <c r="D124" s="186" t="s">
        <v>129</v>
      </c>
      <c r="E124" s="187" t="s">
        <v>298</v>
      </c>
      <c r="F124" s="188" t="s">
        <v>299</v>
      </c>
      <c r="G124" s="189" t="s">
        <v>145</v>
      </c>
      <c r="H124" s="190">
        <v>582.4</v>
      </c>
      <c r="I124" s="191"/>
      <c r="J124" s="192">
        <f>ROUND(I124*H124,2)</f>
        <v>0</v>
      </c>
      <c r="K124" s="188" t="s">
        <v>1</v>
      </c>
      <c r="L124" s="39"/>
      <c r="M124" s="193" t="s">
        <v>1</v>
      </c>
      <c r="N124" s="194" t="s">
        <v>41</v>
      </c>
      <c r="O124" s="71"/>
      <c r="P124" s="195">
        <f>O124*H124</f>
        <v>0</v>
      </c>
      <c r="Q124" s="195">
        <v>0</v>
      </c>
      <c r="R124" s="195">
        <f>Q124*H124</f>
        <v>0</v>
      </c>
      <c r="S124" s="195">
        <v>0</v>
      </c>
      <c r="T124" s="196">
        <f>S124*H124</f>
        <v>0</v>
      </c>
      <c r="U124" s="34"/>
      <c r="V124" s="34"/>
      <c r="W124" s="34"/>
      <c r="X124" s="34"/>
      <c r="Y124" s="34"/>
      <c r="Z124" s="34"/>
      <c r="AA124" s="34"/>
      <c r="AB124" s="34"/>
      <c r="AC124" s="34"/>
      <c r="AD124" s="34"/>
      <c r="AE124" s="34"/>
      <c r="AR124" s="197" t="s">
        <v>134</v>
      </c>
      <c r="AT124" s="197" t="s">
        <v>129</v>
      </c>
      <c r="AU124" s="197" t="s">
        <v>86</v>
      </c>
      <c r="AY124" s="17" t="s">
        <v>127</v>
      </c>
      <c r="BE124" s="198">
        <f>IF(N124="základní",J124,0)</f>
        <v>0</v>
      </c>
      <c r="BF124" s="198">
        <f>IF(N124="snížená",J124,0)</f>
        <v>0</v>
      </c>
      <c r="BG124" s="198">
        <f>IF(N124="zákl. přenesená",J124,0)</f>
        <v>0</v>
      </c>
      <c r="BH124" s="198">
        <f>IF(N124="sníž. přenesená",J124,0)</f>
        <v>0</v>
      </c>
      <c r="BI124" s="198">
        <f>IF(N124="nulová",J124,0)</f>
        <v>0</v>
      </c>
      <c r="BJ124" s="17" t="s">
        <v>84</v>
      </c>
      <c r="BK124" s="198">
        <f>ROUND(I124*H124,2)</f>
        <v>0</v>
      </c>
      <c r="BL124" s="17" t="s">
        <v>134</v>
      </c>
      <c r="BM124" s="197" t="s">
        <v>300</v>
      </c>
    </row>
    <row r="125" spans="1:47" s="2" customFormat="1" ht="11.25">
      <c r="A125" s="34"/>
      <c r="B125" s="35"/>
      <c r="C125" s="36"/>
      <c r="D125" s="199" t="s">
        <v>136</v>
      </c>
      <c r="E125" s="36"/>
      <c r="F125" s="200" t="s">
        <v>299</v>
      </c>
      <c r="G125" s="36"/>
      <c r="H125" s="36"/>
      <c r="I125" s="201"/>
      <c r="J125" s="36"/>
      <c r="K125" s="36"/>
      <c r="L125" s="39"/>
      <c r="M125" s="202"/>
      <c r="N125" s="203"/>
      <c r="O125" s="71"/>
      <c r="P125" s="71"/>
      <c r="Q125" s="71"/>
      <c r="R125" s="71"/>
      <c r="S125" s="71"/>
      <c r="T125" s="72"/>
      <c r="U125" s="34"/>
      <c r="V125" s="34"/>
      <c r="W125" s="34"/>
      <c r="X125" s="34"/>
      <c r="Y125" s="34"/>
      <c r="Z125" s="34"/>
      <c r="AA125" s="34"/>
      <c r="AB125" s="34"/>
      <c r="AC125" s="34"/>
      <c r="AD125" s="34"/>
      <c r="AE125" s="34"/>
      <c r="AT125" s="17" t="s">
        <v>136</v>
      </c>
      <c r="AU125" s="17" t="s">
        <v>86</v>
      </c>
    </row>
    <row r="126" spans="2:51" s="15" customFormat="1" ht="11.25">
      <c r="B126" s="227"/>
      <c r="C126" s="228"/>
      <c r="D126" s="199" t="s">
        <v>138</v>
      </c>
      <c r="E126" s="229" t="s">
        <v>1</v>
      </c>
      <c r="F126" s="230" t="s">
        <v>301</v>
      </c>
      <c r="G126" s="228"/>
      <c r="H126" s="229" t="s">
        <v>1</v>
      </c>
      <c r="I126" s="231"/>
      <c r="J126" s="228"/>
      <c r="K126" s="228"/>
      <c r="L126" s="232"/>
      <c r="M126" s="233"/>
      <c r="N126" s="234"/>
      <c r="O126" s="234"/>
      <c r="P126" s="234"/>
      <c r="Q126" s="234"/>
      <c r="R126" s="234"/>
      <c r="S126" s="234"/>
      <c r="T126" s="235"/>
      <c r="AT126" s="236" t="s">
        <v>138</v>
      </c>
      <c r="AU126" s="236" t="s">
        <v>86</v>
      </c>
      <c r="AV126" s="15" t="s">
        <v>84</v>
      </c>
      <c r="AW126" s="15" t="s">
        <v>32</v>
      </c>
      <c r="AX126" s="15" t="s">
        <v>76</v>
      </c>
      <c r="AY126" s="236" t="s">
        <v>127</v>
      </c>
    </row>
    <row r="127" spans="2:51" s="13" customFormat="1" ht="11.25">
      <c r="B127" s="204"/>
      <c r="C127" s="205"/>
      <c r="D127" s="199" t="s">
        <v>138</v>
      </c>
      <c r="E127" s="206" t="s">
        <v>1</v>
      </c>
      <c r="F127" s="207" t="s">
        <v>302</v>
      </c>
      <c r="G127" s="205"/>
      <c r="H127" s="208">
        <v>393.4</v>
      </c>
      <c r="I127" s="209"/>
      <c r="J127" s="205"/>
      <c r="K127" s="205"/>
      <c r="L127" s="210"/>
      <c r="M127" s="211"/>
      <c r="N127" s="212"/>
      <c r="O127" s="212"/>
      <c r="P127" s="212"/>
      <c r="Q127" s="212"/>
      <c r="R127" s="212"/>
      <c r="S127" s="212"/>
      <c r="T127" s="213"/>
      <c r="AT127" s="214" t="s">
        <v>138</v>
      </c>
      <c r="AU127" s="214" t="s">
        <v>86</v>
      </c>
      <c r="AV127" s="13" t="s">
        <v>86</v>
      </c>
      <c r="AW127" s="13" t="s">
        <v>32</v>
      </c>
      <c r="AX127" s="13" t="s">
        <v>76</v>
      </c>
      <c r="AY127" s="214" t="s">
        <v>127</v>
      </c>
    </row>
    <row r="128" spans="2:51" s="15" customFormat="1" ht="11.25">
      <c r="B128" s="227"/>
      <c r="C128" s="228"/>
      <c r="D128" s="199" t="s">
        <v>138</v>
      </c>
      <c r="E128" s="229" t="s">
        <v>1</v>
      </c>
      <c r="F128" s="230" t="s">
        <v>303</v>
      </c>
      <c r="G128" s="228"/>
      <c r="H128" s="229" t="s">
        <v>1</v>
      </c>
      <c r="I128" s="231"/>
      <c r="J128" s="228"/>
      <c r="K128" s="228"/>
      <c r="L128" s="232"/>
      <c r="M128" s="233"/>
      <c r="N128" s="234"/>
      <c r="O128" s="234"/>
      <c r="P128" s="234"/>
      <c r="Q128" s="234"/>
      <c r="R128" s="234"/>
      <c r="S128" s="234"/>
      <c r="T128" s="235"/>
      <c r="AT128" s="236" t="s">
        <v>138</v>
      </c>
      <c r="AU128" s="236" t="s">
        <v>86</v>
      </c>
      <c r="AV128" s="15" t="s">
        <v>84</v>
      </c>
      <c r="AW128" s="15" t="s">
        <v>32</v>
      </c>
      <c r="AX128" s="15" t="s">
        <v>76</v>
      </c>
      <c r="AY128" s="236" t="s">
        <v>127</v>
      </c>
    </row>
    <row r="129" spans="2:51" s="13" customFormat="1" ht="11.25">
      <c r="B129" s="204"/>
      <c r="C129" s="205"/>
      <c r="D129" s="199" t="s">
        <v>138</v>
      </c>
      <c r="E129" s="206" t="s">
        <v>1</v>
      </c>
      <c r="F129" s="207" t="s">
        <v>304</v>
      </c>
      <c r="G129" s="205"/>
      <c r="H129" s="208">
        <v>189</v>
      </c>
      <c r="I129" s="209"/>
      <c r="J129" s="205"/>
      <c r="K129" s="205"/>
      <c r="L129" s="210"/>
      <c r="M129" s="211"/>
      <c r="N129" s="212"/>
      <c r="O129" s="212"/>
      <c r="P129" s="212"/>
      <c r="Q129" s="212"/>
      <c r="R129" s="212"/>
      <c r="S129" s="212"/>
      <c r="T129" s="213"/>
      <c r="AT129" s="214" t="s">
        <v>138</v>
      </c>
      <c r="AU129" s="214" t="s">
        <v>86</v>
      </c>
      <c r="AV129" s="13" t="s">
        <v>86</v>
      </c>
      <c r="AW129" s="13" t="s">
        <v>32</v>
      </c>
      <c r="AX129" s="13" t="s">
        <v>76</v>
      </c>
      <c r="AY129" s="214" t="s">
        <v>127</v>
      </c>
    </row>
    <row r="130" spans="2:51" s="14" customFormat="1" ht="11.25">
      <c r="B130" s="215"/>
      <c r="C130" s="216"/>
      <c r="D130" s="199" t="s">
        <v>138</v>
      </c>
      <c r="E130" s="217" t="s">
        <v>1</v>
      </c>
      <c r="F130" s="218" t="s">
        <v>142</v>
      </c>
      <c r="G130" s="216"/>
      <c r="H130" s="219">
        <v>582.4</v>
      </c>
      <c r="I130" s="220"/>
      <c r="J130" s="216"/>
      <c r="K130" s="216"/>
      <c r="L130" s="221"/>
      <c r="M130" s="222"/>
      <c r="N130" s="223"/>
      <c r="O130" s="223"/>
      <c r="P130" s="223"/>
      <c r="Q130" s="223"/>
      <c r="R130" s="223"/>
      <c r="S130" s="223"/>
      <c r="T130" s="224"/>
      <c r="AT130" s="225" t="s">
        <v>138</v>
      </c>
      <c r="AU130" s="225" t="s">
        <v>86</v>
      </c>
      <c r="AV130" s="14" t="s">
        <v>134</v>
      </c>
      <c r="AW130" s="14" t="s">
        <v>32</v>
      </c>
      <c r="AX130" s="14" t="s">
        <v>84</v>
      </c>
      <c r="AY130" s="225" t="s">
        <v>127</v>
      </c>
    </row>
    <row r="131" spans="1:65" s="2" customFormat="1" ht="16.5" customHeight="1">
      <c r="A131" s="34"/>
      <c r="B131" s="35"/>
      <c r="C131" s="186" t="s">
        <v>86</v>
      </c>
      <c r="D131" s="186" t="s">
        <v>129</v>
      </c>
      <c r="E131" s="187" t="s">
        <v>305</v>
      </c>
      <c r="F131" s="188" t="s">
        <v>306</v>
      </c>
      <c r="G131" s="189" t="s">
        <v>223</v>
      </c>
      <c r="H131" s="190">
        <v>585</v>
      </c>
      <c r="I131" s="191"/>
      <c r="J131" s="192">
        <f>ROUND(I131*H131,2)</f>
        <v>0</v>
      </c>
      <c r="K131" s="188" t="s">
        <v>1</v>
      </c>
      <c r="L131" s="39"/>
      <c r="M131" s="193" t="s">
        <v>1</v>
      </c>
      <c r="N131" s="194" t="s">
        <v>41</v>
      </c>
      <c r="O131" s="71"/>
      <c r="P131" s="195">
        <f>O131*H131</f>
        <v>0</v>
      </c>
      <c r="Q131" s="195">
        <v>0</v>
      </c>
      <c r="R131" s="195">
        <f>Q131*H131</f>
        <v>0</v>
      </c>
      <c r="S131" s="195">
        <v>0</v>
      </c>
      <c r="T131" s="196">
        <f>S131*H131</f>
        <v>0</v>
      </c>
      <c r="U131" s="34"/>
      <c r="V131" s="34"/>
      <c r="W131" s="34"/>
      <c r="X131" s="34"/>
      <c r="Y131" s="34"/>
      <c r="Z131" s="34"/>
      <c r="AA131" s="34"/>
      <c r="AB131" s="34"/>
      <c r="AC131" s="34"/>
      <c r="AD131" s="34"/>
      <c r="AE131" s="34"/>
      <c r="AR131" s="197" t="s">
        <v>134</v>
      </c>
      <c r="AT131" s="197" t="s">
        <v>129</v>
      </c>
      <c r="AU131" s="197" t="s">
        <v>86</v>
      </c>
      <c r="AY131" s="17" t="s">
        <v>127</v>
      </c>
      <c r="BE131" s="198">
        <f>IF(N131="základní",J131,0)</f>
        <v>0</v>
      </c>
      <c r="BF131" s="198">
        <f>IF(N131="snížená",J131,0)</f>
        <v>0</v>
      </c>
      <c r="BG131" s="198">
        <f>IF(N131="zákl. přenesená",J131,0)</f>
        <v>0</v>
      </c>
      <c r="BH131" s="198">
        <f>IF(N131="sníž. přenesená",J131,0)</f>
        <v>0</v>
      </c>
      <c r="BI131" s="198">
        <f>IF(N131="nulová",J131,0)</f>
        <v>0</v>
      </c>
      <c r="BJ131" s="17" t="s">
        <v>84</v>
      </c>
      <c r="BK131" s="198">
        <f>ROUND(I131*H131,2)</f>
        <v>0</v>
      </c>
      <c r="BL131" s="17" t="s">
        <v>134</v>
      </c>
      <c r="BM131" s="197" t="s">
        <v>307</v>
      </c>
    </row>
    <row r="132" spans="1:47" s="2" customFormat="1" ht="11.25">
      <c r="A132" s="34"/>
      <c r="B132" s="35"/>
      <c r="C132" s="36"/>
      <c r="D132" s="199" t="s">
        <v>136</v>
      </c>
      <c r="E132" s="36"/>
      <c r="F132" s="200" t="s">
        <v>306</v>
      </c>
      <c r="G132" s="36"/>
      <c r="H132" s="36"/>
      <c r="I132" s="201"/>
      <c r="J132" s="36"/>
      <c r="K132" s="36"/>
      <c r="L132" s="39"/>
      <c r="M132" s="202"/>
      <c r="N132" s="203"/>
      <c r="O132" s="71"/>
      <c r="P132" s="71"/>
      <c r="Q132" s="71"/>
      <c r="R132" s="71"/>
      <c r="S132" s="71"/>
      <c r="T132" s="72"/>
      <c r="U132" s="34"/>
      <c r="V132" s="34"/>
      <c r="W132" s="34"/>
      <c r="X132" s="34"/>
      <c r="Y132" s="34"/>
      <c r="Z132" s="34"/>
      <c r="AA132" s="34"/>
      <c r="AB132" s="34"/>
      <c r="AC132" s="34"/>
      <c r="AD132" s="34"/>
      <c r="AE132" s="34"/>
      <c r="AT132" s="17" t="s">
        <v>136</v>
      </c>
      <c r="AU132" s="17" t="s">
        <v>86</v>
      </c>
    </row>
    <row r="133" spans="1:47" s="2" customFormat="1" ht="48.75">
      <c r="A133" s="34"/>
      <c r="B133" s="35"/>
      <c r="C133" s="36"/>
      <c r="D133" s="199" t="s">
        <v>207</v>
      </c>
      <c r="E133" s="36"/>
      <c r="F133" s="226" t="s">
        <v>289</v>
      </c>
      <c r="G133" s="36"/>
      <c r="H133" s="36"/>
      <c r="I133" s="201"/>
      <c r="J133" s="36"/>
      <c r="K133" s="36"/>
      <c r="L133" s="39"/>
      <c r="M133" s="202"/>
      <c r="N133" s="203"/>
      <c r="O133" s="71"/>
      <c r="P133" s="71"/>
      <c r="Q133" s="71"/>
      <c r="R133" s="71"/>
      <c r="S133" s="71"/>
      <c r="T133" s="72"/>
      <c r="U133" s="34"/>
      <c r="V133" s="34"/>
      <c r="W133" s="34"/>
      <c r="X133" s="34"/>
      <c r="Y133" s="34"/>
      <c r="Z133" s="34"/>
      <c r="AA133" s="34"/>
      <c r="AB133" s="34"/>
      <c r="AC133" s="34"/>
      <c r="AD133" s="34"/>
      <c r="AE133" s="34"/>
      <c r="AT133" s="17" t="s">
        <v>207</v>
      </c>
      <c r="AU133" s="17" t="s">
        <v>86</v>
      </c>
    </row>
    <row r="134" spans="2:51" s="15" customFormat="1" ht="11.25">
      <c r="B134" s="227"/>
      <c r="C134" s="228"/>
      <c r="D134" s="199" t="s">
        <v>138</v>
      </c>
      <c r="E134" s="229" t="s">
        <v>1</v>
      </c>
      <c r="F134" s="230" t="s">
        <v>308</v>
      </c>
      <c r="G134" s="228"/>
      <c r="H134" s="229" t="s">
        <v>1</v>
      </c>
      <c r="I134" s="231"/>
      <c r="J134" s="228"/>
      <c r="K134" s="228"/>
      <c r="L134" s="232"/>
      <c r="M134" s="233"/>
      <c r="N134" s="234"/>
      <c r="O134" s="234"/>
      <c r="P134" s="234"/>
      <c r="Q134" s="234"/>
      <c r="R134" s="234"/>
      <c r="S134" s="234"/>
      <c r="T134" s="235"/>
      <c r="AT134" s="236" t="s">
        <v>138</v>
      </c>
      <c r="AU134" s="236" t="s">
        <v>86</v>
      </c>
      <c r="AV134" s="15" t="s">
        <v>84</v>
      </c>
      <c r="AW134" s="15" t="s">
        <v>32</v>
      </c>
      <c r="AX134" s="15" t="s">
        <v>76</v>
      </c>
      <c r="AY134" s="236" t="s">
        <v>127</v>
      </c>
    </row>
    <row r="135" spans="2:51" s="13" customFormat="1" ht="11.25">
      <c r="B135" s="204"/>
      <c r="C135" s="205"/>
      <c r="D135" s="199" t="s">
        <v>138</v>
      </c>
      <c r="E135" s="206" t="s">
        <v>1</v>
      </c>
      <c r="F135" s="207" t="s">
        <v>309</v>
      </c>
      <c r="G135" s="205"/>
      <c r="H135" s="208">
        <v>585</v>
      </c>
      <c r="I135" s="209"/>
      <c r="J135" s="205"/>
      <c r="K135" s="205"/>
      <c r="L135" s="210"/>
      <c r="M135" s="211"/>
      <c r="N135" s="212"/>
      <c r="O135" s="212"/>
      <c r="P135" s="212"/>
      <c r="Q135" s="212"/>
      <c r="R135" s="212"/>
      <c r="S135" s="212"/>
      <c r="T135" s="213"/>
      <c r="AT135" s="214" t="s">
        <v>138</v>
      </c>
      <c r="AU135" s="214" t="s">
        <v>86</v>
      </c>
      <c r="AV135" s="13" t="s">
        <v>86</v>
      </c>
      <c r="AW135" s="13" t="s">
        <v>32</v>
      </c>
      <c r="AX135" s="13" t="s">
        <v>84</v>
      </c>
      <c r="AY135" s="214" t="s">
        <v>127</v>
      </c>
    </row>
    <row r="136" spans="1:65" s="2" customFormat="1" ht="16.5" customHeight="1">
      <c r="A136" s="34"/>
      <c r="B136" s="35"/>
      <c r="C136" s="186" t="s">
        <v>151</v>
      </c>
      <c r="D136" s="186" t="s">
        <v>129</v>
      </c>
      <c r="E136" s="187" t="s">
        <v>310</v>
      </c>
      <c r="F136" s="188" t="s">
        <v>311</v>
      </c>
      <c r="G136" s="189" t="s">
        <v>223</v>
      </c>
      <c r="H136" s="190">
        <v>763.44</v>
      </c>
      <c r="I136" s="191"/>
      <c r="J136" s="192">
        <f>ROUND(I136*H136,2)</f>
        <v>0</v>
      </c>
      <c r="K136" s="188" t="s">
        <v>1</v>
      </c>
      <c r="L136" s="39"/>
      <c r="M136" s="193" t="s">
        <v>1</v>
      </c>
      <c r="N136" s="194" t="s">
        <v>41</v>
      </c>
      <c r="O136" s="71"/>
      <c r="P136" s="195">
        <f>O136*H136</f>
        <v>0</v>
      </c>
      <c r="Q136" s="195">
        <v>0</v>
      </c>
      <c r="R136" s="195">
        <f>Q136*H136</f>
        <v>0</v>
      </c>
      <c r="S136" s="195">
        <v>0</v>
      </c>
      <c r="T136" s="196">
        <f>S136*H136</f>
        <v>0</v>
      </c>
      <c r="U136" s="34"/>
      <c r="V136" s="34"/>
      <c r="W136" s="34"/>
      <c r="X136" s="34"/>
      <c r="Y136" s="34"/>
      <c r="Z136" s="34"/>
      <c r="AA136" s="34"/>
      <c r="AB136" s="34"/>
      <c r="AC136" s="34"/>
      <c r="AD136" s="34"/>
      <c r="AE136" s="34"/>
      <c r="AR136" s="197" t="s">
        <v>134</v>
      </c>
      <c r="AT136" s="197" t="s">
        <v>129</v>
      </c>
      <c r="AU136" s="197" t="s">
        <v>86</v>
      </c>
      <c r="AY136" s="17" t="s">
        <v>127</v>
      </c>
      <c r="BE136" s="198">
        <f>IF(N136="základní",J136,0)</f>
        <v>0</v>
      </c>
      <c r="BF136" s="198">
        <f>IF(N136="snížená",J136,0)</f>
        <v>0</v>
      </c>
      <c r="BG136" s="198">
        <f>IF(N136="zákl. přenesená",J136,0)</f>
        <v>0</v>
      </c>
      <c r="BH136" s="198">
        <f>IF(N136="sníž. přenesená",J136,0)</f>
        <v>0</v>
      </c>
      <c r="BI136" s="198">
        <f>IF(N136="nulová",J136,0)</f>
        <v>0</v>
      </c>
      <c r="BJ136" s="17" t="s">
        <v>84</v>
      </c>
      <c r="BK136" s="198">
        <f>ROUND(I136*H136,2)</f>
        <v>0</v>
      </c>
      <c r="BL136" s="17" t="s">
        <v>134</v>
      </c>
      <c r="BM136" s="197" t="s">
        <v>312</v>
      </c>
    </row>
    <row r="137" spans="1:47" s="2" customFormat="1" ht="11.25">
      <c r="A137" s="34"/>
      <c r="B137" s="35"/>
      <c r="C137" s="36"/>
      <c r="D137" s="199" t="s">
        <v>136</v>
      </c>
      <c r="E137" s="36"/>
      <c r="F137" s="200" t="s">
        <v>311</v>
      </c>
      <c r="G137" s="36"/>
      <c r="H137" s="36"/>
      <c r="I137" s="201"/>
      <c r="J137" s="36"/>
      <c r="K137" s="36"/>
      <c r="L137" s="39"/>
      <c r="M137" s="202"/>
      <c r="N137" s="203"/>
      <c r="O137" s="71"/>
      <c r="P137" s="71"/>
      <c r="Q137" s="71"/>
      <c r="R137" s="71"/>
      <c r="S137" s="71"/>
      <c r="T137" s="72"/>
      <c r="U137" s="34"/>
      <c r="V137" s="34"/>
      <c r="W137" s="34"/>
      <c r="X137" s="34"/>
      <c r="Y137" s="34"/>
      <c r="Z137" s="34"/>
      <c r="AA137" s="34"/>
      <c r="AB137" s="34"/>
      <c r="AC137" s="34"/>
      <c r="AD137" s="34"/>
      <c r="AE137" s="34"/>
      <c r="AT137" s="17" t="s">
        <v>136</v>
      </c>
      <c r="AU137" s="17" t="s">
        <v>86</v>
      </c>
    </row>
    <row r="138" spans="1:47" s="2" customFormat="1" ht="39">
      <c r="A138" s="34"/>
      <c r="B138" s="35"/>
      <c r="C138" s="36"/>
      <c r="D138" s="199" t="s">
        <v>207</v>
      </c>
      <c r="E138" s="36"/>
      <c r="F138" s="226" t="s">
        <v>313</v>
      </c>
      <c r="G138" s="36"/>
      <c r="H138" s="36"/>
      <c r="I138" s="201"/>
      <c r="J138" s="36"/>
      <c r="K138" s="36"/>
      <c r="L138" s="39"/>
      <c r="M138" s="202"/>
      <c r="N138" s="203"/>
      <c r="O138" s="71"/>
      <c r="P138" s="71"/>
      <c r="Q138" s="71"/>
      <c r="R138" s="71"/>
      <c r="S138" s="71"/>
      <c r="T138" s="72"/>
      <c r="U138" s="34"/>
      <c r="V138" s="34"/>
      <c r="W138" s="34"/>
      <c r="X138" s="34"/>
      <c r="Y138" s="34"/>
      <c r="Z138" s="34"/>
      <c r="AA138" s="34"/>
      <c r="AB138" s="34"/>
      <c r="AC138" s="34"/>
      <c r="AD138" s="34"/>
      <c r="AE138" s="34"/>
      <c r="AT138" s="17" t="s">
        <v>207</v>
      </c>
      <c r="AU138" s="17" t="s">
        <v>86</v>
      </c>
    </row>
    <row r="139" spans="2:51" s="13" customFormat="1" ht="11.25">
      <c r="B139" s="204"/>
      <c r="C139" s="205"/>
      <c r="D139" s="199" t="s">
        <v>138</v>
      </c>
      <c r="E139" s="206" t="s">
        <v>1</v>
      </c>
      <c r="F139" s="207" t="s">
        <v>292</v>
      </c>
      <c r="G139" s="205"/>
      <c r="H139" s="208">
        <v>763.44</v>
      </c>
      <c r="I139" s="209"/>
      <c r="J139" s="205"/>
      <c r="K139" s="205"/>
      <c r="L139" s="210"/>
      <c r="M139" s="211"/>
      <c r="N139" s="212"/>
      <c r="O139" s="212"/>
      <c r="P139" s="212"/>
      <c r="Q139" s="212"/>
      <c r="R139" s="212"/>
      <c r="S139" s="212"/>
      <c r="T139" s="213"/>
      <c r="AT139" s="214" t="s">
        <v>138</v>
      </c>
      <c r="AU139" s="214" t="s">
        <v>86</v>
      </c>
      <c r="AV139" s="13" t="s">
        <v>86</v>
      </c>
      <c r="AW139" s="13" t="s">
        <v>32</v>
      </c>
      <c r="AX139" s="13" t="s">
        <v>84</v>
      </c>
      <c r="AY139" s="214" t="s">
        <v>127</v>
      </c>
    </row>
    <row r="140" spans="1:65" s="2" customFormat="1" ht="21.75" customHeight="1">
      <c r="A140" s="34"/>
      <c r="B140" s="35"/>
      <c r="C140" s="186" t="s">
        <v>134</v>
      </c>
      <c r="D140" s="186" t="s">
        <v>129</v>
      </c>
      <c r="E140" s="187" t="s">
        <v>314</v>
      </c>
      <c r="F140" s="188" t="s">
        <v>315</v>
      </c>
      <c r="G140" s="189" t="s">
        <v>223</v>
      </c>
      <c r="H140" s="190">
        <v>27.87</v>
      </c>
      <c r="I140" s="191"/>
      <c r="J140" s="192">
        <f>ROUND(I140*H140,2)</f>
        <v>0</v>
      </c>
      <c r="K140" s="188" t="s">
        <v>133</v>
      </c>
      <c r="L140" s="39"/>
      <c r="M140" s="193" t="s">
        <v>1</v>
      </c>
      <c r="N140" s="194" t="s">
        <v>41</v>
      </c>
      <c r="O140" s="71"/>
      <c r="P140" s="195">
        <f>O140*H140</f>
        <v>0</v>
      </c>
      <c r="Q140" s="195">
        <v>0</v>
      </c>
      <c r="R140" s="195">
        <f>Q140*H140</f>
        <v>0</v>
      </c>
      <c r="S140" s="195">
        <v>0</v>
      </c>
      <c r="T140" s="196">
        <f>S140*H140</f>
        <v>0</v>
      </c>
      <c r="U140" s="34"/>
      <c r="V140" s="34"/>
      <c r="W140" s="34"/>
      <c r="X140" s="34"/>
      <c r="Y140" s="34"/>
      <c r="Z140" s="34"/>
      <c r="AA140" s="34"/>
      <c r="AB140" s="34"/>
      <c r="AC140" s="34"/>
      <c r="AD140" s="34"/>
      <c r="AE140" s="34"/>
      <c r="AR140" s="197" t="s">
        <v>134</v>
      </c>
      <c r="AT140" s="197" t="s">
        <v>129</v>
      </c>
      <c r="AU140" s="197" t="s">
        <v>86</v>
      </c>
      <c r="AY140" s="17" t="s">
        <v>127</v>
      </c>
      <c r="BE140" s="198">
        <f>IF(N140="základní",J140,0)</f>
        <v>0</v>
      </c>
      <c r="BF140" s="198">
        <f>IF(N140="snížená",J140,0)</f>
        <v>0</v>
      </c>
      <c r="BG140" s="198">
        <f>IF(N140="zákl. přenesená",J140,0)</f>
        <v>0</v>
      </c>
      <c r="BH140" s="198">
        <f>IF(N140="sníž. přenesená",J140,0)</f>
        <v>0</v>
      </c>
      <c r="BI140" s="198">
        <f>IF(N140="nulová",J140,0)</f>
        <v>0</v>
      </c>
      <c r="BJ140" s="17" t="s">
        <v>84</v>
      </c>
      <c r="BK140" s="198">
        <f>ROUND(I140*H140,2)</f>
        <v>0</v>
      </c>
      <c r="BL140" s="17" t="s">
        <v>134</v>
      </c>
      <c r="BM140" s="197" t="s">
        <v>316</v>
      </c>
    </row>
    <row r="141" spans="1:47" s="2" customFormat="1" ht="29.25">
      <c r="A141" s="34"/>
      <c r="B141" s="35"/>
      <c r="C141" s="36"/>
      <c r="D141" s="199" t="s">
        <v>136</v>
      </c>
      <c r="E141" s="36"/>
      <c r="F141" s="200" t="s">
        <v>317</v>
      </c>
      <c r="G141" s="36"/>
      <c r="H141" s="36"/>
      <c r="I141" s="201"/>
      <c r="J141" s="36"/>
      <c r="K141" s="36"/>
      <c r="L141" s="39"/>
      <c r="M141" s="202"/>
      <c r="N141" s="203"/>
      <c r="O141" s="71"/>
      <c r="P141" s="71"/>
      <c r="Q141" s="71"/>
      <c r="R141" s="71"/>
      <c r="S141" s="71"/>
      <c r="T141" s="72"/>
      <c r="U141" s="34"/>
      <c r="V141" s="34"/>
      <c r="W141" s="34"/>
      <c r="X141" s="34"/>
      <c r="Y141" s="34"/>
      <c r="Z141" s="34"/>
      <c r="AA141" s="34"/>
      <c r="AB141" s="34"/>
      <c r="AC141" s="34"/>
      <c r="AD141" s="34"/>
      <c r="AE141" s="34"/>
      <c r="AT141" s="17" t="s">
        <v>136</v>
      </c>
      <c r="AU141" s="17" t="s">
        <v>86</v>
      </c>
    </row>
    <row r="142" spans="2:51" s="15" customFormat="1" ht="11.25">
      <c r="B142" s="227"/>
      <c r="C142" s="228"/>
      <c r="D142" s="199" t="s">
        <v>138</v>
      </c>
      <c r="E142" s="229" t="s">
        <v>1</v>
      </c>
      <c r="F142" s="230" t="s">
        <v>318</v>
      </c>
      <c r="G142" s="228"/>
      <c r="H142" s="229" t="s">
        <v>1</v>
      </c>
      <c r="I142" s="231"/>
      <c r="J142" s="228"/>
      <c r="K142" s="228"/>
      <c r="L142" s="232"/>
      <c r="M142" s="233"/>
      <c r="N142" s="234"/>
      <c r="O142" s="234"/>
      <c r="P142" s="234"/>
      <c r="Q142" s="234"/>
      <c r="R142" s="234"/>
      <c r="S142" s="234"/>
      <c r="T142" s="235"/>
      <c r="AT142" s="236" t="s">
        <v>138</v>
      </c>
      <c r="AU142" s="236" t="s">
        <v>86</v>
      </c>
      <c r="AV142" s="15" t="s">
        <v>84</v>
      </c>
      <c r="AW142" s="15" t="s">
        <v>32</v>
      </c>
      <c r="AX142" s="15" t="s">
        <v>76</v>
      </c>
      <c r="AY142" s="236" t="s">
        <v>127</v>
      </c>
    </row>
    <row r="143" spans="2:51" s="13" customFormat="1" ht="11.25">
      <c r="B143" s="204"/>
      <c r="C143" s="205"/>
      <c r="D143" s="199" t="s">
        <v>138</v>
      </c>
      <c r="E143" s="206" t="s">
        <v>1</v>
      </c>
      <c r="F143" s="207" t="s">
        <v>319</v>
      </c>
      <c r="G143" s="205"/>
      <c r="H143" s="208">
        <v>23.71</v>
      </c>
      <c r="I143" s="209"/>
      <c r="J143" s="205"/>
      <c r="K143" s="205"/>
      <c r="L143" s="210"/>
      <c r="M143" s="211"/>
      <c r="N143" s="212"/>
      <c r="O143" s="212"/>
      <c r="P143" s="212"/>
      <c r="Q143" s="212"/>
      <c r="R143" s="212"/>
      <c r="S143" s="212"/>
      <c r="T143" s="213"/>
      <c r="AT143" s="214" t="s">
        <v>138</v>
      </c>
      <c r="AU143" s="214" t="s">
        <v>86</v>
      </c>
      <c r="AV143" s="13" t="s">
        <v>86</v>
      </c>
      <c r="AW143" s="13" t="s">
        <v>32</v>
      </c>
      <c r="AX143" s="13" t="s">
        <v>76</v>
      </c>
      <c r="AY143" s="214" t="s">
        <v>127</v>
      </c>
    </row>
    <row r="144" spans="2:51" s="15" customFormat="1" ht="11.25">
      <c r="B144" s="227"/>
      <c r="C144" s="228"/>
      <c r="D144" s="199" t="s">
        <v>138</v>
      </c>
      <c r="E144" s="229" t="s">
        <v>1</v>
      </c>
      <c r="F144" s="230" t="s">
        <v>320</v>
      </c>
      <c r="G144" s="228"/>
      <c r="H144" s="229" t="s">
        <v>1</v>
      </c>
      <c r="I144" s="231"/>
      <c r="J144" s="228"/>
      <c r="K144" s="228"/>
      <c r="L144" s="232"/>
      <c r="M144" s="233"/>
      <c r="N144" s="234"/>
      <c r="O144" s="234"/>
      <c r="P144" s="234"/>
      <c r="Q144" s="234"/>
      <c r="R144" s="234"/>
      <c r="S144" s="234"/>
      <c r="T144" s="235"/>
      <c r="AT144" s="236" t="s">
        <v>138</v>
      </c>
      <c r="AU144" s="236" t="s">
        <v>86</v>
      </c>
      <c r="AV144" s="15" t="s">
        <v>84</v>
      </c>
      <c r="AW144" s="15" t="s">
        <v>32</v>
      </c>
      <c r="AX144" s="15" t="s">
        <v>76</v>
      </c>
      <c r="AY144" s="236" t="s">
        <v>127</v>
      </c>
    </row>
    <row r="145" spans="2:51" s="13" customFormat="1" ht="11.25">
      <c r="B145" s="204"/>
      <c r="C145" s="205"/>
      <c r="D145" s="199" t="s">
        <v>138</v>
      </c>
      <c r="E145" s="206" t="s">
        <v>1</v>
      </c>
      <c r="F145" s="207" t="s">
        <v>321</v>
      </c>
      <c r="G145" s="205"/>
      <c r="H145" s="208">
        <v>4.16</v>
      </c>
      <c r="I145" s="209"/>
      <c r="J145" s="205"/>
      <c r="K145" s="205"/>
      <c r="L145" s="210"/>
      <c r="M145" s="211"/>
      <c r="N145" s="212"/>
      <c r="O145" s="212"/>
      <c r="P145" s="212"/>
      <c r="Q145" s="212"/>
      <c r="R145" s="212"/>
      <c r="S145" s="212"/>
      <c r="T145" s="213"/>
      <c r="AT145" s="214" t="s">
        <v>138</v>
      </c>
      <c r="AU145" s="214" t="s">
        <v>86</v>
      </c>
      <c r="AV145" s="13" t="s">
        <v>86</v>
      </c>
      <c r="AW145" s="13" t="s">
        <v>32</v>
      </c>
      <c r="AX145" s="13" t="s">
        <v>76</v>
      </c>
      <c r="AY145" s="214" t="s">
        <v>127</v>
      </c>
    </row>
    <row r="146" spans="2:51" s="14" customFormat="1" ht="11.25">
      <c r="B146" s="215"/>
      <c r="C146" s="216"/>
      <c r="D146" s="199" t="s">
        <v>138</v>
      </c>
      <c r="E146" s="217" t="s">
        <v>1</v>
      </c>
      <c r="F146" s="218" t="s">
        <v>142</v>
      </c>
      <c r="G146" s="216"/>
      <c r="H146" s="219">
        <v>27.87</v>
      </c>
      <c r="I146" s="220"/>
      <c r="J146" s="216"/>
      <c r="K146" s="216"/>
      <c r="L146" s="221"/>
      <c r="M146" s="222"/>
      <c r="N146" s="223"/>
      <c r="O146" s="223"/>
      <c r="P146" s="223"/>
      <c r="Q146" s="223"/>
      <c r="R146" s="223"/>
      <c r="S146" s="223"/>
      <c r="T146" s="224"/>
      <c r="AT146" s="225" t="s">
        <v>138</v>
      </c>
      <c r="AU146" s="225" t="s">
        <v>86</v>
      </c>
      <c r="AV146" s="14" t="s">
        <v>134</v>
      </c>
      <c r="AW146" s="14" t="s">
        <v>32</v>
      </c>
      <c r="AX146" s="14" t="s">
        <v>84</v>
      </c>
      <c r="AY146" s="225" t="s">
        <v>127</v>
      </c>
    </row>
    <row r="147" spans="1:65" s="2" customFormat="1" ht="24">
      <c r="A147" s="34"/>
      <c r="B147" s="35"/>
      <c r="C147" s="186" t="s">
        <v>163</v>
      </c>
      <c r="D147" s="186" t="s">
        <v>129</v>
      </c>
      <c r="E147" s="187" t="s">
        <v>252</v>
      </c>
      <c r="F147" s="188" t="s">
        <v>253</v>
      </c>
      <c r="G147" s="189" t="s">
        <v>223</v>
      </c>
      <c r="H147" s="190">
        <v>1348.44</v>
      </c>
      <c r="I147" s="191"/>
      <c r="J147" s="192">
        <f>ROUND(I147*H147,2)</f>
        <v>0</v>
      </c>
      <c r="K147" s="188" t="s">
        <v>133</v>
      </c>
      <c r="L147" s="39"/>
      <c r="M147" s="193" t="s">
        <v>1</v>
      </c>
      <c r="N147" s="194" t="s">
        <v>41</v>
      </c>
      <c r="O147" s="71"/>
      <c r="P147" s="195">
        <f>O147*H147</f>
        <v>0</v>
      </c>
      <c r="Q147" s="195">
        <v>0</v>
      </c>
      <c r="R147" s="195">
        <f>Q147*H147</f>
        <v>0</v>
      </c>
      <c r="S147" s="195">
        <v>0</v>
      </c>
      <c r="T147" s="196">
        <f>S147*H147</f>
        <v>0</v>
      </c>
      <c r="U147" s="34"/>
      <c r="V147" s="34"/>
      <c r="W147" s="34"/>
      <c r="X147" s="34"/>
      <c r="Y147" s="34"/>
      <c r="Z147" s="34"/>
      <c r="AA147" s="34"/>
      <c r="AB147" s="34"/>
      <c r="AC147" s="34"/>
      <c r="AD147" s="34"/>
      <c r="AE147" s="34"/>
      <c r="AR147" s="197" t="s">
        <v>134</v>
      </c>
      <c r="AT147" s="197" t="s">
        <v>129</v>
      </c>
      <c r="AU147" s="197" t="s">
        <v>86</v>
      </c>
      <c r="AY147" s="17" t="s">
        <v>127</v>
      </c>
      <c r="BE147" s="198">
        <f>IF(N147="základní",J147,0)</f>
        <v>0</v>
      </c>
      <c r="BF147" s="198">
        <f>IF(N147="snížená",J147,0)</f>
        <v>0</v>
      </c>
      <c r="BG147" s="198">
        <f>IF(N147="zákl. přenesená",J147,0)</f>
        <v>0</v>
      </c>
      <c r="BH147" s="198">
        <f>IF(N147="sníž. přenesená",J147,0)</f>
        <v>0</v>
      </c>
      <c r="BI147" s="198">
        <f>IF(N147="nulová",J147,0)</f>
        <v>0</v>
      </c>
      <c r="BJ147" s="17" t="s">
        <v>84</v>
      </c>
      <c r="BK147" s="198">
        <f>ROUND(I147*H147,2)</f>
        <v>0</v>
      </c>
      <c r="BL147" s="17" t="s">
        <v>134</v>
      </c>
      <c r="BM147" s="197" t="s">
        <v>322</v>
      </c>
    </row>
    <row r="148" spans="1:47" s="2" customFormat="1" ht="39">
      <c r="A148" s="34"/>
      <c r="B148" s="35"/>
      <c r="C148" s="36"/>
      <c r="D148" s="199" t="s">
        <v>136</v>
      </c>
      <c r="E148" s="36"/>
      <c r="F148" s="200" t="s">
        <v>255</v>
      </c>
      <c r="G148" s="36"/>
      <c r="H148" s="36"/>
      <c r="I148" s="201"/>
      <c r="J148" s="36"/>
      <c r="K148" s="36"/>
      <c r="L148" s="39"/>
      <c r="M148" s="202"/>
      <c r="N148" s="203"/>
      <c r="O148" s="71"/>
      <c r="P148" s="71"/>
      <c r="Q148" s="71"/>
      <c r="R148" s="71"/>
      <c r="S148" s="71"/>
      <c r="T148" s="72"/>
      <c r="U148" s="34"/>
      <c r="V148" s="34"/>
      <c r="W148" s="34"/>
      <c r="X148" s="34"/>
      <c r="Y148" s="34"/>
      <c r="Z148" s="34"/>
      <c r="AA148" s="34"/>
      <c r="AB148" s="34"/>
      <c r="AC148" s="34"/>
      <c r="AD148" s="34"/>
      <c r="AE148" s="34"/>
      <c r="AT148" s="17" t="s">
        <v>136</v>
      </c>
      <c r="AU148" s="17" t="s">
        <v>86</v>
      </c>
    </row>
    <row r="149" spans="2:51" s="15" customFormat="1" ht="11.25">
      <c r="B149" s="227"/>
      <c r="C149" s="228"/>
      <c r="D149" s="199" t="s">
        <v>138</v>
      </c>
      <c r="E149" s="229" t="s">
        <v>1</v>
      </c>
      <c r="F149" s="230" t="s">
        <v>323</v>
      </c>
      <c r="G149" s="228"/>
      <c r="H149" s="229" t="s">
        <v>1</v>
      </c>
      <c r="I149" s="231"/>
      <c r="J149" s="228"/>
      <c r="K149" s="228"/>
      <c r="L149" s="232"/>
      <c r="M149" s="233"/>
      <c r="N149" s="234"/>
      <c r="O149" s="234"/>
      <c r="P149" s="234"/>
      <c r="Q149" s="234"/>
      <c r="R149" s="234"/>
      <c r="S149" s="234"/>
      <c r="T149" s="235"/>
      <c r="AT149" s="236" t="s">
        <v>138</v>
      </c>
      <c r="AU149" s="236" t="s">
        <v>86</v>
      </c>
      <c r="AV149" s="15" t="s">
        <v>84</v>
      </c>
      <c r="AW149" s="15" t="s">
        <v>32</v>
      </c>
      <c r="AX149" s="15" t="s">
        <v>76</v>
      </c>
      <c r="AY149" s="236" t="s">
        <v>127</v>
      </c>
    </row>
    <row r="150" spans="2:51" s="15" customFormat="1" ht="11.25">
      <c r="B150" s="227"/>
      <c r="C150" s="228"/>
      <c r="D150" s="199" t="s">
        <v>138</v>
      </c>
      <c r="E150" s="229" t="s">
        <v>1</v>
      </c>
      <c r="F150" s="230" t="s">
        <v>324</v>
      </c>
      <c r="G150" s="228"/>
      <c r="H150" s="229" t="s">
        <v>1</v>
      </c>
      <c r="I150" s="231"/>
      <c r="J150" s="228"/>
      <c r="K150" s="228"/>
      <c r="L150" s="232"/>
      <c r="M150" s="233"/>
      <c r="N150" s="234"/>
      <c r="O150" s="234"/>
      <c r="P150" s="234"/>
      <c r="Q150" s="234"/>
      <c r="R150" s="234"/>
      <c r="S150" s="234"/>
      <c r="T150" s="235"/>
      <c r="AT150" s="236" t="s">
        <v>138</v>
      </c>
      <c r="AU150" s="236" t="s">
        <v>86</v>
      </c>
      <c r="AV150" s="15" t="s">
        <v>84</v>
      </c>
      <c r="AW150" s="15" t="s">
        <v>32</v>
      </c>
      <c r="AX150" s="15" t="s">
        <v>76</v>
      </c>
      <c r="AY150" s="236" t="s">
        <v>127</v>
      </c>
    </row>
    <row r="151" spans="2:51" s="13" customFormat="1" ht="11.25">
      <c r="B151" s="204"/>
      <c r="C151" s="205"/>
      <c r="D151" s="199" t="s">
        <v>138</v>
      </c>
      <c r="E151" s="206" t="s">
        <v>1</v>
      </c>
      <c r="F151" s="207" t="s">
        <v>292</v>
      </c>
      <c r="G151" s="205"/>
      <c r="H151" s="208">
        <v>763.44</v>
      </c>
      <c r="I151" s="209"/>
      <c r="J151" s="205"/>
      <c r="K151" s="205"/>
      <c r="L151" s="210"/>
      <c r="M151" s="211"/>
      <c r="N151" s="212"/>
      <c r="O151" s="212"/>
      <c r="P151" s="212"/>
      <c r="Q151" s="212"/>
      <c r="R151" s="212"/>
      <c r="S151" s="212"/>
      <c r="T151" s="213"/>
      <c r="AT151" s="214" t="s">
        <v>138</v>
      </c>
      <c r="AU151" s="214" t="s">
        <v>86</v>
      </c>
      <c r="AV151" s="13" t="s">
        <v>86</v>
      </c>
      <c r="AW151" s="13" t="s">
        <v>32</v>
      </c>
      <c r="AX151" s="13" t="s">
        <v>76</v>
      </c>
      <c r="AY151" s="214" t="s">
        <v>127</v>
      </c>
    </row>
    <row r="152" spans="2:51" s="15" customFormat="1" ht="11.25">
      <c r="B152" s="227"/>
      <c r="C152" s="228"/>
      <c r="D152" s="199" t="s">
        <v>138</v>
      </c>
      <c r="E152" s="229" t="s">
        <v>1</v>
      </c>
      <c r="F152" s="230" t="s">
        <v>308</v>
      </c>
      <c r="G152" s="228"/>
      <c r="H152" s="229" t="s">
        <v>1</v>
      </c>
      <c r="I152" s="231"/>
      <c r="J152" s="228"/>
      <c r="K152" s="228"/>
      <c r="L152" s="232"/>
      <c r="M152" s="233"/>
      <c r="N152" s="234"/>
      <c r="O152" s="234"/>
      <c r="P152" s="234"/>
      <c r="Q152" s="234"/>
      <c r="R152" s="234"/>
      <c r="S152" s="234"/>
      <c r="T152" s="235"/>
      <c r="AT152" s="236" t="s">
        <v>138</v>
      </c>
      <c r="AU152" s="236" t="s">
        <v>86</v>
      </c>
      <c r="AV152" s="15" t="s">
        <v>84</v>
      </c>
      <c r="AW152" s="15" t="s">
        <v>32</v>
      </c>
      <c r="AX152" s="15" t="s">
        <v>76</v>
      </c>
      <c r="AY152" s="236" t="s">
        <v>127</v>
      </c>
    </row>
    <row r="153" spans="2:51" s="13" customFormat="1" ht="11.25">
      <c r="B153" s="204"/>
      <c r="C153" s="205"/>
      <c r="D153" s="199" t="s">
        <v>138</v>
      </c>
      <c r="E153" s="206" t="s">
        <v>1</v>
      </c>
      <c r="F153" s="207" t="s">
        <v>309</v>
      </c>
      <c r="G153" s="205"/>
      <c r="H153" s="208">
        <v>585</v>
      </c>
      <c r="I153" s="209"/>
      <c r="J153" s="205"/>
      <c r="K153" s="205"/>
      <c r="L153" s="210"/>
      <c r="M153" s="211"/>
      <c r="N153" s="212"/>
      <c r="O153" s="212"/>
      <c r="P153" s="212"/>
      <c r="Q153" s="212"/>
      <c r="R153" s="212"/>
      <c r="S153" s="212"/>
      <c r="T153" s="213"/>
      <c r="AT153" s="214" t="s">
        <v>138</v>
      </c>
      <c r="AU153" s="214" t="s">
        <v>86</v>
      </c>
      <c r="AV153" s="13" t="s">
        <v>86</v>
      </c>
      <c r="AW153" s="13" t="s">
        <v>32</v>
      </c>
      <c r="AX153" s="13" t="s">
        <v>76</v>
      </c>
      <c r="AY153" s="214" t="s">
        <v>127</v>
      </c>
    </row>
    <row r="154" spans="2:51" s="14" customFormat="1" ht="11.25">
      <c r="B154" s="215"/>
      <c r="C154" s="216"/>
      <c r="D154" s="199" t="s">
        <v>138</v>
      </c>
      <c r="E154" s="217" t="s">
        <v>1</v>
      </c>
      <c r="F154" s="218" t="s">
        <v>142</v>
      </c>
      <c r="G154" s="216"/>
      <c r="H154" s="219">
        <v>1348.44</v>
      </c>
      <c r="I154" s="220"/>
      <c r="J154" s="216"/>
      <c r="K154" s="216"/>
      <c r="L154" s="221"/>
      <c r="M154" s="222"/>
      <c r="N154" s="223"/>
      <c r="O154" s="223"/>
      <c r="P154" s="223"/>
      <c r="Q154" s="223"/>
      <c r="R154" s="223"/>
      <c r="S154" s="223"/>
      <c r="T154" s="224"/>
      <c r="AT154" s="225" t="s">
        <v>138</v>
      </c>
      <c r="AU154" s="225" t="s">
        <v>86</v>
      </c>
      <c r="AV154" s="14" t="s">
        <v>134</v>
      </c>
      <c r="AW154" s="14" t="s">
        <v>32</v>
      </c>
      <c r="AX154" s="14" t="s">
        <v>84</v>
      </c>
      <c r="AY154" s="225" t="s">
        <v>127</v>
      </c>
    </row>
    <row r="155" spans="1:65" s="2" customFormat="1" ht="33" customHeight="1">
      <c r="A155" s="34"/>
      <c r="B155" s="35"/>
      <c r="C155" s="186" t="s">
        <v>168</v>
      </c>
      <c r="D155" s="186" t="s">
        <v>129</v>
      </c>
      <c r="E155" s="187" t="s">
        <v>257</v>
      </c>
      <c r="F155" s="188" t="s">
        <v>258</v>
      </c>
      <c r="G155" s="189" t="s">
        <v>223</v>
      </c>
      <c r="H155" s="190">
        <v>20226.6</v>
      </c>
      <c r="I155" s="191"/>
      <c r="J155" s="192">
        <f>ROUND(I155*H155,2)</f>
        <v>0</v>
      </c>
      <c r="K155" s="188" t="s">
        <v>133</v>
      </c>
      <c r="L155" s="39"/>
      <c r="M155" s="193" t="s">
        <v>1</v>
      </c>
      <c r="N155" s="194" t="s">
        <v>41</v>
      </c>
      <c r="O155" s="71"/>
      <c r="P155" s="195">
        <f>O155*H155</f>
        <v>0</v>
      </c>
      <c r="Q155" s="195">
        <v>0</v>
      </c>
      <c r="R155" s="195">
        <f>Q155*H155</f>
        <v>0</v>
      </c>
      <c r="S155" s="195">
        <v>0</v>
      </c>
      <c r="T155" s="196">
        <f>S155*H155</f>
        <v>0</v>
      </c>
      <c r="U155" s="34"/>
      <c r="V155" s="34"/>
      <c r="W155" s="34"/>
      <c r="X155" s="34"/>
      <c r="Y155" s="34"/>
      <c r="Z155" s="34"/>
      <c r="AA155" s="34"/>
      <c r="AB155" s="34"/>
      <c r="AC155" s="34"/>
      <c r="AD155" s="34"/>
      <c r="AE155" s="34"/>
      <c r="AR155" s="197" t="s">
        <v>134</v>
      </c>
      <c r="AT155" s="197" t="s">
        <v>129</v>
      </c>
      <c r="AU155" s="197" t="s">
        <v>86</v>
      </c>
      <c r="AY155" s="17" t="s">
        <v>127</v>
      </c>
      <c r="BE155" s="198">
        <f>IF(N155="základní",J155,0)</f>
        <v>0</v>
      </c>
      <c r="BF155" s="198">
        <f>IF(N155="snížená",J155,0)</f>
        <v>0</v>
      </c>
      <c r="BG155" s="198">
        <f>IF(N155="zákl. přenesená",J155,0)</f>
        <v>0</v>
      </c>
      <c r="BH155" s="198">
        <f>IF(N155="sníž. přenesená",J155,0)</f>
        <v>0</v>
      </c>
      <c r="BI155" s="198">
        <f>IF(N155="nulová",J155,0)</f>
        <v>0</v>
      </c>
      <c r="BJ155" s="17" t="s">
        <v>84</v>
      </c>
      <c r="BK155" s="198">
        <f>ROUND(I155*H155,2)</f>
        <v>0</v>
      </c>
      <c r="BL155" s="17" t="s">
        <v>134</v>
      </c>
      <c r="BM155" s="197" t="s">
        <v>325</v>
      </c>
    </row>
    <row r="156" spans="1:47" s="2" customFormat="1" ht="39">
      <c r="A156" s="34"/>
      <c r="B156" s="35"/>
      <c r="C156" s="36"/>
      <c r="D156" s="199" t="s">
        <v>136</v>
      </c>
      <c r="E156" s="36"/>
      <c r="F156" s="200" t="s">
        <v>260</v>
      </c>
      <c r="G156" s="36"/>
      <c r="H156" s="36"/>
      <c r="I156" s="201"/>
      <c r="J156" s="36"/>
      <c r="K156" s="36"/>
      <c r="L156" s="39"/>
      <c r="M156" s="202"/>
      <c r="N156" s="203"/>
      <c r="O156" s="71"/>
      <c r="P156" s="71"/>
      <c r="Q156" s="71"/>
      <c r="R156" s="71"/>
      <c r="S156" s="71"/>
      <c r="T156" s="72"/>
      <c r="U156" s="34"/>
      <c r="V156" s="34"/>
      <c r="W156" s="34"/>
      <c r="X156" s="34"/>
      <c r="Y156" s="34"/>
      <c r="Z156" s="34"/>
      <c r="AA156" s="34"/>
      <c r="AB156" s="34"/>
      <c r="AC156" s="34"/>
      <c r="AD156" s="34"/>
      <c r="AE156" s="34"/>
      <c r="AT156" s="17" t="s">
        <v>136</v>
      </c>
      <c r="AU156" s="17" t="s">
        <v>86</v>
      </c>
    </row>
    <row r="157" spans="2:51" s="15" customFormat="1" ht="11.25">
      <c r="B157" s="227"/>
      <c r="C157" s="228"/>
      <c r="D157" s="199" t="s">
        <v>138</v>
      </c>
      <c r="E157" s="229" t="s">
        <v>1</v>
      </c>
      <c r="F157" s="230" t="s">
        <v>323</v>
      </c>
      <c r="G157" s="228"/>
      <c r="H157" s="229" t="s">
        <v>1</v>
      </c>
      <c r="I157" s="231"/>
      <c r="J157" s="228"/>
      <c r="K157" s="228"/>
      <c r="L157" s="232"/>
      <c r="M157" s="233"/>
      <c r="N157" s="234"/>
      <c r="O157" s="234"/>
      <c r="P157" s="234"/>
      <c r="Q157" s="234"/>
      <c r="R157" s="234"/>
      <c r="S157" s="234"/>
      <c r="T157" s="235"/>
      <c r="AT157" s="236" t="s">
        <v>138</v>
      </c>
      <c r="AU157" s="236" t="s">
        <v>86</v>
      </c>
      <c r="AV157" s="15" t="s">
        <v>84</v>
      </c>
      <c r="AW157" s="15" t="s">
        <v>32</v>
      </c>
      <c r="AX157" s="15" t="s">
        <v>76</v>
      </c>
      <c r="AY157" s="236" t="s">
        <v>127</v>
      </c>
    </row>
    <row r="158" spans="2:51" s="15" customFormat="1" ht="11.25">
      <c r="B158" s="227"/>
      <c r="C158" s="228"/>
      <c r="D158" s="199" t="s">
        <v>138</v>
      </c>
      <c r="E158" s="229" t="s">
        <v>1</v>
      </c>
      <c r="F158" s="230" t="s">
        <v>324</v>
      </c>
      <c r="G158" s="228"/>
      <c r="H158" s="229" t="s">
        <v>1</v>
      </c>
      <c r="I158" s="231"/>
      <c r="J158" s="228"/>
      <c r="K158" s="228"/>
      <c r="L158" s="232"/>
      <c r="M158" s="233"/>
      <c r="N158" s="234"/>
      <c r="O158" s="234"/>
      <c r="P158" s="234"/>
      <c r="Q158" s="234"/>
      <c r="R158" s="234"/>
      <c r="S158" s="234"/>
      <c r="T158" s="235"/>
      <c r="AT158" s="236" t="s">
        <v>138</v>
      </c>
      <c r="AU158" s="236" t="s">
        <v>86</v>
      </c>
      <c r="AV158" s="15" t="s">
        <v>84</v>
      </c>
      <c r="AW158" s="15" t="s">
        <v>32</v>
      </c>
      <c r="AX158" s="15" t="s">
        <v>76</v>
      </c>
      <c r="AY158" s="236" t="s">
        <v>127</v>
      </c>
    </row>
    <row r="159" spans="2:51" s="13" customFormat="1" ht="11.25">
      <c r="B159" s="204"/>
      <c r="C159" s="205"/>
      <c r="D159" s="199" t="s">
        <v>138</v>
      </c>
      <c r="E159" s="206" t="s">
        <v>1</v>
      </c>
      <c r="F159" s="207" t="s">
        <v>326</v>
      </c>
      <c r="G159" s="205"/>
      <c r="H159" s="208">
        <v>11451.6</v>
      </c>
      <c r="I159" s="209"/>
      <c r="J159" s="205"/>
      <c r="K159" s="205"/>
      <c r="L159" s="210"/>
      <c r="M159" s="211"/>
      <c r="N159" s="212"/>
      <c r="O159" s="212"/>
      <c r="P159" s="212"/>
      <c r="Q159" s="212"/>
      <c r="R159" s="212"/>
      <c r="S159" s="212"/>
      <c r="T159" s="213"/>
      <c r="AT159" s="214" t="s">
        <v>138</v>
      </c>
      <c r="AU159" s="214" t="s">
        <v>86</v>
      </c>
      <c r="AV159" s="13" t="s">
        <v>86</v>
      </c>
      <c r="AW159" s="13" t="s">
        <v>32</v>
      </c>
      <c r="AX159" s="13" t="s">
        <v>76</v>
      </c>
      <c r="AY159" s="214" t="s">
        <v>127</v>
      </c>
    </row>
    <row r="160" spans="2:51" s="15" customFormat="1" ht="11.25">
      <c r="B160" s="227"/>
      <c r="C160" s="228"/>
      <c r="D160" s="199" t="s">
        <v>138</v>
      </c>
      <c r="E160" s="229" t="s">
        <v>1</v>
      </c>
      <c r="F160" s="230" t="s">
        <v>308</v>
      </c>
      <c r="G160" s="228"/>
      <c r="H160" s="229" t="s">
        <v>1</v>
      </c>
      <c r="I160" s="231"/>
      <c r="J160" s="228"/>
      <c r="K160" s="228"/>
      <c r="L160" s="232"/>
      <c r="M160" s="233"/>
      <c r="N160" s="234"/>
      <c r="O160" s="234"/>
      <c r="P160" s="234"/>
      <c r="Q160" s="234"/>
      <c r="R160" s="234"/>
      <c r="S160" s="234"/>
      <c r="T160" s="235"/>
      <c r="AT160" s="236" t="s">
        <v>138</v>
      </c>
      <c r="AU160" s="236" t="s">
        <v>86</v>
      </c>
      <c r="AV160" s="15" t="s">
        <v>84</v>
      </c>
      <c r="AW160" s="15" t="s">
        <v>32</v>
      </c>
      <c r="AX160" s="15" t="s">
        <v>76</v>
      </c>
      <c r="AY160" s="236" t="s">
        <v>127</v>
      </c>
    </row>
    <row r="161" spans="2:51" s="13" customFormat="1" ht="11.25">
      <c r="B161" s="204"/>
      <c r="C161" s="205"/>
      <c r="D161" s="199" t="s">
        <v>138</v>
      </c>
      <c r="E161" s="206" t="s">
        <v>1</v>
      </c>
      <c r="F161" s="207" t="s">
        <v>327</v>
      </c>
      <c r="G161" s="205"/>
      <c r="H161" s="208">
        <v>8775</v>
      </c>
      <c r="I161" s="209"/>
      <c r="J161" s="205"/>
      <c r="K161" s="205"/>
      <c r="L161" s="210"/>
      <c r="M161" s="211"/>
      <c r="N161" s="212"/>
      <c r="O161" s="212"/>
      <c r="P161" s="212"/>
      <c r="Q161" s="212"/>
      <c r="R161" s="212"/>
      <c r="S161" s="212"/>
      <c r="T161" s="213"/>
      <c r="AT161" s="214" t="s">
        <v>138</v>
      </c>
      <c r="AU161" s="214" t="s">
        <v>86</v>
      </c>
      <c r="AV161" s="13" t="s">
        <v>86</v>
      </c>
      <c r="AW161" s="13" t="s">
        <v>32</v>
      </c>
      <c r="AX161" s="13" t="s">
        <v>76</v>
      </c>
      <c r="AY161" s="214" t="s">
        <v>127</v>
      </c>
    </row>
    <row r="162" spans="2:51" s="14" customFormat="1" ht="11.25">
      <c r="B162" s="215"/>
      <c r="C162" s="216"/>
      <c r="D162" s="199" t="s">
        <v>138</v>
      </c>
      <c r="E162" s="217" t="s">
        <v>1</v>
      </c>
      <c r="F162" s="218" t="s">
        <v>142</v>
      </c>
      <c r="G162" s="216"/>
      <c r="H162" s="219">
        <v>20226.6</v>
      </c>
      <c r="I162" s="220"/>
      <c r="J162" s="216"/>
      <c r="K162" s="216"/>
      <c r="L162" s="221"/>
      <c r="M162" s="222"/>
      <c r="N162" s="223"/>
      <c r="O162" s="223"/>
      <c r="P162" s="223"/>
      <c r="Q162" s="223"/>
      <c r="R162" s="223"/>
      <c r="S162" s="223"/>
      <c r="T162" s="224"/>
      <c r="AT162" s="225" t="s">
        <v>138</v>
      </c>
      <c r="AU162" s="225" t="s">
        <v>86</v>
      </c>
      <c r="AV162" s="14" t="s">
        <v>134</v>
      </c>
      <c r="AW162" s="14" t="s">
        <v>32</v>
      </c>
      <c r="AX162" s="14" t="s">
        <v>84</v>
      </c>
      <c r="AY162" s="225" t="s">
        <v>127</v>
      </c>
    </row>
    <row r="163" spans="1:65" s="2" customFormat="1" ht="24">
      <c r="A163" s="34"/>
      <c r="B163" s="35"/>
      <c r="C163" s="186" t="s">
        <v>174</v>
      </c>
      <c r="D163" s="186" t="s">
        <v>129</v>
      </c>
      <c r="E163" s="187" t="s">
        <v>328</v>
      </c>
      <c r="F163" s="188" t="s">
        <v>329</v>
      </c>
      <c r="G163" s="189" t="s">
        <v>223</v>
      </c>
      <c r="H163" s="190">
        <v>22.1</v>
      </c>
      <c r="I163" s="191"/>
      <c r="J163" s="192">
        <f>ROUND(I163*H163,2)</f>
        <v>0</v>
      </c>
      <c r="K163" s="188" t="s">
        <v>133</v>
      </c>
      <c r="L163" s="39"/>
      <c r="M163" s="193" t="s">
        <v>1</v>
      </c>
      <c r="N163" s="194" t="s">
        <v>41</v>
      </c>
      <c r="O163" s="71"/>
      <c r="P163" s="195">
        <f>O163*H163</f>
        <v>0</v>
      </c>
      <c r="Q163" s="195">
        <v>0</v>
      </c>
      <c r="R163" s="195">
        <f>Q163*H163</f>
        <v>0</v>
      </c>
      <c r="S163" s="195">
        <v>0</v>
      </c>
      <c r="T163" s="196">
        <f>S163*H163</f>
        <v>0</v>
      </c>
      <c r="U163" s="34"/>
      <c r="V163" s="34"/>
      <c r="W163" s="34"/>
      <c r="X163" s="34"/>
      <c r="Y163" s="34"/>
      <c r="Z163" s="34"/>
      <c r="AA163" s="34"/>
      <c r="AB163" s="34"/>
      <c r="AC163" s="34"/>
      <c r="AD163" s="34"/>
      <c r="AE163" s="34"/>
      <c r="AR163" s="197" t="s">
        <v>134</v>
      </c>
      <c r="AT163" s="197" t="s">
        <v>129</v>
      </c>
      <c r="AU163" s="197" t="s">
        <v>86</v>
      </c>
      <c r="AY163" s="17" t="s">
        <v>127</v>
      </c>
      <c r="BE163" s="198">
        <f>IF(N163="základní",J163,0)</f>
        <v>0</v>
      </c>
      <c r="BF163" s="198">
        <f>IF(N163="snížená",J163,0)</f>
        <v>0</v>
      </c>
      <c r="BG163" s="198">
        <f>IF(N163="zákl. přenesená",J163,0)</f>
        <v>0</v>
      </c>
      <c r="BH163" s="198">
        <f>IF(N163="sníž. přenesená",J163,0)</f>
        <v>0</v>
      </c>
      <c r="BI163" s="198">
        <f>IF(N163="nulová",J163,0)</f>
        <v>0</v>
      </c>
      <c r="BJ163" s="17" t="s">
        <v>84</v>
      </c>
      <c r="BK163" s="198">
        <f>ROUND(I163*H163,2)</f>
        <v>0</v>
      </c>
      <c r="BL163" s="17" t="s">
        <v>134</v>
      </c>
      <c r="BM163" s="197" t="s">
        <v>330</v>
      </c>
    </row>
    <row r="164" spans="1:47" s="2" customFormat="1" ht="39">
      <c r="A164" s="34"/>
      <c r="B164" s="35"/>
      <c r="C164" s="36"/>
      <c r="D164" s="199" t="s">
        <v>136</v>
      </c>
      <c r="E164" s="36"/>
      <c r="F164" s="200" t="s">
        <v>331</v>
      </c>
      <c r="G164" s="36"/>
      <c r="H164" s="36"/>
      <c r="I164" s="201"/>
      <c r="J164" s="36"/>
      <c r="K164" s="36"/>
      <c r="L164" s="39"/>
      <c r="M164" s="202"/>
      <c r="N164" s="203"/>
      <c r="O164" s="71"/>
      <c r="P164" s="71"/>
      <c r="Q164" s="71"/>
      <c r="R164" s="71"/>
      <c r="S164" s="71"/>
      <c r="T164" s="72"/>
      <c r="U164" s="34"/>
      <c r="V164" s="34"/>
      <c r="W164" s="34"/>
      <c r="X164" s="34"/>
      <c r="Y164" s="34"/>
      <c r="Z164" s="34"/>
      <c r="AA164" s="34"/>
      <c r="AB164" s="34"/>
      <c r="AC164" s="34"/>
      <c r="AD164" s="34"/>
      <c r="AE164" s="34"/>
      <c r="AT164" s="17" t="s">
        <v>136</v>
      </c>
      <c r="AU164" s="17" t="s">
        <v>86</v>
      </c>
    </row>
    <row r="165" spans="2:51" s="15" customFormat="1" ht="11.25">
      <c r="B165" s="227"/>
      <c r="C165" s="228"/>
      <c r="D165" s="199" t="s">
        <v>138</v>
      </c>
      <c r="E165" s="229" t="s">
        <v>1</v>
      </c>
      <c r="F165" s="230" t="s">
        <v>332</v>
      </c>
      <c r="G165" s="228"/>
      <c r="H165" s="229" t="s">
        <v>1</v>
      </c>
      <c r="I165" s="231"/>
      <c r="J165" s="228"/>
      <c r="K165" s="228"/>
      <c r="L165" s="232"/>
      <c r="M165" s="233"/>
      <c r="N165" s="234"/>
      <c r="O165" s="234"/>
      <c r="P165" s="234"/>
      <c r="Q165" s="234"/>
      <c r="R165" s="234"/>
      <c r="S165" s="234"/>
      <c r="T165" s="235"/>
      <c r="AT165" s="236" t="s">
        <v>138</v>
      </c>
      <c r="AU165" s="236" t="s">
        <v>86</v>
      </c>
      <c r="AV165" s="15" t="s">
        <v>84</v>
      </c>
      <c r="AW165" s="15" t="s">
        <v>32</v>
      </c>
      <c r="AX165" s="15" t="s">
        <v>76</v>
      </c>
      <c r="AY165" s="236" t="s">
        <v>127</v>
      </c>
    </row>
    <row r="166" spans="2:51" s="13" customFormat="1" ht="11.25">
      <c r="B166" s="204"/>
      <c r="C166" s="205"/>
      <c r="D166" s="199" t="s">
        <v>138</v>
      </c>
      <c r="E166" s="206" t="s">
        <v>1</v>
      </c>
      <c r="F166" s="207" t="s">
        <v>333</v>
      </c>
      <c r="G166" s="205"/>
      <c r="H166" s="208">
        <v>22.1</v>
      </c>
      <c r="I166" s="209"/>
      <c r="J166" s="205"/>
      <c r="K166" s="205"/>
      <c r="L166" s="210"/>
      <c r="M166" s="211"/>
      <c r="N166" s="212"/>
      <c r="O166" s="212"/>
      <c r="P166" s="212"/>
      <c r="Q166" s="212"/>
      <c r="R166" s="212"/>
      <c r="S166" s="212"/>
      <c r="T166" s="213"/>
      <c r="AT166" s="214" t="s">
        <v>138</v>
      </c>
      <c r="AU166" s="214" t="s">
        <v>86</v>
      </c>
      <c r="AV166" s="13" t="s">
        <v>86</v>
      </c>
      <c r="AW166" s="13" t="s">
        <v>32</v>
      </c>
      <c r="AX166" s="13" t="s">
        <v>84</v>
      </c>
      <c r="AY166" s="214" t="s">
        <v>127</v>
      </c>
    </row>
    <row r="167" spans="1:65" s="2" customFormat="1" ht="24">
      <c r="A167" s="34"/>
      <c r="B167" s="35"/>
      <c r="C167" s="186" t="s">
        <v>179</v>
      </c>
      <c r="D167" s="186" t="s">
        <v>129</v>
      </c>
      <c r="E167" s="187" t="s">
        <v>334</v>
      </c>
      <c r="F167" s="188" t="s">
        <v>335</v>
      </c>
      <c r="G167" s="189" t="s">
        <v>223</v>
      </c>
      <c r="H167" s="190">
        <v>517.84</v>
      </c>
      <c r="I167" s="191"/>
      <c r="J167" s="192">
        <f>ROUND(I167*H167,2)</f>
        <v>0</v>
      </c>
      <c r="K167" s="188" t="s">
        <v>133</v>
      </c>
      <c r="L167" s="39"/>
      <c r="M167" s="193" t="s">
        <v>1</v>
      </c>
      <c r="N167" s="194" t="s">
        <v>41</v>
      </c>
      <c r="O167" s="71"/>
      <c r="P167" s="195">
        <f>O167*H167</f>
        <v>0</v>
      </c>
      <c r="Q167" s="195">
        <v>0</v>
      </c>
      <c r="R167" s="195">
        <f>Q167*H167</f>
        <v>0</v>
      </c>
      <c r="S167" s="195">
        <v>0</v>
      </c>
      <c r="T167" s="196">
        <f>S167*H167</f>
        <v>0</v>
      </c>
      <c r="U167" s="34"/>
      <c r="V167" s="34"/>
      <c r="W167" s="34"/>
      <c r="X167" s="34"/>
      <c r="Y167" s="34"/>
      <c r="Z167" s="34"/>
      <c r="AA167" s="34"/>
      <c r="AB167" s="34"/>
      <c r="AC167" s="34"/>
      <c r="AD167" s="34"/>
      <c r="AE167" s="34"/>
      <c r="AR167" s="197" t="s">
        <v>134</v>
      </c>
      <c r="AT167" s="197" t="s">
        <v>129</v>
      </c>
      <c r="AU167" s="197" t="s">
        <v>86</v>
      </c>
      <c r="AY167" s="17" t="s">
        <v>127</v>
      </c>
      <c r="BE167" s="198">
        <f>IF(N167="základní",J167,0)</f>
        <v>0</v>
      </c>
      <c r="BF167" s="198">
        <f>IF(N167="snížená",J167,0)</f>
        <v>0</v>
      </c>
      <c r="BG167" s="198">
        <f>IF(N167="zákl. přenesená",J167,0)</f>
        <v>0</v>
      </c>
      <c r="BH167" s="198">
        <f>IF(N167="sníž. přenesená",J167,0)</f>
        <v>0</v>
      </c>
      <c r="BI167" s="198">
        <f>IF(N167="nulová",J167,0)</f>
        <v>0</v>
      </c>
      <c r="BJ167" s="17" t="s">
        <v>84</v>
      </c>
      <c r="BK167" s="198">
        <f>ROUND(I167*H167,2)</f>
        <v>0</v>
      </c>
      <c r="BL167" s="17" t="s">
        <v>134</v>
      </c>
      <c r="BM167" s="197" t="s">
        <v>336</v>
      </c>
    </row>
    <row r="168" spans="1:47" s="2" customFormat="1" ht="29.25">
      <c r="A168" s="34"/>
      <c r="B168" s="35"/>
      <c r="C168" s="36"/>
      <c r="D168" s="199" t="s">
        <v>136</v>
      </c>
      <c r="E168" s="36"/>
      <c r="F168" s="200" t="s">
        <v>337</v>
      </c>
      <c r="G168" s="36"/>
      <c r="H168" s="36"/>
      <c r="I168" s="201"/>
      <c r="J168" s="36"/>
      <c r="K168" s="36"/>
      <c r="L168" s="39"/>
      <c r="M168" s="202"/>
      <c r="N168" s="203"/>
      <c r="O168" s="71"/>
      <c r="P168" s="71"/>
      <c r="Q168" s="71"/>
      <c r="R168" s="71"/>
      <c r="S168" s="71"/>
      <c r="T168" s="72"/>
      <c r="U168" s="34"/>
      <c r="V168" s="34"/>
      <c r="W168" s="34"/>
      <c r="X168" s="34"/>
      <c r="Y168" s="34"/>
      <c r="Z168" s="34"/>
      <c r="AA168" s="34"/>
      <c r="AB168" s="34"/>
      <c r="AC168" s="34"/>
      <c r="AD168" s="34"/>
      <c r="AE168" s="34"/>
      <c r="AT168" s="17" t="s">
        <v>136</v>
      </c>
      <c r="AU168" s="17" t="s">
        <v>86</v>
      </c>
    </row>
    <row r="169" spans="2:51" s="15" customFormat="1" ht="11.25">
      <c r="B169" s="227"/>
      <c r="C169" s="228"/>
      <c r="D169" s="199" t="s">
        <v>138</v>
      </c>
      <c r="E169" s="229" t="s">
        <v>1</v>
      </c>
      <c r="F169" s="230" t="s">
        <v>318</v>
      </c>
      <c r="G169" s="228"/>
      <c r="H169" s="229" t="s">
        <v>1</v>
      </c>
      <c r="I169" s="231"/>
      <c r="J169" s="228"/>
      <c r="K169" s="228"/>
      <c r="L169" s="232"/>
      <c r="M169" s="233"/>
      <c r="N169" s="234"/>
      <c r="O169" s="234"/>
      <c r="P169" s="234"/>
      <c r="Q169" s="234"/>
      <c r="R169" s="234"/>
      <c r="S169" s="234"/>
      <c r="T169" s="235"/>
      <c r="AT169" s="236" t="s">
        <v>138</v>
      </c>
      <c r="AU169" s="236" t="s">
        <v>86</v>
      </c>
      <c r="AV169" s="15" t="s">
        <v>84</v>
      </c>
      <c r="AW169" s="15" t="s">
        <v>32</v>
      </c>
      <c r="AX169" s="15" t="s">
        <v>76</v>
      </c>
      <c r="AY169" s="236" t="s">
        <v>127</v>
      </c>
    </row>
    <row r="170" spans="2:51" s="13" customFormat="1" ht="11.25">
      <c r="B170" s="204"/>
      <c r="C170" s="205"/>
      <c r="D170" s="199" t="s">
        <v>138</v>
      </c>
      <c r="E170" s="206" t="s">
        <v>1</v>
      </c>
      <c r="F170" s="207" t="s">
        <v>338</v>
      </c>
      <c r="G170" s="205"/>
      <c r="H170" s="208">
        <v>347.8</v>
      </c>
      <c r="I170" s="209"/>
      <c r="J170" s="205"/>
      <c r="K170" s="205"/>
      <c r="L170" s="210"/>
      <c r="M170" s="211"/>
      <c r="N170" s="212"/>
      <c r="O170" s="212"/>
      <c r="P170" s="212"/>
      <c r="Q170" s="212"/>
      <c r="R170" s="212"/>
      <c r="S170" s="212"/>
      <c r="T170" s="213"/>
      <c r="AT170" s="214" t="s">
        <v>138</v>
      </c>
      <c r="AU170" s="214" t="s">
        <v>86</v>
      </c>
      <c r="AV170" s="13" t="s">
        <v>86</v>
      </c>
      <c r="AW170" s="13" t="s">
        <v>32</v>
      </c>
      <c r="AX170" s="13" t="s">
        <v>76</v>
      </c>
      <c r="AY170" s="214" t="s">
        <v>127</v>
      </c>
    </row>
    <row r="171" spans="2:51" s="15" customFormat="1" ht="11.25">
      <c r="B171" s="227"/>
      <c r="C171" s="228"/>
      <c r="D171" s="199" t="s">
        <v>138</v>
      </c>
      <c r="E171" s="229" t="s">
        <v>1</v>
      </c>
      <c r="F171" s="230" t="s">
        <v>320</v>
      </c>
      <c r="G171" s="228"/>
      <c r="H171" s="229" t="s">
        <v>1</v>
      </c>
      <c r="I171" s="231"/>
      <c r="J171" s="228"/>
      <c r="K171" s="228"/>
      <c r="L171" s="232"/>
      <c r="M171" s="233"/>
      <c r="N171" s="234"/>
      <c r="O171" s="234"/>
      <c r="P171" s="234"/>
      <c r="Q171" s="234"/>
      <c r="R171" s="234"/>
      <c r="S171" s="234"/>
      <c r="T171" s="235"/>
      <c r="AT171" s="236" t="s">
        <v>138</v>
      </c>
      <c r="AU171" s="236" t="s">
        <v>86</v>
      </c>
      <c r="AV171" s="15" t="s">
        <v>84</v>
      </c>
      <c r="AW171" s="15" t="s">
        <v>32</v>
      </c>
      <c r="AX171" s="15" t="s">
        <v>76</v>
      </c>
      <c r="AY171" s="236" t="s">
        <v>127</v>
      </c>
    </row>
    <row r="172" spans="2:51" s="13" customFormat="1" ht="11.25">
      <c r="B172" s="204"/>
      <c r="C172" s="205"/>
      <c r="D172" s="199" t="s">
        <v>138</v>
      </c>
      <c r="E172" s="206" t="s">
        <v>1</v>
      </c>
      <c r="F172" s="207" t="s">
        <v>339</v>
      </c>
      <c r="G172" s="205"/>
      <c r="H172" s="208">
        <v>170.04</v>
      </c>
      <c r="I172" s="209"/>
      <c r="J172" s="205"/>
      <c r="K172" s="205"/>
      <c r="L172" s="210"/>
      <c r="M172" s="211"/>
      <c r="N172" s="212"/>
      <c r="O172" s="212"/>
      <c r="P172" s="212"/>
      <c r="Q172" s="212"/>
      <c r="R172" s="212"/>
      <c r="S172" s="212"/>
      <c r="T172" s="213"/>
      <c r="AT172" s="214" t="s">
        <v>138</v>
      </c>
      <c r="AU172" s="214" t="s">
        <v>86</v>
      </c>
      <c r="AV172" s="13" t="s">
        <v>86</v>
      </c>
      <c r="AW172" s="13" t="s">
        <v>32</v>
      </c>
      <c r="AX172" s="13" t="s">
        <v>76</v>
      </c>
      <c r="AY172" s="214" t="s">
        <v>127</v>
      </c>
    </row>
    <row r="173" spans="2:51" s="14" customFormat="1" ht="11.25">
      <c r="B173" s="215"/>
      <c r="C173" s="216"/>
      <c r="D173" s="199" t="s">
        <v>138</v>
      </c>
      <c r="E173" s="217" t="s">
        <v>290</v>
      </c>
      <c r="F173" s="218" t="s">
        <v>142</v>
      </c>
      <c r="G173" s="216"/>
      <c r="H173" s="219">
        <v>517.84</v>
      </c>
      <c r="I173" s="220"/>
      <c r="J173" s="216"/>
      <c r="K173" s="216"/>
      <c r="L173" s="221"/>
      <c r="M173" s="222"/>
      <c r="N173" s="223"/>
      <c r="O173" s="223"/>
      <c r="P173" s="223"/>
      <c r="Q173" s="223"/>
      <c r="R173" s="223"/>
      <c r="S173" s="223"/>
      <c r="T173" s="224"/>
      <c r="AT173" s="225" t="s">
        <v>138</v>
      </c>
      <c r="AU173" s="225" t="s">
        <v>86</v>
      </c>
      <c r="AV173" s="14" t="s">
        <v>134</v>
      </c>
      <c r="AW173" s="14" t="s">
        <v>32</v>
      </c>
      <c r="AX173" s="14" t="s">
        <v>84</v>
      </c>
      <c r="AY173" s="225" t="s">
        <v>127</v>
      </c>
    </row>
    <row r="174" spans="1:65" s="2" customFormat="1" ht="21.75" customHeight="1">
      <c r="A174" s="34"/>
      <c r="B174" s="35"/>
      <c r="C174" s="186" t="s">
        <v>185</v>
      </c>
      <c r="D174" s="186" t="s">
        <v>129</v>
      </c>
      <c r="E174" s="187" t="s">
        <v>340</v>
      </c>
      <c r="F174" s="188" t="s">
        <v>341</v>
      </c>
      <c r="G174" s="189" t="s">
        <v>223</v>
      </c>
      <c r="H174" s="190">
        <v>155.352</v>
      </c>
      <c r="I174" s="191"/>
      <c r="J174" s="192">
        <f>ROUND(I174*H174,2)</f>
        <v>0</v>
      </c>
      <c r="K174" s="188" t="s">
        <v>133</v>
      </c>
      <c r="L174" s="39"/>
      <c r="M174" s="193" t="s">
        <v>1</v>
      </c>
      <c r="N174" s="194" t="s">
        <v>41</v>
      </c>
      <c r="O174" s="71"/>
      <c r="P174" s="195">
        <f>O174*H174</f>
        <v>0</v>
      </c>
      <c r="Q174" s="195">
        <v>0</v>
      </c>
      <c r="R174" s="195">
        <f>Q174*H174</f>
        <v>0</v>
      </c>
      <c r="S174" s="195">
        <v>0</v>
      </c>
      <c r="T174" s="196">
        <f>S174*H174</f>
        <v>0</v>
      </c>
      <c r="U174" s="34"/>
      <c r="V174" s="34"/>
      <c r="W174" s="34"/>
      <c r="X174" s="34"/>
      <c r="Y174" s="34"/>
      <c r="Z174" s="34"/>
      <c r="AA174" s="34"/>
      <c r="AB174" s="34"/>
      <c r="AC174" s="34"/>
      <c r="AD174" s="34"/>
      <c r="AE174" s="34"/>
      <c r="AR174" s="197" t="s">
        <v>134</v>
      </c>
      <c r="AT174" s="197" t="s">
        <v>129</v>
      </c>
      <c r="AU174" s="197" t="s">
        <v>86</v>
      </c>
      <c r="AY174" s="17" t="s">
        <v>127</v>
      </c>
      <c r="BE174" s="198">
        <f>IF(N174="základní",J174,0)</f>
        <v>0</v>
      </c>
      <c r="BF174" s="198">
        <f>IF(N174="snížená",J174,0)</f>
        <v>0</v>
      </c>
      <c r="BG174" s="198">
        <f>IF(N174="zákl. přenesená",J174,0)</f>
        <v>0</v>
      </c>
      <c r="BH174" s="198">
        <f>IF(N174="sníž. přenesená",J174,0)</f>
        <v>0</v>
      </c>
      <c r="BI174" s="198">
        <f>IF(N174="nulová",J174,0)</f>
        <v>0</v>
      </c>
      <c r="BJ174" s="17" t="s">
        <v>84</v>
      </c>
      <c r="BK174" s="198">
        <f>ROUND(I174*H174,2)</f>
        <v>0</v>
      </c>
      <c r="BL174" s="17" t="s">
        <v>134</v>
      </c>
      <c r="BM174" s="197" t="s">
        <v>342</v>
      </c>
    </row>
    <row r="175" spans="1:47" s="2" customFormat="1" ht="29.25">
      <c r="A175" s="34"/>
      <c r="B175" s="35"/>
      <c r="C175" s="36"/>
      <c r="D175" s="199" t="s">
        <v>136</v>
      </c>
      <c r="E175" s="36"/>
      <c r="F175" s="200" t="s">
        <v>343</v>
      </c>
      <c r="G175" s="36"/>
      <c r="H175" s="36"/>
      <c r="I175" s="201"/>
      <c r="J175" s="36"/>
      <c r="K175" s="36"/>
      <c r="L175" s="39"/>
      <c r="M175" s="202"/>
      <c r="N175" s="203"/>
      <c r="O175" s="71"/>
      <c r="P175" s="71"/>
      <c r="Q175" s="71"/>
      <c r="R175" s="71"/>
      <c r="S175" s="71"/>
      <c r="T175" s="72"/>
      <c r="U175" s="34"/>
      <c r="V175" s="34"/>
      <c r="W175" s="34"/>
      <c r="X175" s="34"/>
      <c r="Y175" s="34"/>
      <c r="Z175" s="34"/>
      <c r="AA175" s="34"/>
      <c r="AB175" s="34"/>
      <c r="AC175" s="34"/>
      <c r="AD175" s="34"/>
      <c r="AE175" s="34"/>
      <c r="AT175" s="17" t="s">
        <v>136</v>
      </c>
      <c r="AU175" s="17" t="s">
        <v>86</v>
      </c>
    </row>
    <row r="176" spans="2:51" s="15" customFormat="1" ht="11.25">
      <c r="B176" s="227"/>
      <c r="C176" s="228"/>
      <c r="D176" s="199" t="s">
        <v>138</v>
      </c>
      <c r="E176" s="229" t="s">
        <v>1</v>
      </c>
      <c r="F176" s="230" t="s">
        <v>344</v>
      </c>
      <c r="G176" s="228"/>
      <c r="H176" s="229" t="s">
        <v>1</v>
      </c>
      <c r="I176" s="231"/>
      <c r="J176" s="228"/>
      <c r="K176" s="228"/>
      <c r="L176" s="232"/>
      <c r="M176" s="233"/>
      <c r="N176" s="234"/>
      <c r="O176" s="234"/>
      <c r="P176" s="234"/>
      <c r="Q176" s="234"/>
      <c r="R176" s="234"/>
      <c r="S176" s="234"/>
      <c r="T176" s="235"/>
      <c r="AT176" s="236" t="s">
        <v>138</v>
      </c>
      <c r="AU176" s="236" t="s">
        <v>86</v>
      </c>
      <c r="AV176" s="15" t="s">
        <v>84</v>
      </c>
      <c r="AW176" s="15" t="s">
        <v>32</v>
      </c>
      <c r="AX176" s="15" t="s">
        <v>76</v>
      </c>
      <c r="AY176" s="236" t="s">
        <v>127</v>
      </c>
    </row>
    <row r="177" spans="2:51" s="13" customFormat="1" ht="11.25">
      <c r="B177" s="204"/>
      <c r="C177" s="205"/>
      <c r="D177" s="199" t="s">
        <v>138</v>
      </c>
      <c r="E177" s="206" t="s">
        <v>1</v>
      </c>
      <c r="F177" s="207" t="s">
        <v>345</v>
      </c>
      <c r="G177" s="205"/>
      <c r="H177" s="208">
        <v>155.352</v>
      </c>
      <c r="I177" s="209"/>
      <c r="J177" s="205"/>
      <c r="K177" s="205"/>
      <c r="L177" s="210"/>
      <c r="M177" s="211"/>
      <c r="N177" s="212"/>
      <c r="O177" s="212"/>
      <c r="P177" s="212"/>
      <c r="Q177" s="212"/>
      <c r="R177" s="212"/>
      <c r="S177" s="212"/>
      <c r="T177" s="213"/>
      <c r="AT177" s="214" t="s">
        <v>138</v>
      </c>
      <c r="AU177" s="214" t="s">
        <v>86</v>
      </c>
      <c r="AV177" s="13" t="s">
        <v>86</v>
      </c>
      <c r="AW177" s="13" t="s">
        <v>32</v>
      </c>
      <c r="AX177" s="13" t="s">
        <v>84</v>
      </c>
      <c r="AY177" s="214" t="s">
        <v>127</v>
      </c>
    </row>
    <row r="178" spans="1:65" s="2" customFormat="1" ht="24">
      <c r="A178" s="34"/>
      <c r="B178" s="35"/>
      <c r="C178" s="186" t="s">
        <v>184</v>
      </c>
      <c r="D178" s="186" t="s">
        <v>129</v>
      </c>
      <c r="E178" s="187" t="s">
        <v>346</v>
      </c>
      <c r="F178" s="188" t="s">
        <v>347</v>
      </c>
      <c r="G178" s="189" t="s">
        <v>223</v>
      </c>
      <c r="H178" s="190">
        <v>35.74</v>
      </c>
      <c r="I178" s="191"/>
      <c r="J178" s="192">
        <f>ROUND(I178*H178,2)</f>
        <v>0</v>
      </c>
      <c r="K178" s="188" t="s">
        <v>133</v>
      </c>
      <c r="L178" s="39"/>
      <c r="M178" s="193" t="s">
        <v>1</v>
      </c>
      <c r="N178" s="194" t="s">
        <v>41</v>
      </c>
      <c r="O178" s="71"/>
      <c r="P178" s="195">
        <f>O178*H178</f>
        <v>0</v>
      </c>
      <c r="Q178" s="195">
        <v>0</v>
      </c>
      <c r="R178" s="195">
        <f>Q178*H178</f>
        <v>0</v>
      </c>
      <c r="S178" s="195">
        <v>0</v>
      </c>
      <c r="T178" s="196">
        <f>S178*H178</f>
        <v>0</v>
      </c>
      <c r="U178" s="34"/>
      <c r="V178" s="34"/>
      <c r="W178" s="34"/>
      <c r="X178" s="34"/>
      <c r="Y178" s="34"/>
      <c r="Z178" s="34"/>
      <c r="AA178" s="34"/>
      <c r="AB178" s="34"/>
      <c r="AC178" s="34"/>
      <c r="AD178" s="34"/>
      <c r="AE178" s="34"/>
      <c r="AR178" s="197" t="s">
        <v>134</v>
      </c>
      <c r="AT178" s="197" t="s">
        <v>129</v>
      </c>
      <c r="AU178" s="197" t="s">
        <v>86</v>
      </c>
      <c r="AY178" s="17" t="s">
        <v>127</v>
      </c>
      <c r="BE178" s="198">
        <f>IF(N178="základní",J178,0)</f>
        <v>0</v>
      </c>
      <c r="BF178" s="198">
        <f>IF(N178="snížená",J178,0)</f>
        <v>0</v>
      </c>
      <c r="BG178" s="198">
        <f>IF(N178="zákl. přenesená",J178,0)</f>
        <v>0</v>
      </c>
      <c r="BH178" s="198">
        <f>IF(N178="sníž. přenesená",J178,0)</f>
        <v>0</v>
      </c>
      <c r="BI178" s="198">
        <f>IF(N178="nulová",J178,0)</f>
        <v>0</v>
      </c>
      <c r="BJ178" s="17" t="s">
        <v>84</v>
      </c>
      <c r="BK178" s="198">
        <f>ROUND(I178*H178,2)</f>
        <v>0</v>
      </c>
      <c r="BL178" s="17" t="s">
        <v>134</v>
      </c>
      <c r="BM178" s="197" t="s">
        <v>348</v>
      </c>
    </row>
    <row r="179" spans="1:47" s="2" customFormat="1" ht="29.25">
      <c r="A179" s="34"/>
      <c r="B179" s="35"/>
      <c r="C179" s="36"/>
      <c r="D179" s="199" t="s">
        <v>136</v>
      </c>
      <c r="E179" s="36"/>
      <c r="F179" s="200" t="s">
        <v>349</v>
      </c>
      <c r="G179" s="36"/>
      <c r="H179" s="36"/>
      <c r="I179" s="201"/>
      <c r="J179" s="36"/>
      <c r="K179" s="36"/>
      <c r="L179" s="39"/>
      <c r="M179" s="202"/>
      <c r="N179" s="203"/>
      <c r="O179" s="71"/>
      <c r="P179" s="71"/>
      <c r="Q179" s="71"/>
      <c r="R179" s="71"/>
      <c r="S179" s="71"/>
      <c r="T179" s="72"/>
      <c r="U179" s="34"/>
      <c r="V179" s="34"/>
      <c r="W179" s="34"/>
      <c r="X179" s="34"/>
      <c r="Y179" s="34"/>
      <c r="Z179" s="34"/>
      <c r="AA179" s="34"/>
      <c r="AB179" s="34"/>
      <c r="AC179" s="34"/>
      <c r="AD179" s="34"/>
      <c r="AE179" s="34"/>
      <c r="AT179" s="17" t="s">
        <v>136</v>
      </c>
      <c r="AU179" s="17" t="s">
        <v>86</v>
      </c>
    </row>
    <row r="180" spans="2:51" s="15" customFormat="1" ht="11.25">
      <c r="B180" s="227"/>
      <c r="C180" s="228"/>
      <c r="D180" s="199" t="s">
        <v>138</v>
      </c>
      <c r="E180" s="229" t="s">
        <v>1</v>
      </c>
      <c r="F180" s="230" t="s">
        <v>318</v>
      </c>
      <c r="G180" s="228"/>
      <c r="H180" s="229" t="s">
        <v>1</v>
      </c>
      <c r="I180" s="231"/>
      <c r="J180" s="228"/>
      <c r="K180" s="228"/>
      <c r="L180" s="232"/>
      <c r="M180" s="233"/>
      <c r="N180" s="234"/>
      <c r="O180" s="234"/>
      <c r="P180" s="234"/>
      <c r="Q180" s="234"/>
      <c r="R180" s="234"/>
      <c r="S180" s="234"/>
      <c r="T180" s="235"/>
      <c r="AT180" s="236" t="s">
        <v>138</v>
      </c>
      <c r="AU180" s="236" t="s">
        <v>86</v>
      </c>
      <c r="AV180" s="15" t="s">
        <v>84</v>
      </c>
      <c r="AW180" s="15" t="s">
        <v>32</v>
      </c>
      <c r="AX180" s="15" t="s">
        <v>76</v>
      </c>
      <c r="AY180" s="236" t="s">
        <v>127</v>
      </c>
    </row>
    <row r="181" spans="2:51" s="13" customFormat="1" ht="11.25">
      <c r="B181" s="204"/>
      <c r="C181" s="205"/>
      <c r="D181" s="199" t="s">
        <v>138</v>
      </c>
      <c r="E181" s="206" t="s">
        <v>1</v>
      </c>
      <c r="F181" s="207" t="s">
        <v>350</v>
      </c>
      <c r="G181" s="205"/>
      <c r="H181" s="208">
        <v>20.16</v>
      </c>
      <c r="I181" s="209"/>
      <c r="J181" s="205"/>
      <c r="K181" s="205"/>
      <c r="L181" s="210"/>
      <c r="M181" s="211"/>
      <c r="N181" s="212"/>
      <c r="O181" s="212"/>
      <c r="P181" s="212"/>
      <c r="Q181" s="212"/>
      <c r="R181" s="212"/>
      <c r="S181" s="212"/>
      <c r="T181" s="213"/>
      <c r="AT181" s="214" t="s">
        <v>138</v>
      </c>
      <c r="AU181" s="214" t="s">
        <v>86</v>
      </c>
      <c r="AV181" s="13" t="s">
        <v>86</v>
      </c>
      <c r="AW181" s="13" t="s">
        <v>32</v>
      </c>
      <c r="AX181" s="13" t="s">
        <v>76</v>
      </c>
      <c r="AY181" s="214" t="s">
        <v>127</v>
      </c>
    </row>
    <row r="182" spans="2:51" s="15" customFormat="1" ht="11.25">
      <c r="B182" s="227"/>
      <c r="C182" s="228"/>
      <c r="D182" s="199" t="s">
        <v>138</v>
      </c>
      <c r="E182" s="229" t="s">
        <v>1</v>
      </c>
      <c r="F182" s="230" t="s">
        <v>320</v>
      </c>
      <c r="G182" s="228"/>
      <c r="H182" s="229" t="s">
        <v>1</v>
      </c>
      <c r="I182" s="231"/>
      <c r="J182" s="228"/>
      <c r="K182" s="228"/>
      <c r="L182" s="232"/>
      <c r="M182" s="233"/>
      <c r="N182" s="234"/>
      <c r="O182" s="234"/>
      <c r="P182" s="234"/>
      <c r="Q182" s="234"/>
      <c r="R182" s="234"/>
      <c r="S182" s="234"/>
      <c r="T182" s="235"/>
      <c r="AT182" s="236" t="s">
        <v>138</v>
      </c>
      <c r="AU182" s="236" t="s">
        <v>86</v>
      </c>
      <c r="AV182" s="15" t="s">
        <v>84</v>
      </c>
      <c r="AW182" s="15" t="s">
        <v>32</v>
      </c>
      <c r="AX182" s="15" t="s">
        <v>76</v>
      </c>
      <c r="AY182" s="236" t="s">
        <v>127</v>
      </c>
    </row>
    <row r="183" spans="2:51" s="13" customFormat="1" ht="11.25">
      <c r="B183" s="204"/>
      <c r="C183" s="205"/>
      <c r="D183" s="199" t="s">
        <v>138</v>
      </c>
      <c r="E183" s="206" t="s">
        <v>1</v>
      </c>
      <c r="F183" s="207" t="s">
        <v>351</v>
      </c>
      <c r="G183" s="205"/>
      <c r="H183" s="208">
        <v>15.58</v>
      </c>
      <c r="I183" s="209"/>
      <c r="J183" s="205"/>
      <c r="K183" s="205"/>
      <c r="L183" s="210"/>
      <c r="M183" s="211"/>
      <c r="N183" s="212"/>
      <c r="O183" s="212"/>
      <c r="P183" s="212"/>
      <c r="Q183" s="212"/>
      <c r="R183" s="212"/>
      <c r="S183" s="212"/>
      <c r="T183" s="213"/>
      <c r="AT183" s="214" t="s">
        <v>138</v>
      </c>
      <c r="AU183" s="214" t="s">
        <v>86</v>
      </c>
      <c r="AV183" s="13" t="s">
        <v>86</v>
      </c>
      <c r="AW183" s="13" t="s">
        <v>32</v>
      </c>
      <c r="AX183" s="13" t="s">
        <v>76</v>
      </c>
      <c r="AY183" s="214" t="s">
        <v>127</v>
      </c>
    </row>
    <row r="184" spans="2:51" s="14" customFormat="1" ht="11.25">
      <c r="B184" s="215"/>
      <c r="C184" s="216"/>
      <c r="D184" s="199" t="s">
        <v>138</v>
      </c>
      <c r="E184" s="217" t="s">
        <v>352</v>
      </c>
      <c r="F184" s="218" t="s">
        <v>142</v>
      </c>
      <c r="G184" s="216"/>
      <c r="H184" s="219">
        <v>35.74</v>
      </c>
      <c r="I184" s="220"/>
      <c r="J184" s="216"/>
      <c r="K184" s="216"/>
      <c r="L184" s="221"/>
      <c r="M184" s="222"/>
      <c r="N184" s="223"/>
      <c r="O184" s="223"/>
      <c r="P184" s="223"/>
      <c r="Q184" s="223"/>
      <c r="R184" s="223"/>
      <c r="S184" s="223"/>
      <c r="T184" s="224"/>
      <c r="AT184" s="225" t="s">
        <v>138</v>
      </c>
      <c r="AU184" s="225" t="s">
        <v>86</v>
      </c>
      <c r="AV184" s="14" t="s">
        <v>134</v>
      </c>
      <c r="AW184" s="14" t="s">
        <v>32</v>
      </c>
      <c r="AX184" s="14" t="s">
        <v>84</v>
      </c>
      <c r="AY184" s="225" t="s">
        <v>127</v>
      </c>
    </row>
    <row r="185" spans="1:65" s="2" customFormat="1" ht="24">
      <c r="A185" s="34"/>
      <c r="B185" s="35"/>
      <c r="C185" s="186" t="s">
        <v>162</v>
      </c>
      <c r="D185" s="186" t="s">
        <v>129</v>
      </c>
      <c r="E185" s="187" t="s">
        <v>353</v>
      </c>
      <c r="F185" s="188" t="s">
        <v>354</v>
      </c>
      <c r="G185" s="189" t="s">
        <v>223</v>
      </c>
      <c r="H185" s="190">
        <v>763.44</v>
      </c>
      <c r="I185" s="191"/>
      <c r="J185" s="192">
        <f>ROUND(I185*H185,2)</f>
        <v>0</v>
      </c>
      <c r="K185" s="188" t="s">
        <v>133</v>
      </c>
      <c r="L185" s="39"/>
      <c r="M185" s="193" t="s">
        <v>1</v>
      </c>
      <c r="N185" s="194" t="s">
        <v>41</v>
      </c>
      <c r="O185" s="71"/>
      <c r="P185" s="195">
        <f>O185*H185</f>
        <v>0</v>
      </c>
      <c r="Q185" s="195">
        <v>0</v>
      </c>
      <c r="R185" s="195">
        <f>Q185*H185</f>
        <v>0</v>
      </c>
      <c r="S185" s="195">
        <v>0</v>
      </c>
      <c r="T185" s="196">
        <f>S185*H185</f>
        <v>0</v>
      </c>
      <c r="U185" s="34"/>
      <c r="V185" s="34"/>
      <c r="W185" s="34"/>
      <c r="X185" s="34"/>
      <c r="Y185" s="34"/>
      <c r="Z185" s="34"/>
      <c r="AA185" s="34"/>
      <c r="AB185" s="34"/>
      <c r="AC185" s="34"/>
      <c r="AD185" s="34"/>
      <c r="AE185" s="34"/>
      <c r="AR185" s="197" t="s">
        <v>134</v>
      </c>
      <c r="AT185" s="197" t="s">
        <v>129</v>
      </c>
      <c r="AU185" s="197" t="s">
        <v>86</v>
      </c>
      <c r="AY185" s="17" t="s">
        <v>127</v>
      </c>
      <c r="BE185" s="198">
        <f>IF(N185="základní",J185,0)</f>
        <v>0</v>
      </c>
      <c r="BF185" s="198">
        <f>IF(N185="snížená",J185,0)</f>
        <v>0</v>
      </c>
      <c r="BG185" s="198">
        <f>IF(N185="zákl. přenesená",J185,0)</f>
        <v>0</v>
      </c>
      <c r="BH185" s="198">
        <f>IF(N185="sníž. přenesená",J185,0)</f>
        <v>0</v>
      </c>
      <c r="BI185" s="198">
        <f>IF(N185="nulová",J185,0)</f>
        <v>0</v>
      </c>
      <c r="BJ185" s="17" t="s">
        <v>84</v>
      </c>
      <c r="BK185" s="198">
        <f>ROUND(I185*H185,2)</f>
        <v>0</v>
      </c>
      <c r="BL185" s="17" t="s">
        <v>134</v>
      </c>
      <c r="BM185" s="197" t="s">
        <v>355</v>
      </c>
    </row>
    <row r="186" spans="1:47" s="2" customFormat="1" ht="39">
      <c r="A186" s="34"/>
      <c r="B186" s="35"/>
      <c r="C186" s="36"/>
      <c r="D186" s="199" t="s">
        <v>136</v>
      </c>
      <c r="E186" s="36"/>
      <c r="F186" s="200" t="s">
        <v>356</v>
      </c>
      <c r="G186" s="36"/>
      <c r="H186" s="36"/>
      <c r="I186" s="201"/>
      <c r="J186" s="36"/>
      <c r="K186" s="36"/>
      <c r="L186" s="39"/>
      <c r="M186" s="202"/>
      <c r="N186" s="203"/>
      <c r="O186" s="71"/>
      <c r="P186" s="71"/>
      <c r="Q186" s="71"/>
      <c r="R186" s="71"/>
      <c r="S186" s="71"/>
      <c r="T186" s="72"/>
      <c r="U186" s="34"/>
      <c r="V186" s="34"/>
      <c r="W186" s="34"/>
      <c r="X186" s="34"/>
      <c r="Y186" s="34"/>
      <c r="Z186" s="34"/>
      <c r="AA186" s="34"/>
      <c r="AB186" s="34"/>
      <c r="AC186" s="34"/>
      <c r="AD186" s="34"/>
      <c r="AE186" s="34"/>
      <c r="AT186" s="17" t="s">
        <v>136</v>
      </c>
      <c r="AU186" s="17" t="s">
        <v>86</v>
      </c>
    </row>
    <row r="187" spans="2:51" s="15" customFormat="1" ht="11.25">
      <c r="B187" s="227"/>
      <c r="C187" s="228"/>
      <c r="D187" s="199" t="s">
        <v>138</v>
      </c>
      <c r="E187" s="229" t="s">
        <v>1</v>
      </c>
      <c r="F187" s="230" t="s">
        <v>357</v>
      </c>
      <c r="G187" s="228"/>
      <c r="H187" s="229" t="s">
        <v>1</v>
      </c>
      <c r="I187" s="231"/>
      <c r="J187" s="228"/>
      <c r="K187" s="228"/>
      <c r="L187" s="232"/>
      <c r="M187" s="233"/>
      <c r="N187" s="234"/>
      <c r="O187" s="234"/>
      <c r="P187" s="234"/>
      <c r="Q187" s="234"/>
      <c r="R187" s="234"/>
      <c r="S187" s="234"/>
      <c r="T187" s="235"/>
      <c r="AT187" s="236" t="s">
        <v>138</v>
      </c>
      <c r="AU187" s="236" t="s">
        <v>86</v>
      </c>
      <c r="AV187" s="15" t="s">
        <v>84</v>
      </c>
      <c r="AW187" s="15" t="s">
        <v>32</v>
      </c>
      <c r="AX187" s="15" t="s">
        <v>76</v>
      </c>
      <c r="AY187" s="236" t="s">
        <v>127</v>
      </c>
    </row>
    <row r="188" spans="2:51" s="13" customFormat="1" ht="11.25">
      <c r="B188" s="204"/>
      <c r="C188" s="205"/>
      <c r="D188" s="199" t="s">
        <v>138</v>
      </c>
      <c r="E188" s="206" t="s">
        <v>1</v>
      </c>
      <c r="F188" s="207" t="s">
        <v>292</v>
      </c>
      <c r="G188" s="205"/>
      <c r="H188" s="208">
        <v>763.44</v>
      </c>
      <c r="I188" s="209"/>
      <c r="J188" s="205"/>
      <c r="K188" s="205"/>
      <c r="L188" s="210"/>
      <c r="M188" s="211"/>
      <c r="N188" s="212"/>
      <c r="O188" s="212"/>
      <c r="P188" s="212"/>
      <c r="Q188" s="212"/>
      <c r="R188" s="212"/>
      <c r="S188" s="212"/>
      <c r="T188" s="213"/>
      <c r="AT188" s="214" t="s">
        <v>138</v>
      </c>
      <c r="AU188" s="214" t="s">
        <v>86</v>
      </c>
      <c r="AV188" s="13" t="s">
        <v>86</v>
      </c>
      <c r="AW188" s="13" t="s">
        <v>32</v>
      </c>
      <c r="AX188" s="13" t="s">
        <v>84</v>
      </c>
      <c r="AY188" s="214" t="s">
        <v>127</v>
      </c>
    </row>
    <row r="189" spans="1:65" s="2" customFormat="1" ht="21.75" customHeight="1">
      <c r="A189" s="34"/>
      <c r="B189" s="35"/>
      <c r="C189" s="186" t="s">
        <v>198</v>
      </c>
      <c r="D189" s="186" t="s">
        <v>129</v>
      </c>
      <c r="E189" s="187" t="s">
        <v>264</v>
      </c>
      <c r="F189" s="188" t="s">
        <v>265</v>
      </c>
      <c r="G189" s="189" t="s">
        <v>223</v>
      </c>
      <c r="H189" s="190">
        <v>1348.44</v>
      </c>
      <c r="I189" s="191"/>
      <c r="J189" s="192">
        <f>ROUND(I189*H189,2)</f>
        <v>0</v>
      </c>
      <c r="K189" s="188" t="s">
        <v>133</v>
      </c>
      <c r="L189" s="39"/>
      <c r="M189" s="193" t="s">
        <v>1</v>
      </c>
      <c r="N189" s="194" t="s">
        <v>41</v>
      </c>
      <c r="O189" s="71"/>
      <c r="P189" s="195">
        <f>O189*H189</f>
        <v>0</v>
      </c>
      <c r="Q189" s="195">
        <v>0</v>
      </c>
      <c r="R189" s="195">
        <f>Q189*H189</f>
        <v>0</v>
      </c>
      <c r="S189" s="195">
        <v>0</v>
      </c>
      <c r="T189" s="196">
        <f>S189*H189</f>
        <v>0</v>
      </c>
      <c r="U189" s="34"/>
      <c r="V189" s="34"/>
      <c r="W189" s="34"/>
      <c r="X189" s="34"/>
      <c r="Y189" s="34"/>
      <c r="Z189" s="34"/>
      <c r="AA189" s="34"/>
      <c r="AB189" s="34"/>
      <c r="AC189" s="34"/>
      <c r="AD189" s="34"/>
      <c r="AE189" s="34"/>
      <c r="AR189" s="197" t="s">
        <v>134</v>
      </c>
      <c r="AT189" s="197" t="s">
        <v>129</v>
      </c>
      <c r="AU189" s="197" t="s">
        <v>86</v>
      </c>
      <c r="AY189" s="17" t="s">
        <v>127</v>
      </c>
      <c r="BE189" s="198">
        <f>IF(N189="základní",J189,0)</f>
        <v>0</v>
      </c>
      <c r="BF189" s="198">
        <f>IF(N189="snížená",J189,0)</f>
        <v>0</v>
      </c>
      <c r="BG189" s="198">
        <f>IF(N189="zákl. přenesená",J189,0)</f>
        <v>0</v>
      </c>
      <c r="BH189" s="198">
        <f>IF(N189="sníž. přenesená",J189,0)</f>
        <v>0</v>
      </c>
      <c r="BI189" s="198">
        <f>IF(N189="nulová",J189,0)</f>
        <v>0</v>
      </c>
      <c r="BJ189" s="17" t="s">
        <v>84</v>
      </c>
      <c r="BK189" s="198">
        <f>ROUND(I189*H189,2)</f>
        <v>0</v>
      </c>
      <c r="BL189" s="17" t="s">
        <v>134</v>
      </c>
      <c r="BM189" s="197" t="s">
        <v>358</v>
      </c>
    </row>
    <row r="190" spans="1:47" s="2" customFormat="1" ht="19.5">
      <c r="A190" s="34"/>
      <c r="B190" s="35"/>
      <c r="C190" s="36"/>
      <c r="D190" s="199" t="s">
        <v>136</v>
      </c>
      <c r="E190" s="36"/>
      <c r="F190" s="200" t="s">
        <v>267</v>
      </c>
      <c r="G190" s="36"/>
      <c r="H190" s="36"/>
      <c r="I190" s="201"/>
      <c r="J190" s="36"/>
      <c r="K190" s="36"/>
      <c r="L190" s="39"/>
      <c r="M190" s="202"/>
      <c r="N190" s="203"/>
      <c r="O190" s="71"/>
      <c r="P190" s="71"/>
      <c r="Q190" s="71"/>
      <c r="R190" s="71"/>
      <c r="S190" s="71"/>
      <c r="T190" s="72"/>
      <c r="U190" s="34"/>
      <c r="V190" s="34"/>
      <c r="W190" s="34"/>
      <c r="X190" s="34"/>
      <c r="Y190" s="34"/>
      <c r="Z190" s="34"/>
      <c r="AA190" s="34"/>
      <c r="AB190" s="34"/>
      <c r="AC190" s="34"/>
      <c r="AD190" s="34"/>
      <c r="AE190" s="34"/>
      <c r="AT190" s="17" t="s">
        <v>136</v>
      </c>
      <c r="AU190" s="17" t="s">
        <v>86</v>
      </c>
    </row>
    <row r="191" spans="2:51" s="15" customFormat="1" ht="11.25">
      <c r="B191" s="227"/>
      <c r="C191" s="228"/>
      <c r="D191" s="199" t="s">
        <v>138</v>
      </c>
      <c r="E191" s="229" t="s">
        <v>1</v>
      </c>
      <c r="F191" s="230" t="s">
        <v>359</v>
      </c>
      <c r="G191" s="228"/>
      <c r="H191" s="229" t="s">
        <v>1</v>
      </c>
      <c r="I191" s="231"/>
      <c r="J191" s="228"/>
      <c r="K191" s="228"/>
      <c r="L191" s="232"/>
      <c r="M191" s="233"/>
      <c r="N191" s="234"/>
      <c r="O191" s="234"/>
      <c r="P191" s="234"/>
      <c r="Q191" s="234"/>
      <c r="R191" s="234"/>
      <c r="S191" s="234"/>
      <c r="T191" s="235"/>
      <c r="AT191" s="236" t="s">
        <v>138</v>
      </c>
      <c r="AU191" s="236" t="s">
        <v>86</v>
      </c>
      <c r="AV191" s="15" t="s">
        <v>84</v>
      </c>
      <c r="AW191" s="15" t="s">
        <v>32</v>
      </c>
      <c r="AX191" s="15" t="s">
        <v>76</v>
      </c>
      <c r="AY191" s="236" t="s">
        <v>127</v>
      </c>
    </row>
    <row r="192" spans="2:51" s="13" customFormat="1" ht="11.25">
      <c r="B192" s="204"/>
      <c r="C192" s="205"/>
      <c r="D192" s="199" t="s">
        <v>138</v>
      </c>
      <c r="E192" s="206" t="s">
        <v>1</v>
      </c>
      <c r="F192" s="207" t="s">
        <v>292</v>
      </c>
      <c r="G192" s="205"/>
      <c r="H192" s="208">
        <v>763.44</v>
      </c>
      <c r="I192" s="209"/>
      <c r="J192" s="205"/>
      <c r="K192" s="205"/>
      <c r="L192" s="210"/>
      <c r="M192" s="211"/>
      <c r="N192" s="212"/>
      <c r="O192" s="212"/>
      <c r="P192" s="212"/>
      <c r="Q192" s="212"/>
      <c r="R192" s="212"/>
      <c r="S192" s="212"/>
      <c r="T192" s="213"/>
      <c r="AT192" s="214" t="s">
        <v>138</v>
      </c>
      <c r="AU192" s="214" t="s">
        <v>86</v>
      </c>
      <c r="AV192" s="13" t="s">
        <v>86</v>
      </c>
      <c r="AW192" s="13" t="s">
        <v>32</v>
      </c>
      <c r="AX192" s="13" t="s">
        <v>76</v>
      </c>
      <c r="AY192" s="214" t="s">
        <v>127</v>
      </c>
    </row>
    <row r="193" spans="2:51" s="15" customFormat="1" ht="11.25">
      <c r="B193" s="227"/>
      <c r="C193" s="228"/>
      <c r="D193" s="199" t="s">
        <v>138</v>
      </c>
      <c r="E193" s="229" t="s">
        <v>1</v>
      </c>
      <c r="F193" s="230" t="s">
        <v>360</v>
      </c>
      <c r="G193" s="228"/>
      <c r="H193" s="229" t="s">
        <v>1</v>
      </c>
      <c r="I193" s="231"/>
      <c r="J193" s="228"/>
      <c r="K193" s="228"/>
      <c r="L193" s="232"/>
      <c r="M193" s="233"/>
      <c r="N193" s="234"/>
      <c r="O193" s="234"/>
      <c r="P193" s="234"/>
      <c r="Q193" s="234"/>
      <c r="R193" s="234"/>
      <c r="S193" s="234"/>
      <c r="T193" s="235"/>
      <c r="AT193" s="236" t="s">
        <v>138</v>
      </c>
      <c r="AU193" s="236" t="s">
        <v>86</v>
      </c>
      <c r="AV193" s="15" t="s">
        <v>84</v>
      </c>
      <c r="AW193" s="15" t="s">
        <v>32</v>
      </c>
      <c r="AX193" s="15" t="s">
        <v>76</v>
      </c>
      <c r="AY193" s="236" t="s">
        <v>127</v>
      </c>
    </row>
    <row r="194" spans="2:51" s="13" customFormat="1" ht="11.25">
      <c r="B194" s="204"/>
      <c r="C194" s="205"/>
      <c r="D194" s="199" t="s">
        <v>138</v>
      </c>
      <c r="E194" s="206" t="s">
        <v>1</v>
      </c>
      <c r="F194" s="207" t="s">
        <v>309</v>
      </c>
      <c r="G194" s="205"/>
      <c r="H194" s="208">
        <v>585</v>
      </c>
      <c r="I194" s="209"/>
      <c r="J194" s="205"/>
      <c r="K194" s="205"/>
      <c r="L194" s="210"/>
      <c r="M194" s="211"/>
      <c r="N194" s="212"/>
      <c r="O194" s="212"/>
      <c r="P194" s="212"/>
      <c r="Q194" s="212"/>
      <c r="R194" s="212"/>
      <c r="S194" s="212"/>
      <c r="T194" s="213"/>
      <c r="AT194" s="214" t="s">
        <v>138</v>
      </c>
      <c r="AU194" s="214" t="s">
        <v>86</v>
      </c>
      <c r="AV194" s="13" t="s">
        <v>86</v>
      </c>
      <c r="AW194" s="13" t="s">
        <v>32</v>
      </c>
      <c r="AX194" s="13" t="s">
        <v>76</v>
      </c>
      <c r="AY194" s="214" t="s">
        <v>127</v>
      </c>
    </row>
    <row r="195" spans="2:51" s="14" customFormat="1" ht="11.25">
      <c r="B195" s="215"/>
      <c r="C195" s="216"/>
      <c r="D195" s="199" t="s">
        <v>138</v>
      </c>
      <c r="E195" s="217" t="s">
        <v>1</v>
      </c>
      <c r="F195" s="218" t="s">
        <v>142</v>
      </c>
      <c r="G195" s="216"/>
      <c r="H195" s="219">
        <v>1348.44</v>
      </c>
      <c r="I195" s="220"/>
      <c r="J195" s="216"/>
      <c r="K195" s="216"/>
      <c r="L195" s="221"/>
      <c r="M195" s="222"/>
      <c r="N195" s="223"/>
      <c r="O195" s="223"/>
      <c r="P195" s="223"/>
      <c r="Q195" s="223"/>
      <c r="R195" s="223"/>
      <c r="S195" s="223"/>
      <c r="T195" s="224"/>
      <c r="AT195" s="225" t="s">
        <v>138</v>
      </c>
      <c r="AU195" s="225" t="s">
        <v>86</v>
      </c>
      <c r="AV195" s="14" t="s">
        <v>134</v>
      </c>
      <c r="AW195" s="14" t="s">
        <v>32</v>
      </c>
      <c r="AX195" s="14" t="s">
        <v>84</v>
      </c>
      <c r="AY195" s="225" t="s">
        <v>127</v>
      </c>
    </row>
    <row r="196" spans="1:65" s="2" customFormat="1" ht="33" customHeight="1">
      <c r="A196" s="34"/>
      <c r="B196" s="35"/>
      <c r="C196" s="186" t="s">
        <v>203</v>
      </c>
      <c r="D196" s="186" t="s">
        <v>129</v>
      </c>
      <c r="E196" s="187" t="s">
        <v>361</v>
      </c>
      <c r="F196" s="188" t="s">
        <v>362</v>
      </c>
      <c r="G196" s="189" t="s">
        <v>223</v>
      </c>
      <c r="H196" s="190">
        <v>763.44</v>
      </c>
      <c r="I196" s="191"/>
      <c r="J196" s="192">
        <f>ROUND(I196*H196,2)</f>
        <v>0</v>
      </c>
      <c r="K196" s="188" t="s">
        <v>133</v>
      </c>
      <c r="L196" s="39"/>
      <c r="M196" s="193" t="s">
        <v>1</v>
      </c>
      <c r="N196" s="194" t="s">
        <v>41</v>
      </c>
      <c r="O196" s="71"/>
      <c r="P196" s="195">
        <f>O196*H196</f>
        <v>0</v>
      </c>
      <c r="Q196" s="195">
        <v>0</v>
      </c>
      <c r="R196" s="195">
        <f>Q196*H196</f>
        <v>0</v>
      </c>
      <c r="S196" s="195">
        <v>0</v>
      </c>
      <c r="T196" s="196">
        <f>S196*H196</f>
        <v>0</v>
      </c>
      <c r="U196" s="34"/>
      <c r="V196" s="34"/>
      <c r="W196" s="34"/>
      <c r="X196" s="34"/>
      <c r="Y196" s="34"/>
      <c r="Z196" s="34"/>
      <c r="AA196" s="34"/>
      <c r="AB196" s="34"/>
      <c r="AC196" s="34"/>
      <c r="AD196" s="34"/>
      <c r="AE196" s="34"/>
      <c r="AR196" s="197" t="s">
        <v>134</v>
      </c>
      <c r="AT196" s="197" t="s">
        <v>129</v>
      </c>
      <c r="AU196" s="197" t="s">
        <v>86</v>
      </c>
      <c r="AY196" s="17" t="s">
        <v>127</v>
      </c>
      <c r="BE196" s="198">
        <f>IF(N196="základní",J196,0)</f>
        <v>0</v>
      </c>
      <c r="BF196" s="198">
        <f>IF(N196="snížená",J196,0)</f>
        <v>0</v>
      </c>
      <c r="BG196" s="198">
        <f>IF(N196="zákl. přenesená",J196,0)</f>
        <v>0</v>
      </c>
      <c r="BH196" s="198">
        <f>IF(N196="sníž. přenesená",J196,0)</f>
        <v>0</v>
      </c>
      <c r="BI196" s="198">
        <f>IF(N196="nulová",J196,0)</f>
        <v>0</v>
      </c>
      <c r="BJ196" s="17" t="s">
        <v>84</v>
      </c>
      <c r="BK196" s="198">
        <f>ROUND(I196*H196,2)</f>
        <v>0</v>
      </c>
      <c r="BL196" s="17" t="s">
        <v>134</v>
      </c>
      <c r="BM196" s="197" t="s">
        <v>363</v>
      </c>
    </row>
    <row r="197" spans="1:47" s="2" customFormat="1" ht="39">
      <c r="A197" s="34"/>
      <c r="B197" s="35"/>
      <c r="C197" s="36"/>
      <c r="D197" s="199" t="s">
        <v>136</v>
      </c>
      <c r="E197" s="36"/>
      <c r="F197" s="200" t="s">
        <v>364</v>
      </c>
      <c r="G197" s="36"/>
      <c r="H197" s="36"/>
      <c r="I197" s="201"/>
      <c r="J197" s="36"/>
      <c r="K197" s="36"/>
      <c r="L197" s="39"/>
      <c r="M197" s="202"/>
      <c r="N197" s="203"/>
      <c r="O197" s="71"/>
      <c r="P197" s="71"/>
      <c r="Q197" s="71"/>
      <c r="R197" s="71"/>
      <c r="S197" s="71"/>
      <c r="T197" s="72"/>
      <c r="U197" s="34"/>
      <c r="V197" s="34"/>
      <c r="W197" s="34"/>
      <c r="X197" s="34"/>
      <c r="Y197" s="34"/>
      <c r="Z197" s="34"/>
      <c r="AA197" s="34"/>
      <c r="AB197" s="34"/>
      <c r="AC197" s="34"/>
      <c r="AD197" s="34"/>
      <c r="AE197" s="34"/>
      <c r="AT197" s="17" t="s">
        <v>136</v>
      </c>
      <c r="AU197" s="17" t="s">
        <v>86</v>
      </c>
    </row>
    <row r="198" spans="2:51" s="15" customFormat="1" ht="11.25">
      <c r="B198" s="227"/>
      <c r="C198" s="228"/>
      <c r="D198" s="199" t="s">
        <v>138</v>
      </c>
      <c r="E198" s="229" t="s">
        <v>1</v>
      </c>
      <c r="F198" s="230" t="s">
        <v>318</v>
      </c>
      <c r="G198" s="228"/>
      <c r="H198" s="229" t="s">
        <v>1</v>
      </c>
      <c r="I198" s="231"/>
      <c r="J198" s="228"/>
      <c r="K198" s="228"/>
      <c r="L198" s="232"/>
      <c r="M198" s="233"/>
      <c r="N198" s="234"/>
      <c r="O198" s="234"/>
      <c r="P198" s="234"/>
      <c r="Q198" s="234"/>
      <c r="R198" s="234"/>
      <c r="S198" s="234"/>
      <c r="T198" s="235"/>
      <c r="AT198" s="236" t="s">
        <v>138</v>
      </c>
      <c r="AU198" s="236" t="s">
        <v>86</v>
      </c>
      <c r="AV198" s="15" t="s">
        <v>84</v>
      </c>
      <c r="AW198" s="15" t="s">
        <v>32</v>
      </c>
      <c r="AX198" s="15" t="s">
        <v>76</v>
      </c>
      <c r="AY198" s="236" t="s">
        <v>127</v>
      </c>
    </row>
    <row r="199" spans="2:51" s="13" customFormat="1" ht="11.25">
      <c r="B199" s="204"/>
      <c r="C199" s="205"/>
      <c r="D199" s="199" t="s">
        <v>138</v>
      </c>
      <c r="E199" s="206" t="s">
        <v>1</v>
      </c>
      <c r="F199" s="207" t="s">
        <v>365</v>
      </c>
      <c r="G199" s="205"/>
      <c r="H199" s="208">
        <v>498.82</v>
      </c>
      <c r="I199" s="209"/>
      <c r="J199" s="205"/>
      <c r="K199" s="205"/>
      <c r="L199" s="210"/>
      <c r="M199" s="211"/>
      <c r="N199" s="212"/>
      <c r="O199" s="212"/>
      <c r="P199" s="212"/>
      <c r="Q199" s="212"/>
      <c r="R199" s="212"/>
      <c r="S199" s="212"/>
      <c r="T199" s="213"/>
      <c r="AT199" s="214" t="s">
        <v>138</v>
      </c>
      <c r="AU199" s="214" t="s">
        <v>86</v>
      </c>
      <c r="AV199" s="13" t="s">
        <v>86</v>
      </c>
      <c r="AW199" s="13" t="s">
        <v>32</v>
      </c>
      <c r="AX199" s="13" t="s">
        <v>76</v>
      </c>
      <c r="AY199" s="214" t="s">
        <v>127</v>
      </c>
    </row>
    <row r="200" spans="2:51" s="15" customFormat="1" ht="11.25">
      <c r="B200" s="227"/>
      <c r="C200" s="228"/>
      <c r="D200" s="199" t="s">
        <v>138</v>
      </c>
      <c r="E200" s="229" t="s">
        <v>1</v>
      </c>
      <c r="F200" s="230" t="s">
        <v>320</v>
      </c>
      <c r="G200" s="228"/>
      <c r="H200" s="229" t="s">
        <v>1</v>
      </c>
      <c r="I200" s="231"/>
      <c r="J200" s="228"/>
      <c r="K200" s="228"/>
      <c r="L200" s="232"/>
      <c r="M200" s="233"/>
      <c r="N200" s="234"/>
      <c r="O200" s="234"/>
      <c r="P200" s="234"/>
      <c r="Q200" s="234"/>
      <c r="R200" s="234"/>
      <c r="S200" s="234"/>
      <c r="T200" s="235"/>
      <c r="AT200" s="236" t="s">
        <v>138</v>
      </c>
      <c r="AU200" s="236" t="s">
        <v>86</v>
      </c>
      <c r="AV200" s="15" t="s">
        <v>84</v>
      </c>
      <c r="AW200" s="15" t="s">
        <v>32</v>
      </c>
      <c r="AX200" s="15" t="s">
        <v>76</v>
      </c>
      <c r="AY200" s="236" t="s">
        <v>127</v>
      </c>
    </row>
    <row r="201" spans="2:51" s="13" customFormat="1" ht="11.25">
      <c r="B201" s="204"/>
      <c r="C201" s="205"/>
      <c r="D201" s="199" t="s">
        <v>138</v>
      </c>
      <c r="E201" s="206" t="s">
        <v>1</v>
      </c>
      <c r="F201" s="207" t="s">
        <v>366</v>
      </c>
      <c r="G201" s="205"/>
      <c r="H201" s="208">
        <v>264.62</v>
      </c>
      <c r="I201" s="209"/>
      <c r="J201" s="205"/>
      <c r="K201" s="205"/>
      <c r="L201" s="210"/>
      <c r="M201" s="211"/>
      <c r="N201" s="212"/>
      <c r="O201" s="212"/>
      <c r="P201" s="212"/>
      <c r="Q201" s="212"/>
      <c r="R201" s="212"/>
      <c r="S201" s="212"/>
      <c r="T201" s="213"/>
      <c r="AT201" s="214" t="s">
        <v>138</v>
      </c>
      <c r="AU201" s="214" t="s">
        <v>86</v>
      </c>
      <c r="AV201" s="13" t="s">
        <v>86</v>
      </c>
      <c r="AW201" s="13" t="s">
        <v>32</v>
      </c>
      <c r="AX201" s="13" t="s">
        <v>76</v>
      </c>
      <c r="AY201" s="214" t="s">
        <v>127</v>
      </c>
    </row>
    <row r="202" spans="2:51" s="14" customFormat="1" ht="11.25">
      <c r="B202" s="215"/>
      <c r="C202" s="216"/>
      <c r="D202" s="199" t="s">
        <v>138</v>
      </c>
      <c r="E202" s="217" t="s">
        <v>292</v>
      </c>
      <c r="F202" s="218" t="s">
        <v>142</v>
      </c>
      <c r="G202" s="216"/>
      <c r="H202" s="219">
        <v>763.44</v>
      </c>
      <c r="I202" s="220"/>
      <c r="J202" s="216"/>
      <c r="K202" s="216"/>
      <c r="L202" s="221"/>
      <c r="M202" s="222"/>
      <c r="N202" s="223"/>
      <c r="O202" s="223"/>
      <c r="P202" s="223"/>
      <c r="Q202" s="223"/>
      <c r="R202" s="223"/>
      <c r="S202" s="223"/>
      <c r="T202" s="224"/>
      <c r="AT202" s="225" t="s">
        <v>138</v>
      </c>
      <c r="AU202" s="225" t="s">
        <v>86</v>
      </c>
      <c r="AV202" s="14" t="s">
        <v>134</v>
      </c>
      <c r="AW202" s="14" t="s">
        <v>32</v>
      </c>
      <c r="AX202" s="14" t="s">
        <v>84</v>
      </c>
      <c r="AY202" s="225" t="s">
        <v>127</v>
      </c>
    </row>
    <row r="203" spans="1:65" s="2" customFormat="1" ht="24">
      <c r="A203" s="34"/>
      <c r="B203" s="35"/>
      <c r="C203" s="186" t="s">
        <v>173</v>
      </c>
      <c r="D203" s="186" t="s">
        <v>129</v>
      </c>
      <c r="E203" s="187" t="s">
        <v>367</v>
      </c>
      <c r="F203" s="188" t="s">
        <v>368</v>
      </c>
      <c r="G203" s="189" t="s">
        <v>145</v>
      </c>
      <c r="H203" s="190">
        <v>515.8</v>
      </c>
      <c r="I203" s="191"/>
      <c r="J203" s="192">
        <f>ROUND(I203*H203,2)</f>
        <v>0</v>
      </c>
      <c r="K203" s="188" t="s">
        <v>133</v>
      </c>
      <c r="L203" s="39"/>
      <c r="M203" s="193" t="s">
        <v>1</v>
      </c>
      <c r="N203" s="194" t="s">
        <v>41</v>
      </c>
      <c r="O203" s="71"/>
      <c r="P203" s="195">
        <f>O203*H203</f>
        <v>0</v>
      </c>
      <c r="Q203" s="195">
        <v>0</v>
      </c>
      <c r="R203" s="195">
        <f>Q203*H203</f>
        <v>0</v>
      </c>
      <c r="S203" s="195">
        <v>0</v>
      </c>
      <c r="T203" s="196">
        <f>S203*H203</f>
        <v>0</v>
      </c>
      <c r="U203" s="34"/>
      <c r="V203" s="34"/>
      <c r="W203" s="34"/>
      <c r="X203" s="34"/>
      <c r="Y203" s="34"/>
      <c r="Z203" s="34"/>
      <c r="AA203" s="34"/>
      <c r="AB203" s="34"/>
      <c r="AC203" s="34"/>
      <c r="AD203" s="34"/>
      <c r="AE203" s="34"/>
      <c r="AR203" s="197" t="s">
        <v>134</v>
      </c>
      <c r="AT203" s="197" t="s">
        <v>129</v>
      </c>
      <c r="AU203" s="197" t="s">
        <v>86</v>
      </c>
      <c r="AY203" s="17" t="s">
        <v>127</v>
      </c>
      <c r="BE203" s="198">
        <f>IF(N203="základní",J203,0)</f>
        <v>0</v>
      </c>
      <c r="BF203" s="198">
        <f>IF(N203="snížená",J203,0)</f>
        <v>0</v>
      </c>
      <c r="BG203" s="198">
        <f>IF(N203="zákl. přenesená",J203,0)</f>
        <v>0</v>
      </c>
      <c r="BH203" s="198">
        <f>IF(N203="sníž. přenesená",J203,0)</f>
        <v>0</v>
      </c>
      <c r="BI203" s="198">
        <f>IF(N203="nulová",J203,0)</f>
        <v>0</v>
      </c>
      <c r="BJ203" s="17" t="s">
        <v>84</v>
      </c>
      <c r="BK203" s="198">
        <f>ROUND(I203*H203,2)</f>
        <v>0</v>
      </c>
      <c r="BL203" s="17" t="s">
        <v>134</v>
      </c>
      <c r="BM203" s="197" t="s">
        <v>369</v>
      </c>
    </row>
    <row r="204" spans="1:47" s="2" customFormat="1" ht="19.5">
      <c r="A204" s="34"/>
      <c r="B204" s="35"/>
      <c r="C204" s="36"/>
      <c r="D204" s="199" t="s">
        <v>136</v>
      </c>
      <c r="E204" s="36"/>
      <c r="F204" s="200" t="s">
        <v>370</v>
      </c>
      <c r="G204" s="36"/>
      <c r="H204" s="36"/>
      <c r="I204" s="201"/>
      <c r="J204" s="36"/>
      <c r="K204" s="36"/>
      <c r="L204" s="39"/>
      <c r="M204" s="202"/>
      <c r="N204" s="203"/>
      <c r="O204" s="71"/>
      <c r="P204" s="71"/>
      <c r="Q204" s="71"/>
      <c r="R204" s="71"/>
      <c r="S204" s="71"/>
      <c r="T204" s="72"/>
      <c r="U204" s="34"/>
      <c r="V204" s="34"/>
      <c r="W204" s="34"/>
      <c r="X204" s="34"/>
      <c r="Y204" s="34"/>
      <c r="Z204" s="34"/>
      <c r="AA204" s="34"/>
      <c r="AB204" s="34"/>
      <c r="AC204" s="34"/>
      <c r="AD204" s="34"/>
      <c r="AE204" s="34"/>
      <c r="AT204" s="17" t="s">
        <v>136</v>
      </c>
      <c r="AU204" s="17" t="s">
        <v>86</v>
      </c>
    </row>
    <row r="205" spans="2:51" s="15" customFormat="1" ht="11.25">
      <c r="B205" s="227"/>
      <c r="C205" s="228"/>
      <c r="D205" s="199" t="s">
        <v>138</v>
      </c>
      <c r="E205" s="229" t="s">
        <v>1</v>
      </c>
      <c r="F205" s="230" t="s">
        <v>371</v>
      </c>
      <c r="G205" s="228"/>
      <c r="H205" s="229" t="s">
        <v>1</v>
      </c>
      <c r="I205" s="231"/>
      <c r="J205" s="228"/>
      <c r="K205" s="228"/>
      <c r="L205" s="232"/>
      <c r="M205" s="233"/>
      <c r="N205" s="234"/>
      <c r="O205" s="234"/>
      <c r="P205" s="234"/>
      <c r="Q205" s="234"/>
      <c r="R205" s="234"/>
      <c r="S205" s="234"/>
      <c r="T205" s="235"/>
      <c r="AT205" s="236" t="s">
        <v>138</v>
      </c>
      <c r="AU205" s="236" t="s">
        <v>86</v>
      </c>
      <c r="AV205" s="15" t="s">
        <v>84</v>
      </c>
      <c r="AW205" s="15" t="s">
        <v>32</v>
      </c>
      <c r="AX205" s="15" t="s">
        <v>76</v>
      </c>
      <c r="AY205" s="236" t="s">
        <v>127</v>
      </c>
    </row>
    <row r="206" spans="2:51" s="15" customFormat="1" ht="11.25">
      <c r="B206" s="227"/>
      <c r="C206" s="228"/>
      <c r="D206" s="199" t="s">
        <v>138</v>
      </c>
      <c r="E206" s="229" t="s">
        <v>1</v>
      </c>
      <c r="F206" s="230" t="s">
        <v>372</v>
      </c>
      <c r="G206" s="228"/>
      <c r="H206" s="229" t="s">
        <v>1</v>
      </c>
      <c r="I206" s="231"/>
      <c r="J206" s="228"/>
      <c r="K206" s="228"/>
      <c r="L206" s="232"/>
      <c r="M206" s="233"/>
      <c r="N206" s="234"/>
      <c r="O206" s="234"/>
      <c r="P206" s="234"/>
      <c r="Q206" s="234"/>
      <c r="R206" s="234"/>
      <c r="S206" s="234"/>
      <c r="T206" s="235"/>
      <c r="AT206" s="236" t="s">
        <v>138</v>
      </c>
      <c r="AU206" s="236" t="s">
        <v>86</v>
      </c>
      <c r="AV206" s="15" t="s">
        <v>84</v>
      </c>
      <c r="AW206" s="15" t="s">
        <v>32</v>
      </c>
      <c r="AX206" s="15" t="s">
        <v>76</v>
      </c>
      <c r="AY206" s="236" t="s">
        <v>127</v>
      </c>
    </row>
    <row r="207" spans="2:51" s="15" customFormat="1" ht="11.25">
      <c r="B207" s="227"/>
      <c r="C207" s="228"/>
      <c r="D207" s="199" t="s">
        <v>138</v>
      </c>
      <c r="E207" s="229" t="s">
        <v>1</v>
      </c>
      <c r="F207" s="230" t="s">
        <v>301</v>
      </c>
      <c r="G207" s="228"/>
      <c r="H207" s="229" t="s">
        <v>1</v>
      </c>
      <c r="I207" s="231"/>
      <c r="J207" s="228"/>
      <c r="K207" s="228"/>
      <c r="L207" s="232"/>
      <c r="M207" s="233"/>
      <c r="N207" s="234"/>
      <c r="O207" s="234"/>
      <c r="P207" s="234"/>
      <c r="Q207" s="234"/>
      <c r="R207" s="234"/>
      <c r="S207" s="234"/>
      <c r="T207" s="235"/>
      <c r="AT207" s="236" t="s">
        <v>138</v>
      </c>
      <c r="AU207" s="236" t="s">
        <v>86</v>
      </c>
      <c r="AV207" s="15" t="s">
        <v>84</v>
      </c>
      <c r="AW207" s="15" t="s">
        <v>32</v>
      </c>
      <c r="AX207" s="15" t="s">
        <v>76</v>
      </c>
      <c r="AY207" s="236" t="s">
        <v>127</v>
      </c>
    </row>
    <row r="208" spans="2:51" s="13" customFormat="1" ht="11.25">
      <c r="B208" s="204"/>
      <c r="C208" s="205"/>
      <c r="D208" s="199" t="s">
        <v>138</v>
      </c>
      <c r="E208" s="206" t="s">
        <v>1</v>
      </c>
      <c r="F208" s="207" t="s">
        <v>373</v>
      </c>
      <c r="G208" s="205"/>
      <c r="H208" s="208">
        <v>345.63</v>
      </c>
      <c r="I208" s="209"/>
      <c r="J208" s="205"/>
      <c r="K208" s="205"/>
      <c r="L208" s="210"/>
      <c r="M208" s="211"/>
      <c r="N208" s="212"/>
      <c r="O208" s="212"/>
      <c r="P208" s="212"/>
      <c r="Q208" s="212"/>
      <c r="R208" s="212"/>
      <c r="S208" s="212"/>
      <c r="T208" s="213"/>
      <c r="AT208" s="214" t="s">
        <v>138</v>
      </c>
      <c r="AU208" s="214" t="s">
        <v>86</v>
      </c>
      <c r="AV208" s="13" t="s">
        <v>86</v>
      </c>
      <c r="AW208" s="13" t="s">
        <v>32</v>
      </c>
      <c r="AX208" s="13" t="s">
        <v>76</v>
      </c>
      <c r="AY208" s="214" t="s">
        <v>127</v>
      </c>
    </row>
    <row r="209" spans="2:51" s="15" customFormat="1" ht="11.25">
      <c r="B209" s="227"/>
      <c r="C209" s="228"/>
      <c r="D209" s="199" t="s">
        <v>138</v>
      </c>
      <c r="E209" s="229" t="s">
        <v>1</v>
      </c>
      <c r="F209" s="230" t="s">
        <v>303</v>
      </c>
      <c r="G209" s="228"/>
      <c r="H209" s="229" t="s">
        <v>1</v>
      </c>
      <c r="I209" s="231"/>
      <c r="J209" s="228"/>
      <c r="K209" s="228"/>
      <c r="L209" s="232"/>
      <c r="M209" s="233"/>
      <c r="N209" s="234"/>
      <c r="O209" s="234"/>
      <c r="P209" s="234"/>
      <c r="Q209" s="234"/>
      <c r="R209" s="234"/>
      <c r="S209" s="234"/>
      <c r="T209" s="235"/>
      <c r="AT209" s="236" t="s">
        <v>138</v>
      </c>
      <c r="AU209" s="236" t="s">
        <v>86</v>
      </c>
      <c r="AV209" s="15" t="s">
        <v>84</v>
      </c>
      <c r="AW209" s="15" t="s">
        <v>32</v>
      </c>
      <c r="AX209" s="15" t="s">
        <v>76</v>
      </c>
      <c r="AY209" s="236" t="s">
        <v>127</v>
      </c>
    </row>
    <row r="210" spans="2:51" s="13" customFormat="1" ht="11.25">
      <c r="B210" s="204"/>
      <c r="C210" s="205"/>
      <c r="D210" s="199" t="s">
        <v>138</v>
      </c>
      <c r="E210" s="206" t="s">
        <v>1</v>
      </c>
      <c r="F210" s="207" t="s">
        <v>374</v>
      </c>
      <c r="G210" s="205"/>
      <c r="H210" s="208">
        <v>170.17</v>
      </c>
      <c r="I210" s="209"/>
      <c r="J210" s="205"/>
      <c r="K210" s="205"/>
      <c r="L210" s="210"/>
      <c r="M210" s="211"/>
      <c r="N210" s="212"/>
      <c r="O210" s="212"/>
      <c r="P210" s="212"/>
      <c r="Q210" s="212"/>
      <c r="R210" s="212"/>
      <c r="S210" s="212"/>
      <c r="T210" s="213"/>
      <c r="AT210" s="214" t="s">
        <v>138</v>
      </c>
      <c r="AU210" s="214" t="s">
        <v>86</v>
      </c>
      <c r="AV210" s="13" t="s">
        <v>86</v>
      </c>
      <c r="AW210" s="13" t="s">
        <v>32</v>
      </c>
      <c r="AX210" s="13" t="s">
        <v>76</v>
      </c>
      <c r="AY210" s="214" t="s">
        <v>127</v>
      </c>
    </row>
    <row r="211" spans="2:51" s="14" customFormat="1" ht="11.25">
      <c r="B211" s="215"/>
      <c r="C211" s="216"/>
      <c r="D211" s="199" t="s">
        <v>138</v>
      </c>
      <c r="E211" s="217" t="s">
        <v>1</v>
      </c>
      <c r="F211" s="218" t="s">
        <v>142</v>
      </c>
      <c r="G211" s="216"/>
      <c r="H211" s="219">
        <v>515.8</v>
      </c>
      <c r="I211" s="220"/>
      <c r="J211" s="216"/>
      <c r="K211" s="216"/>
      <c r="L211" s="221"/>
      <c r="M211" s="222"/>
      <c r="N211" s="223"/>
      <c r="O211" s="223"/>
      <c r="P211" s="223"/>
      <c r="Q211" s="223"/>
      <c r="R211" s="223"/>
      <c r="S211" s="223"/>
      <c r="T211" s="224"/>
      <c r="AT211" s="225" t="s">
        <v>138</v>
      </c>
      <c r="AU211" s="225" t="s">
        <v>86</v>
      </c>
      <c r="AV211" s="14" t="s">
        <v>134</v>
      </c>
      <c r="AW211" s="14" t="s">
        <v>32</v>
      </c>
      <c r="AX211" s="14" t="s">
        <v>84</v>
      </c>
      <c r="AY211" s="225" t="s">
        <v>127</v>
      </c>
    </row>
    <row r="212" spans="1:65" s="2" customFormat="1" ht="24">
      <c r="A212" s="34"/>
      <c r="B212" s="35"/>
      <c r="C212" s="186" t="s">
        <v>8</v>
      </c>
      <c r="D212" s="186" t="s">
        <v>129</v>
      </c>
      <c r="E212" s="187" t="s">
        <v>375</v>
      </c>
      <c r="F212" s="188" t="s">
        <v>376</v>
      </c>
      <c r="G212" s="189" t="s">
        <v>145</v>
      </c>
      <c r="H212" s="190">
        <v>245.5</v>
      </c>
      <c r="I212" s="191"/>
      <c r="J212" s="192">
        <f>ROUND(I212*H212,2)</f>
        <v>0</v>
      </c>
      <c r="K212" s="188" t="s">
        <v>133</v>
      </c>
      <c r="L212" s="39"/>
      <c r="M212" s="193" t="s">
        <v>1</v>
      </c>
      <c r="N212" s="194" t="s">
        <v>41</v>
      </c>
      <c r="O212" s="71"/>
      <c r="P212" s="195">
        <f>O212*H212</f>
        <v>0</v>
      </c>
      <c r="Q212" s="195">
        <v>0</v>
      </c>
      <c r="R212" s="195">
        <f>Q212*H212</f>
        <v>0</v>
      </c>
      <c r="S212" s="195">
        <v>0</v>
      </c>
      <c r="T212" s="196">
        <f>S212*H212</f>
        <v>0</v>
      </c>
      <c r="U212" s="34"/>
      <c r="V212" s="34"/>
      <c r="W212" s="34"/>
      <c r="X212" s="34"/>
      <c r="Y212" s="34"/>
      <c r="Z212" s="34"/>
      <c r="AA212" s="34"/>
      <c r="AB212" s="34"/>
      <c r="AC212" s="34"/>
      <c r="AD212" s="34"/>
      <c r="AE212" s="34"/>
      <c r="AR212" s="197" t="s">
        <v>134</v>
      </c>
      <c r="AT212" s="197" t="s">
        <v>129</v>
      </c>
      <c r="AU212" s="197" t="s">
        <v>86</v>
      </c>
      <c r="AY212" s="17" t="s">
        <v>127</v>
      </c>
      <c r="BE212" s="198">
        <f>IF(N212="základní",J212,0)</f>
        <v>0</v>
      </c>
      <c r="BF212" s="198">
        <f>IF(N212="snížená",J212,0)</f>
        <v>0</v>
      </c>
      <c r="BG212" s="198">
        <f>IF(N212="zákl. přenesená",J212,0)</f>
        <v>0</v>
      </c>
      <c r="BH212" s="198">
        <f>IF(N212="sníž. přenesená",J212,0)</f>
        <v>0</v>
      </c>
      <c r="BI212" s="198">
        <f>IF(N212="nulová",J212,0)</f>
        <v>0</v>
      </c>
      <c r="BJ212" s="17" t="s">
        <v>84</v>
      </c>
      <c r="BK212" s="198">
        <f>ROUND(I212*H212,2)</f>
        <v>0</v>
      </c>
      <c r="BL212" s="17" t="s">
        <v>134</v>
      </c>
      <c r="BM212" s="197" t="s">
        <v>377</v>
      </c>
    </row>
    <row r="213" spans="1:47" s="2" customFormat="1" ht="19.5">
      <c r="A213" s="34"/>
      <c r="B213" s="35"/>
      <c r="C213" s="36"/>
      <c r="D213" s="199" t="s">
        <v>136</v>
      </c>
      <c r="E213" s="36"/>
      <c r="F213" s="200" t="s">
        <v>378</v>
      </c>
      <c r="G213" s="36"/>
      <c r="H213" s="36"/>
      <c r="I213" s="201"/>
      <c r="J213" s="36"/>
      <c r="K213" s="36"/>
      <c r="L213" s="39"/>
      <c r="M213" s="202"/>
      <c r="N213" s="203"/>
      <c r="O213" s="71"/>
      <c r="P213" s="71"/>
      <c r="Q213" s="71"/>
      <c r="R213" s="71"/>
      <c r="S213" s="71"/>
      <c r="T213" s="72"/>
      <c r="U213" s="34"/>
      <c r="V213" s="34"/>
      <c r="W213" s="34"/>
      <c r="X213" s="34"/>
      <c r="Y213" s="34"/>
      <c r="Z213" s="34"/>
      <c r="AA213" s="34"/>
      <c r="AB213" s="34"/>
      <c r="AC213" s="34"/>
      <c r="AD213" s="34"/>
      <c r="AE213" s="34"/>
      <c r="AT213" s="17" t="s">
        <v>136</v>
      </c>
      <c r="AU213" s="17" t="s">
        <v>86</v>
      </c>
    </row>
    <row r="214" spans="2:51" s="15" customFormat="1" ht="11.25">
      <c r="B214" s="227"/>
      <c r="C214" s="228"/>
      <c r="D214" s="199" t="s">
        <v>138</v>
      </c>
      <c r="E214" s="229" t="s">
        <v>1</v>
      </c>
      <c r="F214" s="230" t="s">
        <v>379</v>
      </c>
      <c r="G214" s="228"/>
      <c r="H214" s="229" t="s">
        <v>1</v>
      </c>
      <c r="I214" s="231"/>
      <c r="J214" s="228"/>
      <c r="K214" s="228"/>
      <c r="L214" s="232"/>
      <c r="M214" s="233"/>
      <c r="N214" s="234"/>
      <c r="O214" s="234"/>
      <c r="P214" s="234"/>
      <c r="Q214" s="234"/>
      <c r="R214" s="234"/>
      <c r="S214" s="234"/>
      <c r="T214" s="235"/>
      <c r="AT214" s="236" t="s">
        <v>138</v>
      </c>
      <c r="AU214" s="236" t="s">
        <v>86</v>
      </c>
      <c r="AV214" s="15" t="s">
        <v>84</v>
      </c>
      <c r="AW214" s="15" t="s">
        <v>32</v>
      </c>
      <c r="AX214" s="15" t="s">
        <v>76</v>
      </c>
      <c r="AY214" s="236" t="s">
        <v>127</v>
      </c>
    </row>
    <row r="215" spans="2:51" s="15" customFormat="1" ht="11.25">
      <c r="B215" s="227"/>
      <c r="C215" s="228"/>
      <c r="D215" s="199" t="s">
        <v>138</v>
      </c>
      <c r="E215" s="229" t="s">
        <v>1</v>
      </c>
      <c r="F215" s="230" t="s">
        <v>380</v>
      </c>
      <c r="G215" s="228"/>
      <c r="H215" s="229" t="s">
        <v>1</v>
      </c>
      <c r="I215" s="231"/>
      <c r="J215" s="228"/>
      <c r="K215" s="228"/>
      <c r="L215" s="232"/>
      <c r="M215" s="233"/>
      <c r="N215" s="234"/>
      <c r="O215" s="234"/>
      <c r="P215" s="234"/>
      <c r="Q215" s="234"/>
      <c r="R215" s="234"/>
      <c r="S215" s="234"/>
      <c r="T215" s="235"/>
      <c r="AT215" s="236" t="s">
        <v>138</v>
      </c>
      <c r="AU215" s="236" t="s">
        <v>86</v>
      </c>
      <c r="AV215" s="15" t="s">
        <v>84</v>
      </c>
      <c r="AW215" s="15" t="s">
        <v>32</v>
      </c>
      <c r="AX215" s="15" t="s">
        <v>76</v>
      </c>
      <c r="AY215" s="236" t="s">
        <v>127</v>
      </c>
    </row>
    <row r="216" spans="2:51" s="13" customFormat="1" ht="11.25">
      <c r="B216" s="204"/>
      <c r="C216" s="205"/>
      <c r="D216" s="199" t="s">
        <v>138</v>
      </c>
      <c r="E216" s="206" t="s">
        <v>1</v>
      </c>
      <c r="F216" s="207" t="s">
        <v>381</v>
      </c>
      <c r="G216" s="205"/>
      <c r="H216" s="208">
        <v>80</v>
      </c>
      <c r="I216" s="209"/>
      <c r="J216" s="205"/>
      <c r="K216" s="205"/>
      <c r="L216" s="210"/>
      <c r="M216" s="211"/>
      <c r="N216" s="212"/>
      <c r="O216" s="212"/>
      <c r="P216" s="212"/>
      <c r="Q216" s="212"/>
      <c r="R216" s="212"/>
      <c r="S216" s="212"/>
      <c r="T216" s="213"/>
      <c r="AT216" s="214" t="s">
        <v>138</v>
      </c>
      <c r="AU216" s="214" t="s">
        <v>86</v>
      </c>
      <c r="AV216" s="13" t="s">
        <v>86</v>
      </c>
      <c r="AW216" s="13" t="s">
        <v>32</v>
      </c>
      <c r="AX216" s="13" t="s">
        <v>76</v>
      </c>
      <c r="AY216" s="214" t="s">
        <v>127</v>
      </c>
    </row>
    <row r="217" spans="2:51" s="15" customFormat="1" ht="11.25">
      <c r="B217" s="227"/>
      <c r="C217" s="228"/>
      <c r="D217" s="199" t="s">
        <v>138</v>
      </c>
      <c r="E217" s="229" t="s">
        <v>1</v>
      </c>
      <c r="F217" s="230" t="s">
        <v>382</v>
      </c>
      <c r="G217" s="228"/>
      <c r="H217" s="229" t="s">
        <v>1</v>
      </c>
      <c r="I217" s="231"/>
      <c r="J217" s="228"/>
      <c r="K217" s="228"/>
      <c r="L217" s="232"/>
      <c r="M217" s="233"/>
      <c r="N217" s="234"/>
      <c r="O217" s="234"/>
      <c r="P217" s="234"/>
      <c r="Q217" s="234"/>
      <c r="R217" s="234"/>
      <c r="S217" s="234"/>
      <c r="T217" s="235"/>
      <c r="AT217" s="236" t="s">
        <v>138</v>
      </c>
      <c r="AU217" s="236" t="s">
        <v>86</v>
      </c>
      <c r="AV217" s="15" t="s">
        <v>84</v>
      </c>
      <c r="AW217" s="15" t="s">
        <v>32</v>
      </c>
      <c r="AX217" s="15" t="s">
        <v>76</v>
      </c>
      <c r="AY217" s="236" t="s">
        <v>127</v>
      </c>
    </row>
    <row r="218" spans="2:51" s="13" customFormat="1" ht="11.25">
      <c r="B218" s="204"/>
      <c r="C218" s="205"/>
      <c r="D218" s="199" t="s">
        <v>138</v>
      </c>
      <c r="E218" s="206" t="s">
        <v>1</v>
      </c>
      <c r="F218" s="207" t="s">
        <v>383</v>
      </c>
      <c r="G218" s="205"/>
      <c r="H218" s="208">
        <v>165.5</v>
      </c>
      <c r="I218" s="209"/>
      <c r="J218" s="205"/>
      <c r="K218" s="205"/>
      <c r="L218" s="210"/>
      <c r="M218" s="211"/>
      <c r="N218" s="212"/>
      <c r="O218" s="212"/>
      <c r="P218" s="212"/>
      <c r="Q218" s="212"/>
      <c r="R218" s="212"/>
      <c r="S218" s="212"/>
      <c r="T218" s="213"/>
      <c r="AT218" s="214" t="s">
        <v>138</v>
      </c>
      <c r="AU218" s="214" t="s">
        <v>86</v>
      </c>
      <c r="AV218" s="13" t="s">
        <v>86</v>
      </c>
      <c r="AW218" s="13" t="s">
        <v>32</v>
      </c>
      <c r="AX218" s="13" t="s">
        <v>76</v>
      </c>
      <c r="AY218" s="214" t="s">
        <v>127</v>
      </c>
    </row>
    <row r="219" spans="2:51" s="14" customFormat="1" ht="11.25">
      <c r="B219" s="215"/>
      <c r="C219" s="216"/>
      <c r="D219" s="199" t="s">
        <v>138</v>
      </c>
      <c r="E219" s="217" t="s">
        <v>1</v>
      </c>
      <c r="F219" s="218" t="s">
        <v>142</v>
      </c>
      <c r="G219" s="216"/>
      <c r="H219" s="219">
        <v>245.5</v>
      </c>
      <c r="I219" s="220"/>
      <c r="J219" s="216"/>
      <c r="K219" s="216"/>
      <c r="L219" s="221"/>
      <c r="M219" s="222"/>
      <c r="N219" s="223"/>
      <c r="O219" s="223"/>
      <c r="P219" s="223"/>
      <c r="Q219" s="223"/>
      <c r="R219" s="223"/>
      <c r="S219" s="223"/>
      <c r="T219" s="224"/>
      <c r="AT219" s="225" t="s">
        <v>138</v>
      </c>
      <c r="AU219" s="225" t="s">
        <v>86</v>
      </c>
      <c r="AV219" s="14" t="s">
        <v>134</v>
      </c>
      <c r="AW219" s="14" t="s">
        <v>32</v>
      </c>
      <c r="AX219" s="14" t="s">
        <v>84</v>
      </c>
      <c r="AY219" s="225" t="s">
        <v>127</v>
      </c>
    </row>
    <row r="220" spans="1:65" s="2" customFormat="1" ht="24">
      <c r="A220" s="34"/>
      <c r="B220" s="35"/>
      <c r="C220" s="186" t="s">
        <v>220</v>
      </c>
      <c r="D220" s="186" t="s">
        <v>129</v>
      </c>
      <c r="E220" s="187" t="s">
        <v>384</v>
      </c>
      <c r="F220" s="188" t="s">
        <v>385</v>
      </c>
      <c r="G220" s="189" t="s">
        <v>145</v>
      </c>
      <c r="H220" s="190">
        <v>847.8</v>
      </c>
      <c r="I220" s="191"/>
      <c r="J220" s="192">
        <f>ROUND(I220*H220,2)</f>
        <v>0</v>
      </c>
      <c r="K220" s="188" t="s">
        <v>133</v>
      </c>
      <c r="L220" s="39"/>
      <c r="M220" s="193" t="s">
        <v>1</v>
      </c>
      <c r="N220" s="194" t="s">
        <v>41</v>
      </c>
      <c r="O220" s="71"/>
      <c r="P220" s="195">
        <f>O220*H220</f>
        <v>0</v>
      </c>
      <c r="Q220" s="195">
        <v>0</v>
      </c>
      <c r="R220" s="195">
        <f>Q220*H220</f>
        <v>0</v>
      </c>
      <c r="S220" s="195">
        <v>0</v>
      </c>
      <c r="T220" s="196">
        <f>S220*H220</f>
        <v>0</v>
      </c>
      <c r="U220" s="34"/>
      <c r="V220" s="34"/>
      <c r="W220" s="34"/>
      <c r="X220" s="34"/>
      <c r="Y220" s="34"/>
      <c r="Z220" s="34"/>
      <c r="AA220" s="34"/>
      <c r="AB220" s="34"/>
      <c r="AC220" s="34"/>
      <c r="AD220" s="34"/>
      <c r="AE220" s="34"/>
      <c r="AR220" s="197" t="s">
        <v>134</v>
      </c>
      <c r="AT220" s="197" t="s">
        <v>129</v>
      </c>
      <c r="AU220" s="197" t="s">
        <v>86</v>
      </c>
      <c r="AY220" s="17" t="s">
        <v>127</v>
      </c>
      <c r="BE220" s="198">
        <f>IF(N220="základní",J220,0)</f>
        <v>0</v>
      </c>
      <c r="BF220" s="198">
        <f>IF(N220="snížená",J220,0)</f>
        <v>0</v>
      </c>
      <c r="BG220" s="198">
        <f>IF(N220="zákl. přenesená",J220,0)</f>
        <v>0</v>
      </c>
      <c r="BH220" s="198">
        <f>IF(N220="sníž. přenesená",J220,0)</f>
        <v>0</v>
      </c>
      <c r="BI220" s="198">
        <f>IF(N220="nulová",J220,0)</f>
        <v>0</v>
      </c>
      <c r="BJ220" s="17" t="s">
        <v>84</v>
      </c>
      <c r="BK220" s="198">
        <f>ROUND(I220*H220,2)</f>
        <v>0</v>
      </c>
      <c r="BL220" s="17" t="s">
        <v>134</v>
      </c>
      <c r="BM220" s="197" t="s">
        <v>386</v>
      </c>
    </row>
    <row r="221" spans="1:47" s="2" customFormat="1" ht="19.5">
      <c r="A221" s="34"/>
      <c r="B221" s="35"/>
      <c r="C221" s="36"/>
      <c r="D221" s="199" t="s">
        <v>136</v>
      </c>
      <c r="E221" s="36"/>
      <c r="F221" s="200" t="s">
        <v>387</v>
      </c>
      <c r="G221" s="36"/>
      <c r="H221" s="36"/>
      <c r="I221" s="201"/>
      <c r="J221" s="36"/>
      <c r="K221" s="36"/>
      <c r="L221" s="39"/>
      <c r="M221" s="202"/>
      <c r="N221" s="203"/>
      <c r="O221" s="71"/>
      <c r="P221" s="71"/>
      <c r="Q221" s="71"/>
      <c r="R221" s="71"/>
      <c r="S221" s="71"/>
      <c r="T221" s="72"/>
      <c r="U221" s="34"/>
      <c r="V221" s="34"/>
      <c r="W221" s="34"/>
      <c r="X221" s="34"/>
      <c r="Y221" s="34"/>
      <c r="Z221" s="34"/>
      <c r="AA221" s="34"/>
      <c r="AB221" s="34"/>
      <c r="AC221" s="34"/>
      <c r="AD221" s="34"/>
      <c r="AE221" s="34"/>
      <c r="AT221" s="17" t="s">
        <v>136</v>
      </c>
      <c r="AU221" s="17" t="s">
        <v>86</v>
      </c>
    </row>
    <row r="222" spans="2:51" s="15" customFormat="1" ht="11.25">
      <c r="B222" s="227"/>
      <c r="C222" s="228"/>
      <c r="D222" s="199" t="s">
        <v>138</v>
      </c>
      <c r="E222" s="229" t="s">
        <v>1</v>
      </c>
      <c r="F222" s="230" t="s">
        <v>379</v>
      </c>
      <c r="G222" s="228"/>
      <c r="H222" s="229" t="s">
        <v>1</v>
      </c>
      <c r="I222" s="231"/>
      <c r="J222" s="228"/>
      <c r="K222" s="228"/>
      <c r="L222" s="232"/>
      <c r="M222" s="233"/>
      <c r="N222" s="234"/>
      <c r="O222" s="234"/>
      <c r="P222" s="234"/>
      <c r="Q222" s="234"/>
      <c r="R222" s="234"/>
      <c r="S222" s="234"/>
      <c r="T222" s="235"/>
      <c r="AT222" s="236" t="s">
        <v>138</v>
      </c>
      <c r="AU222" s="236" t="s">
        <v>86</v>
      </c>
      <c r="AV222" s="15" t="s">
        <v>84</v>
      </c>
      <c r="AW222" s="15" t="s">
        <v>32</v>
      </c>
      <c r="AX222" s="15" t="s">
        <v>76</v>
      </c>
      <c r="AY222" s="236" t="s">
        <v>127</v>
      </c>
    </row>
    <row r="223" spans="2:51" s="13" customFormat="1" ht="11.25">
      <c r="B223" s="204"/>
      <c r="C223" s="205"/>
      <c r="D223" s="199" t="s">
        <v>138</v>
      </c>
      <c r="E223" s="206" t="s">
        <v>1</v>
      </c>
      <c r="F223" s="207" t="s">
        <v>388</v>
      </c>
      <c r="G223" s="205"/>
      <c r="H223" s="208">
        <v>847.8</v>
      </c>
      <c r="I223" s="209"/>
      <c r="J223" s="205"/>
      <c r="K223" s="205"/>
      <c r="L223" s="210"/>
      <c r="M223" s="211"/>
      <c r="N223" s="212"/>
      <c r="O223" s="212"/>
      <c r="P223" s="212"/>
      <c r="Q223" s="212"/>
      <c r="R223" s="212"/>
      <c r="S223" s="212"/>
      <c r="T223" s="213"/>
      <c r="AT223" s="214" t="s">
        <v>138</v>
      </c>
      <c r="AU223" s="214" t="s">
        <v>86</v>
      </c>
      <c r="AV223" s="13" t="s">
        <v>86</v>
      </c>
      <c r="AW223" s="13" t="s">
        <v>32</v>
      </c>
      <c r="AX223" s="13" t="s">
        <v>84</v>
      </c>
      <c r="AY223" s="214" t="s">
        <v>127</v>
      </c>
    </row>
    <row r="224" spans="1:65" s="2" customFormat="1" ht="16.5" customHeight="1">
      <c r="A224" s="34"/>
      <c r="B224" s="35"/>
      <c r="C224" s="241" t="s">
        <v>389</v>
      </c>
      <c r="D224" s="241" t="s">
        <v>390</v>
      </c>
      <c r="E224" s="242" t="s">
        <v>391</v>
      </c>
      <c r="F224" s="243" t="s">
        <v>392</v>
      </c>
      <c r="G224" s="244" t="s">
        <v>393</v>
      </c>
      <c r="H224" s="245">
        <v>8.478</v>
      </c>
      <c r="I224" s="246"/>
      <c r="J224" s="247">
        <f>ROUND(I224*H224,2)</f>
        <v>0</v>
      </c>
      <c r="K224" s="243" t="s">
        <v>133</v>
      </c>
      <c r="L224" s="248"/>
      <c r="M224" s="249" t="s">
        <v>1</v>
      </c>
      <c r="N224" s="250" t="s">
        <v>41</v>
      </c>
      <c r="O224" s="71"/>
      <c r="P224" s="195">
        <f>O224*H224</f>
        <v>0</v>
      </c>
      <c r="Q224" s="195">
        <v>0.001</v>
      </c>
      <c r="R224" s="195">
        <f>Q224*H224</f>
        <v>0.008478</v>
      </c>
      <c r="S224" s="195">
        <v>0</v>
      </c>
      <c r="T224" s="196">
        <f>S224*H224</f>
        <v>0</v>
      </c>
      <c r="U224" s="34"/>
      <c r="V224" s="34"/>
      <c r="W224" s="34"/>
      <c r="X224" s="34"/>
      <c r="Y224" s="34"/>
      <c r="Z224" s="34"/>
      <c r="AA224" s="34"/>
      <c r="AB224" s="34"/>
      <c r="AC224" s="34"/>
      <c r="AD224" s="34"/>
      <c r="AE224" s="34"/>
      <c r="AR224" s="197" t="s">
        <v>179</v>
      </c>
      <c r="AT224" s="197" t="s">
        <v>390</v>
      </c>
      <c r="AU224" s="197" t="s">
        <v>86</v>
      </c>
      <c r="AY224" s="17" t="s">
        <v>127</v>
      </c>
      <c r="BE224" s="198">
        <f>IF(N224="základní",J224,0)</f>
        <v>0</v>
      </c>
      <c r="BF224" s="198">
        <f>IF(N224="snížená",J224,0)</f>
        <v>0</v>
      </c>
      <c r="BG224" s="198">
        <f>IF(N224="zákl. přenesená",J224,0)</f>
        <v>0</v>
      </c>
      <c r="BH224" s="198">
        <f>IF(N224="sníž. přenesená",J224,0)</f>
        <v>0</v>
      </c>
      <c r="BI224" s="198">
        <f>IF(N224="nulová",J224,0)</f>
        <v>0</v>
      </c>
      <c r="BJ224" s="17" t="s">
        <v>84</v>
      </c>
      <c r="BK224" s="198">
        <f>ROUND(I224*H224,2)</f>
        <v>0</v>
      </c>
      <c r="BL224" s="17" t="s">
        <v>134</v>
      </c>
      <c r="BM224" s="197" t="s">
        <v>394</v>
      </c>
    </row>
    <row r="225" spans="1:47" s="2" customFormat="1" ht="11.25">
      <c r="A225" s="34"/>
      <c r="B225" s="35"/>
      <c r="C225" s="36"/>
      <c r="D225" s="199" t="s">
        <v>136</v>
      </c>
      <c r="E225" s="36"/>
      <c r="F225" s="200" t="s">
        <v>392</v>
      </c>
      <c r="G225" s="36"/>
      <c r="H225" s="36"/>
      <c r="I225" s="201"/>
      <c r="J225" s="36"/>
      <c r="K225" s="36"/>
      <c r="L225" s="39"/>
      <c r="M225" s="202"/>
      <c r="N225" s="203"/>
      <c r="O225" s="71"/>
      <c r="P225" s="71"/>
      <c r="Q225" s="71"/>
      <c r="R225" s="71"/>
      <c r="S225" s="71"/>
      <c r="T225" s="72"/>
      <c r="U225" s="34"/>
      <c r="V225" s="34"/>
      <c r="W225" s="34"/>
      <c r="X225" s="34"/>
      <c r="Y225" s="34"/>
      <c r="Z225" s="34"/>
      <c r="AA225" s="34"/>
      <c r="AB225" s="34"/>
      <c r="AC225" s="34"/>
      <c r="AD225" s="34"/>
      <c r="AE225" s="34"/>
      <c r="AT225" s="17" t="s">
        <v>136</v>
      </c>
      <c r="AU225" s="17" t="s">
        <v>86</v>
      </c>
    </row>
    <row r="226" spans="2:51" s="15" customFormat="1" ht="11.25">
      <c r="B226" s="227"/>
      <c r="C226" s="228"/>
      <c r="D226" s="199" t="s">
        <v>138</v>
      </c>
      <c r="E226" s="229" t="s">
        <v>1</v>
      </c>
      <c r="F226" s="230" t="s">
        <v>379</v>
      </c>
      <c r="G226" s="228"/>
      <c r="H226" s="229" t="s">
        <v>1</v>
      </c>
      <c r="I226" s="231"/>
      <c r="J226" s="228"/>
      <c r="K226" s="228"/>
      <c r="L226" s="232"/>
      <c r="M226" s="233"/>
      <c r="N226" s="234"/>
      <c r="O226" s="234"/>
      <c r="P226" s="234"/>
      <c r="Q226" s="234"/>
      <c r="R226" s="234"/>
      <c r="S226" s="234"/>
      <c r="T226" s="235"/>
      <c r="AT226" s="236" t="s">
        <v>138</v>
      </c>
      <c r="AU226" s="236" t="s">
        <v>86</v>
      </c>
      <c r="AV226" s="15" t="s">
        <v>84</v>
      </c>
      <c r="AW226" s="15" t="s">
        <v>32</v>
      </c>
      <c r="AX226" s="15" t="s">
        <v>76</v>
      </c>
      <c r="AY226" s="236" t="s">
        <v>127</v>
      </c>
    </row>
    <row r="227" spans="2:51" s="15" customFormat="1" ht="11.25">
      <c r="B227" s="227"/>
      <c r="C227" s="228"/>
      <c r="D227" s="199" t="s">
        <v>138</v>
      </c>
      <c r="E227" s="229" t="s">
        <v>1</v>
      </c>
      <c r="F227" s="230" t="s">
        <v>395</v>
      </c>
      <c r="G227" s="228"/>
      <c r="H227" s="229" t="s">
        <v>1</v>
      </c>
      <c r="I227" s="231"/>
      <c r="J227" s="228"/>
      <c r="K227" s="228"/>
      <c r="L227" s="232"/>
      <c r="M227" s="233"/>
      <c r="N227" s="234"/>
      <c r="O227" s="234"/>
      <c r="P227" s="234"/>
      <c r="Q227" s="234"/>
      <c r="R227" s="234"/>
      <c r="S227" s="234"/>
      <c r="T227" s="235"/>
      <c r="AT227" s="236" t="s">
        <v>138</v>
      </c>
      <c r="AU227" s="236" t="s">
        <v>86</v>
      </c>
      <c r="AV227" s="15" t="s">
        <v>84</v>
      </c>
      <c r="AW227" s="15" t="s">
        <v>32</v>
      </c>
      <c r="AX227" s="15" t="s">
        <v>76</v>
      </c>
      <c r="AY227" s="236" t="s">
        <v>127</v>
      </c>
    </row>
    <row r="228" spans="2:51" s="13" customFormat="1" ht="11.25">
      <c r="B228" s="204"/>
      <c r="C228" s="205"/>
      <c r="D228" s="199" t="s">
        <v>138</v>
      </c>
      <c r="E228" s="206" t="s">
        <v>1</v>
      </c>
      <c r="F228" s="207" t="s">
        <v>396</v>
      </c>
      <c r="G228" s="205"/>
      <c r="H228" s="208">
        <v>8.478</v>
      </c>
      <c r="I228" s="209"/>
      <c r="J228" s="205"/>
      <c r="K228" s="205"/>
      <c r="L228" s="210"/>
      <c r="M228" s="211"/>
      <c r="N228" s="212"/>
      <c r="O228" s="212"/>
      <c r="P228" s="212"/>
      <c r="Q228" s="212"/>
      <c r="R228" s="212"/>
      <c r="S228" s="212"/>
      <c r="T228" s="213"/>
      <c r="AT228" s="214" t="s">
        <v>138</v>
      </c>
      <c r="AU228" s="214" t="s">
        <v>86</v>
      </c>
      <c r="AV228" s="13" t="s">
        <v>86</v>
      </c>
      <c r="AW228" s="13" t="s">
        <v>32</v>
      </c>
      <c r="AX228" s="13" t="s">
        <v>84</v>
      </c>
      <c r="AY228" s="214" t="s">
        <v>127</v>
      </c>
    </row>
    <row r="229" spans="1:65" s="2" customFormat="1" ht="16.5" customHeight="1">
      <c r="A229" s="34"/>
      <c r="B229" s="35"/>
      <c r="C229" s="186" t="s">
        <v>397</v>
      </c>
      <c r="D229" s="186" t="s">
        <v>129</v>
      </c>
      <c r="E229" s="187" t="s">
        <v>398</v>
      </c>
      <c r="F229" s="188" t="s">
        <v>399</v>
      </c>
      <c r="G229" s="189" t="s">
        <v>145</v>
      </c>
      <c r="H229" s="190">
        <v>923.37</v>
      </c>
      <c r="I229" s="191"/>
      <c r="J229" s="192">
        <f>ROUND(I229*H229,2)</f>
        <v>0</v>
      </c>
      <c r="K229" s="188" t="s">
        <v>133</v>
      </c>
      <c r="L229" s="39"/>
      <c r="M229" s="193" t="s">
        <v>1</v>
      </c>
      <c r="N229" s="194" t="s">
        <v>41</v>
      </c>
      <c r="O229" s="71"/>
      <c r="P229" s="195">
        <f>O229*H229</f>
        <v>0</v>
      </c>
      <c r="Q229" s="195">
        <v>0</v>
      </c>
      <c r="R229" s="195">
        <f>Q229*H229</f>
        <v>0</v>
      </c>
      <c r="S229" s="195">
        <v>0</v>
      </c>
      <c r="T229" s="196">
        <f>S229*H229</f>
        <v>0</v>
      </c>
      <c r="U229" s="34"/>
      <c r="V229" s="34"/>
      <c r="W229" s="34"/>
      <c r="X229" s="34"/>
      <c r="Y229" s="34"/>
      <c r="Z229" s="34"/>
      <c r="AA229" s="34"/>
      <c r="AB229" s="34"/>
      <c r="AC229" s="34"/>
      <c r="AD229" s="34"/>
      <c r="AE229" s="34"/>
      <c r="AR229" s="197" t="s">
        <v>134</v>
      </c>
      <c r="AT229" s="197" t="s">
        <v>129</v>
      </c>
      <c r="AU229" s="197" t="s">
        <v>86</v>
      </c>
      <c r="AY229" s="17" t="s">
        <v>127</v>
      </c>
      <c r="BE229" s="198">
        <f>IF(N229="základní",J229,0)</f>
        <v>0</v>
      </c>
      <c r="BF229" s="198">
        <f>IF(N229="snížená",J229,0)</f>
        <v>0</v>
      </c>
      <c r="BG229" s="198">
        <f>IF(N229="zákl. přenesená",J229,0)</f>
        <v>0</v>
      </c>
      <c r="BH229" s="198">
        <f>IF(N229="sníž. přenesená",J229,0)</f>
        <v>0</v>
      </c>
      <c r="BI229" s="198">
        <f>IF(N229="nulová",J229,0)</f>
        <v>0</v>
      </c>
      <c r="BJ229" s="17" t="s">
        <v>84</v>
      </c>
      <c r="BK229" s="198">
        <f>ROUND(I229*H229,2)</f>
        <v>0</v>
      </c>
      <c r="BL229" s="17" t="s">
        <v>134</v>
      </c>
      <c r="BM229" s="197" t="s">
        <v>400</v>
      </c>
    </row>
    <row r="230" spans="1:47" s="2" customFormat="1" ht="19.5">
      <c r="A230" s="34"/>
      <c r="B230" s="35"/>
      <c r="C230" s="36"/>
      <c r="D230" s="199" t="s">
        <v>136</v>
      </c>
      <c r="E230" s="36"/>
      <c r="F230" s="200" t="s">
        <v>401</v>
      </c>
      <c r="G230" s="36"/>
      <c r="H230" s="36"/>
      <c r="I230" s="201"/>
      <c r="J230" s="36"/>
      <c r="K230" s="36"/>
      <c r="L230" s="39"/>
      <c r="M230" s="202"/>
      <c r="N230" s="203"/>
      <c r="O230" s="71"/>
      <c r="P230" s="71"/>
      <c r="Q230" s="71"/>
      <c r="R230" s="71"/>
      <c r="S230" s="71"/>
      <c r="T230" s="72"/>
      <c r="U230" s="34"/>
      <c r="V230" s="34"/>
      <c r="W230" s="34"/>
      <c r="X230" s="34"/>
      <c r="Y230" s="34"/>
      <c r="Z230" s="34"/>
      <c r="AA230" s="34"/>
      <c r="AB230" s="34"/>
      <c r="AC230" s="34"/>
      <c r="AD230" s="34"/>
      <c r="AE230" s="34"/>
      <c r="AT230" s="17" t="s">
        <v>136</v>
      </c>
      <c r="AU230" s="17" t="s">
        <v>86</v>
      </c>
    </row>
    <row r="231" spans="2:51" s="15" customFormat="1" ht="11.25">
      <c r="B231" s="227"/>
      <c r="C231" s="228"/>
      <c r="D231" s="199" t="s">
        <v>138</v>
      </c>
      <c r="E231" s="229" t="s">
        <v>1</v>
      </c>
      <c r="F231" s="230" t="s">
        <v>318</v>
      </c>
      <c r="G231" s="228"/>
      <c r="H231" s="229" t="s">
        <v>1</v>
      </c>
      <c r="I231" s="231"/>
      <c r="J231" s="228"/>
      <c r="K231" s="228"/>
      <c r="L231" s="232"/>
      <c r="M231" s="233"/>
      <c r="N231" s="234"/>
      <c r="O231" s="234"/>
      <c r="P231" s="234"/>
      <c r="Q231" s="234"/>
      <c r="R231" s="234"/>
      <c r="S231" s="234"/>
      <c r="T231" s="235"/>
      <c r="AT231" s="236" t="s">
        <v>138</v>
      </c>
      <c r="AU231" s="236" t="s">
        <v>86</v>
      </c>
      <c r="AV231" s="15" t="s">
        <v>84</v>
      </c>
      <c r="AW231" s="15" t="s">
        <v>32</v>
      </c>
      <c r="AX231" s="15" t="s">
        <v>76</v>
      </c>
      <c r="AY231" s="236" t="s">
        <v>127</v>
      </c>
    </row>
    <row r="232" spans="2:51" s="13" customFormat="1" ht="11.25">
      <c r="B232" s="204"/>
      <c r="C232" s="205"/>
      <c r="D232" s="199" t="s">
        <v>138</v>
      </c>
      <c r="E232" s="206" t="s">
        <v>1</v>
      </c>
      <c r="F232" s="207" t="s">
        <v>402</v>
      </c>
      <c r="G232" s="205"/>
      <c r="H232" s="208">
        <v>534.79</v>
      </c>
      <c r="I232" s="209"/>
      <c r="J232" s="205"/>
      <c r="K232" s="205"/>
      <c r="L232" s="210"/>
      <c r="M232" s="211"/>
      <c r="N232" s="212"/>
      <c r="O232" s="212"/>
      <c r="P232" s="212"/>
      <c r="Q232" s="212"/>
      <c r="R232" s="212"/>
      <c r="S232" s="212"/>
      <c r="T232" s="213"/>
      <c r="AT232" s="214" t="s">
        <v>138</v>
      </c>
      <c r="AU232" s="214" t="s">
        <v>86</v>
      </c>
      <c r="AV232" s="13" t="s">
        <v>86</v>
      </c>
      <c r="AW232" s="13" t="s">
        <v>32</v>
      </c>
      <c r="AX232" s="13" t="s">
        <v>76</v>
      </c>
      <c r="AY232" s="214" t="s">
        <v>127</v>
      </c>
    </row>
    <row r="233" spans="2:51" s="15" customFormat="1" ht="11.25">
      <c r="B233" s="227"/>
      <c r="C233" s="228"/>
      <c r="D233" s="199" t="s">
        <v>138</v>
      </c>
      <c r="E233" s="229" t="s">
        <v>1</v>
      </c>
      <c r="F233" s="230" t="s">
        <v>320</v>
      </c>
      <c r="G233" s="228"/>
      <c r="H233" s="229" t="s">
        <v>1</v>
      </c>
      <c r="I233" s="231"/>
      <c r="J233" s="228"/>
      <c r="K233" s="228"/>
      <c r="L233" s="232"/>
      <c r="M233" s="233"/>
      <c r="N233" s="234"/>
      <c r="O233" s="234"/>
      <c r="P233" s="234"/>
      <c r="Q233" s="234"/>
      <c r="R233" s="234"/>
      <c r="S233" s="234"/>
      <c r="T233" s="235"/>
      <c r="AT233" s="236" t="s">
        <v>138</v>
      </c>
      <c r="AU233" s="236" t="s">
        <v>86</v>
      </c>
      <c r="AV233" s="15" t="s">
        <v>84</v>
      </c>
      <c r="AW233" s="15" t="s">
        <v>32</v>
      </c>
      <c r="AX233" s="15" t="s">
        <v>76</v>
      </c>
      <c r="AY233" s="236" t="s">
        <v>127</v>
      </c>
    </row>
    <row r="234" spans="2:51" s="13" customFormat="1" ht="11.25">
      <c r="B234" s="204"/>
      <c r="C234" s="205"/>
      <c r="D234" s="199" t="s">
        <v>138</v>
      </c>
      <c r="E234" s="206" t="s">
        <v>1</v>
      </c>
      <c r="F234" s="207" t="s">
        <v>403</v>
      </c>
      <c r="G234" s="205"/>
      <c r="H234" s="208">
        <v>388.58</v>
      </c>
      <c r="I234" s="209"/>
      <c r="J234" s="205"/>
      <c r="K234" s="205"/>
      <c r="L234" s="210"/>
      <c r="M234" s="211"/>
      <c r="N234" s="212"/>
      <c r="O234" s="212"/>
      <c r="P234" s="212"/>
      <c r="Q234" s="212"/>
      <c r="R234" s="212"/>
      <c r="S234" s="212"/>
      <c r="T234" s="213"/>
      <c r="AT234" s="214" t="s">
        <v>138</v>
      </c>
      <c r="AU234" s="214" t="s">
        <v>86</v>
      </c>
      <c r="AV234" s="13" t="s">
        <v>86</v>
      </c>
      <c r="AW234" s="13" t="s">
        <v>32</v>
      </c>
      <c r="AX234" s="13" t="s">
        <v>76</v>
      </c>
      <c r="AY234" s="214" t="s">
        <v>127</v>
      </c>
    </row>
    <row r="235" spans="2:51" s="14" customFormat="1" ht="11.25">
      <c r="B235" s="215"/>
      <c r="C235" s="216"/>
      <c r="D235" s="199" t="s">
        <v>138</v>
      </c>
      <c r="E235" s="217" t="s">
        <v>1</v>
      </c>
      <c r="F235" s="218" t="s">
        <v>142</v>
      </c>
      <c r="G235" s="216"/>
      <c r="H235" s="219">
        <v>923.37</v>
      </c>
      <c r="I235" s="220"/>
      <c r="J235" s="216"/>
      <c r="K235" s="216"/>
      <c r="L235" s="221"/>
      <c r="M235" s="222"/>
      <c r="N235" s="223"/>
      <c r="O235" s="223"/>
      <c r="P235" s="223"/>
      <c r="Q235" s="223"/>
      <c r="R235" s="223"/>
      <c r="S235" s="223"/>
      <c r="T235" s="224"/>
      <c r="AT235" s="225" t="s">
        <v>138</v>
      </c>
      <c r="AU235" s="225" t="s">
        <v>86</v>
      </c>
      <c r="AV235" s="14" t="s">
        <v>134</v>
      </c>
      <c r="AW235" s="14" t="s">
        <v>32</v>
      </c>
      <c r="AX235" s="14" t="s">
        <v>84</v>
      </c>
      <c r="AY235" s="225" t="s">
        <v>127</v>
      </c>
    </row>
    <row r="236" spans="1:65" s="2" customFormat="1" ht="16.5" customHeight="1">
      <c r="A236" s="34"/>
      <c r="B236" s="35"/>
      <c r="C236" s="186" t="s">
        <v>404</v>
      </c>
      <c r="D236" s="186" t="s">
        <v>129</v>
      </c>
      <c r="E236" s="187" t="s">
        <v>405</v>
      </c>
      <c r="F236" s="188" t="s">
        <v>406</v>
      </c>
      <c r="G236" s="189" t="s">
        <v>145</v>
      </c>
      <c r="H236" s="190">
        <v>560.34</v>
      </c>
      <c r="I236" s="191"/>
      <c r="J236" s="192">
        <f>ROUND(I236*H236,2)</f>
        <v>0</v>
      </c>
      <c r="K236" s="188" t="s">
        <v>133</v>
      </c>
      <c r="L236" s="39"/>
      <c r="M236" s="193" t="s">
        <v>1</v>
      </c>
      <c r="N236" s="194" t="s">
        <v>41</v>
      </c>
      <c r="O236" s="71"/>
      <c r="P236" s="195">
        <f>O236*H236</f>
        <v>0</v>
      </c>
      <c r="Q236" s="195">
        <v>0</v>
      </c>
      <c r="R236" s="195">
        <f>Q236*H236</f>
        <v>0</v>
      </c>
      <c r="S236" s="195">
        <v>0</v>
      </c>
      <c r="T236" s="196">
        <f>S236*H236</f>
        <v>0</v>
      </c>
      <c r="U236" s="34"/>
      <c r="V236" s="34"/>
      <c r="W236" s="34"/>
      <c r="X236" s="34"/>
      <c r="Y236" s="34"/>
      <c r="Z236" s="34"/>
      <c r="AA236" s="34"/>
      <c r="AB236" s="34"/>
      <c r="AC236" s="34"/>
      <c r="AD236" s="34"/>
      <c r="AE236" s="34"/>
      <c r="AR236" s="197" t="s">
        <v>134</v>
      </c>
      <c r="AT236" s="197" t="s">
        <v>129</v>
      </c>
      <c r="AU236" s="197" t="s">
        <v>86</v>
      </c>
      <c r="AY236" s="17" t="s">
        <v>127</v>
      </c>
      <c r="BE236" s="198">
        <f>IF(N236="základní",J236,0)</f>
        <v>0</v>
      </c>
      <c r="BF236" s="198">
        <f>IF(N236="snížená",J236,0)</f>
        <v>0</v>
      </c>
      <c r="BG236" s="198">
        <f>IF(N236="zákl. přenesená",J236,0)</f>
        <v>0</v>
      </c>
      <c r="BH236" s="198">
        <f>IF(N236="sníž. přenesená",J236,0)</f>
        <v>0</v>
      </c>
      <c r="BI236" s="198">
        <f>IF(N236="nulová",J236,0)</f>
        <v>0</v>
      </c>
      <c r="BJ236" s="17" t="s">
        <v>84</v>
      </c>
      <c r="BK236" s="198">
        <f>ROUND(I236*H236,2)</f>
        <v>0</v>
      </c>
      <c r="BL236" s="17" t="s">
        <v>134</v>
      </c>
      <c r="BM236" s="197" t="s">
        <v>407</v>
      </c>
    </row>
    <row r="237" spans="1:47" s="2" customFormat="1" ht="19.5">
      <c r="A237" s="34"/>
      <c r="B237" s="35"/>
      <c r="C237" s="36"/>
      <c r="D237" s="199" t="s">
        <v>136</v>
      </c>
      <c r="E237" s="36"/>
      <c r="F237" s="200" t="s">
        <v>408</v>
      </c>
      <c r="G237" s="36"/>
      <c r="H237" s="36"/>
      <c r="I237" s="201"/>
      <c r="J237" s="36"/>
      <c r="K237" s="36"/>
      <c r="L237" s="39"/>
      <c r="M237" s="202"/>
      <c r="N237" s="203"/>
      <c r="O237" s="71"/>
      <c r="P237" s="71"/>
      <c r="Q237" s="71"/>
      <c r="R237" s="71"/>
      <c r="S237" s="71"/>
      <c r="T237" s="72"/>
      <c r="U237" s="34"/>
      <c r="V237" s="34"/>
      <c r="W237" s="34"/>
      <c r="X237" s="34"/>
      <c r="Y237" s="34"/>
      <c r="Z237" s="34"/>
      <c r="AA237" s="34"/>
      <c r="AB237" s="34"/>
      <c r="AC237" s="34"/>
      <c r="AD237" s="34"/>
      <c r="AE237" s="34"/>
      <c r="AT237" s="17" t="s">
        <v>136</v>
      </c>
      <c r="AU237" s="17" t="s">
        <v>86</v>
      </c>
    </row>
    <row r="238" spans="2:51" s="15" customFormat="1" ht="11.25">
      <c r="B238" s="227"/>
      <c r="C238" s="228"/>
      <c r="D238" s="199" t="s">
        <v>138</v>
      </c>
      <c r="E238" s="229" t="s">
        <v>1</v>
      </c>
      <c r="F238" s="230" t="s">
        <v>318</v>
      </c>
      <c r="G238" s="228"/>
      <c r="H238" s="229" t="s">
        <v>1</v>
      </c>
      <c r="I238" s="231"/>
      <c r="J238" s="228"/>
      <c r="K238" s="228"/>
      <c r="L238" s="232"/>
      <c r="M238" s="233"/>
      <c r="N238" s="234"/>
      <c r="O238" s="234"/>
      <c r="P238" s="234"/>
      <c r="Q238" s="234"/>
      <c r="R238" s="234"/>
      <c r="S238" s="234"/>
      <c r="T238" s="235"/>
      <c r="AT238" s="236" t="s">
        <v>138</v>
      </c>
      <c r="AU238" s="236" t="s">
        <v>86</v>
      </c>
      <c r="AV238" s="15" t="s">
        <v>84</v>
      </c>
      <c r="AW238" s="15" t="s">
        <v>32</v>
      </c>
      <c r="AX238" s="15" t="s">
        <v>76</v>
      </c>
      <c r="AY238" s="236" t="s">
        <v>127</v>
      </c>
    </row>
    <row r="239" spans="2:51" s="13" customFormat="1" ht="11.25">
      <c r="B239" s="204"/>
      <c r="C239" s="205"/>
      <c r="D239" s="199" t="s">
        <v>138</v>
      </c>
      <c r="E239" s="206" t="s">
        <v>1</v>
      </c>
      <c r="F239" s="207" t="s">
        <v>409</v>
      </c>
      <c r="G239" s="205"/>
      <c r="H239" s="208">
        <v>351.63</v>
      </c>
      <c r="I239" s="209"/>
      <c r="J239" s="205"/>
      <c r="K239" s="205"/>
      <c r="L239" s="210"/>
      <c r="M239" s="211"/>
      <c r="N239" s="212"/>
      <c r="O239" s="212"/>
      <c r="P239" s="212"/>
      <c r="Q239" s="212"/>
      <c r="R239" s="212"/>
      <c r="S239" s="212"/>
      <c r="T239" s="213"/>
      <c r="AT239" s="214" t="s">
        <v>138</v>
      </c>
      <c r="AU239" s="214" t="s">
        <v>86</v>
      </c>
      <c r="AV239" s="13" t="s">
        <v>86</v>
      </c>
      <c r="AW239" s="13" t="s">
        <v>32</v>
      </c>
      <c r="AX239" s="13" t="s">
        <v>76</v>
      </c>
      <c r="AY239" s="214" t="s">
        <v>127</v>
      </c>
    </row>
    <row r="240" spans="2:51" s="15" customFormat="1" ht="11.25">
      <c r="B240" s="227"/>
      <c r="C240" s="228"/>
      <c r="D240" s="199" t="s">
        <v>138</v>
      </c>
      <c r="E240" s="229" t="s">
        <v>1</v>
      </c>
      <c r="F240" s="230" t="s">
        <v>320</v>
      </c>
      <c r="G240" s="228"/>
      <c r="H240" s="229" t="s">
        <v>1</v>
      </c>
      <c r="I240" s="231"/>
      <c r="J240" s="228"/>
      <c r="K240" s="228"/>
      <c r="L240" s="232"/>
      <c r="M240" s="233"/>
      <c r="N240" s="234"/>
      <c r="O240" s="234"/>
      <c r="P240" s="234"/>
      <c r="Q240" s="234"/>
      <c r="R240" s="234"/>
      <c r="S240" s="234"/>
      <c r="T240" s="235"/>
      <c r="AT240" s="236" t="s">
        <v>138</v>
      </c>
      <c r="AU240" s="236" t="s">
        <v>86</v>
      </c>
      <c r="AV240" s="15" t="s">
        <v>84</v>
      </c>
      <c r="AW240" s="15" t="s">
        <v>32</v>
      </c>
      <c r="AX240" s="15" t="s">
        <v>76</v>
      </c>
      <c r="AY240" s="236" t="s">
        <v>127</v>
      </c>
    </row>
    <row r="241" spans="2:51" s="13" customFormat="1" ht="11.25">
      <c r="B241" s="204"/>
      <c r="C241" s="205"/>
      <c r="D241" s="199" t="s">
        <v>138</v>
      </c>
      <c r="E241" s="206" t="s">
        <v>1</v>
      </c>
      <c r="F241" s="207" t="s">
        <v>410</v>
      </c>
      <c r="G241" s="205"/>
      <c r="H241" s="208">
        <v>208.71</v>
      </c>
      <c r="I241" s="209"/>
      <c r="J241" s="205"/>
      <c r="K241" s="205"/>
      <c r="L241" s="210"/>
      <c r="M241" s="211"/>
      <c r="N241" s="212"/>
      <c r="O241" s="212"/>
      <c r="P241" s="212"/>
      <c r="Q241" s="212"/>
      <c r="R241" s="212"/>
      <c r="S241" s="212"/>
      <c r="T241" s="213"/>
      <c r="AT241" s="214" t="s">
        <v>138</v>
      </c>
      <c r="AU241" s="214" t="s">
        <v>86</v>
      </c>
      <c r="AV241" s="13" t="s">
        <v>86</v>
      </c>
      <c r="AW241" s="13" t="s">
        <v>32</v>
      </c>
      <c r="AX241" s="13" t="s">
        <v>76</v>
      </c>
      <c r="AY241" s="214" t="s">
        <v>127</v>
      </c>
    </row>
    <row r="242" spans="2:51" s="14" customFormat="1" ht="11.25">
      <c r="B242" s="215"/>
      <c r="C242" s="216"/>
      <c r="D242" s="199" t="s">
        <v>138</v>
      </c>
      <c r="E242" s="217" t="s">
        <v>1</v>
      </c>
      <c r="F242" s="218" t="s">
        <v>142</v>
      </c>
      <c r="G242" s="216"/>
      <c r="H242" s="219">
        <v>560.34</v>
      </c>
      <c r="I242" s="220"/>
      <c r="J242" s="216"/>
      <c r="K242" s="216"/>
      <c r="L242" s="221"/>
      <c r="M242" s="222"/>
      <c r="N242" s="223"/>
      <c r="O242" s="223"/>
      <c r="P242" s="223"/>
      <c r="Q242" s="223"/>
      <c r="R242" s="223"/>
      <c r="S242" s="223"/>
      <c r="T242" s="224"/>
      <c r="AT242" s="225" t="s">
        <v>138</v>
      </c>
      <c r="AU242" s="225" t="s">
        <v>86</v>
      </c>
      <c r="AV242" s="14" t="s">
        <v>134</v>
      </c>
      <c r="AW242" s="14" t="s">
        <v>32</v>
      </c>
      <c r="AX242" s="14" t="s">
        <v>84</v>
      </c>
      <c r="AY242" s="225" t="s">
        <v>127</v>
      </c>
    </row>
    <row r="243" spans="1:65" s="2" customFormat="1" ht="21.75" customHeight="1">
      <c r="A243" s="34"/>
      <c r="B243" s="35"/>
      <c r="C243" s="186" t="s">
        <v>411</v>
      </c>
      <c r="D243" s="186" t="s">
        <v>129</v>
      </c>
      <c r="E243" s="187" t="s">
        <v>412</v>
      </c>
      <c r="F243" s="188" t="s">
        <v>413</v>
      </c>
      <c r="G243" s="189" t="s">
        <v>145</v>
      </c>
      <c r="H243" s="190">
        <v>582.4</v>
      </c>
      <c r="I243" s="191"/>
      <c r="J243" s="192">
        <f>ROUND(I243*H243,2)</f>
        <v>0</v>
      </c>
      <c r="K243" s="188" t="s">
        <v>133</v>
      </c>
      <c r="L243" s="39"/>
      <c r="M243" s="193" t="s">
        <v>1</v>
      </c>
      <c r="N243" s="194" t="s">
        <v>41</v>
      </c>
      <c r="O243" s="71"/>
      <c r="P243" s="195">
        <f>O243*H243</f>
        <v>0</v>
      </c>
      <c r="Q243" s="195">
        <v>0</v>
      </c>
      <c r="R243" s="195">
        <f>Q243*H243</f>
        <v>0</v>
      </c>
      <c r="S243" s="195">
        <v>0</v>
      </c>
      <c r="T243" s="196">
        <f>S243*H243</f>
        <v>0</v>
      </c>
      <c r="U243" s="34"/>
      <c r="V243" s="34"/>
      <c r="W243" s="34"/>
      <c r="X243" s="34"/>
      <c r="Y243" s="34"/>
      <c r="Z243" s="34"/>
      <c r="AA243" s="34"/>
      <c r="AB243" s="34"/>
      <c r="AC243" s="34"/>
      <c r="AD243" s="34"/>
      <c r="AE243" s="34"/>
      <c r="AR243" s="197" t="s">
        <v>134</v>
      </c>
      <c r="AT243" s="197" t="s">
        <v>129</v>
      </c>
      <c r="AU243" s="197" t="s">
        <v>86</v>
      </c>
      <c r="AY243" s="17" t="s">
        <v>127</v>
      </c>
      <c r="BE243" s="198">
        <f>IF(N243="základní",J243,0)</f>
        <v>0</v>
      </c>
      <c r="BF243" s="198">
        <f>IF(N243="snížená",J243,0)</f>
        <v>0</v>
      </c>
      <c r="BG243" s="198">
        <f>IF(N243="zákl. přenesená",J243,0)</f>
        <v>0</v>
      </c>
      <c r="BH243" s="198">
        <f>IF(N243="sníž. přenesená",J243,0)</f>
        <v>0</v>
      </c>
      <c r="BI243" s="198">
        <f>IF(N243="nulová",J243,0)</f>
        <v>0</v>
      </c>
      <c r="BJ243" s="17" t="s">
        <v>84</v>
      </c>
      <c r="BK243" s="198">
        <f>ROUND(I243*H243,2)</f>
        <v>0</v>
      </c>
      <c r="BL243" s="17" t="s">
        <v>134</v>
      </c>
      <c r="BM243" s="197" t="s">
        <v>414</v>
      </c>
    </row>
    <row r="244" spans="1:47" s="2" customFormat="1" ht="19.5">
      <c r="A244" s="34"/>
      <c r="B244" s="35"/>
      <c r="C244" s="36"/>
      <c r="D244" s="199" t="s">
        <v>136</v>
      </c>
      <c r="E244" s="36"/>
      <c r="F244" s="200" t="s">
        <v>415</v>
      </c>
      <c r="G244" s="36"/>
      <c r="H244" s="36"/>
      <c r="I244" s="201"/>
      <c r="J244" s="36"/>
      <c r="K244" s="36"/>
      <c r="L244" s="39"/>
      <c r="M244" s="202"/>
      <c r="N244" s="203"/>
      <c r="O244" s="71"/>
      <c r="P244" s="71"/>
      <c r="Q244" s="71"/>
      <c r="R244" s="71"/>
      <c r="S244" s="71"/>
      <c r="T244" s="72"/>
      <c r="U244" s="34"/>
      <c r="V244" s="34"/>
      <c r="W244" s="34"/>
      <c r="X244" s="34"/>
      <c r="Y244" s="34"/>
      <c r="Z244" s="34"/>
      <c r="AA244" s="34"/>
      <c r="AB244" s="34"/>
      <c r="AC244" s="34"/>
      <c r="AD244" s="34"/>
      <c r="AE244" s="34"/>
      <c r="AT244" s="17" t="s">
        <v>136</v>
      </c>
      <c r="AU244" s="17" t="s">
        <v>86</v>
      </c>
    </row>
    <row r="245" spans="2:51" s="15" customFormat="1" ht="11.25">
      <c r="B245" s="227"/>
      <c r="C245" s="228"/>
      <c r="D245" s="199" t="s">
        <v>138</v>
      </c>
      <c r="E245" s="229" t="s">
        <v>1</v>
      </c>
      <c r="F245" s="230" t="s">
        <v>416</v>
      </c>
      <c r="G245" s="228"/>
      <c r="H245" s="229" t="s">
        <v>1</v>
      </c>
      <c r="I245" s="231"/>
      <c r="J245" s="228"/>
      <c r="K245" s="228"/>
      <c r="L245" s="232"/>
      <c r="M245" s="233"/>
      <c r="N245" s="234"/>
      <c r="O245" s="234"/>
      <c r="P245" s="234"/>
      <c r="Q245" s="234"/>
      <c r="R245" s="234"/>
      <c r="S245" s="234"/>
      <c r="T245" s="235"/>
      <c r="AT245" s="236" t="s">
        <v>138</v>
      </c>
      <c r="AU245" s="236" t="s">
        <v>86</v>
      </c>
      <c r="AV245" s="15" t="s">
        <v>84</v>
      </c>
      <c r="AW245" s="15" t="s">
        <v>32</v>
      </c>
      <c r="AX245" s="15" t="s">
        <v>76</v>
      </c>
      <c r="AY245" s="236" t="s">
        <v>127</v>
      </c>
    </row>
    <row r="246" spans="2:51" s="15" customFormat="1" ht="11.25">
      <c r="B246" s="227"/>
      <c r="C246" s="228"/>
      <c r="D246" s="199" t="s">
        <v>138</v>
      </c>
      <c r="E246" s="229" t="s">
        <v>1</v>
      </c>
      <c r="F246" s="230" t="s">
        <v>417</v>
      </c>
      <c r="G246" s="228"/>
      <c r="H246" s="229" t="s">
        <v>1</v>
      </c>
      <c r="I246" s="231"/>
      <c r="J246" s="228"/>
      <c r="K246" s="228"/>
      <c r="L246" s="232"/>
      <c r="M246" s="233"/>
      <c r="N246" s="234"/>
      <c r="O246" s="234"/>
      <c r="P246" s="234"/>
      <c r="Q246" s="234"/>
      <c r="R246" s="234"/>
      <c r="S246" s="234"/>
      <c r="T246" s="235"/>
      <c r="AT246" s="236" t="s">
        <v>138</v>
      </c>
      <c r="AU246" s="236" t="s">
        <v>86</v>
      </c>
      <c r="AV246" s="15" t="s">
        <v>84</v>
      </c>
      <c r="AW246" s="15" t="s">
        <v>32</v>
      </c>
      <c r="AX246" s="15" t="s">
        <v>76</v>
      </c>
      <c r="AY246" s="236" t="s">
        <v>127</v>
      </c>
    </row>
    <row r="247" spans="2:51" s="15" customFormat="1" ht="11.25">
      <c r="B247" s="227"/>
      <c r="C247" s="228"/>
      <c r="D247" s="199" t="s">
        <v>138</v>
      </c>
      <c r="E247" s="229" t="s">
        <v>1</v>
      </c>
      <c r="F247" s="230" t="s">
        <v>301</v>
      </c>
      <c r="G247" s="228"/>
      <c r="H247" s="229" t="s">
        <v>1</v>
      </c>
      <c r="I247" s="231"/>
      <c r="J247" s="228"/>
      <c r="K247" s="228"/>
      <c r="L247" s="232"/>
      <c r="M247" s="233"/>
      <c r="N247" s="234"/>
      <c r="O247" s="234"/>
      <c r="P247" s="234"/>
      <c r="Q247" s="234"/>
      <c r="R247" s="234"/>
      <c r="S247" s="234"/>
      <c r="T247" s="235"/>
      <c r="AT247" s="236" t="s">
        <v>138</v>
      </c>
      <c r="AU247" s="236" t="s">
        <v>86</v>
      </c>
      <c r="AV247" s="15" t="s">
        <v>84</v>
      </c>
      <c r="AW247" s="15" t="s">
        <v>32</v>
      </c>
      <c r="AX247" s="15" t="s">
        <v>76</v>
      </c>
      <c r="AY247" s="236" t="s">
        <v>127</v>
      </c>
    </row>
    <row r="248" spans="2:51" s="13" customFormat="1" ht="11.25">
      <c r="B248" s="204"/>
      <c r="C248" s="205"/>
      <c r="D248" s="199" t="s">
        <v>138</v>
      </c>
      <c r="E248" s="206" t="s">
        <v>1</v>
      </c>
      <c r="F248" s="207" t="s">
        <v>302</v>
      </c>
      <c r="G248" s="205"/>
      <c r="H248" s="208">
        <v>393.4</v>
      </c>
      <c r="I248" s="209"/>
      <c r="J248" s="205"/>
      <c r="K248" s="205"/>
      <c r="L248" s="210"/>
      <c r="M248" s="211"/>
      <c r="N248" s="212"/>
      <c r="O248" s="212"/>
      <c r="P248" s="212"/>
      <c r="Q248" s="212"/>
      <c r="R248" s="212"/>
      <c r="S248" s="212"/>
      <c r="T248" s="213"/>
      <c r="AT248" s="214" t="s">
        <v>138</v>
      </c>
      <c r="AU248" s="214" t="s">
        <v>86</v>
      </c>
      <c r="AV248" s="13" t="s">
        <v>86</v>
      </c>
      <c r="AW248" s="13" t="s">
        <v>32</v>
      </c>
      <c r="AX248" s="13" t="s">
        <v>76</v>
      </c>
      <c r="AY248" s="214" t="s">
        <v>127</v>
      </c>
    </row>
    <row r="249" spans="2:51" s="15" customFormat="1" ht="11.25">
      <c r="B249" s="227"/>
      <c r="C249" s="228"/>
      <c r="D249" s="199" t="s">
        <v>138</v>
      </c>
      <c r="E249" s="229" t="s">
        <v>1</v>
      </c>
      <c r="F249" s="230" t="s">
        <v>303</v>
      </c>
      <c r="G249" s="228"/>
      <c r="H249" s="229" t="s">
        <v>1</v>
      </c>
      <c r="I249" s="231"/>
      <c r="J249" s="228"/>
      <c r="K249" s="228"/>
      <c r="L249" s="232"/>
      <c r="M249" s="233"/>
      <c r="N249" s="234"/>
      <c r="O249" s="234"/>
      <c r="P249" s="234"/>
      <c r="Q249" s="234"/>
      <c r="R249" s="234"/>
      <c r="S249" s="234"/>
      <c r="T249" s="235"/>
      <c r="AT249" s="236" t="s">
        <v>138</v>
      </c>
      <c r="AU249" s="236" t="s">
        <v>86</v>
      </c>
      <c r="AV249" s="15" t="s">
        <v>84</v>
      </c>
      <c r="AW249" s="15" t="s">
        <v>32</v>
      </c>
      <c r="AX249" s="15" t="s">
        <v>76</v>
      </c>
      <c r="AY249" s="236" t="s">
        <v>127</v>
      </c>
    </row>
    <row r="250" spans="2:51" s="13" customFormat="1" ht="11.25">
      <c r="B250" s="204"/>
      <c r="C250" s="205"/>
      <c r="D250" s="199" t="s">
        <v>138</v>
      </c>
      <c r="E250" s="206" t="s">
        <v>1</v>
      </c>
      <c r="F250" s="207" t="s">
        <v>304</v>
      </c>
      <c r="G250" s="205"/>
      <c r="H250" s="208">
        <v>189</v>
      </c>
      <c r="I250" s="209"/>
      <c r="J250" s="205"/>
      <c r="K250" s="205"/>
      <c r="L250" s="210"/>
      <c r="M250" s="211"/>
      <c r="N250" s="212"/>
      <c r="O250" s="212"/>
      <c r="P250" s="212"/>
      <c r="Q250" s="212"/>
      <c r="R250" s="212"/>
      <c r="S250" s="212"/>
      <c r="T250" s="213"/>
      <c r="AT250" s="214" t="s">
        <v>138</v>
      </c>
      <c r="AU250" s="214" t="s">
        <v>86</v>
      </c>
      <c r="AV250" s="13" t="s">
        <v>86</v>
      </c>
      <c r="AW250" s="13" t="s">
        <v>32</v>
      </c>
      <c r="AX250" s="13" t="s">
        <v>76</v>
      </c>
      <c r="AY250" s="214" t="s">
        <v>127</v>
      </c>
    </row>
    <row r="251" spans="2:51" s="14" customFormat="1" ht="11.25">
      <c r="B251" s="215"/>
      <c r="C251" s="216"/>
      <c r="D251" s="199" t="s">
        <v>138</v>
      </c>
      <c r="E251" s="217" t="s">
        <v>1</v>
      </c>
      <c r="F251" s="218" t="s">
        <v>142</v>
      </c>
      <c r="G251" s="216"/>
      <c r="H251" s="219">
        <v>582.4</v>
      </c>
      <c r="I251" s="220"/>
      <c r="J251" s="216"/>
      <c r="K251" s="216"/>
      <c r="L251" s="221"/>
      <c r="M251" s="222"/>
      <c r="N251" s="223"/>
      <c r="O251" s="223"/>
      <c r="P251" s="223"/>
      <c r="Q251" s="223"/>
      <c r="R251" s="223"/>
      <c r="S251" s="223"/>
      <c r="T251" s="224"/>
      <c r="AT251" s="225" t="s">
        <v>138</v>
      </c>
      <c r="AU251" s="225" t="s">
        <v>86</v>
      </c>
      <c r="AV251" s="14" t="s">
        <v>134</v>
      </c>
      <c r="AW251" s="14" t="s">
        <v>32</v>
      </c>
      <c r="AX251" s="14" t="s">
        <v>84</v>
      </c>
      <c r="AY251" s="225" t="s">
        <v>127</v>
      </c>
    </row>
    <row r="252" spans="2:63" s="12" customFormat="1" ht="22.9" customHeight="1">
      <c r="B252" s="170"/>
      <c r="C252" s="171"/>
      <c r="D252" s="172" t="s">
        <v>75</v>
      </c>
      <c r="E252" s="184" t="s">
        <v>134</v>
      </c>
      <c r="F252" s="184" t="s">
        <v>418</v>
      </c>
      <c r="G252" s="171"/>
      <c r="H252" s="171"/>
      <c r="I252" s="174"/>
      <c r="J252" s="185">
        <f>BK252</f>
        <v>0</v>
      </c>
      <c r="K252" s="171"/>
      <c r="L252" s="176"/>
      <c r="M252" s="177"/>
      <c r="N252" s="178"/>
      <c r="O252" s="178"/>
      <c r="P252" s="179">
        <f>SUM(P253:P282)</f>
        <v>0</v>
      </c>
      <c r="Q252" s="178"/>
      <c r="R252" s="179">
        <f>SUM(R253:R282)</f>
        <v>371.5100106</v>
      </c>
      <c r="S252" s="178"/>
      <c r="T252" s="180">
        <f>SUM(T253:T282)</f>
        <v>0</v>
      </c>
      <c r="AR252" s="181" t="s">
        <v>84</v>
      </c>
      <c r="AT252" s="182" t="s">
        <v>75</v>
      </c>
      <c r="AU252" s="182" t="s">
        <v>84</v>
      </c>
      <c r="AY252" s="181" t="s">
        <v>127</v>
      </c>
      <c r="BK252" s="183">
        <f>SUM(BK253:BK282)</f>
        <v>0</v>
      </c>
    </row>
    <row r="253" spans="1:65" s="2" customFormat="1" ht="16.5" customHeight="1">
      <c r="A253" s="34"/>
      <c r="B253" s="35"/>
      <c r="C253" s="186" t="s">
        <v>7</v>
      </c>
      <c r="D253" s="186" t="s">
        <v>129</v>
      </c>
      <c r="E253" s="187" t="s">
        <v>419</v>
      </c>
      <c r="F253" s="188" t="s">
        <v>420</v>
      </c>
      <c r="G253" s="189" t="s">
        <v>223</v>
      </c>
      <c r="H253" s="190">
        <v>0.315</v>
      </c>
      <c r="I253" s="191"/>
      <c r="J253" s="192">
        <f>ROUND(I253*H253,2)</f>
        <v>0</v>
      </c>
      <c r="K253" s="188" t="s">
        <v>133</v>
      </c>
      <c r="L253" s="39"/>
      <c r="M253" s="193" t="s">
        <v>1</v>
      </c>
      <c r="N253" s="194" t="s">
        <v>41</v>
      </c>
      <c r="O253" s="71"/>
      <c r="P253" s="195">
        <f>O253*H253</f>
        <v>0</v>
      </c>
      <c r="Q253" s="195">
        <v>2.43279</v>
      </c>
      <c r="R253" s="195">
        <f>Q253*H253</f>
        <v>0.76632885</v>
      </c>
      <c r="S253" s="195">
        <v>0</v>
      </c>
      <c r="T253" s="196">
        <f>S253*H253</f>
        <v>0</v>
      </c>
      <c r="U253" s="34"/>
      <c r="V253" s="34"/>
      <c r="W253" s="34"/>
      <c r="X253" s="34"/>
      <c r="Y253" s="34"/>
      <c r="Z253" s="34"/>
      <c r="AA253" s="34"/>
      <c r="AB253" s="34"/>
      <c r="AC253" s="34"/>
      <c r="AD253" s="34"/>
      <c r="AE253" s="34"/>
      <c r="AR253" s="197" t="s">
        <v>134</v>
      </c>
      <c r="AT253" s="197" t="s">
        <v>129</v>
      </c>
      <c r="AU253" s="197" t="s">
        <v>86</v>
      </c>
      <c r="AY253" s="17" t="s">
        <v>127</v>
      </c>
      <c r="BE253" s="198">
        <f>IF(N253="základní",J253,0)</f>
        <v>0</v>
      </c>
      <c r="BF253" s="198">
        <f>IF(N253="snížená",J253,0)</f>
        <v>0</v>
      </c>
      <c r="BG253" s="198">
        <f>IF(N253="zákl. přenesená",J253,0)</f>
        <v>0</v>
      </c>
      <c r="BH253" s="198">
        <f>IF(N253="sníž. přenesená",J253,0)</f>
        <v>0</v>
      </c>
      <c r="BI253" s="198">
        <f>IF(N253="nulová",J253,0)</f>
        <v>0</v>
      </c>
      <c r="BJ253" s="17" t="s">
        <v>84</v>
      </c>
      <c r="BK253" s="198">
        <f>ROUND(I253*H253,2)</f>
        <v>0</v>
      </c>
      <c r="BL253" s="17" t="s">
        <v>134</v>
      </c>
      <c r="BM253" s="197" t="s">
        <v>421</v>
      </c>
    </row>
    <row r="254" spans="1:47" s="2" customFormat="1" ht="19.5">
      <c r="A254" s="34"/>
      <c r="B254" s="35"/>
      <c r="C254" s="36"/>
      <c r="D254" s="199" t="s">
        <v>136</v>
      </c>
      <c r="E254" s="36"/>
      <c r="F254" s="200" t="s">
        <v>422</v>
      </c>
      <c r="G254" s="36"/>
      <c r="H254" s="36"/>
      <c r="I254" s="201"/>
      <c r="J254" s="36"/>
      <c r="K254" s="36"/>
      <c r="L254" s="39"/>
      <c r="M254" s="202"/>
      <c r="N254" s="203"/>
      <c r="O254" s="71"/>
      <c r="P254" s="71"/>
      <c r="Q254" s="71"/>
      <c r="R254" s="71"/>
      <c r="S254" s="71"/>
      <c r="T254" s="72"/>
      <c r="U254" s="34"/>
      <c r="V254" s="34"/>
      <c r="W254" s="34"/>
      <c r="X254" s="34"/>
      <c r="Y254" s="34"/>
      <c r="Z254" s="34"/>
      <c r="AA254" s="34"/>
      <c r="AB254" s="34"/>
      <c r="AC254" s="34"/>
      <c r="AD254" s="34"/>
      <c r="AE254" s="34"/>
      <c r="AT254" s="17" t="s">
        <v>136</v>
      </c>
      <c r="AU254" s="17" t="s">
        <v>86</v>
      </c>
    </row>
    <row r="255" spans="2:51" s="15" customFormat="1" ht="11.25">
      <c r="B255" s="227"/>
      <c r="C255" s="228"/>
      <c r="D255" s="199" t="s">
        <v>138</v>
      </c>
      <c r="E255" s="229" t="s">
        <v>1</v>
      </c>
      <c r="F255" s="230" t="s">
        <v>423</v>
      </c>
      <c r="G255" s="228"/>
      <c r="H255" s="229" t="s">
        <v>1</v>
      </c>
      <c r="I255" s="231"/>
      <c r="J255" s="228"/>
      <c r="K255" s="228"/>
      <c r="L255" s="232"/>
      <c r="M255" s="233"/>
      <c r="N255" s="234"/>
      <c r="O255" s="234"/>
      <c r="P255" s="234"/>
      <c r="Q255" s="234"/>
      <c r="R255" s="234"/>
      <c r="S255" s="234"/>
      <c r="T255" s="235"/>
      <c r="AT255" s="236" t="s">
        <v>138</v>
      </c>
      <c r="AU255" s="236" t="s">
        <v>86</v>
      </c>
      <c r="AV255" s="15" t="s">
        <v>84</v>
      </c>
      <c r="AW255" s="15" t="s">
        <v>32</v>
      </c>
      <c r="AX255" s="15" t="s">
        <v>76</v>
      </c>
      <c r="AY255" s="236" t="s">
        <v>127</v>
      </c>
    </row>
    <row r="256" spans="2:51" s="13" customFormat="1" ht="11.25">
      <c r="B256" s="204"/>
      <c r="C256" s="205"/>
      <c r="D256" s="199" t="s">
        <v>138</v>
      </c>
      <c r="E256" s="206" t="s">
        <v>1</v>
      </c>
      <c r="F256" s="207" t="s">
        <v>424</v>
      </c>
      <c r="G256" s="205"/>
      <c r="H256" s="208">
        <v>0.135</v>
      </c>
      <c r="I256" s="209"/>
      <c r="J256" s="205"/>
      <c r="K256" s="205"/>
      <c r="L256" s="210"/>
      <c r="M256" s="211"/>
      <c r="N256" s="212"/>
      <c r="O256" s="212"/>
      <c r="P256" s="212"/>
      <c r="Q256" s="212"/>
      <c r="R256" s="212"/>
      <c r="S256" s="212"/>
      <c r="T256" s="213"/>
      <c r="AT256" s="214" t="s">
        <v>138</v>
      </c>
      <c r="AU256" s="214" t="s">
        <v>86</v>
      </c>
      <c r="AV256" s="13" t="s">
        <v>86</v>
      </c>
      <c r="AW256" s="13" t="s">
        <v>32</v>
      </c>
      <c r="AX256" s="13" t="s">
        <v>76</v>
      </c>
      <c r="AY256" s="214" t="s">
        <v>127</v>
      </c>
    </row>
    <row r="257" spans="2:51" s="15" customFormat="1" ht="11.25">
      <c r="B257" s="227"/>
      <c r="C257" s="228"/>
      <c r="D257" s="199" t="s">
        <v>138</v>
      </c>
      <c r="E257" s="229" t="s">
        <v>1</v>
      </c>
      <c r="F257" s="230" t="s">
        <v>425</v>
      </c>
      <c r="G257" s="228"/>
      <c r="H257" s="229" t="s">
        <v>1</v>
      </c>
      <c r="I257" s="231"/>
      <c r="J257" s="228"/>
      <c r="K257" s="228"/>
      <c r="L257" s="232"/>
      <c r="M257" s="233"/>
      <c r="N257" s="234"/>
      <c r="O257" s="234"/>
      <c r="P257" s="234"/>
      <c r="Q257" s="234"/>
      <c r="R257" s="234"/>
      <c r="S257" s="234"/>
      <c r="T257" s="235"/>
      <c r="AT257" s="236" t="s">
        <v>138</v>
      </c>
      <c r="AU257" s="236" t="s">
        <v>86</v>
      </c>
      <c r="AV257" s="15" t="s">
        <v>84</v>
      </c>
      <c r="AW257" s="15" t="s">
        <v>32</v>
      </c>
      <c r="AX257" s="15" t="s">
        <v>76</v>
      </c>
      <c r="AY257" s="236" t="s">
        <v>127</v>
      </c>
    </row>
    <row r="258" spans="2:51" s="13" customFormat="1" ht="11.25">
      <c r="B258" s="204"/>
      <c r="C258" s="205"/>
      <c r="D258" s="199" t="s">
        <v>138</v>
      </c>
      <c r="E258" s="206" t="s">
        <v>1</v>
      </c>
      <c r="F258" s="207" t="s">
        <v>426</v>
      </c>
      <c r="G258" s="205"/>
      <c r="H258" s="208">
        <v>0.18</v>
      </c>
      <c r="I258" s="209"/>
      <c r="J258" s="205"/>
      <c r="K258" s="205"/>
      <c r="L258" s="210"/>
      <c r="M258" s="211"/>
      <c r="N258" s="212"/>
      <c r="O258" s="212"/>
      <c r="P258" s="212"/>
      <c r="Q258" s="212"/>
      <c r="R258" s="212"/>
      <c r="S258" s="212"/>
      <c r="T258" s="213"/>
      <c r="AT258" s="214" t="s">
        <v>138</v>
      </c>
      <c r="AU258" s="214" t="s">
        <v>86</v>
      </c>
      <c r="AV258" s="13" t="s">
        <v>86</v>
      </c>
      <c r="AW258" s="13" t="s">
        <v>32</v>
      </c>
      <c r="AX258" s="13" t="s">
        <v>76</v>
      </c>
      <c r="AY258" s="214" t="s">
        <v>127</v>
      </c>
    </row>
    <row r="259" spans="2:51" s="14" customFormat="1" ht="11.25">
      <c r="B259" s="215"/>
      <c r="C259" s="216"/>
      <c r="D259" s="199" t="s">
        <v>138</v>
      </c>
      <c r="E259" s="217" t="s">
        <v>1</v>
      </c>
      <c r="F259" s="218" t="s">
        <v>142</v>
      </c>
      <c r="G259" s="216"/>
      <c r="H259" s="219">
        <v>0.315</v>
      </c>
      <c r="I259" s="220"/>
      <c r="J259" s="216"/>
      <c r="K259" s="216"/>
      <c r="L259" s="221"/>
      <c r="M259" s="222"/>
      <c r="N259" s="223"/>
      <c r="O259" s="223"/>
      <c r="P259" s="223"/>
      <c r="Q259" s="223"/>
      <c r="R259" s="223"/>
      <c r="S259" s="223"/>
      <c r="T259" s="224"/>
      <c r="AT259" s="225" t="s">
        <v>138</v>
      </c>
      <c r="AU259" s="225" t="s">
        <v>86</v>
      </c>
      <c r="AV259" s="14" t="s">
        <v>134</v>
      </c>
      <c r="AW259" s="14" t="s">
        <v>32</v>
      </c>
      <c r="AX259" s="14" t="s">
        <v>84</v>
      </c>
      <c r="AY259" s="225" t="s">
        <v>127</v>
      </c>
    </row>
    <row r="260" spans="1:65" s="2" customFormat="1" ht="33" customHeight="1">
      <c r="A260" s="34"/>
      <c r="B260" s="35"/>
      <c r="C260" s="186" t="s">
        <v>427</v>
      </c>
      <c r="D260" s="186" t="s">
        <v>129</v>
      </c>
      <c r="E260" s="187" t="s">
        <v>428</v>
      </c>
      <c r="F260" s="188" t="s">
        <v>429</v>
      </c>
      <c r="G260" s="189" t="s">
        <v>223</v>
      </c>
      <c r="H260" s="190">
        <v>31.454</v>
      </c>
      <c r="I260" s="191"/>
      <c r="J260" s="192">
        <f>ROUND(I260*H260,2)</f>
        <v>0</v>
      </c>
      <c r="K260" s="188" t="s">
        <v>133</v>
      </c>
      <c r="L260" s="39"/>
      <c r="M260" s="193" t="s">
        <v>1</v>
      </c>
      <c r="N260" s="194" t="s">
        <v>41</v>
      </c>
      <c r="O260" s="71"/>
      <c r="P260" s="195">
        <f>O260*H260</f>
        <v>0</v>
      </c>
      <c r="Q260" s="195">
        <v>1.848</v>
      </c>
      <c r="R260" s="195">
        <f>Q260*H260</f>
        <v>58.126992</v>
      </c>
      <c r="S260" s="195">
        <v>0</v>
      </c>
      <c r="T260" s="196">
        <f>S260*H260</f>
        <v>0</v>
      </c>
      <c r="U260" s="34"/>
      <c r="V260" s="34"/>
      <c r="W260" s="34"/>
      <c r="X260" s="34"/>
      <c r="Y260" s="34"/>
      <c r="Z260" s="34"/>
      <c r="AA260" s="34"/>
      <c r="AB260" s="34"/>
      <c r="AC260" s="34"/>
      <c r="AD260" s="34"/>
      <c r="AE260" s="34"/>
      <c r="AR260" s="197" t="s">
        <v>134</v>
      </c>
      <c r="AT260" s="197" t="s">
        <v>129</v>
      </c>
      <c r="AU260" s="197" t="s">
        <v>86</v>
      </c>
      <c r="AY260" s="17" t="s">
        <v>127</v>
      </c>
      <c r="BE260" s="198">
        <f>IF(N260="základní",J260,0)</f>
        <v>0</v>
      </c>
      <c r="BF260" s="198">
        <f>IF(N260="snížená",J260,0)</f>
        <v>0</v>
      </c>
      <c r="BG260" s="198">
        <f>IF(N260="zákl. přenesená",J260,0)</f>
        <v>0</v>
      </c>
      <c r="BH260" s="198">
        <f>IF(N260="sníž. přenesená",J260,0)</f>
        <v>0</v>
      </c>
      <c r="BI260" s="198">
        <f>IF(N260="nulová",J260,0)</f>
        <v>0</v>
      </c>
      <c r="BJ260" s="17" t="s">
        <v>84</v>
      </c>
      <c r="BK260" s="198">
        <f>ROUND(I260*H260,2)</f>
        <v>0</v>
      </c>
      <c r="BL260" s="17" t="s">
        <v>134</v>
      </c>
      <c r="BM260" s="197" t="s">
        <v>430</v>
      </c>
    </row>
    <row r="261" spans="1:47" s="2" customFormat="1" ht="39">
      <c r="A261" s="34"/>
      <c r="B261" s="35"/>
      <c r="C261" s="36"/>
      <c r="D261" s="199" t="s">
        <v>136</v>
      </c>
      <c r="E261" s="36"/>
      <c r="F261" s="200" t="s">
        <v>431</v>
      </c>
      <c r="G261" s="36"/>
      <c r="H261" s="36"/>
      <c r="I261" s="201"/>
      <c r="J261" s="36"/>
      <c r="K261" s="36"/>
      <c r="L261" s="39"/>
      <c r="M261" s="202"/>
      <c r="N261" s="203"/>
      <c r="O261" s="71"/>
      <c r="P261" s="71"/>
      <c r="Q261" s="71"/>
      <c r="R261" s="71"/>
      <c r="S261" s="71"/>
      <c r="T261" s="72"/>
      <c r="U261" s="34"/>
      <c r="V261" s="34"/>
      <c r="W261" s="34"/>
      <c r="X261" s="34"/>
      <c r="Y261" s="34"/>
      <c r="Z261" s="34"/>
      <c r="AA261" s="34"/>
      <c r="AB261" s="34"/>
      <c r="AC261" s="34"/>
      <c r="AD261" s="34"/>
      <c r="AE261" s="34"/>
      <c r="AT261" s="17" t="s">
        <v>136</v>
      </c>
      <c r="AU261" s="17" t="s">
        <v>86</v>
      </c>
    </row>
    <row r="262" spans="2:51" s="15" customFormat="1" ht="11.25">
      <c r="B262" s="227"/>
      <c r="C262" s="228"/>
      <c r="D262" s="199" t="s">
        <v>138</v>
      </c>
      <c r="E262" s="229" t="s">
        <v>1</v>
      </c>
      <c r="F262" s="230" t="s">
        <v>432</v>
      </c>
      <c r="G262" s="228"/>
      <c r="H262" s="229" t="s">
        <v>1</v>
      </c>
      <c r="I262" s="231"/>
      <c r="J262" s="228"/>
      <c r="K262" s="228"/>
      <c r="L262" s="232"/>
      <c r="M262" s="233"/>
      <c r="N262" s="234"/>
      <c r="O262" s="234"/>
      <c r="P262" s="234"/>
      <c r="Q262" s="234"/>
      <c r="R262" s="234"/>
      <c r="S262" s="234"/>
      <c r="T262" s="235"/>
      <c r="AT262" s="236" t="s">
        <v>138</v>
      </c>
      <c r="AU262" s="236" t="s">
        <v>86</v>
      </c>
      <c r="AV262" s="15" t="s">
        <v>84</v>
      </c>
      <c r="AW262" s="15" t="s">
        <v>32</v>
      </c>
      <c r="AX262" s="15" t="s">
        <v>76</v>
      </c>
      <c r="AY262" s="236" t="s">
        <v>127</v>
      </c>
    </row>
    <row r="263" spans="2:51" s="13" customFormat="1" ht="11.25">
      <c r="B263" s="204"/>
      <c r="C263" s="205"/>
      <c r="D263" s="199" t="s">
        <v>138</v>
      </c>
      <c r="E263" s="206" t="s">
        <v>1</v>
      </c>
      <c r="F263" s="207" t="s">
        <v>433</v>
      </c>
      <c r="G263" s="205"/>
      <c r="H263" s="208">
        <v>24.15</v>
      </c>
      <c r="I263" s="209"/>
      <c r="J263" s="205"/>
      <c r="K263" s="205"/>
      <c r="L263" s="210"/>
      <c r="M263" s="211"/>
      <c r="N263" s="212"/>
      <c r="O263" s="212"/>
      <c r="P263" s="212"/>
      <c r="Q263" s="212"/>
      <c r="R263" s="212"/>
      <c r="S263" s="212"/>
      <c r="T263" s="213"/>
      <c r="AT263" s="214" t="s">
        <v>138</v>
      </c>
      <c r="AU263" s="214" t="s">
        <v>86</v>
      </c>
      <c r="AV263" s="13" t="s">
        <v>86</v>
      </c>
      <c r="AW263" s="13" t="s">
        <v>32</v>
      </c>
      <c r="AX263" s="13" t="s">
        <v>76</v>
      </c>
      <c r="AY263" s="214" t="s">
        <v>127</v>
      </c>
    </row>
    <row r="264" spans="2:51" s="15" customFormat="1" ht="11.25">
      <c r="B264" s="227"/>
      <c r="C264" s="228"/>
      <c r="D264" s="199" t="s">
        <v>138</v>
      </c>
      <c r="E264" s="229" t="s">
        <v>1</v>
      </c>
      <c r="F264" s="230" t="s">
        <v>434</v>
      </c>
      <c r="G264" s="228"/>
      <c r="H264" s="229" t="s">
        <v>1</v>
      </c>
      <c r="I264" s="231"/>
      <c r="J264" s="228"/>
      <c r="K264" s="228"/>
      <c r="L264" s="232"/>
      <c r="M264" s="233"/>
      <c r="N264" s="234"/>
      <c r="O264" s="234"/>
      <c r="P264" s="234"/>
      <c r="Q264" s="234"/>
      <c r="R264" s="234"/>
      <c r="S264" s="234"/>
      <c r="T264" s="235"/>
      <c r="AT264" s="236" t="s">
        <v>138</v>
      </c>
      <c r="AU264" s="236" t="s">
        <v>86</v>
      </c>
      <c r="AV264" s="15" t="s">
        <v>84</v>
      </c>
      <c r="AW264" s="15" t="s">
        <v>32</v>
      </c>
      <c r="AX264" s="15" t="s">
        <v>76</v>
      </c>
      <c r="AY264" s="236" t="s">
        <v>127</v>
      </c>
    </row>
    <row r="265" spans="2:51" s="13" customFormat="1" ht="11.25">
      <c r="B265" s="204"/>
      <c r="C265" s="205"/>
      <c r="D265" s="199" t="s">
        <v>138</v>
      </c>
      <c r="E265" s="206" t="s">
        <v>1</v>
      </c>
      <c r="F265" s="207" t="s">
        <v>435</v>
      </c>
      <c r="G265" s="205"/>
      <c r="H265" s="208">
        <v>7.304</v>
      </c>
      <c r="I265" s="209"/>
      <c r="J265" s="205"/>
      <c r="K265" s="205"/>
      <c r="L265" s="210"/>
      <c r="M265" s="211"/>
      <c r="N265" s="212"/>
      <c r="O265" s="212"/>
      <c r="P265" s="212"/>
      <c r="Q265" s="212"/>
      <c r="R265" s="212"/>
      <c r="S265" s="212"/>
      <c r="T265" s="213"/>
      <c r="AT265" s="214" t="s">
        <v>138</v>
      </c>
      <c r="AU265" s="214" t="s">
        <v>86</v>
      </c>
      <c r="AV265" s="13" t="s">
        <v>86</v>
      </c>
      <c r="AW265" s="13" t="s">
        <v>32</v>
      </c>
      <c r="AX265" s="13" t="s">
        <v>76</v>
      </c>
      <c r="AY265" s="214" t="s">
        <v>127</v>
      </c>
    </row>
    <row r="266" spans="2:51" s="14" customFormat="1" ht="11.25">
      <c r="B266" s="215"/>
      <c r="C266" s="216"/>
      <c r="D266" s="199" t="s">
        <v>138</v>
      </c>
      <c r="E266" s="217" t="s">
        <v>1</v>
      </c>
      <c r="F266" s="218" t="s">
        <v>142</v>
      </c>
      <c r="G266" s="216"/>
      <c r="H266" s="219">
        <v>31.454</v>
      </c>
      <c r="I266" s="220"/>
      <c r="J266" s="216"/>
      <c r="K266" s="216"/>
      <c r="L266" s="221"/>
      <c r="M266" s="222"/>
      <c r="N266" s="223"/>
      <c r="O266" s="223"/>
      <c r="P266" s="223"/>
      <c r="Q266" s="223"/>
      <c r="R266" s="223"/>
      <c r="S266" s="223"/>
      <c r="T266" s="224"/>
      <c r="AT266" s="225" t="s">
        <v>138</v>
      </c>
      <c r="AU266" s="225" t="s">
        <v>86</v>
      </c>
      <c r="AV266" s="14" t="s">
        <v>134</v>
      </c>
      <c r="AW266" s="14" t="s">
        <v>32</v>
      </c>
      <c r="AX266" s="14" t="s">
        <v>84</v>
      </c>
      <c r="AY266" s="225" t="s">
        <v>127</v>
      </c>
    </row>
    <row r="267" spans="1:65" s="2" customFormat="1" ht="24">
      <c r="A267" s="34"/>
      <c r="B267" s="35"/>
      <c r="C267" s="186" t="s">
        <v>436</v>
      </c>
      <c r="D267" s="186" t="s">
        <v>129</v>
      </c>
      <c r="E267" s="187" t="s">
        <v>437</v>
      </c>
      <c r="F267" s="188" t="s">
        <v>438</v>
      </c>
      <c r="G267" s="189" t="s">
        <v>223</v>
      </c>
      <c r="H267" s="190">
        <v>141.42</v>
      </c>
      <c r="I267" s="191"/>
      <c r="J267" s="192">
        <f>ROUND(I267*H267,2)</f>
        <v>0</v>
      </c>
      <c r="K267" s="188" t="s">
        <v>133</v>
      </c>
      <c r="L267" s="39"/>
      <c r="M267" s="193" t="s">
        <v>1</v>
      </c>
      <c r="N267" s="194" t="s">
        <v>41</v>
      </c>
      <c r="O267" s="71"/>
      <c r="P267" s="195">
        <f>O267*H267</f>
        <v>0</v>
      </c>
      <c r="Q267" s="195">
        <v>2.16</v>
      </c>
      <c r="R267" s="195">
        <f>Q267*H267</f>
        <v>305.4672</v>
      </c>
      <c r="S267" s="195">
        <v>0</v>
      </c>
      <c r="T267" s="196">
        <f>S267*H267</f>
        <v>0</v>
      </c>
      <c r="U267" s="34"/>
      <c r="V267" s="34"/>
      <c r="W267" s="34"/>
      <c r="X267" s="34"/>
      <c r="Y267" s="34"/>
      <c r="Z267" s="34"/>
      <c r="AA267" s="34"/>
      <c r="AB267" s="34"/>
      <c r="AC267" s="34"/>
      <c r="AD267" s="34"/>
      <c r="AE267" s="34"/>
      <c r="AR267" s="197" t="s">
        <v>134</v>
      </c>
      <c r="AT267" s="197" t="s">
        <v>129</v>
      </c>
      <c r="AU267" s="197" t="s">
        <v>86</v>
      </c>
      <c r="AY267" s="17" t="s">
        <v>127</v>
      </c>
      <c r="BE267" s="198">
        <f>IF(N267="základní",J267,0)</f>
        <v>0</v>
      </c>
      <c r="BF267" s="198">
        <f>IF(N267="snížená",J267,0)</f>
        <v>0</v>
      </c>
      <c r="BG267" s="198">
        <f>IF(N267="zákl. přenesená",J267,0)</f>
        <v>0</v>
      </c>
      <c r="BH267" s="198">
        <f>IF(N267="sníž. přenesená",J267,0)</f>
        <v>0</v>
      </c>
      <c r="BI267" s="198">
        <f>IF(N267="nulová",J267,0)</f>
        <v>0</v>
      </c>
      <c r="BJ267" s="17" t="s">
        <v>84</v>
      </c>
      <c r="BK267" s="198">
        <f>ROUND(I267*H267,2)</f>
        <v>0</v>
      </c>
      <c r="BL267" s="17" t="s">
        <v>134</v>
      </c>
      <c r="BM267" s="197" t="s">
        <v>439</v>
      </c>
    </row>
    <row r="268" spans="1:47" s="2" customFormat="1" ht="19.5">
      <c r="A268" s="34"/>
      <c r="B268" s="35"/>
      <c r="C268" s="36"/>
      <c r="D268" s="199" t="s">
        <v>136</v>
      </c>
      <c r="E268" s="36"/>
      <c r="F268" s="200" t="s">
        <v>440</v>
      </c>
      <c r="G268" s="36"/>
      <c r="H268" s="36"/>
      <c r="I268" s="201"/>
      <c r="J268" s="36"/>
      <c r="K268" s="36"/>
      <c r="L268" s="39"/>
      <c r="M268" s="202"/>
      <c r="N268" s="203"/>
      <c r="O268" s="71"/>
      <c r="P268" s="71"/>
      <c r="Q268" s="71"/>
      <c r="R268" s="71"/>
      <c r="S268" s="71"/>
      <c r="T268" s="72"/>
      <c r="U268" s="34"/>
      <c r="V268" s="34"/>
      <c r="W268" s="34"/>
      <c r="X268" s="34"/>
      <c r="Y268" s="34"/>
      <c r="Z268" s="34"/>
      <c r="AA268" s="34"/>
      <c r="AB268" s="34"/>
      <c r="AC268" s="34"/>
      <c r="AD268" s="34"/>
      <c r="AE268" s="34"/>
      <c r="AT268" s="17" t="s">
        <v>136</v>
      </c>
      <c r="AU268" s="17" t="s">
        <v>86</v>
      </c>
    </row>
    <row r="269" spans="2:51" s="15" customFormat="1" ht="11.25">
      <c r="B269" s="227"/>
      <c r="C269" s="228"/>
      <c r="D269" s="199" t="s">
        <v>138</v>
      </c>
      <c r="E269" s="229" t="s">
        <v>1</v>
      </c>
      <c r="F269" s="230" t="s">
        <v>318</v>
      </c>
      <c r="G269" s="228"/>
      <c r="H269" s="229" t="s">
        <v>1</v>
      </c>
      <c r="I269" s="231"/>
      <c r="J269" s="228"/>
      <c r="K269" s="228"/>
      <c r="L269" s="232"/>
      <c r="M269" s="233"/>
      <c r="N269" s="234"/>
      <c r="O269" s="234"/>
      <c r="P269" s="234"/>
      <c r="Q269" s="234"/>
      <c r="R269" s="234"/>
      <c r="S269" s="234"/>
      <c r="T269" s="235"/>
      <c r="AT269" s="236" t="s">
        <v>138</v>
      </c>
      <c r="AU269" s="236" t="s">
        <v>86</v>
      </c>
      <c r="AV269" s="15" t="s">
        <v>84</v>
      </c>
      <c r="AW269" s="15" t="s">
        <v>32</v>
      </c>
      <c r="AX269" s="15" t="s">
        <v>76</v>
      </c>
      <c r="AY269" s="236" t="s">
        <v>127</v>
      </c>
    </row>
    <row r="270" spans="2:51" s="13" customFormat="1" ht="11.25">
      <c r="B270" s="204"/>
      <c r="C270" s="205"/>
      <c r="D270" s="199" t="s">
        <v>138</v>
      </c>
      <c r="E270" s="206" t="s">
        <v>1</v>
      </c>
      <c r="F270" s="207" t="s">
        <v>441</v>
      </c>
      <c r="G270" s="205"/>
      <c r="H270" s="208">
        <v>71.68</v>
      </c>
      <c r="I270" s="209"/>
      <c r="J270" s="205"/>
      <c r="K270" s="205"/>
      <c r="L270" s="210"/>
      <c r="M270" s="211"/>
      <c r="N270" s="212"/>
      <c r="O270" s="212"/>
      <c r="P270" s="212"/>
      <c r="Q270" s="212"/>
      <c r="R270" s="212"/>
      <c r="S270" s="212"/>
      <c r="T270" s="213"/>
      <c r="AT270" s="214" t="s">
        <v>138</v>
      </c>
      <c r="AU270" s="214" t="s">
        <v>86</v>
      </c>
      <c r="AV270" s="13" t="s">
        <v>86</v>
      </c>
      <c r="AW270" s="13" t="s">
        <v>32</v>
      </c>
      <c r="AX270" s="13" t="s">
        <v>76</v>
      </c>
      <c r="AY270" s="214" t="s">
        <v>127</v>
      </c>
    </row>
    <row r="271" spans="2:51" s="15" customFormat="1" ht="11.25">
      <c r="B271" s="227"/>
      <c r="C271" s="228"/>
      <c r="D271" s="199" t="s">
        <v>138</v>
      </c>
      <c r="E271" s="229" t="s">
        <v>1</v>
      </c>
      <c r="F271" s="230" t="s">
        <v>320</v>
      </c>
      <c r="G271" s="228"/>
      <c r="H271" s="229" t="s">
        <v>1</v>
      </c>
      <c r="I271" s="231"/>
      <c r="J271" s="228"/>
      <c r="K271" s="228"/>
      <c r="L271" s="232"/>
      <c r="M271" s="233"/>
      <c r="N271" s="234"/>
      <c r="O271" s="234"/>
      <c r="P271" s="234"/>
      <c r="Q271" s="234"/>
      <c r="R271" s="234"/>
      <c r="S271" s="234"/>
      <c r="T271" s="235"/>
      <c r="AT271" s="236" t="s">
        <v>138</v>
      </c>
      <c r="AU271" s="236" t="s">
        <v>86</v>
      </c>
      <c r="AV271" s="15" t="s">
        <v>84</v>
      </c>
      <c r="AW271" s="15" t="s">
        <v>32</v>
      </c>
      <c r="AX271" s="15" t="s">
        <v>76</v>
      </c>
      <c r="AY271" s="236" t="s">
        <v>127</v>
      </c>
    </row>
    <row r="272" spans="2:51" s="13" customFormat="1" ht="11.25">
      <c r="B272" s="204"/>
      <c r="C272" s="205"/>
      <c r="D272" s="199" t="s">
        <v>138</v>
      </c>
      <c r="E272" s="206" t="s">
        <v>1</v>
      </c>
      <c r="F272" s="207" t="s">
        <v>442</v>
      </c>
      <c r="G272" s="205"/>
      <c r="H272" s="208">
        <v>69.74</v>
      </c>
      <c r="I272" s="209"/>
      <c r="J272" s="205"/>
      <c r="K272" s="205"/>
      <c r="L272" s="210"/>
      <c r="M272" s="211"/>
      <c r="N272" s="212"/>
      <c r="O272" s="212"/>
      <c r="P272" s="212"/>
      <c r="Q272" s="212"/>
      <c r="R272" s="212"/>
      <c r="S272" s="212"/>
      <c r="T272" s="213"/>
      <c r="AT272" s="214" t="s">
        <v>138</v>
      </c>
      <c r="AU272" s="214" t="s">
        <v>86</v>
      </c>
      <c r="AV272" s="13" t="s">
        <v>86</v>
      </c>
      <c r="AW272" s="13" t="s">
        <v>32</v>
      </c>
      <c r="AX272" s="13" t="s">
        <v>76</v>
      </c>
      <c r="AY272" s="214" t="s">
        <v>127</v>
      </c>
    </row>
    <row r="273" spans="2:51" s="14" customFormat="1" ht="11.25">
      <c r="B273" s="215"/>
      <c r="C273" s="216"/>
      <c r="D273" s="199" t="s">
        <v>138</v>
      </c>
      <c r="E273" s="217" t="s">
        <v>1</v>
      </c>
      <c r="F273" s="218" t="s">
        <v>142</v>
      </c>
      <c r="G273" s="216"/>
      <c r="H273" s="219">
        <v>141.42</v>
      </c>
      <c r="I273" s="220"/>
      <c r="J273" s="216"/>
      <c r="K273" s="216"/>
      <c r="L273" s="221"/>
      <c r="M273" s="222"/>
      <c r="N273" s="223"/>
      <c r="O273" s="223"/>
      <c r="P273" s="223"/>
      <c r="Q273" s="223"/>
      <c r="R273" s="223"/>
      <c r="S273" s="223"/>
      <c r="T273" s="224"/>
      <c r="AT273" s="225" t="s">
        <v>138</v>
      </c>
      <c r="AU273" s="225" t="s">
        <v>86</v>
      </c>
      <c r="AV273" s="14" t="s">
        <v>134</v>
      </c>
      <c r="AW273" s="14" t="s">
        <v>32</v>
      </c>
      <c r="AX273" s="14" t="s">
        <v>84</v>
      </c>
      <c r="AY273" s="225" t="s">
        <v>127</v>
      </c>
    </row>
    <row r="274" spans="1:65" s="2" customFormat="1" ht="24">
      <c r="A274" s="34"/>
      <c r="B274" s="35"/>
      <c r="C274" s="186" t="s">
        <v>443</v>
      </c>
      <c r="D274" s="186" t="s">
        <v>129</v>
      </c>
      <c r="E274" s="187" t="s">
        <v>444</v>
      </c>
      <c r="F274" s="188" t="s">
        <v>445</v>
      </c>
      <c r="G274" s="189" t="s">
        <v>145</v>
      </c>
      <c r="H274" s="190">
        <v>11.895</v>
      </c>
      <c r="I274" s="191"/>
      <c r="J274" s="192">
        <f>ROUND(I274*H274,2)</f>
        <v>0</v>
      </c>
      <c r="K274" s="188" t="s">
        <v>133</v>
      </c>
      <c r="L274" s="39"/>
      <c r="M274" s="193" t="s">
        <v>1</v>
      </c>
      <c r="N274" s="194" t="s">
        <v>41</v>
      </c>
      <c r="O274" s="71"/>
      <c r="P274" s="195">
        <f>O274*H274</f>
        <v>0</v>
      </c>
      <c r="Q274" s="195">
        <v>0.60105</v>
      </c>
      <c r="R274" s="195">
        <f>Q274*H274</f>
        <v>7.14948975</v>
      </c>
      <c r="S274" s="195">
        <v>0</v>
      </c>
      <c r="T274" s="196">
        <f>S274*H274</f>
        <v>0</v>
      </c>
      <c r="U274" s="34"/>
      <c r="V274" s="34"/>
      <c r="W274" s="34"/>
      <c r="X274" s="34"/>
      <c r="Y274" s="34"/>
      <c r="Z274" s="34"/>
      <c r="AA274" s="34"/>
      <c r="AB274" s="34"/>
      <c r="AC274" s="34"/>
      <c r="AD274" s="34"/>
      <c r="AE274" s="34"/>
      <c r="AR274" s="197" t="s">
        <v>134</v>
      </c>
      <c r="AT274" s="197" t="s">
        <v>129</v>
      </c>
      <c r="AU274" s="197" t="s">
        <v>86</v>
      </c>
      <c r="AY274" s="17" t="s">
        <v>127</v>
      </c>
      <c r="BE274" s="198">
        <f>IF(N274="základní",J274,0)</f>
        <v>0</v>
      </c>
      <c r="BF274" s="198">
        <f>IF(N274="snížená",J274,0)</f>
        <v>0</v>
      </c>
      <c r="BG274" s="198">
        <f>IF(N274="zákl. přenesená",J274,0)</f>
        <v>0</v>
      </c>
      <c r="BH274" s="198">
        <f>IF(N274="sníž. přenesená",J274,0)</f>
        <v>0</v>
      </c>
      <c r="BI274" s="198">
        <f>IF(N274="nulová",J274,0)</f>
        <v>0</v>
      </c>
      <c r="BJ274" s="17" t="s">
        <v>84</v>
      </c>
      <c r="BK274" s="198">
        <f>ROUND(I274*H274,2)</f>
        <v>0</v>
      </c>
      <c r="BL274" s="17" t="s">
        <v>134</v>
      </c>
      <c r="BM274" s="197" t="s">
        <v>446</v>
      </c>
    </row>
    <row r="275" spans="1:47" s="2" customFormat="1" ht="29.25">
      <c r="A275" s="34"/>
      <c r="B275" s="35"/>
      <c r="C275" s="36"/>
      <c r="D275" s="199" t="s">
        <v>136</v>
      </c>
      <c r="E275" s="36"/>
      <c r="F275" s="200" t="s">
        <v>447</v>
      </c>
      <c r="G275" s="36"/>
      <c r="H275" s="36"/>
      <c r="I275" s="201"/>
      <c r="J275" s="36"/>
      <c r="K275" s="36"/>
      <c r="L275" s="39"/>
      <c r="M275" s="202"/>
      <c r="N275" s="203"/>
      <c r="O275" s="71"/>
      <c r="P275" s="71"/>
      <c r="Q275" s="71"/>
      <c r="R275" s="71"/>
      <c r="S275" s="71"/>
      <c r="T275" s="72"/>
      <c r="U275" s="34"/>
      <c r="V275" s="34"/>
      <c r="W275" s="34"/>
      <c r="X275" s="34"/>
      <c r="Y275" s="34"/>
      <c r="Z275" s="34"/>
      <c r="AA275" s="34"/>
      <c r="AB275" s="34"/>
      <c r="AC275" s="34"/>
      <c r="AD275" s="34"/>
      <c r="AE275" s="34"/>
      <c r="AT275" s="17" t="s">
        <v>136</v>
      </c>
      <c r="AU275" s="17" t="s">
        <v>86</v>
      </c>
    </row>
    <row r="276" spans="2:51" s="15" customFormat="1" ht="11.25">
      <c r="B276" s="227"/>
      <c r="C276" s="228"/>
      <c r="D276" s="199" t="s">
        <v>138</v>
      </c>
      <c r="E276" s="229" t="s">
        <v>1</v>
      </c>
      <c r="F276" s="230" t="s">
        <v>448</v>
      </c>
      <c r="G276" s="228"/>
      <c r="H276" s="229" t="s">
        <v>1</v>
      </c>
      <c r="I276" s="231"/>
      <c r="J276" s="228"/>
      <c r="K276" s="228"/>
      <c r="L276" s="232"/>
      <c r="M276" s="233"/>
      <c r="N276" s="234"/>
      <c r="O276" s="234"/>
      <c r="P276" s="234"/>
      <c r="Q276" s="234"/>
      <c r="R276" s="234"/>
      <c r="S276" s="234"/>
      <c r="T276" s="235"/>
      <c r="AT276" s="236" t="s">
        <v>138</v>
      </c>
      <c r="AU276" s="236" t="s">
        <v>86</v>
      </c>
      <c r="AV276" s="15" t="s">
        <v>84</v>
      </c>
      <c r="AW276" s="15" t="s">
        <v>32</v>
      </c>
      <c r="AX276" s="15" t="s">
        <v>76</v>
      </c>
      <c r="AY276" s="236" t="s">
        <v>127</v>
      </c>
    </row>
    <row r="277" spans="2:51" s="13" customFormat="1" ht="11.25">
      <c r="B277" s="204"/>
      <c r="C277" s="205"/>
      <c r="D277" s="199" t="s">
        <v>138</v>
      </c>
      <c r="E277" s="206" t="s">
        <v>1</v>
      </c>
      <c r="F277" s="207" t="s">
        <v>449</v>
      </c>
      <c r="G277" s="205"/>
      <c r="H277" s="208">
        <v>2.6</v>
      </c>
      <c r="I277" s="209"/>
      <c r="J277" s="205"/>
      <c r="K277" s="205"/>
      <c r="L277" s="210"/>
      <c r="M277" s="211"/>
      <c r="N277" s="212"/>
      <c r="O277" s="212"/>
      <c r="P277" s="212"/>
      <c r="Q277" s="212"/>
      <c r="R277" s="212"/>
      <c r="S277" s="212"/>
      <c r="T277" s="213"/>
      <c r="AT277" s="214" t="s">
        <v>138</v>
      </c>
      <c r="AU277" s="214" t="s">
        <v>86</v>
      </c>
      <c r="AV277" s="13" t="s">
        <v>86</v>
      </c>
      <c r="AW277" s="13" t="s">
        <v>32</v>
      </c>
      <c r="AX277" s="13" t="s">
        <v>76</v>
      </c>
      <c r="AY277" s="214" t="s">
        <v>127</v>
      </c>
    </row>
    <row r="278" spans="2:51" s="15" customFormat="1" ht="11.25">
      <c r="B278" s="227"/>
      <c r="C278" s="228"/>
      <c r="D278" s="199" t="s">
        <v>138</v>
      </c>
      <c r="E278" s="229" t="s">
        <v>1</v>
      </c>
      <c r="F278" s="230" t="s">
        <v>450</v>
      </c>
      <c r="G278" s="228"/>
      <c r="H278" s="229" t="s">
        <v>1</v>
      </c>
      <c r="I278" s="231"/>
      <c r="J278" s="228"/>
      <c r="K278" s="228"/>
      <c r="L278" s="232"/>
      <c r="M278" s="233"/>
      <c r="N278" s="234"/>
      <c r="O278" s="234"/>
      <c r="P278" s="234"/>
      <c r="Q278" s="234"/>
      <c r="R278" s="234"/>
      <c r="S278" s="234"/>
      <c r="T278" s="235"/>
      <c r="AT278" s="236" t="s">
        <v>138</v>
      </c>
      <c r="AU278" s="236" t="s">
        <v>86</v>
      </c>
      <c r="AV278" s="15" t="s">
        <v>84</v>
      </c>
      <c r="AW278" s="15" t="s">
        <v>32</v>
      </c>
      <c r="AX278" s="15" t="s">
        <v>76</v>
      </c>
      <c r="AY278" s="236" t="s">
        <v>127</v>
      </c>
    </row>
    <row r="279" spans="2:51" s="13" customFormat="1" ht="11.25">
      <c r="B279" s="204"/>
      <c r="C279" s="205"/>
      <c r="D279" s="199" t="s">
        <v>138</v>
      </c>
      <c r="E279" s="206" t="s">
        <v>1</v>
      </c>
      <c r="F279" s="207" t="s">
        <v>451</v>
      </c>
      <c r="G279" s="205"/>
      <c r="H279" s="208">
        <v>5.115</v>
      </c>
      <c r="I279" s="209"/>
      <c r="J279" s="205"/>
      <c r="K279" s="205"/>
      <c r="L279" s="210"/>
      <c r="M279" s="211"/>
      <c r="N279" s="212"/>
      <c r="O279" s="212"/>
      <c r="P279" s="212"/>
      <c r="Q279" s="212"/>
      <c r="R279" s="212"/>
      <c r="S279" s="212"/>
      <c r="T279" s="213"/>
      <c r="AT279" s="214" t="s">
        <v>138</v>
      </c>
      <c r="AU279" s="214" t="s">
        <v>86</v>
      </c>
      <c r="AV279" s="13" t="s">
        <v>86</v>
      </c>
      <c r="AW279" s="13" t="s">
        <v>32</v>
      </c>
      <c r="AX279" s="13" t="s">
        <v>76</v>
      </c>
      <c r="AY279" s="214" t="s">
        <v>127</v>
      </c>
    </row>
    <row r="280" spans="2:51" s="15" customFormat="1" ht="11.25">
      <c r="B280" s="227"/>
      <c r="C280" s="228"/>
      <c r="D280" s="199" t="s">
        <v>138</v>
      </c>
      <c r="E280" s="229" t="s">
        <v>1</v>
      </c>
      <c r="F280" s="230" t="s">
        <v>452</v>
      </c>
      <c r="G280" s="228"/>
      <c r="H280" s="229" t="s">
        <v>1</v>
      </c>
      <c r="I280" s="231"/>
      <c r="J280" s="228"/>
      <c r="K280" s="228"/>
      <c r="L280" s="232"/>
      <c r="M280" s="233"/>
      <c r="N280" s="234"/>
      <c r="O280" s="234"/>
      <c r="P280" s="234"/>
      <c r="Q280" s="234"/>
      <c r="R280" s="234"/>
      <c r="S280" s="234"/>
      <c r="T280" s="235"/>
      <c r="AT280" s="236" t="s">
        <v>138</v>
      </c>
      <c r="AU280" s="236" t="s">
        <v>86</v>
      </c>
      <c r="AV280" s="15" t="s">
        <v>84</v>
      </c>
      <c r="AW280" s="15" t="s">
        <v>32</v>
      </c>
      <c r="AX280" s="15" t="s">
        <v>76</v>
      </c>
      <c r="AY280" s="236" t="s">
        <v>127</v>
      </c>
    </row>
    <row r="281" spans="2:51" s="13" customFormat="1" ht="11.25">
      <c r="B281" s="204"/>
      <c r="C281" s="205"/>
      <c r="D281" s="199" t="s">
        <v>138</v>
      </c>
      <c r="E281" s="206" t="s">
        <v>1</v>
      </c>
      <c r="F281" s="207" t="s">
        <v>453</v>
      </c>
      <c r="G281" s="205"/>
      <c r="H281" s="208">
        <v>4.18</v>
      </c>
      <c r="I281" s="209"/>
      <c r="J281" s="205"/>
      <c r="K281" s="205"/>
      <c r="L281" s="210"/>
      <c r="M281" s="211"/>
      <c r="N281" s="212"/>
      <c r="O281" s="212"/>
      <c r="P281" s="212"/>
      <c r="Q281" s="212"/>
      <c r="R281" s="212"/>
      <c r="S281" s="212"/>
      <c r="T281" s="213"/>
      <c r="AT281" s="214" t="s">
        <v>138</v>
      </c>
      <c r="AU281" s="214" t="s">
        <v>86</v>
      </c>
      <c r="AV281" s="13" t="s">
        <v>86</v>
      </c>
      <c r="AW281" s="13" t="s">
        <v>32</v>
      </c>
      <c r="AX281" s="13" t="s">
        <v>76</v>
      </c>
      <c r="AY281" s="214" t="s">
        <v>127</v>
      </c>
    </row>
    <row r="282" spans="2:51" s="14" customFormat="1" ht="11.25">
      <c r="B282" s="215"/>
      <c r="C282" s="216"/>
      <c r="D282" s="199" t="s">
        <v>138</v>
      </c>
      <c r="E282" s="217" t="s">
        <v>1</v>
      </c>
      <c r="F282" s="218" t="s">
        <v>142</v>
      </c>
      <c r="G282" s="216"/>
      <c r="H282" s="219">
        <v>11.895</v>
      </c>
      <c r="I282" s="220"/>
      <c r="J282" s="216"/>
      <c r="K282" s="216"/>
      <c r="L282" s="221"/>
      <c r="M282" s="222"/>
      <c r="N282" s="223"/>
      <c r="O282" s="223"/>
      <c r="P282" s="223"/>
      <c r="Q282" s="223"/>
      <c r="R282" s="223"/>
      <c r="S282" s="223"/>
      <c r="T282" s="224"/>
      <c r="AT282" s="225" t="s">
        <v>138</v>
      </c>
      <c r="AU282" s="225" t="s">
        <v>86</v>
      </c>
      <c r="AV282" s="14" t="s">
        <v>134</v>
      </c>
      <c r="AW282" s="14" t="s">
        <v>32</v>
      </c>
      <c r="AX282" s="14" t="s">
        <v>84</v>
      </c>
      <c r="AY282" s="225" t="s">
        <v>127</v>
      </c>
    </row>
    <row r="283" spans="2:63" s="12" customFormat="1" ht="22.9" customHeight="1">
      <c r="B283" s="170"/>
      <c r="C283" s="171"/>
      <c r="D283" s="172" t="s">
        <v>75</v>
      </c>
      <c r="E283" s="184" t="s">
        <v>163</v>
      </c>
      <c r="F283" s="184" t="s">
        <v>454</v>
      </c>
      <c r="G283" s="171"/>
      <c r="H283" s="171"/>
      <c r="I283" s="174"/>
      <c r="J283" s="185">
        <f>BK283</f>
        <v>0</v>
      </c>
      <c r="K283" s="171"/>
      <c r="L283" s="176"/>
      <c r="M283" s="177"/>
      <c r="N283" s="178"/>
      <c r="O283" s="178"/>
      <c r="P283" s="179">
        <f>SUM(P284:P287)</f>
        <v>0</v>
      </c>
      <c r="Q283" s="178"/>
      <c r="R283" s="179">
        <f>SUM(R284:R287)</f>
        <v>0</v>
      </c>
      <c r="S283" s="178"/>
      <c r="T283" s="180">
        <f>SUM(T284:T287)</f>
        <v>0</v>
      </c>
      <c r="AR283" s="181" t="s">
        <v>84</v>
      </c>
      <c r="AT283" s="182" t="s">
        <v>75</v>
      </c>
      <c r="AU283" s="182" t="s">
        <v>84</v>
      </c>
      <c r="AY283" s="181" t="s">
        <v>127</v>
      </c>
      <c r="BK283" s="183">
        <f>SUM(BK284:BK287)</f>
        <v>0</v>
      </c>
    </row>
    <row r="284" spans="1:65" s="2" customFormat="1" ht="24">
      <c r="A284" s="34"/>
      <c r="B284" s="35"/>
      <c r="C284" s="186" t="s">
        <v>455</v>
      </c>
      <c r="D284" s="186" t="s">
        <v>129</v>
      </c>
      <c r="E284" s="187" t="s">
        <v>456</v>
      </c>
      <c r="F284" s="188" t="s">
        <v>457</v>
      </c>
      <c r="G284" s="189" t="s">
        <v>145</v>
      </c>
      <c r="H284" s="190">
        <v>144</v>
      </c>
      <c r="I284" s="191"/>
      <c r="J284" s="192">
        <f>ROUND(I284*H284,2)</f>
        <v>0</v>
      </c>
      <c r="K284" s="188" t="s">
        <v>133</v>
      </c>
      <c r="L284" s="39"/>
      <c r="M284" s="193" t="s">
        <v>1</v>
      </c>
      <c r="N284" s="194" t="s">
        <v>41</v>
      </c>
      <c r="O284" s="71"/>
      <c r="P284" s="195">
        <f>O284*H284</f>
        <v>0</v>
      </c>
      <c r="Q284" s="195">
        <v>0</v>
      </c>
      <c r="R284" s="195">
        <f>Q284*H284</f>
        <v>0</v>
      </c>
      <c r="S284" s="195">
        <v>0</v>
      </c>
      <c r="T284" s="196">
        <f>S284*H284</f>
        <v>0</v>
      </c>
      <c r="U284" s="34"/>
      <c r="V284" s="34"/>
      <c r="W284" s="34"/>
      <c r="X284" s="34"/>
      <c r="Y284" s="34"/>
      <c r="Z284" s="34"/>
      <c r="AA284" s="34"/>
      <c r="AB284" s="34"/>
      <c r="AC284" s="34"/>
      <c r="AD284" s="34"/>
      <c r="AE284" s="34"/>
      <c r="AR284" s="197" t="s">
        <v>134</v>
      </c>
      <c r="AT284" s="197" t="s">
        <v>129</v>
      </c>
      <c r="AU284" s="197" t="s">
        <v>86</v>
      </c>
      <c r="AY284" s="17" t="s">
        <v>127</v>
      </c>
      <c r="BE284" s="198">
        <f>IF(N284="základní",J284,0)</f>
        <v>0</v>
      </c>
      <c r="BF284" s="198">
        <f>IF(N284="snížená",J284,0)</f>
        <v>0</v>
      </c>
      <c r="BG284" s="198">
        <f>IF(N284="zákl. přenesená",J284,0)</f>
        <v>0</v>
      </c>
      <c r="BH284" s="198">
        <f>IF(N284="sníž. přenesená",J284,0)</f>
        <v>0</v>
      </c>
      <c r="BI284" s="198">
        <f>IF(N284="nulová",J284,0)</f>
        <v>0</v>
      </c>
      <c r="BJ284" s="17" t="s">
        <v>84</v>
      </c>
      <c r="BK284" s="198">
        <f>ROUND(I284*H284,2)</f>
        <v>0</v>
      </c>
      <c r="BL284" s="17" t="s">
        <v>134</v>
      </c>
      <c r="BM284" s="197" t="s">
        <v>458</v>
      </c>
    </row>
    <row r="285" spans="1:47" s="2" customFormat="1" ht="19.5">
      <c r="A285" s="34"/>
      <c r="B285" s="35"/>
      <c r="C285" s="36"/>
      <c r="D285" s="199" t="s">
        <v>136</v>
      </c>
      <c r="E285" s="36"/>
      <c r="F285" s="200" t="s">
        <v>459</v>
      </c>
      <c r="G285" s="36"/>
      <c r="H285" s="36"/>
      <c r="I285" s="201"/>
      <c r="J285" s="36"/>
      <c r="K285" s="36"/>
      <c r="L285" s="39"/>
      <c r="M285" s="202"/>
      <c r="N285" s="203"/>
      <c r="O285" s="71"/>
      <c r="P285" s="71"/>
      <c r="Q285" s="71"/>
      <c r="R285" s="71"/>
      <c r="S285" s="71"/>
      <c r="T285" s="72"/>
      <c r="U285" s="34"/>
      <c r="V285" s="34"/>
      <c r="W285" s="34"/>
      <c r="X285" s="34"/>
      <c r="Y285" s="34"/>
      <c r="Z285" s="34"/>
      <c r="AA285" s="34"/>
      <c r="AB285" s="34"/>
      <c r="AC285" s="34"/>
      <c r="AD285" s="34"/>
      <c r="AE285" s="34"/>
      <c r="AT285" s="17" t="s">
        <v>136</v>
      </c>
      <c r="AU285" s="17" t="s">
        <v>86</v>
      </c>
    </row>
    <row r="286" spans="2:51" s="15" customFormat="1" ht="11.25">
      <c r="B286" s="227"/>
      <c r="C286" s="228"/>
      <c r="D286" s="199" t="s">
        <v>138</v>
      </c>
      <c r="E286" s="229" t="s">
        <v>1</v>
      </c>
      <c r="F286" s="230" t="s">
        <v>460</v>
      </c>
      <c r="G286" s="228"/>
      <c r="H286" s="229" t="s">
        <v>1</v>
      </c>
      <c r="I286" s="231"/>
      <c r="J286" s="228"/>
      <c r="K286" s="228"/>
      <c r="L286" s="232"/>
      <c r="M286" s="233"/>
      <c r="N286" s="234"/>
      <c r="O286" s="234"/>
      <c r="P286" s="234"/>
      <c r="Q286" s="234"/>
      <c r="R286" s="234"/>
      <c r="S286" s="234"/>
      <c r="T286" s="235"/>
      <c r="AT286" s="236" t="s">
        <v>138</v>
      </c>
      <c r="AU286" s="236" t="s">
        <v>86</v>
      </c>
      <c r="AV286" s="15" t="s">
        <v>84</v>
      </c>
      <c r="AW286" s="15" t="s">
        <v>32</v>
      </c>
      <c r="AX286" s="15" t="s">
        <v>76</v>
      </c>
      <c r="AY286" s="236" t="s">
        <v>127</v>
      </c>
    </row>
    <row r="287" spans="2:51" s="13" customFormat="1" ht="11.25">
      <c r="B287" s="204"/>
      <c r="C287" s="205"/>
      <c r="D287" s="199" t="s">
        <v>138</v>
      </c>
      <c r="E287" s="206" t="s">
        <v>1</v>
      </c>
      <c r="F287" s="207" t="s">
        <v>461</v>
      </c>
      <c r="G287" s="205"/>
      <c r="H287" s="208">
        <v>144</v>
      </c>
      <c r="I287" s="209"/>
      <c r="J287" s="205"/>
      <c r="K287" s="205"/>
      <c r="L287" s="210"/>
      <c r="M287" s="211"/>
      <c r="N287" s="212"/>
      <c r="O287" s="212"/>
      <c r="P287" s="212"/>
      <c r="Q287" s="212"/>
      <c r="R287" s="212"/>
      <c r="S287" s="212"/>
      <c r="T287" s="213"/>
      <c r="AT287" s="214" t="s">
        <v>138</v>
      </c>
      <c r="AU287" s="214" t="s">
        <v>86</v>
      </c>
      <c r="AV287" s="13" t="s">
        <v>86</v>
      </c>
      <c r="AW287" s="13" t="s">
        <v>32</v>
      </c>
      <c r="AX287" s="13" t="s">
        <v>84</v>
      </c>
      <c r="AY287" s="214" t="s">
        <v>127</v>
      </c>
    </row>
    <row r="288" spans="2:63" s="12" customFormat="1" ht="22.9" customHeight="1">
      <c r="B288" s="170"/>
      <c r="C288" s="171"/>
      <c r="D288" s="172" t="s">
        <v>75</v>
      </c>
      <c r="E288" s="184" t="s">
        <v>462</v>
      </c>
      <c r="F288" s="184" t="s">
        <v>463</v>
      </c>
      <c r="G288" s="171"/>
      <c r="H288" s="171"/>
      <c r="I288" s="174"/>
      <c r="J288" s="185">
        <f>BK288</f>
        <v>0</v>
      </c>
      <c r="K288" s="171"/>
      <c r="L288" s="176"/>
      <c r="M288" s="177"/>
      <c r="N288" s="178"/>
      <c r="O288" s="178"/>
      <c r="P288" s="179">
        <f>SUM(P289:P290)</f>
        <v>0</v>
      </c>
      <c r="Q288" s="178"/>
      <c r="R288" s="179">
        <f>SUM(R289:R290)</f>
        <v>0</v>
      </c>
      <c r="S288" s="178"/>
      <c r="T288" s="180">
        <f>SUM(T289:T290)</f>
        <v>0</v>
      </c>
      <c r="AR288" s="181" t="s">
        <v>84</v>
      </c>
      <c r="AT288" s="182" t="s">
        <v>75</v>
      </c>
      <c r="AU288" s="182" t="s">
        <v>84</v>
      </c>
      <c r="AY288" s="181" t="s">
        <v>127</v>
      </c>
      <c r="BK288" s="183">
        <f>SUM(BK289:BK290)</f>
        <v>0</v>
      </c>
    </row>
    <row r="289" spans="1:65" s="2" customFormat="1" ht="16.5" customHeight="1">
      <c r="A289" s="34"/>
      <c r="B289" s="35"/>
      <c r="C289" s="186" t="s">
        <v>464</v>
      </c>
      <c r="D289" s="186" t="s">
        <v>129</v>
      </c>
      <c r="E289" s="187" t="s">
        <v>465</v>
      </c>
      <c r="F289" s="188" t="s">
        <v>466</v>
      </c>
      <c r="G289" s="189" t="s">
        <v>467</v>
      </c>
      <c r="H289" s="190">
        <v>371.518</v>
      </c>
      <c r="I289" s="191"/>
      <c r="J289" s="192">
        <f>ROUND(I289*H289,2)</f>
        <v>0</v>
      </c>
      <c r="K289" s="188" t="s">
        <v>133</v>
      </c>
      <c r="L289" s="39"/>
      <c r="M289" s="193" t="s">
        <v>1</v>
      </c>
      <c r="N289" s="194" t="s">
        <v>41</v>
      </c>
      <c r="O289" s="71"/>
      <c r="P289" s="195">
        <f>O289*H289</f>
        <v>0</v>
      </c>
      <c r="Q289" s="195">
        <v>0</v>
      </c>
      <c r="R289" s="195">
        <f>Q289*H289</f>
        <v>0</v>
      </c>
      <c r="S289" s="195">
        <v>0</v>
      </c>
      <c r="T289" s="196">
        <f>S289*H289</f>
        <v>0</v>
      </c>
      <c r="U289" s="34"/>
      <c r="V289" s="34"/>
      <c r="W289" s="34"/>
      <c r="X289" s="34"/>
      <c r="Y289" s="34"/>
      <c r="Z289" s="34"/>
      <c r="AA289" s="34"/>
      <c r="AB289" s="34"/>
      <c r="AC289" s="34"/>
      <c r="AD289" s="34"/>
      <c r="AE289" s="34"/>
      <c r="AR289" s="197" t="s">
        <v>134</v>
      </c>
      <c r="AT289" s="197" t="s">
        <v>129</v>
      </c>
      <c r="AU289" s="197" t="s">
        <v>86</v>
      </c>
      <c r="AY289" s="17" t="s">
        <v>127</v>
      </c>
      <c r="BE289" s="198">
        <f>IF(N289="základní",J289,0)</f>
        <v>0</v>
      </c>
      <c r="BF289" s="198">
        <f>IF(N289="snížená",J289,0)</f>
        <v>0</v>
      </c>
      <c r="BG289" s="198">
        <f>IF(N289="zákl. přenesená",J289,0)</f>
        <v>0</v>
      </c>
      <c r="BH289" s="198">
        <f>IF(N289="sníž. přenesená",J289,0)</f>
        <v>0</v>
      </c>
      <c r="BI289" s="198">
        <f>IF(N289="nulová",J289,0)</f>
        <v>0</v>
      </c>
      <c r="BJ289" s="17" t="s">
        <v>84</v>
      </c>
      <c r="BK289" s="198">
        <f>ROUND(I289*H289,2)</f>
        <v>0</v>
      </c>
      <c r="BL289" s="17" t="s">
        <v>134</v>
      </c>
      <c r="BM289" s="197" t="s">
        <v>468</v>
      </c>
    </row>
    <row r="290" spans="1:47" s="2" customFormat="1" ht="11.25">
      <c r="A290" s="34"/>
      <c r="B290" s="35"/>
      <c r="C290" s="36"/>
      <c r="D290" s="199" t="s">
        <v>136</v>
      </c>
      <c r="E290" s="36"/>
      <c r="F290" s="200" t="s">
        <v>469</v>
      </c>
      <c r="G290" s="36"/>
      <c r="H290" s="36"/>
      <c r="I290" s="201"/>
      <c r="J290" s="36"/>
      <c r="K290" s="36"/>
      <c r="L290" s="39"/>
      <c r="M290" s="251"/>
      <c r="N290" s="252"/>
      <c r="O290" s="253"/>
      <c r="P290" s="253"/>
      <c r="Q290" s="253"/>
      <c r="R290" s="253"/>
      <c r="S290" s="253"/>
      <c r="T290" s="254"/>
      <c r="U290" s="34"/>
      <c r="V290" s="34"/>
      <c r="W290" s="34"/>
      <c r="X290" s="34"/>
      <c r="Y290" s="34"/>
      <c r="Z290" s="34"/>
      <c r="AA290" s="34"/>
      <c r="AB290" s="34"/>
      <c r="AC290" s="34"/>
      <c r="AD290" s="34"/>
      <c r="AE290" s="34"/>
      <c r="AT290" s="17" t="s">
        <v>136</v>
      </c>
      <c r="AU290" s="17" t="s">
        <v>86</v>
      </c>
    </row>
    <row r="291" spans="1:31" s="2" customFormat="1" ht="6.95" customHeight="1">
      <c r="A291" s="34"/>
      <c r="B291" s="54"/>
      <c r="C291" s="55"/>
      <c r="D291" s="55"/>
      <c r="E291" s="55"/>
      <c r="F291" s="55"/>
      <c r="G291" s="55"/>
      <c r="H291" s="55"/>
      <c r="I291" s="55"/>
      <c r="J291" s="55"/>
      <c r="K291" s="55"/>
      <c r="L291" s="39"/>
      <c r="M291" s="34"/>
      <c r="O291" s="34"/>
      <c r="P291" s="34"/>
      <c r="Q291" s="34"/>
      <c r="R291" s="34"/>
      <c r="S291" s="34"/>
      <c r="T291" s="34"/>
      <c r="U291" s="34"/>
      <c r="V291" s="34"/>
      <c r="W291" s="34"/>
      <c r="X291" s="34"/>
      <c r="Y291" s="34"/>
      <c r="Z291" s="34"/>
      <c r="AA291" s="34"/>
      <c r="AB291" s="34"/>
      <c r="AC291" s="34"/>
      <c r="AD291" s="34"/>
      <c r="AE291" s="34"/>
    </row>
  </sheetData>
  <sheetProtection algorithmName="SHA-512" hashValue="Fjkw4soVcg6TRvAzS6XzW3CvY1gLo9yW5nU9c9/g+qcvVKjCFGauB3Eg/BTqx3aSDwTStoBxwOfHOBfoqe0tFQ==" saltValue="HCnGJi7RfYJcCD94NKlg/RrrBZ6BvpBX45lawJAxjh/TDaDv/rzfC1x470xKCepEdsB6R/u70VvSMcckTeghkQ==" spinCount="100000" sheet="1" objects="1" scenarios="1" formatColumns="0" formatRows="0" autoFilter="0"/>
  <autoFilter ref="C120:K290"/>
  <mergeCells count="9">
    <mergeCell ref="E87:H87"/>
    <mergeCell ref="E111:H111"/>
    <mergeCell ref="E113:H11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8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309"/>
      <c r="M2" s="309"/>
      <c r="N2" s="309"/>
      <c r="O2" s="309"/>
      <c r="P2" s="309"/>
      <c r="Q2" s="309"/>
      <c r="R2" s="309"/>
      <c r="S2" s="309"/>
      <c r="T2" s="309"/>
      <c r="U2" s="309"/>
      <c r="V2" s="309"/>
      <c r="AT2" s="17" t="s">
        <v>95</v>
      </c>
      <c r="AZ2" s="240" t="s">
        <v>470</v>
      </c>
      <c r="BA2" s="240" t="s">
        <v>1</v>
      </c>
      <c r="BB2" s="240" t="s">
        <v>1</v>
      </c>
      <c r="BC2" s="240" t="s">
        <v>471</v>
      </c>
      <c r="BD2" s="240" t="s">
        <v>86</v>
      </c>
    </row>
    <row r="3" spans="2:46" s="1" customFormat="1" ht="6.95" customHeight="1">
      <c r="B3" s="108"/>
      <c r="C3" s="109"/>
      <c r="D3" s="109"/>
      <c r="E3" s="109"/>
      <c r="F3" s="109"/>
      <c r="G3" s="109"/>
      <c r="H3" s="109"/>
      <c r="I3" s="109"/>
      <c r="J3" s="109"/>
      <c r="K3" s="109"/>
      <c r="L3" s="20"/>
      <c r="AT3" s="17" t="s">
        <v>86</v>
      </c>
    </row>
    <row r="4" spans="2:46" s="1" customFormat="1" ht="24.95" customHeight="1">
      <c r="B4" s="20"/>
      <c r="D4" s="110" t="s">
        <v>102</v>
      </c>
      <c r="L4" s="20"/>
      <c r="M4" s="111" t="s">
        <v>10</v>
      </c>
      <c r="AT4" s="17" t="s">
        <v>4</v>
      </c>
    </row>
    <row r="5" spans="2:12" s="1" customFormat="1" ht="6.95" customHeight="1">
      <c r="B5" s="20"/>
      <c r="L5" s="20"/>
    </row>
    <row r="6" spans="2:12" s="1" customFormat="1" ht="12" customHeight="1">
      <c r="B6" s="20"/>
      <c r="D6" s="112" t="s">
        <v>16</v>
      </c>
      <c r="L6" s="20"/>
    </row>
    <row r="7" spans="2:12" s="1" customFormat="1" ht="26.25" customHeight="1">
      <c r="B7" s="20"/>
      <c r="E7" s="310" t="str">
        <f>'Rekapitulace stavby'!K6</f>
        <v>PD - Technická a dopravní  infrastruktura pro 36 RD Ježník III - nádrž B</v>
      </c>
      <c r="F7" s="311"/>
      <c r="G7" s="311"/>
      <c r="H7" s="311"/>
      <c r="L7" s="20"/>
    </row>
    <row r="8" spans="1:31" s="2" customFormat="1" ht="12" customHeight="1">
      <c r="A8" s="34"/>
      <c r="B8" s="39"/>
      <c r="C8" s="34"/>
      <c r="D8" s="112" t="s">
        <v>103</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312" t="s">
        <v>472</v>
      </c>
      <c r="F9" s="313"/>
      <c r="G9" s="313"/>
      <c r="H9" s="313"/>
      <c r="I9" s="34"/>
      <c r="J9" s="34"/>
      <c r="K9" s="34"/>
      <c r="L9" s="51"/>
      <c r="S9" s="34"/>
      <c r="T9" s="34"/>
      <c r="U9" s="34"/>
      <c r="V9" s="34"/>
      <c r="W9" s="34"/>
      <c r="X9" s="34"/>
      <c r="Y9" s="34"/>
      <c r="Z9" s="34"/>
      <c r="AA9" s="34"/>
      <c r="AB9" s="34"/>
      <c r="AC9" s="34"/>
      <c r="AD9" s="34"/>
      <c r="AE9" s="34"/>
    </row>
    <row r="10" spans="1:31"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2" t="s">
        <v>20</v>
      </c>
      <c r="E12" s="34"/>
      <c r="F12" s="113" t="s">
        <v>21</v>
      </c>
      <c r="G12" s="34"/>
      <c r="H12" s="34"/>
      <c r="I12" s="112" t="s">
        <v>22</v>
      </c>
      <c r="J12" s="114" t="str">
        <f>'Rekapitulace stavby'!AN8</f>
        <v>24. 4. 2020</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2" t="s">
        <v>24</v>
      </c>
      <c r="E14" s="34"/>
      <c r="F14" s="34"/>
      <c r="G14" s="34"/>
      <c r="H14" s="34"/>
      <c r="I14" s="112" t="s">
        <v>25</v>
      </c>
      <c r="J14" s="113"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3" t="s">
        <v>26</v>
      </c>
      <c r="F15" s="34"/>
      <c r="G15" s="34"/>
      <c r="H15" s="34"/>
      <c r="I15" s="112" t="s">
        <v>27</v>
      </c>
      <c r="J15" s="113"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28</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4" t="str">
        <f>'Rekapitulace stavby'!E14</f>
        <v>Vyplň údaj</v>
      </c>
      <c r="F18" s="315"/>
      <c r="G18" s="315"/>
      <c r="H18" s="315"/>
      <c r="I18" s="112"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30</v>
      </c>
      <c r="E20" s="34"/>
      <c r="F20" s="34"/>
      <c r="G20" s="34"/>
      <c r="H20" s="34"/>
      <c r="I20" s="112" t="s">
        <v>25</v>
      </c>
      <c r="J20" s="113"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
        <v>31</v>
      </c>
      <c r="F21" s="34"/>
      <c r="G21" s="34"/>
      <c r="H21" s="34"/>
      <c r="I21" s="112" t="s">
        <v>27</v>
      </c>
      <c r="J21" s="113"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25</v>
      </c>
      <c r="J23" s="113" t="s">
        <v>1</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
        <v>34</v>
      </c>
      <c r="F24" s="34"/>
      <c r="G24" s="34"/>
      <c r="H24" s="34"/>
      <c r="I24" s="112" t="s">
        <v>27</v>
      </c>
      <c r="J24" s="113" t="s">
        <v>1</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316" t="s">
        <v>1</v>
      </c>
      <c r="F27" s="316"/>
      <c r="G27" s="316"/>
      <c r="H27" s="316"/>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36</v>
      </c>
      <c r="E30" s="34"/>
      <c r="F30" s="34"/>
      <c r="G30" s="34"/>
      <c r="H30" s="34"/>
      <c r="I30" s="34"/>
      <c r="J30" s="120">
        <f>ROUND(J125,2)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38</v>
      </c>
      <c r="G32" s="34"/>
      <c r="H32" s="34"/>
      <c r="I32" s="121" t="s">
        <v>37</v>
      </c>
      <c r="J32" s="121" t="s">
        <v>39</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40</v>
      </c>
      <c r="E33" s="112" t="s">
        <v>41</v>
      </c>
      <c r="F33" s="123">
        <f>ROUND((SUM(BE125:BE284)),2)</f>
        <v>0</v>
      </c>
      <c r="G33" s="34"/>
      <c r="H33" s="34"/>
      <c r="I33" s="124">
        <v>0.21</v>
      </c>
      <c r="J33" s="123">
        <f>ROUND(((SUM(BE125:BE284))*I33),2)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42</v>
      </c>
      <c r="F34" s="123">
        <f>ROUND((SUM(BF125:BF284)),2)</f>
        <v>0</v>
      </c>
      <c r="G34" s="34"/>
      <c r="H34" s="34"/>
      <c r="I34" s="124">
        <v>0.15</v>
      </c>
      <c r="J34" s="123">
        <f>ROUND(((SUM(BF125:BF284))*I34),2)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43</v>
      </c>
      <c r="F35" s="123">
        <f>ROUND((SUM(BG125:BG284)),2)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44</v>
      </c>
      <c r="F36" s="123">
        <f>ROUND((SUM(BH125:BH284)),2)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45</v>
      </c>
      <c r="F37" s="123">
        <f>ROUND((SUM(BI125:BI284)),2)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46</v>
      </c>
      <c r="E39" s="127"/>
      <c r="F39" s="127"/>
      <c r="G39" s="128" t="s">
        <v>47</v>
      </c>
      <c r="H39" s="129" t="s">
        <v>48</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2" t="s">
        <v>49</v>
      </c>
      <c r="E50" s="133"/>
      <c r="F50" s="133"/>
      <c r="G50" s="132" t="s">
        <v>50</v>
      </c>
      <c r="H50" s="133"/>
      <c r="I50" s="133"/>
      <c r="J50" s="133"/>
      <c r="K50" s="133"/>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34" t="s">
        <v>51</v>
      </c>
      <c r="E61" s="135"/>
      <c r="F61" s="136" t="s">
        <v>52</v>
      </c>
      <c r="G61" s="134" t="s">
        <v>51</v>
      </c>
      <c r="H61" s="135"/>
      <c r="I61" s="135"/>
      <c r="J61" s="137" t="s">
        <v>52</v>
      </c>
      <c r="K61" s="135"/>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2" t="s">
        <v>53</v>
      </c>
      <c r="E65" s="138"/>
      <c r="F65" s="138"/>
      <c r="G65" s="132" t="s">
        <v>54</v>
      </c>
      <c r="H65" s="138"/>
      <c r="I65" s="138"/>
      <c r="J65" s="138"/>
      <c r="K65" s="138"/>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34" t="s">
        <v>51</v>
      </c>
      <c r="E76" s="135"/>
      <c r="F76" s="136" t="s">
        <v>52</v>
      </c>
      <c r="G76" s="134" t="s">
        <v>51</v>
      </c>
      <c r="H76" s="135"/>
      <c r="I76" s="135"/>
      <c r="J76" s="137" t="s">
        <v>52</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31"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c r="A82" s="34"/>
      <c r="B82" s="35"/>
      <c r="C82" s="23" t="s">
        <v>105</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26.25" customHeight="1">
      <c r="A85" s="34"/>
      <c r="B85" s="35"/>
      <c r="C85" s="36"/>
      <c r="D85" s="36"/>
      <c r="E85" s="317" t="str">
        <f>E7</f>
        <v>PD - Technická a dopravní  infrastruktura pro 36 RD Ježník III - nádrž B</v>
      </c>
      <c r="F85" s="318"/>
      <c r="G85" s="318"/>
      <c r="H85" s="318"/>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103</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69" t="str">
        <f>E9</f>
        <v>045972_04 - 04_Nátokové a napouštěcí zařízení</v>
      </c>
      <c r="F87" s="319"/>
      <c r="G87" s="319"/>
      <c r="H87" s="319"/>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Krnov</v>
      </c>
      <c r="G89" s="36"/>
      <c r="H89" s="36"/>
      <c r="I89" s="29" t="s">
        <v>22</v>
      </c>
      <c r="J89" s="66" t="str">
        <f>IF(J12="","",J12)</f>
        <v>24. 4. 2020</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c r="A91" s="34"/>
      <c r="B91" s="35"/>
      <c r="C91" s="29" t="s">
        <v>24</v>
      </c>
      <c r="D91" s="36"/>
      <c r="E91" s="36"/>
      <c r="F91" s="27" t="str">
        <f>E15</f>
        <v>Město Krnov</v>
      </c>
      <c r="G91" s="36"/>
      <c r="H91" s="36"/>
      <c r="I91" s="29" t="s">
        <v>30</v>
      </c>
      <c r="J91" s="32" t="str">
        <f>E21</f>
        <v>Lesprojekt Krnov, s.r.o.</v>
      </c>
      <c r="K91" s="36"/>
      <c r="L91" s="51"/>
      <c r="S91" s="34"/>
      <c r="T91" s="34"/>
      <c r="U91" s="34"/>
      <c r="V91" s="34"/>
      <c r="W91" s="34"/>
      <c r="X91" s="34"/>
      <c r="Y91" s="34"/>
      <c r="Z91" s="34"/>
      <c r="AA91" s="34"/>
      <c r="AB91" s="34"/>
      <c r="AC91" s="34"/>
      <c r="AD91" s="34"/>
      <c r="AE91" s="34"/>
    </row>
    <row r="92" spans="1:31" s="2" customFormat="1" ht="15.2" customHeight="1">
      <c r="A92" s="34"/>
      <c r="B92" s="35"/>
      <c r="C92" s="29" t="s">
        <v>28</v>
      </c>
      <c r="D92" s="36"/>
      <c r="E92" s="36"/>
      <c r="F92" s="27" t="str">
        <f>IF(E18="","",E18)</f>
        <v>Vyplň údaj</v>
      </c>
      <c r="G92" s="36"/>
      <c r="H92" s="36"/>
      <c r="I92" s="29" t="s">
        <v>33</v>
      </c>
      <c r="J92" s="32" t="str">
        <f>E24</f>
        <v>Ing. Vlasta Horáková</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3" t="s">
        <v>106</v>
      </c>
      <c r="D94" s="144"/>
      <c r="E94" s="144"/>
      <c r="F94" s="144"/>
      <c r="G94" s="144"/>
      <c r="H94" s="144"/>
      <c r="I94" s="144"/>
      <c r="J94" s="145" t="s">
        <v>107</v>
      </c>
      <c r="K94" s="144"/>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108</v>
      </c>
      <c r="D96" s="36"/>
      <c r="E96" s="36"/>
      <c r="F96" s="36"/>
      <c r="G96" s="36"/>
      <c r="H96" s="36"/>
      <c r="I96" s="36"/>
      <c r="J96" s="84">
        <f>J125</f>
        <v>0</v>
      </c>
      <c r="K96" s="36"/>
      <c r="L96" s="51"/>
      <c r="S96" s="34"/>
      <c r="T96" s="34"/>
      <c r="U96" s="34"/>
      <c r="V96" s="34"/>
      <c r="W96" s="34"/>
      <c r="X96" s="34"/>
      <c r="Y96" s="34"/>
      <c r="Z96" s="34"/>
      <c r="AA96" s="34"/>
      <c r="AB96" s="34"/>
      <c r="AC96" s="34"/>
      <c r="AD96" s="34"/>
      <c r="AE96" s="34"/>
      <c r="AU96" s="17" t="s">
        <v>109</v>
      </c>
    </row>
    <row r="97" spans="2:12" s="9" customFormat="1" ht="24.95" customHeight="1">
      <c r="B97" s="147"/>
      <c r="C97" s="148"/>
      <c r="D97" s="149" t="s">
        <v>110</v>
      </c>
      <c r="E97" s="150"/>
      <c r="F97" s="150"/>
      <c r="G97" s="150"/>
      <c r="H97" s="150"/>
      <c r="I97" s="150"/>
      <c r="J97" s="151">
        <f>J126</f>
        <v>0</v>
      </c>
      <c r="K97" s="148"/>
      <c r="L97" s="152"/>
    </row>
    <row r="98" spans="2:12" s="10" customFormat="1" ht="19.9" customHeight="1">
      <c r="B98" s="153"/>
      <c r="C98" s="154"/>
      <c r="D98" s="155" t="s">
        <v>111</v>
      </c>
      <c r="E98" s="156"/>
      <c r="F98" s="156"/>
      <c r="G98" s="156"/>
      <c r="H98" s="156"/>
      <c r="I98" s="156"/>
      <c r="J98" s="157">
        <f>J127</f>
        <v>0</v>
      </c>
      <c r="K98" s="154"/>
      <c r="L98" s="158"/>
    </row>
    <row r="99" spans="2:12" s="10" customFormat="1" ht="19.9" customHeight="1">
      <c r="B99" s="153"/>
      <c r="C99" s="154"/>
      <c r="D99" s="155" t="s">
        <v>473</v>
      </c>
      <c r="E99" s="156"/>
      <c r="F99" s="156"/>
      <c r="G99" s="156"/>
      <c r="H99" s="156"/>
      <c r="I99" s="156"/>
      <c r="J99" s="157">
        <f>J179</f>
        <v>0</v>
      </c>
      <c r="K99" s="154"/>
      <c r="L99" s="158"/>
    </row>
    <row r="100" spans="2:12" s="10" customFormat="1" ht="19.9" customHeight="1">
      <c r="B100" s="153"/>
      <c r="C100" s="154"/>
      <c r="D100" s="155" t="s">
        <v>295</v>
      </c>
      <c r="E100" s="156"/>
      <c r="F100" s="156"/>
      <c r="G100" s="156"/>
      <c r="H100" s="156"/>
      <c r="I100" s="156"/>
      <c r="J100" s="157">
        <f>J216</f>
        <v>0</v>
      </c>
      <c r="K100" s="154"/>
      <c r="L100" s="158"/>
    </row>
    <row r="101" spans="2:12" s="10" customFormat="1" ht="19.9" customHeight="1">
      <c r="B101" s="153"/>
      <c r="C101" s="154"/>
      <c r="D101" s="155" t="s">
        <v>474</v>
      </c>
      <c r="E101" s="156"/>
      <c r="F101" s="156"/>
      <c r="G101" s="156"/>
      <c r="H101" s="156"/>
      <c r="I101" s="156"/>
      <c r="J101" s="157">
        <f>J228</f>
        <v>0</v>
      </c>
      <c r="K101" s="154"/>
      <c r="L101" s="158"/>
    </row>
    <row r="102" spans="2:12" s="10" customFormat="1" ht="19.9" customHeight="1">
      <c r="B102" s="153"/>
      <c r="C102" s="154"/>
      <c r="D102" s="155" t="s">
        <v>475</v>
      </c>
      <c r="E102" s="156"/>
      <c r="F102" s="156"/>
      <c r="G102" s="156"/>
      <c r="H102" s="156"/>
      <c r="I102" s="156"/>
      <c r="J102" s="157">
        <f>J250</f>
        <v>0</v>
      </c>
      <c r="K102" s="154"/>
      <c r="L102" s="158"/>
    </row>
    <row r="103" spans="2:12" s="9" customFormat="1" ht="24.95" customHeight="1">
      <c r="B103" s="147"/>
      <c r="C103" s="148"/>
      <c r="D103" s="149" t="s">
        <v>476</v>
      </c>
      <c r="E103" s="150"/>
      <c r="F103" s="150"/>
      <c r="G103" s="150"/>
      <c r="H103" s="150"/>
      <c r="I103" s="150"/>
      <c r="J103" s="151">
        <f>J272</f>
        <v>0</v>
      </c>
      <c r="K103" s="148"/>
      <c r="L103" s="152"/>
    </row>
    <row r="104" spans="2:12" s="10" customFormat="1" ht="19.9" customHeight="1">
      <c r="B104" s="153"/>
      <c r="C104" s="154"/>
      <c r="D104" s="155" t="s">
        <v>477</v>
      </c>
      <c r="E104" s="156"/>
      <c r="F104" s="156"/>
      <c r="G104" s="156"/>
      <c r="H104" s="156"/>
      <c r="I104" s="156"/>
      <c r="J104" s="157">
        <f>J273</f>
        <v>0</v>
      </c>
      <c r="K104" s="154"/>
      <c r="L104" s="158"/>
    </row>
    <row r="105" spans="2:12" s="10" customFormat="1" ht="14.85" customHeight="1">
      <c r="B105" s="153"/>
      <c r="C105" s="154"/>
      <c r="D105" s="155" t="s">
        <v>478</v>
      </c>
      <c r="E105" s="156"/>
      <c r="F105" s="156"/>
      <c r="G105" s="156"/>
      <c r="H105" s="156"/>
      <c r="I105" s="156"/>
      <c r="J105" s="157">
        <f>J282</f>
        <v>0</v>
      </c>
      <c r="K105" s="154"/>
      <c r="L105" s="158"/>
    </row>
    <row r="106" spans="1:31" s="2" customFormat="1" ht="21.75" customHeight="1">
      <c r="A106" s="34"/>
      <c r="B106" s="35"/>
      <c r="C106" s="36"/>
      <c r="D106" s="36"/>
      <c r="E106" s="36"/>
      <c r="F106" s="36"/>
      <c r="G106" s="36"/>
      <c r="H106" s="36"/>
      <c r="I106" s="36"/>
      <c r="J106" s="36"/>
      <c r="K106" s="36"/>
      <c r="L106" s="51"/>
      <c r="S106" s="34"/>
      <c r="T106" s="34"/>
      <c r="U106" s="34"/>
      <c r="V106" s="34"/>
      <c r="W106" s="34"/>
      <c r="X106" s="34"/>
      <c r="Y106" s="34"/>
      <c r="Z106" s="34"/>
      <c r="AA106" s="34"/>
      <c r="AB106" s="34"/>
      <c r="AC106" s="34"/>
      <c r="AD106" s="34"/>
      <c r="AE106" s="34"/>
    </row>
    <row r="107" spans="1:31" s="2" customFormat="1" ht="6.95" customHeight="1">
      <c r="A107" s="34"/>
      <c r="B107" s="54"/>
      <c r="C107" s="55"/>
      <c r="D107" s="55"/>
      <c r="E107" s="55"/>
      <c r="F107" s="55"/>
      <c r="G107" s="55"/>
      <c r="H107" s="55"/>
      <c r="I107" s="55"/>
      <c r="J107" s="55"/>
      <c r="K107" s="55"/>
      <c r="L107" s="51"/>
      <c r="S107" s="34"/>
      <c r="T107" s="34"/>
      <c r="U107" s="34"/>
      <c r="V107" s="34"/>
      <c r="W107" s="34"/>
      <c r="X107" s="34"/>
      <c r="Y107" s="34"/>
      <c r="Z107" s="34"/>
      <c r="AA107" s="34"/>
      <c r="AB107" s="34"/>
      <c r="AC107" s="34"/>
      <c r="AD107" s="34"/>
      <c r="AE107" s="34"/>
    </row>
    <row r="111" spans="1:31" s="2" customFormat="1" ht="6.95" customHeight="1">
      <c r="A111" s="34"/>
      <c r="B111" s="56"/>
      <c r="C111" s="57"/>
      <c r="D111" s="57"/>
      <c r="E111" s="57"/>
      <c r="F111" s="57"/>
      <c r="G111" s="57"/>
      <c r="H111" s="57"/>
      <c r="I111" s="57"/>
      <c r="J111" s="57"/>
      <c r="K111" s="57"/>
      <c r="L111" s="51"/>
      <c r="S111" s="34"/>
      <c r="T111" s="34"/>
      <c r="U111" s="34"/>
      <c r="V111" s="34"/>
      <c r="W111" s="34"/>
      <c r="X111" s="34"/>
      <c r="Y111" s="34"/>
      <c r="Z111" s="34"/>
      <c r="AA111" s="34"/>
      <c r="AB111" s="34"/>
      <c r="AC111" s="34"/>
      <c r="AD111" s="34"/>
      <c r="AE111" s="34"/>
    </row>
    <row r="112" spans="1:31" s="2" customFormat="1" ht="24.95" customHeight="1">
      <c r="A112" s="34"/>
      <c r="B112" s="35"/>
      <c r="C112" s="23" t="s">
        <v>112</v>
      </c>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6.95" customHeight="1">
      <c r="A113" s="34"/>
      <c r="B113" s="35"/>
      <c r="C113" s="36"/>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2" customHeight="1">
      <c r="A114" s="34"/>
      <c r="B114" s="35"/>
      <c r="C114" s="29" t="s">
        <v>16</v>
      </c>
      <c r="D114" s="36"/>
      <c r="E114" s="36"/>
      <c r="F114" s="36"/>
      <c r="G114" s="36"/>
      <c r="H114" s="36"/>
      <c r="I114" s="36"/>
      <c r="J114" s="36"/>
      <c r="K114" s="36"/>
      <c r="L114" s="51"/>
      <c r="S114" s="34"/>
      <c r="T114" s="34"/>
      <c r="U114" s="34"/>
      <c r="V114" s="34"/>
      <c r="W114" s="34"/>
      <c r="X114" s="34"/>
      <c r="Y114" s="34"/>
      <c r="Z114" s="34"/>
      <c r="AA114" s="34"/>
      <c r="AB114" s="34"/>
      <c r="AC114" s="34"/>
      <c r="AD114" s="34"/>
      <c r="AE114" s="34"/>
    </row>
    <row r="115" spans="1:31" s="2" customFormat="1" ht="26.25" customHeight="1">
      <c r="A115" s="34"/>
      <c r="B115" s="35"/>
      <c r="C115" s="36"/>
      <c r="D115" s="36"/>
      <c r="E115" s="317" t="str">
        <f>E7</f>
        <v>PD - Technická a dopravní  infrastruktura pro 36 RD Ježník III - nádrž B</v>
      </c>
      <c r="F115" s="318"/>
      <c r="G115" s="318"/>
      <c r="H115" s="318"/>
      <c r="I115" s="36"/>
      <c r="J115" s="36"/>
      <c r="K115" s="36"/>
      <c r="L115" s="51"/>
      <c r="S115" s="34"/>
      <c r="T115" s="34"/>
      <c r="U115" s="34"/>
      <c r="V115" s="34"/>
      <c r="W115" s="34"/>
      <c r="X115" s="34"/>
      <c r="Y115" s="34"/>
      <c r="Z115" s="34"/>
      <c r="AA115" s="34"/>
      <c r="AB115" s="34"/>
      <c r="AC115" s="34"/>
      <c r="AD115" s="34"/>
      <c r="AE115" s="34"/>
    </row>
    <row r="116" spans="1:31" s="2" customFormat="1" ht="12" customHeight="1">
      <c r="A116" s="34"/>
      <c r="B116" s="35"/>
      <c r="C116" s="29" t="s">
        <v>103</v>
      </c>
      <c r="D116" s="36"/>
      <c r="E116" s="36"/>
      <c r="F116" s="36"/>
      <c r="G116" s="36"/>
      <c r="H116" s="36"/>
      <c r="I116" s="36"/>
      <c r="J116" s="36"/>
      <c r="K116" s="36"/>
      <c r="L116" s="51"/>
      <c r="S116" s="34"/>
      <c r="T116" s="34"/>
      <c r="U116" s="34"/>
      <c r="V116" s="34"/>
      <c r="W116" s="34"/>
      <c r="X116" s="34"/>
      <c r="Y116" s="34"/>
      <c r="Z116" s="34"/>
      <c r="AA116" s="34"/>
      <c r="AB116" s="34"/>
      <c r="AC116" s="34"/>
      <c r="AD116" s="34"/>
      <c r="AE116" s="34"/>
    </row>
    <row r="117" spans="1:31" s="2" customFormat="1" ht="16.5" customHeight="1">
      <c r="A117" s="34"/>
      <c r="B117" s="35"/>
      <c r="C117" s="36"/>
      <c r="D117" s="36"/>
      <c r="E117" s="269" t="str">
        <f>E9</f>
        <v>045972_04 - 04_Nátokové a napouštěcí zařízení</v>
      </c>
      <c r="F117" s="319"/>
      <c r="G117" s="319"/>
      <c r="H117" s="319"/>
      <c r="I117" s="36"/>
      <c r="J117" s="36"/>
      <c r="K117" s="36"/>
      <c r="L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12" customHeight="1">
      <c r="A119" s="34"/>
      <c r="B119" s="35"/>
      <c r="C119" s="29" t="s">
        <v>20</v>
      </c>
      <c r="D119" s="36"/>
      <c r="E119" s="36"/>
      <c r="F119" s="27" t="str">
        <f>F12</f>
        <v>Krnov</v>
      </c>
      <c r="G119" s="36"/>
      <c r="H119" s="36"/>
      <c r="I119" s="29" t="s">
        <v>22</v>
      </c>
      <c r="J119" s="66" t="str">
        <f>IF(J12="","",J12)</f>
        <v>24. 4. 2020</v>
      </c>
      <c r="K119" s="36"/>
      <c r="L119" s="51"/>
      <c r="S119" s="34"/>
      <c r="T119" s="34"/>
      <c r="U119" s="34"/>
      <c r="V119" s="34"/>
      <c r="W119" s="34"/>
      <c r="X119" s="34"/>
      <c r="Y119" s="34"/>
      <c r="Z119" s="34"/>
      <c r="AA119" s="34"/>
      <c r="AB119" s="34"/>
      <c r="AC119" s="34"/>
      <c r="AD119" s="34"/>
      <c r="AE119" s="34"/>
    </row>
    <row r="120" spans="1:31" s="2" customFormat="1" ht="6.95" customHeight="1">
      <c r="A120" s="34"/>
      <c r="B120" s="35"/>
      <c r="C120" s="36"/>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2" customFormat="1" ht="25.7" customHeight="1">
      <c r="A121" s="34"/>
      <c r="B121" s="35"/>
      <c r="C121" s="29" t="s">
        <v>24</v>
      </c>
      <c r="D121" s="36"/>
      <c r="E121" s="36"/>
      <c r="F121" s="27" t="str">
        <f>E15</f>
        <v>Město Krnov</v>
      </c>
      <c r="G121" s="36"/>
      <c r="H121" s="36"/>
      <c r="I121" s="29" t="s">
        <v>30</v>
      </c>
      <c r="J121" s="32" t="str">
        <f>E21</f>
        <v>Lesprojekt Krnov, s.r.o.</v>
      </c>
      <c r="K121" s="36"/>
      <c r="L121" s="51"/>
      <c r="S121" s="34"/>
      <c r="T121" s="34"/>
      <c r="U121" s="34"/>
      <c r="V121" s="34"/>
      <c r="W121" s="34"/>
      <c r="X121" s="34"/>
      <c r="Y121" s="34"/>
      <c r="Z121" s="34"/>
      <c r="AA121" s="34"/>
      <c r="AB121" s="34"/>
      <c r="AC121" s="34"/>
      <c r="AD121" s="34"/>
      <c r="AE121" s="34"/>
    </row>
    <row r="122" spans="1:31" s="2" customFormat="1" ht="15.2" customHeight="1">
      <c r="A122" s="34"/>
      <c r="B122" s="35"/>
      <c r="C122" s="29" t="s">
        <v>28</v>
      </c>
      <c r="D122" s="36"/>
      <c r="E122" s="36"/>
      <c r="F122" s="27" t="str">
        <f>IF(E18="","",E18)</f>
        <v>Vyplň údaj</v>
      </c>
      <c r="G122" s="36"/>
      <c r="H122" s="36"/>
      <c r="I122" s="29" t="s">
        <v>33</v>
      </c>
      <c r="J122" s="32" t="str">
        <f>E24</f>
        <v>Ing. Vlasta Horáková</v>
      </c>
      <c r="K122" s="36"/>
      <c r="L122" s="51"/>
      <c r="S122" s="34"/>
      <c r="T122" s="34"/>
      <c r="U122" s="34"/>
      <c r="V122" s="34"/>
      <c r="W122" s="34"/>
      <c r="X122" s="34"/>
      <c r="Y122" s="34"/>
      <c r="Z122" s="34"/>
      <c r="AA122" s="34"/>
      <c r="AB122" s="34"/>
      <c r="AC122" s="34"/>
      <c r="AD122" s="34"/>
      <c r="AE122" s="34"/>
    </row>
    <row r="123" spans="1:31" s="2" customFormat="1" ht="10.35" customHeight="1">
      <c r="A123" s="34"/>
      <c r="B123" s="35"/>
      <c r="C123" s="36"/>
      <c r="D123" s="36"/>
      <c r="E123" s="36"/>
      <c r="F123" s="36"/>
      <c r="G123" s="36"/>
      <c r="H123" s="36"/>
      <c r="I123" s="36"/>
      <c r="J123" s="36"/>
      <c r="K123" s="36"/>
      <c r="L123" s="51"/>
      <c r="S123" s="34"/>
      <c r="T123" s="34"/>
      <c r="U123" s="34"/>
      <c r="V123" s="34"/>
      <c r="W123" s="34"/>
      <c r="X123" s="34"/>
      <c r="Y123" s="34"/>
      <c r="Z123" s="34"/>
      <c r="AA123" s="34"/>
      <c r="AB123" s="34"/>
      <c r="AC123" s="34"/>
      <c r="AD123" s="34"/>
      <c r="AE123" s="34"/>
    </row>
    <row r="124" spans="1:31" s="11" customFormat="1" ht="29.25" customHeight="1">
      <c r="A124" s="159"/>
      <c r="B124" s="160"/>
      <c r="C124" s="161" t="s">
        <v>113</v>
      </c>
      <c r="D124" s="162" t="s">
        <v>61</v>
      </c>
      <c r="E124" s="162" t="s">
        <v>57</v>
      </c>
      <c r="F124" s="162" t="s">
        <v>58</v>
      </c>
      <c r="G124" s="162" t="s">
        <v>114</v>
      </c>
      <c r="H124" s="162" t="s">
        <v>115</v>
      </c>
      <c r="I124" s="162" t="s">
        <v>116</v>
      </c>
      <c r="J124" s="162" t="s">
        <v>107</v>
      </c>
      <c r="K124" s="163" t="s">
        <v>117</v>
      </c>
      <c r="L124" s="164"/>
      <c r="M124" s="75" t="s">
        <v>1</v>
      </c>
      <c r="N124" s="76" t="s">
        <v>40</v>
      </c>
      <c r="O124" s="76" t="s">
        <v>118</v>
      </c>
      <c r="P124" s="76" t="s">
        <v>119</v>
      </c>
      <c r="Q124" s="76" t="s">
        <v>120</v>
      </c>
      <c r="R124" s="76" t="s">
        <v>121</v>
      </c>
      <c r="S124" s="76" t="s">
        <v>122</v>
      </c>
      <c r="T124" s="77" t="s">
        <v>123</v>
      </c>
      <c r="U124" s="159"/>
      <c r="V124" s="159"/>
      <c r="W124" s="159"/>
      <c r="X124" s="159"/>
      <c r="Y124" s="159"/>
      <c r="Z124" s="159"/>
      <c r="AA124" s="159"/>
      <c r="AB124" s="159"/>
      <c r="AC124" s="159"/>
      <c r="AD124" s="159"/>
      <c r="AE124" s="159"/>
    </row>
    <row r="125" spans="1:63" s="2" customFormat="1" ht="22.9" customHeight="1">
      <c r="A125" s="34"/>
      <c r="B125" s="35"/>
      <c r="C125" s="82" t="s">
        <v>124</v>
      </c>
      <c r="D125" s="36"/>
      <c r="E125" s="36"/>
      <c r="F125" s="36"/>
      <c r="G125" s="36"/>
      <c r="H125" s="36"/>
      <c r="I125" s="36"/>
      <c r="J125" s="165">
        <f>BK125</f>
        <v>0</v>
      </c>
      <c r="K125" s="36"/>
      <c r="L125" s="39"/>
      <c r="M125" s="78"/>
      <c r="N125" s="166"/>
      <c r="O125" s="79"/>
      <c r="P125" s="167">
        <f>P126+P272</f>
        <v>0</v>
      </c>
      <c r="Q125" s="79"/>
      <c r="R125" s="167">
        <f>R126+R272</f>
        <v>8.73784409</v>
      </c>
      <c r="S125" s="79"/>
      <c r="T125" s="168">
        <f>T126+T272</f>
        <v>0</v>
      </c>
      <c r="U125" s="34"/>
      <c r="V125" s="34"/>
      <c r="W125" s="34"/>
      <c r="X125" s="34"/>
      <c r="Y125" s="34"/>
      <c r="Z125" s="34"/>
      <c r="AA125" s="34"/>
      <c r="AB125" s="34"/>
      <c r="AC125" s="34"/>
      <c r="AD125" s="34"/>
      <c r="AE125" s="34"/>
      <c r="AT125" s="17" t="s">
        <v>75</v>
      </c>
      <c r="AU125" s="17" t="s">
        <v>109</v>
      </c>
      <c r="BK125" s="169">
        <f>BK126+BK272</f>
        <v>0</v>
      </c>
    </row>
    <row r="126" spans="2:63" s="12" customFormat="1" ht="25.9" customHeight="1">
      <c r="B126" s="170"/>
      <c r="C126" s="171"/>
      <c r="D126" s="172" t="s">
        <v>75</v>
      </c>
      <c r="E126" s="173" t="s">
        <v>125</v>
      </c>
      <c r="F126" s="173" t="s">
        <v>126</v>
      </c>
      <c r="G126" s="171"/>
      <c r="H126" s="171"/>
      <c r="I126" s="174"/>
      <c r="J126" s="175">
        <f>BK126</f>
        <v>0</v>
      </c>
      <c r="K126" s="171"/>
      <c r="L126" s="176"/>
      <c r="M126" s="177"/>
      <c r="N126" s="178"/>
      <c r="O126" s="178"/>
      <c r="P126" s="179">
        <f>P127+P179+P216+P228+P250</f>
        <v>0</v>
      </c>
      <c r="Q126" s="178"/>
      <c r="R126" s="179">
        <f>R127+R179+R216+R228+R250</f>
        <v>8.73784409</v>
      </c>
      <c r="S126" s="178"/>
      <c r="T126" s="180">
        <f>T127+T179+T216+T228+T250</f>
        <v>0</v>
      </c>
      <c r="AR126" s="181" t="s">
        <v>84</v>
      </c>
      <c r="AT126" s="182" t="s">
        <v>75</v>
      </c>
      <c r="AU126" s="182" t="s">
        <v>76</v>
      </c>
      <c r="AY126" s="181" t="s">
        <v>127</v>
      </c>
      <c r="BK126" s="183">
        <f>BK127+BK179+BK216+BK228+BK250</f>
        <v>0</v>
      </c>
    </row>
    <row r="127" spans="2:63" s="12" customFormat="1" ht="22.9" customHeight="1">
      <c r="B127" s="170"/>
      <c r="C127" s="171"/>
      <c r="D127" s="172" t="s">
        <v>75</v>
      </c>
      <c r="E127" s="184" t="s">
        <v>84</v>
      </c>
      <c r="F127" s="184" t="s">
        <v>128</v>
      </c>
      <c r="G127" s="171"/>
      <c r="H127" s="171"/>
      <c r="I127" s="174"/>
      <c r="J127" s="185">
        <f>BK127</f>
        <v>0</v>
      </c>
      <c r="K127" s="171"/>
      <c r="L127" s="176"/>
      <c r="M127" s="177"/>
      <c r="N127" s="178"/>
      <c r="O127" s="178"/>
      <c r="P127" s="179">
        <f>SUM(P128:P178)</f>
        <v>0</v>
      </c>
      <c r="Q127" s="178"/>
      <c r="R127" s="179">
        <f>SUM(R128:R178)</f>
        <v>8.19</v>
      </c>
      <c r="S127" s="178"/>
      <c r="T127" s="180">
        <f>SUM(T128:T178)</f>
        <v>0</v>
      </c>
      <c r="AR127" s="181" t="s">
        <v>84</v>
      </c>
      <c r="AT127" s="182" t="s">
        <v>75</v>
      </c>
      <c r="AU127" s="182" t="s">
        <v>84</v>
      </c>
      <c r="AY127" s="181" t="s">
        <v>127</v>
      </c>
      <c r="BK127" s="183">
        <f>SUM(BK128:BK178)</f>
        <v>0</v>
      </c>
    </row>
    <row r="128" spans="1:65" s="2" customFormat="1" ht="24">
      <c r="A128" s="34"/>
      <c r="B128" s="35"/>
      <c r="C128" s="186" t="s">
        <v>84</v>
      </c>
      <c r="D128" s="186" t="s">
        <v>129</v>
      </c>
      <c r="E128" s="187" t="s">
        <v>479</v>
      </c>
      <c r="F128" s="188" t="s">
        <v>480</v>
      </c>
      <c r="G128" s="189" t="s">
        <v>223</v>
      </c>
      <c r="H128" s="190">
        <v>9</v>
      </c>
      <c r="I128" s="191"/>
      <c r="J128" s="192">
        <f>ROUND(I128*H128,2)</f>
        <v>0</v>
      </c>
      <c r="K128" s="188" t="s">
        <v>133</v>
      </c>
      <c r="L128" s="39"/>
      <c r="M128" s="193" t="s">
        <v>1</v>
      </c>
      <c r="N128" s="194" t="s">
        <v>41</v>
      </c>
      <c r="O128" s="71"/>
      <c r="P128" s="195">
        <f>O128*H128</f>
        <v>0</v>
      </c>
      <c r="Q128" s="195">
        <v>0</v>
      </c>
      <c r="R128" s="195">
        <f>Q128*H128</f>
        <v>0</v>
      </c>
      <c r="S128" s="195">
        <v>0</v>
      </c>
      <c r="T128" s="196">
        <f>S128*H128</f>
        <v>0</v>
      </c>
      <c r="U128" s="34"/>
      <c r="V128" s="34"/>
      <c r="W128" s="34"/>
      <c r="X128" s="34"/>
      <c r="Y128" s="34"/>
      <c r="Z128" s="34"/>
      <c r="AA128" s="34"/>
      <c r="AB128" s="34"/>
      <c r="AC128" s="34"/>
      <c r="AD128" s="34"/>
      <c r="AE128" s="34"/>
      <c r="AR128" s="197" t="s">
        <v>134</v>
      </c>
      <c r="AT128" s="197" t="s">
        <v>129</v>
      </c>
      <c r="AU128" s="197" t="s">
        <v>86</v>
      </c>
      <c r="AY128" s="17" t="s">
        <v>127</v>
      </c>
      <c r="BE128" s="198">
        <f>IF(N128="základní",J128,0)</f>
        <v>0</v>
      </c>
      <c r="BF128" s="198">
        <f>IF(N128="snížená",J128,0)</f>
        <v>0</v>
      </c>
      <c r="BG128" s="198">
        <f>IF(N128="zákl. přenesená",J128,0)</f>
        <v>0</v>
      </c>
      <c r="BH128" s="198">
        <f>IF(N128="sníž. přenesená",J128,0)</f>
        <v>0</v>
      </c>
      <c r="BI128" s="198">
        <f>IF(N128="nulová",J128,0)</f>
        <v>0</v>
      </c>
      <c r="BJ128" s="17" t="s">
        <v>84</v>
      </c>
      <c r="BK128" s="198">
        <f>ROUND(I128*H128,2)</f>
        <v>0</v>
      </c>
      <c r="BL128" s="17" t="s">
        <v>134</v>
      </c>
      <c r="BM128" s="197" t="s">
        <v>481</v>
      </c>
    </row>
    <row r="129" spans="1:47" s="2" customFormat="1" ht="19.5">
      <c r="A129" s="34"/>
      <c r="B129" s="35"/>
      <c r="C129" s="36"/>
      <c r="D129" s="199" t="s">
        <v>136</v>
      </c>
      <c r="E129" s="36"/>
      <c r="F129" s="200" t="s">
        <v>482</v>
      </c>
      <c r="G129" s="36"/>
      <c r="H129" s="36"/>
      <c r="I129" s="201"/>
      <c r="J129" s="36"/>
      <c r="K129" s="36"/>
      <c r="L129" s="39"/>
      <c r="M129" s="202"/>
      <c r="N129" s="203"/>
      <c r="O129" s="71"/>
      <c r="P129" s="71"/>
      <c r="Q129" s="71"/>
      <c r="R129" s="71"/>
      <c r="S129" s="71"/>
      <c r="T129" s="72"/>
      <c r="U129" s="34"/>
      <c r="V129" s="34"/>
      <c r="W129" s="34"/>
      <c r="X129" s="34"/>
      <c r="Y129" s="34"/>
      <c r="Z129" s="34"/>
      <c r="AA129" s="34"/>
      <c r="AB129" s="34"/>
      <c r="AC129" s="34"/>
      <c r="AD129" s="34"/>
      <c r="AE129" s="34"/>
      <c r="AT129" s="17" t="s">
        <v>136</v>
      </c>
      <c r="AU129" s="17" t="s">
        <v>86</v>
      </c>
    </row>
    <row r="130" spans="2:51" s="15" customFormat="1" ht="11.25">
      <c r="B130" s="227"/>
      <c r="C130" s="228"/>
      <c r="D130" s="199" t="s">
        <v>138</v>
      </c>
      <c r="E130" s="229" t="s">
        <v>1</v>
      </c>
      <c r="F130" s="230" t="s">
        <v>483</v>
      </c>
      <c r="G130" s="228"/>
      <c r="H130" s="229" t="s">
        <v>1</v>
      </c>
      <c r="I130" s="231"/>
      <c r="J130" s="228"/>
      <c r="K130" s="228"/>
      <c r="L130" s="232"/>
      <c r="M130" s="233"/>
      <c r="N130" s="234"/>
      <c r="O130" s="234"/>
      <c r="P130" s="234"/>
      <c r="Q130" s="234"/>
      <c r="R130" s="234"/>
      <c r="S130" s="234"/>
      <c r="T130" s="235"/>
      <c r="AT130" s="236" t="s">
        <v>138</v>
      </c>
      <c r="AU130" s="236" t="s">
        <v>86</v>
      </c>
      <c r="AV130" s="15" t="s">
        <v>84</v>
      </c>
      <c r="AW130" s="15" t="s">
        <v>32</v>
      </c>
      <c r="AX130" s="15" t="s">
        <v>76</v>
      </c>
      <c r="AY130" s="236" t="s">
        <v>127</v>
      </c>
    </row>
    <row r="131" spans="2:51" s="13" customFormat="1" ht="11.25">
      <c r="B131" s="204"/>
      <c r="C131" s="205"/>
      <c r="D131" s="199" t="s">
        <v>138</v>
      </c>
      <c r="E131" s="206" t="s">
        <v>1</v>
      </c>
      <c r="F131" s="207" t="s">
        <v>484</v>
      </c>
      <c r="G131" s="205"/>
      <c r="H131" s="208">
        <v>9</v>
      </c>
      <c r="I131" s="209"/>
      <c r="J131" s="205"/>
      <c r="K131" s="205"/>
      <c r="L131" s="210"/>
      <c r="M131" s="211"/>
      <c r="N131" s="212"/>
      <c r="O131" s="212"/>
      <c r="P131" s="212"/>
      <c r="Q131" s="212"/>
      <c r="R131" s="212"/>
      <c r="S131" s="212"/>
      <c r="T131" s="213"/>
      <c r="AT131" s="214" t="s">
        <v>138</v>
      </c>
      <c r="AU131" s="214" t="s">
        <v>86</v>
      </c>
      <c r="AV131" s="13" t="s">
        <v>86</v>
      </c>
      <c r="AW131" s="13" t="s">
        <v>32</v>
      </c>
      <c r="AX131" s="13" t="s">
        <v>84</v>
      </c>
      <c r="AY131" s="214" t="s">
        <v>127</v>
      </c>
    </row>
    <row r="132" spans="1:65" s="2" customFormat="1" ht="24">
      <c r="A132" s="34"/>
      <c r="B132" s="35"/>
      <c r="C132" s="186" t="s">
        <v>86</v>
      </c>
      <c r="D132" s="186" t="s">
        <v>129</v>
      </c>
      <c r="E132" s="187" t="s">
        <v>485</v>
      </c>
      <c r="F132" s="188" t="s">
        <v>486</v>
      </c>
      <c r="G132" s="189" t="s">
        <v>223</v>
      </c>
      <c r="H132" s="190">
        <v>17.95</v>
      </c>
      <c r="I132" s="191"/>
      <c r="J132" s="192">
        <f>ROUND(I132*H132,2)</f>
        <v>0</v>
      </c>
      <c r="K132" s="188" t="s">
        <v>133</v>
      </c>
      <c r="L132" s="39"/>
      <c r="M132" s="193" t="s">
        <v>1</v>
      </c>
      <c r="N132" s="194" t="s">
        <v>41</v>
      </c>
      <c r="O132" s="71"/>
      <c r="P132" s="195">
        <f>O132*H132</f>
        <v>0</v>
      </c>
      <c r="Q132" s="195">
        <v>0</v>
      </c>
      <c r="R132" s="195">
        <f>Q132*H132</f>
        <v>0</v>
      </c>
      <c r="S132" s="195">
        <v>0</v>
      </c>
      <c r="T132" s="196">
        <f>S132*H132</f>
        <v>0</v>
      </c>
      <c r="U132" s="34"/>
      <c r="V132" s="34"/>
      <c r="W132" s="34"/>
      <c r="X132" s="34"/>
      <c r="Y132" s="34"/>
      <c r="Z132" s="34"/>
      <c r="AA132" s="34"/>
      <c r="AB132" s="34"/>
      <c r="AC132" s="34"/>
      <c r="AD132" s="34"/>
      <c r="AE132" s="34"/>
      <c r="AR132" s="197" t="s">
        <v>134</v>
      </c>
      <c r="AT132" s="197" t="s">
        <v>129</v>
      </c>
      <c r="AU132" s="197" t="s">
        <v>86</v>
      </c>
      <c r="AY132" s="17" t="s">
        <v>127</v>
      </c>
      <c r="BE132" s="198">
        <f>IF(N132="základní",J132,0)</f>
        <v>0</v>
      </c>
      <c r="BF132" s="198">
        <f>IF(N132="snížená",J132,0)</f>
        <v>0</v>
      </c>
      <c r="BG132" s="198">
        <f>IF(N132="zákl. přenesená",J132,0)</f>
        <v>0</v>
      </c>
      <c r="BH132" s="198">
        <f>IF(N132="sníž. přenesená",J132,0)</f>
        <v>0</v>
      </c>
      <c r="BI132" s="198">
        <f>IF(N132="nulová",J132,0)</f>
        <v>0</v>
      </c>
      <c r="BJ132" s="17" t="s">
        <v>84</v>
      </c>
      <c r="BK132" s="198">
        <f>ROUND(I132*H132,2)</f>
        <v>0</v>
      </c>
      <c r="BL132" s="17" t="s">
        <v>134</v>
      </c>
      <c r="BM132" s="197" t="s">
        <v>487</v>
      </c>
    </row>
    <row r="133" spans="1:47" s="2" customFormat="1" ht="29.25">
      <c r="A133" s="34"/>
      <c r="B133" s="35"/>
      <c r="C133" s="36"/>
      <c r="D133" s="199" t="s">
        <v>136</v>
      </c>
      <c r="E133" s="36"/>
      <c r="F133" s="200" t="s">
        <v>488</v>
      </c>
      <c r="G133" s="36"/>
      <c r="H133" s="36"/>
      <c r="I133" s="201"/>
      <c r="J133" s="36"/>
      <c r="K133" s="36"/>
      <c r="L133" s="39"/>
      <c r="M133" s="202"/>
      <c r="N133" s="203"/>
      <c r="O133" s="71"/>
      <c r="P133" s="71"/>
      <c r="Q133" s="71"/>
      <c r="R133" s="71"/>
      <c r="S133" s="71"/>
      <c r="T133" s="72"/>
      <c r="U133" s="34"/>
      <c r="V133" s="34"/>
      <c r="W133" s="34"/>
      <c r="X133" s="34"/>
      <c r="Y133" s="34"/>
      <c r="Z133" s="34"/>
      <c r="AA133" s="34"/>
      <c r="AB133" s="34"/>
      <c r="AC133" s="34"/>
      <c r="AD133" s="34"/>
      <c r="AE133" s="34"/>
      <c r="AT133" s="17" t="s">
        <v>136</v>
      </c>
      <c r="AU133" s="17" t="s">
        <v>86</v>
      </c>
    </row>
    <row r="134" spans="2:51" s="15" customFormat="1" ht="11.25">
      <c r="B134" s="227"/>
      <c r="C134" s="228"/>
      <c r="D134" s="199" t="s">
        <v>138</v>
      </c>
      <c r="E134" s="229" t="s">
        <v>1</v>
      </c>
      <c r="F134" s="230" t="s">
        <v>489</v>
      </c>
      <c r="G134" s="228"/>
      <c r="H134" s="229" t="s">
        <v>1</v>
      </c>
      <c r="I134" s="231"/>
      <c r="J134" s="228"/>
      <c r="K134" s="228"/>
      <c r="L134" s="232"/>
      <c r="M134" s="233"/>
      <c r="N134" s="234"/>
      <c r="O134" s="234"/>
      <c r="P134" s="234"/>
      <c r="Q134" s="234"/>
      <c r="R134" s="234"/>
      <c r="S134" s="234"/>
      <c r="T134" s="235"/>
      <c r="AT134" s="236" t="s">
        <v>138</v>
      </c>
      <c r="AU134" s="236" t="s">
        <v>86</v>
      </c>
      <c r="AV134" s="15" t="s">
        <v>84</v>
      </c>
      <c r="AW134" s="15" t="s">
        <v>32</v>
      </c>
      <c r="AX134" s="15" t="s">
        <v>76</v>
      </c>
      <c r="AY134" s="236" t="s">
        <v>127</v>
      </c>
    </row>
    <row r="135" spans="2:51" s="13" customFormat="1" ht="11.25">
      <c r="B135" s="204"/>
      <c r="C135" s="205"/>
      <c r="D135" s="199" t="s">
        <v>138</v>
      </c>
      <c r="E135" s="206" t="s">
        <v>1</v>
      </c>
      <c r="F135" s="207" t="s">
        <v>490</v>
      </c>
      <c r="G135" s="205"/>
      <c r="H135" s="208">
        <v>8.98</v>
      </c>
      <c r="I135" s="209"/>
      <c r="J135" s="205"/>
      <c r="K135" s="205"/>
      <c r="L135" s="210"/>
      <c r="M135" s="211"/>
      <c r="N135" s="212"/>
      <c r="O135" s="212"/>
      <c r="P135" s="212"/>
      <c r="Q135" s="212"/>
      <c r="R135" s="212"/>
      <c r="S135" s="212"/>
      <c r="T135" s="213"/>
      <c r="AT135" s="214" t="s">
        <v>138</v>
      </c>
      <c r="AU135" s="214" t="s">
        <v>86</v>
      </c>
      <c r="AV135" s="13" t="s">
        <v>86</v>
      </c>
      <c r="AW135" s="13" t="s">
        <v>32</v>
      </c>
      <c r="AX135" s="13" t="s">
        <v>76</v>
      </c>
      <c r="AY135" s="214" t="s">
        <v>127</v>
      </c>
    </row>
    <row r="136" spans="2:51" s="13" customFormat="1" ht="11.25">
      <c r="B136" s="204"/>
      <c r="C136" s="205"/>
      <c r="D136" s="199" t="s">
        <v>138</v>
      </c>
      <c r="E136" s="206" t="s">
        <v>1</v>
      </c>
      <c r="F136" s="207" t="s">
        <v>491</v>
      </c>
      <c r="G136" s="205"/>
      <c r="H136" s="208">
        <v>1.52</v>
      </c>
      <c r="I136" s="209"/>
      <c r="J136" s="205"/>
      <c r="K136" s="205"/>
      <c r="L136" s="210"/>
      <c r="M136" s="211"/>
      <c r="N136" s="212"/>
      <c r="O136" s="212"/>
      <c r="P136" s="212"/>
      <c r="Q136" s="212"/>
      <c r="R136" s="212"/>
      <c r="S136" s="212"/>
      <c r="T136" s="213"/>
      <c r="AT136" s="214" t="s">
        <v>138</v>
      </c>
      <c r="AU136" s="214" t="s">
        <v>86</v>
      </c>
      <c r="AV136" s="13" t="s">
        <v>86</v>
      </c>
      <c r="AW136" s="13" t="s">
        <v>32</v>
      </c>
      <c r="AX136" s="13" t="s">
        <v>76</v>
      </c>
      <c r="AY136" s="214" t="s">
        <v>127</v>
      </c>
    </row>
    <row r="137" spans="2:51" s="13" customFormat="1" ht="11.25">
      <c r="B137" s="204"/>
      <c r="C137" s="205"/>
      <c r="D137" s="199" t="s">
        <v>138</v>
      </c>
      <c r="E137" s="206" t="s">
        <v>1</v>
      </c>
      <c r="F137" s="207" t="s">
        <v>492</v>
      </c>
      <c r="G137" s="205"/>
      <c r="H137" s="208">
        <v>4.59</v>
      </c>
      <c r="I137" s="209"/>
      <c r="J137" s="205"/>
      <c r="K137" s="205"/>
      <c r="L137" s="210"/>
      <c r="M137" s="211"/>
      <c r="N137" s="212"/>
      <c r="O137" s="212"/>
      <c r="P137" s="212"/>
      <c r="Q137" s="212"/>
      <c r="R137" s="212"/>
      <c r="S137" s="212"/>
      <c r="T137" s="213"/>
      <c r="AT137" s="214" t="s">
        <v>138</v>
      </c>
      <c r="AU137" s="214" t="s">
        <v>86</v>
      </c>
      <c r="AV137" s="13" t="s">
        <v>86</v>
      </c>
      <c r="AW137" s="13" t="s">
        <v>32</v>
      </c>
      <c r="AX137" s="13" t="s">
        <v>76</v>
      </c>
      <c r="AY137" s="214" t="s">
        <v>127</v>
      </c>
    </row>
    <row r="138" spans="2:51" s="13" customFormat="1" ht="11.25">
      <c r="B138" s="204"/>
      <c r="C138" s="205"/>
      <c r="D138" s="199" t="s">
        <v>138</v>
      </c>
      <c r="E138" s="206" t="s">
        <v>1</v>
      </c>
      <c r="F138" s="207" t="s">
        <v>493</v>
      </c>
      <c r="G138" s="205"/>
      <c r="H138" s="208">
        <v>1.04</v>
      </c>
      <c r="I138" s="209"/>
      <c r="J138" s="205"/>
      <c r="K138" s="205"/>
      <c r="L138" s="210"/>
      <c r="M138" s="211"/>
      <c r="N138" s="212"/>
      <c r="O138" s="212"/>
      <c r="P138" s="212"/>
      <c r="Q138" s="212"/>
      <c r="R138" s="212"/>
      <c r="S138" s="212"/>
      <c r="T138" s="213"/>
      <c r="AT138" s="214" t="s">
        <v>138</v>
      </c>
      <c r="AU138" s="214" t="s">
        <v>86</v>
      </c>
      <c r="AV138" s="13" t="s">
        <v>86</v>
      </c>
      <c r="AW138" s="13" t="s">
        <v>32</v>
      </c>
      <c r="AX138" s="13" t="s">
        <v>76</v>
      </c>
      <c r="AY138" s="214" t="s">
        <v>127</v>
      </c>
    </row>
    <row r="139" spans="2:51" s="13" customFormat="1" ht="11.25">
      <c r="B139" s="204"/>
      <c r="C139" s="205"/>
      <c r="D139" s="199" t="s">
        <v>138</v>
      </c>
      <c r="E139" s="206" t="s">
        <v>1</v>
      </c>
      <c r="F139" s="207" t="s">
        <v>494</v>
      </c>
      <c r="G139" s="205"/>
      <c r="H139" s="208">
        <v>1.82</v>
      </c>
      <c r="I139" s="209"/>
      <c r="J139" s="205"/>
      <c r="K139" s="205"/>
      <c r="L139" s="210"/>
      <c r="M139" s="211"/>
      <c r="N139" s="212"/>
      <c r="O139" s="212"/>
      <c r="P139" s="212"/>
      <c r="Q139" s="212"/>
      <c r="R139" s="212"/>
      <c r="S139" s="212"/>
      <c r="T139" s="213"/>
      <c r="AT139" s="214" t="s">
        <v>138</v>
      </c>
      <c r="AU139" s="214" t="s">
        <v>86</v>
      </c>
      <c r="AV139" s="13" t="s">
        <v>86</v>
      </c>
      <c r="AW139" s="13" t="s">
        <v>32</v>
      </c>
      <c r="AX139" s="13" t="s">
        <v>76</v>
      </c>
      <c r="AY139" s="214" t="s">
        <v>127</v>
      </c>
    </row>
    <row r="140" spans="2:51" s="14" customFormat="1" ht="11.25">
      <c r="B140" s="215"/>
      <c r="C140" s="216"/>
      <c r="D140" s="199" t="s">
        <v>138</v>
      </c>
      <c r="E140" s="217" t="s">
        <v>1</v>
      </c>
      <c r="F140" s="218" t="s">
        <v>142</v>
      </c>
      <c r="G140" s="216"/>
      <c r="H140" s="219">
        <v>17.95</v>
      </c>
      <c r="I140" s="220"/>
      <c r="J140" s="216"/>
      <c r="K140" s="216"/>
      <c r="L140" s="221"/>
      <c r="M140" s="222"/>
      <c r="N140" s="223"/>
      <c r="O140" s="223"/>
      <c r="P140" s="223"/>
      <c r="Q140" s="223"/>
      <c r="R140" s="223"/>
      <c r="S140" s="223"/>
      <c r="T140" s="224"/>
      <c r="AT140" s="225" t="s">
        <v>138</v>
      </c>
      <c r="AU140" s="225" t="s">
        <v>86</v>
      </c>
      <c r="AV140" s="14" t="s">
        <v>134</v>
      </c>
      <c r="AW140" s="14" t="s">
        <v>32</v>
      </c>
      <c r="AX140" s="14" t="s">
        <v>84</v>
      </c>
      <c r="AY140" s="225" t="s">
        <v>127</v>
      </c>
    </row>
    <row r="141" spans="1:65" s="2" customFormat="1" ht="24">
      <c r="A141" s="34"/>
      <c r="B141" s="35"/>
      <c r="C141" s="186" t="s">
        <v>151</v>
      </c>
      <c r="D141" s="186" t="s">
        <v>129</v>
      </c>
      <c r="E141" s="187" t="s">
        <v>353</v>
      </c>
      <c r="F141" s="188" t="s">
        <v>354</v>
      </c>
      <c r="G141" s="189" t="s">
        <v>223</v>
      </c>
      <c r="H141" s="190">
        <v>12.97</v>
      </c>
      <c r="I141" s="191"/>
      <c r="J141" s="192">
        <f>ROUND(I141*H141,2)</f>
        <v>0</v>
      </c>
      <c r="K141" s="188" t="s">
        <v>133</v>
      </c>
      <c r="L141" s="39"/>
      <c r="M141" s="193" t="s">
        <v>1</v>
      </c>
      <c r="N141" s="194" t="s">
        <v>41</v>
      </c>
      <c r="O141" s="71"/>
      <c r="P141" s="195">
        <f>O141*H141</f>
        <v>0</v>
      </c>
      <c r="Q141" s="195">
        <v>0</v>
      </c>
      <c r="R141" s="195">
        <f>Q141*H141</f>
        <v>0</v>
      </c>
      <c r="S141" s="195">
        <v>0</v>
      </c>
      <c r="T141" s="196">
        <f>S141*H141</f>
        <v>0</v>
      </c>
      <c r="U141" s="34"/>
      <c r="V141" s="34"/>
      <c r="W141" s="34"/>
      <c r="X141" s="34"/>
      <c r="Y141" s="34"/>
      <c r="Z141" s="34"/>
      <c r="AA141" s="34"/>
      <c r="AB141" s="34"/>
      <c r="AC141" s="34"/>
      <c r="AD141" s="34"/>
      <c r="AE141" s="34"/>
      <c r="AR141" s="197" t="s">
        <v>134</v>
      </c>
      <c r="AT141" s="197" t="s">
        <v>129</v>
      </c>
      <c r="AU141" s="197" t="s">
        <v>86</v>
      </c>
      <c r="AY141" s="17" t="s">
        <v>127</v>
      </c>
      <c r="BE141" s="198">
        <f>IF(N141="základní",J141,0)</f>
        <v>0</v>
      </c>
      <c r="BF141" s="198">
        <f>IF(N141="snížená",J141,0)</f>
        <v>0</v>
      </c>
      <c r="BG141" s="198">
        <f>IF(N141="zákl. přenesená",J141,0)</f>
        <v>0</v>
      </c>
      <c r="BH141" s="198">
        <f>IF(N141="sníž. přenesená",J141,0)</f>
        <v>0</v>
      </c>
      <c r="BI141" s="198">
        <f>IF(N141="nulová",J141,0)</f>
        <v>0</v>
      </c>
      <c r="BJ141" s="17" t="s">
        <v>84</v>
      </c>
      <c r="BK141" s="198">
        <f>ROUND(I141*H141,2)</f>
        <v>0</v>
      </c>
      <c r="BL141" s="17" t="s">
        <v>134</v>
      </c>
      <c r="BM141" s="197" t="s">
        <v>495</v>
      </c>
    </row>
    <row r="142" spans="1:47" s="2" customFormat="1" ht="39">
      <c r="A142" s="34"/>
      <c r="B142" s="35"/>
      <c r="C142" s="36"/>
      <c r="D142" s="199" t="s">
        <v>136</v>
      </c>
      <c r="E142" s="36"/>
      <c r="F142" s="200" t="s">
        <v>356</v>
      </c>
      <c r="G142" s="36"/>
      <c r="H142" s="36"/>
      <c r="I142" s="201"/>
      <c r="J142" s="36"/>
      <c r="K142" s="36"/>
      <c r="L142" s="39"/>
      <c r="M142" s="202"/>
      <c r="N142" s="203"/>
      <c r="O142" s="71"/>
      <c r="P142" s="71"/>
      <c r="Q142" s="71"/>
      <c r="R142" s="71"/>
      <c r="S142" s="71"/>
      <c r="T142" s="72"/>
      <c r="U142" s="34"/>
      <c r="V142" s="34"/>
      <c r="W142" s="34"/>
      <c r="X142" s="34"/>
      <c r="Y142" s="34"/>
      <c r="Z142" s="34"/>
      <c r="AA142" s="34"/>
      <c r="AB142" s="34"/>
      <c r="AC142" s="34"/>
      <c r="AD142" s="34"/>
      <c r="AE142" s="34"/>
      <c r="AT142" s="17" t="s">
        <v>136</v>
      </c>
      <c r="AU142" s="17" t="s">
        <v>86</v>
      </c>
    </row>
    <row r="143" spans="2:51" s="15" customFormat="1" ht="11.25">
      <c r="B143" s="227"/>
      <c r="C143" s="228"/>
      <c r="D143" s="199" t="s">
        <v>138</v>
      </c>
      <c r="E143" s="229" t="s">
        <v>1</v>
      </c>
      <c r="F143" s="230" t="s">
        <v>496</v>
      </c>
      <c r="G143" s="228"/>
      <c r="H143" s="229" t="s">
        <v>1</v>
      </c>
      <c r="I143" s="231"/>
      <c r="J143" s="228"/>
      <c r="K143" s="228"/>
      <c r="L143" s="232"/>
      <c r="M143" s="233"/>
      <c r="N143" s="234"/>
      <c r="O143" s="234"/>
      <c r="P143" s="234"/>
      <c r="Q143" s="234"/>
      <c r="R143" s="234"/>
      <c r="S143" s="234"/>
      <c r="T143" s="235"/>
      <c r="AT143" s="236" t="s">
        <v>138</v>
      </c>
      <c r="AU143" s="236" t="s">
        <v>86</v>
      </c>
      <c r="AV143" s="15" t="s">
        <v>84</v>
      </c>
      <c r="AW143" s="15" t="s">
        <v>32</v>
      </c>
      <c r="AX143" s="15" t="s">
        <v>76</v>
      </c>
      <c r="AY143" s="236" t="s">
        <v>127</v>
      </c>
    </row>
    <row r="144" spans="2:51" s="15" customFormat="1" ht="11.25">
      <c r="B144" s="227"/>
      <c r="C144" s="228"/>
      <c r="D144" s="199" t="s">
        <v>138</v>
      </c>
      <c r="E144" s="229" t="s">
        <v>1</v>
      </c>
      <c r="F144" s="230" t="s">
        <v>497</v>
      </c>
      <c r="G144" s="228"/>
      <c r="H144" s="229" t="s">
        <v>1</v>
      </c>
      <c r="I144" s="231"/>
      <c r="J144" s="228"/>
      <c r="K144" s="228"/>
      <c r="L144" s="232"/>
      <c r="M144" s="233"/>
      <c r="N144" s="234"/>
      <c r="O144" s="234"/>
      <c r="P144" s="234"/>
      <c r="Q144" s="234"/>
      <c r="R144" s="234"/>
      <c r="S144" s="234"/>
      <c r="T144" s="235"/>
      <c r="AT144" s="236" t="s">
        <v>138</v>
      </c>
      <c r="AU144" s="236" t="s">
        <v>86</v>
      </c>
      <c r="AV144" s="15" t="s">
        <v>84</v>
      </c>
      <c r="AW144" s="15" t="s">
        <v>32</v>
      </c>
      <c r="AX144" s="15" t="s">
        <v>76</v>
      </c>
      <c r="AY144" s="236" t="s">
        <v>127</v>
      </c>
    </row>
    <row r="145" spans="2:51" s="13" customFormat="1" ht="11.25">
      <c r="B145" s="204"/>
      <c r="C145" s="205"/>
      <c r="D145" s="199" t="s">
        <v>138</v>
      </c>
      <c r="E145" s="206" t="s">
        <v>1</v>
      </c>
      <c r="F145" s="207" t="s">
        <v>492</v>
      </c>
      <c r="G145" s="205"/>
      <c r="H145" s="208">
        <v>4.59</v>
      </c>
      <c r="I145" s="209"/>
      <c r="J145" s="205"/>
      <c r="K145" s="205"/>
      <c r="L145" s="210"/>
      <c r="M145" s="211"/>
      <c r="N145" s="212"/>
      <c r="O145" s="212"/>
      <c r="P145" s="212"/>
      <c r="Q145" s="212"/>
      <c r="R145" s="212"/>
      <c r="S145" s="212"/>
      <c r="T145" s="213"/>
      <c r="AT145" s="214" t="s">
        <v>138</v>
      </c>
      <c r="AU145" s="214" t="s">
        <v>86</v>
      </c>
      <c r="AV145" s="13" t="s">
        <v>86</v>
      </c>
      <c r="AW145" s="13" t="s">
        <v>32</v>
      </c>
      <c r="AX145" s="13" t="s">
        <v>76</v>
      </c>
      <c r="AY145" s="214" t="s">
        <v>127</v>
      </c>
    </row>
    <row r="146" spans="2:51" s="13" customFormat="1" ht="11.25">
      <c r="B146" s="204"/>
      <c r="C146" s="205"/>
      <c r="D146" s="199" t="s">
        <v>138</v>
      </c>
      <c r="E146" s="206" t="s">
        <v>1</v>
      </c>
      <c r="F146" s="207" t="s">
        <v>493</v>
      </c>
      <c r="G146" s="205"/>
      <c r="H146" s="208">
        <v>1.04</v>
      </c>
      <c r="I146" s="209"/>
      <c r="J146" s="205"/>
      <c r="K146" s="205"/>
      <c r="L146" s="210"/>
      <c r="M146" s="211"/>
      <c r="N146" s="212"/>
      <c r="O146" s="212"/>
      <c r="P146" s="212"/>
      <c r="Q146" s="212"/>
      <c r="R146" s="212"/>
      <c r="S146" s="212"/>
      <c r="T146" s="213"/>
      <c r="AT146" s="214" t="s">
        <v>138</v>
      </c>
      <c r="AU146" s="214" t="s">
        <v>86</v>
      </c>
      <c r="AV146" s="13" t="s">
        <v>86</v>
      </c>
      <c r="AW146" s="13" t="s">
        <v>32</v>
      </c>
      <c r="AX146" s="13" t="s">
        <v>76</v>
      </c>
      <c r="AY146" s="214" t="s">
        <v>127</v>
      </c>
    </row>
    <row r="147" spans="2:51" s="13" customFormat="1" ht="11.25">
      <c r="B147" s="204"/>
      <c r="C147" s="205"/>
      <c r="D147" s="199" t="s">
        <v>138</v>
      </c>
      <c r="E147" s="206" t="s">
        <v>1</v>
      </c>
      <c r="F147" s="207" t="s">
        <v>494</v>
      </c>
      <c r="G147" s="205"/>
      <c r="H147" s="208">
        <v>1.82</v>
      </c>
      <c r="I147" s="209"/>
      <c r="J147" s="205"/>
      <c r="K147" s="205"/>
      <c r="L147" s="210"/>
      <c r="M147" s="211"/>
      <c r="N147" s="212"/>
      <c r="O147" s="212"/>
      <c r="P147" s="212"/>
      <c r="Q147" s="212"/>
      <c r="R147" s="212"/>
      <c r="S147" s="212"/>
      <c r="T147" s="213"/>
      <c r="AT147" s="214" t="s">
        <v>138</v>
      </c>
      <c r="AU147" s="214" t="s">
        <v>86</v>
      </c>
      <c r="AV147" s="13" t="s">
        <v>86</v>
      </c>
      <c r="AW147" s="13" t="s">
        <v>32</v>
      </c>
      <c r="AX147" s="13" t="s">
        <v>76</v>
      </c>
      <c r="AY147" s="214" t="s">
        <v>127</v>
      </c>
    </row>
    <row r="148" spans="2:51" s="13" customFormat="1" ht="11.25">
      <c r="B148" s="204"/>
      <c r="C148" s="205"/>
      <c r="D148" s="199" t="s">
        <v>138</v>
      </c>
      <c r="E148" s="206" t="s">
        <v>1</v>
      </c>
      <c r="F148" s="207" t="s">
        <v>498</v>
      </c>
      <c r="G148" s="205"/>
      <c r="H148" s="208">
        <v>3.63</v>
      </c>
      <c r="I148" s="209"/>
      <c r="J148" s="205"/>
      <c r="K148" s="205"/>
      <c r="L148" s="210"/>
      <c r="M148" s="211"/>
      <c r="N148" s="212"/>
      <c r="O148" s="212"/>
      <c r="P148" s="212"/>
      <c r="Q148" s="212"/>
      <c r="R148" s="212"/>
      <c r="S148" s="212"/>
      <c r="T148" s="213"/>
      <c r="AT148" s="214" t="s">
        <v>138</v>
      </c>
      <c r="AU148" s="214" t="s">
        <v>86</v>
      </c>
      <c r="AV148" s="13" t="s">
        <v>86</v>
      </c>
      <c r="AW148" s="13" t="s">
        <v>32</v>
      </c>
      <c r="AX148" s="13" t="s">
        <v>76</v>
      </c>
      <c r="AY148" s="214" t="s">
        <v>127</v>
      </c>
    </row>
    <row r="149" spans="2:51" s="13" customFormat="1" ht="11.25">
      <c r="B149" s="204"/>
      <c r="C149" s="205"/>
      <c r="D149" s="199" t="s">
        <v>138</v>
      </c>
      <c r="E149" s="206" t="s">
        <v>1</v>
      </c>
      <c r="F149" s="207" t="s">
        <v>499</v>
      </c>
      <c r="G149" s="205"/>
      <c r="H149" s="208">
        <v>0.95</v>
      </c>
      <c r="I149" s="209"/>
      <c r="J149" s="205"/>
      <c r="K149" s="205"/>
      <c r="L149" s="210"/>
      <c r="M149" s="211"/>
      <c r="N149" s="212"/>
      <c r="O149" s="212"/>
      <c r="P149" s="212"/>
      <c r="Q149" s="212"/>
      <c r="R149" s="212"/>
      <c r="S149" s="212"/>
      <c r="T149" s="213"/>
      <c r="AT149" s="214" t="s">
        <v>138</v>
      </c>
      <c r="AU149" s="214" t="s">
        <v>86</v>
      </c>
      <c r="AV149" s="13" t="s">
        <v>86</v>
      </c>
      <c r="AW149" s="13" t="s">
        <v>32</v>
      </c>
      <c r="AX149" s="13" t="s">
        <v>76</v>
      </c>
      <c r="AY149" s="214" t="s">
        <v>127</v>
      </c>
    </row>
    <row r="150" spans="2:51" s="13" customFormat="1" ht="11.25">
      <c r="B150" s="204"/>
      <c r="C150" s="205"/>
      <c r="D150" s="199" t="s">
        <v>138</v>
      </c>
      <c r="E150" s="206" t="s">
        <v>1</v>
      </c>
      <c r="F150" s="207" t="s">
        <v>500</v>
      </c>
      <c r="G150" s="205"/>
      <c r="H150" s="208">
        <v>0.94</v>
      </c>
      <c r="I150" s="209"/>
      <c r="J150" s="205"/>
      <c r="K150" s="205"/>
      <c r="L150" s="210"/>
      <c r="M150" s="211"/>
      <c r="N150" s="212"/>
      <c r="O150" s="212"/>
      <c r="P150" s="212"/>
      <c r="Q150" s="212"/>
      <c r="R150" s="212"/>
      <c r="S150" s="212"/>
      <c r="T150" s="213"/>
      <c r="AT150" s="214" t="s">
        <v>138</v>
      </c>
      <c r="AU150" s="214" t="s">
        <v>86</v>
      </c>
      <c r="AV150" s="13" t="s">
        <v>86</v>
      </c>
      <c r="AW150" s="13" t="s">
        <v>32</v>
      </c>
      <c r="AX150" s="13" t="s">
        <v>76</v>
      </c>
      <c r="AY150" s="214" t="s">
        <v>127</v>
      </c>
    </row>
    <row r="151" spans="2:51" s="14" customFormat="1" ht="11.25">
      <c r="B151" s="215"/>
      <c r="C151" s="216"/>
      <c r="D151" s="199" t="s">
        <v>138</v>
      </c>
      <c r="E151" s="217" t="s">
        <v>1</v>
      </c>
      <c r="F151" s="218" t="s">
        <v>142</v>
      </c>
      <c r="G151" s="216"/>
      <c r="H151" s="219">
        <v>12.969999999999999</v>
      </c>
      <c r="I151" s="220"/>
      <c r="J151" s="216"/>
      <c r="K151" s="216"/>
      <c r="L151" s="221"/>
      <c r="M151" s="222"/>
      <c r="N151" s="223"/>
      <c r="O151" s="223"/>
      <c r="P151" s="223"/>
      <c r="Q151" s="223"/>
      <c r="R151" s="223"/>
      <c r="S151" s="223"/>
      <c r="T151" s="224"/>
      <c r="AT151" s="225" t="s">
        <v>138</v>
      </c>
      <c r="AU151" s="225" t="s">
        <v>86</v>
      </c>
      <c r="AV151" s="14" t="s">
        <v>134</v>
      </c>
      <c r="AW151" s="14" t="s">
        <v>32</v>
      </c>
      <c r="AX151" s="14" t="s">
        <v>84</v>
      </c>
      <c r="AY151" s="225" t="s">
        <v>127</v>
      </c>
    </row>
    <row r="152" spans="1:65" s="2" customFormat="1" ht="24">
      <c r="A152" s="34"/>
      <c r="B152" s="35"/>
      <c r="C152" s="186" t="s">
        <v>134</v>
      </c>
      <c r="D152" s="186" t="s">
        <v>129</v>
      </c>
      <c r="E152" s="187" t="s">
        <v>501</v>
      </c>
      <c r="F152" s="188" t="s">
        <v>502</v>
      </c>
      <c r="G152" s="189" t="s">
        <v>223</v>
      </c>
      <c r="H152" s="190">
        <v>5.52</v>
      </c>
      <c r="I152" s="191"/>
      <c r="J152" s="192">
        <f>ROUND(I152*H152,2)</f>
        <v>0</v>
      </c>
      <c r="K152" s="188" t="s">
        <v>133</v>
      </c>
      <c r="L152" s="39"/>
      <c r="M152" s="193" t="s">
        <v>1</v>
      </c>
      <c r="N152" s="194" t="s">
        <v>41</v>
      </c>
      <c r="O152" s="71"/>
      <c r="P152" s="195">
        <f>O152*H152</f>
        <v>0</v>
      </c>
      <c r="Q152" s="195">
        <v>0</v>
      </c>
      <c r="R152" s="195">
        <f>Q152*H152</f>
        <v>0</v>
      </c>
      <c r="S152" s="195">
        <v>0</v>
      </c>
      <c r="T152" s="196">
        <f>S152*H152</f>
        <v>0</v>
      </c>
      <c r="U152" s="34"/>
      <c r="V152" s="34"/>
      <c r="W152" s="34"/>
      <c r="X152" s="34"/>
      <c r="Y152" s="34"/>
      <c r="Z152" s="34"/>
      <c r="AA152" s="34"/>
      <c r="AB152" s="34"/>
      <c r="AC152" s="34"/>
      <c r="AD152" s="34"/>
      <c r="AE152" s="34"/>
      <c r="AR152" s="197" t="s">
        <v>134</v>
      </c>
      <c r="AT152" s="197" t="s">
        <v>129</v>
      </c>
      <c r="AU152" s="197" t="s">
        <v>86</v>
      </c>
      <c r="AY152" s="17" t="s">
        <v>127</v>
      </c>
      <c r="BE152" s="198">
        <f>IF(N152="základní",J152,0)</f>
        <v>0</v>
      </c>
      <c r="BF152" s="198">
        <f>IF(N152="snížená",J152,0)</f>
        <v>0</v>
      </c>
      <c r="BG152" s="198">
        <f>IF(N152="zákl. přenesená",J152,0)</f>
        <v>0</v>
      </c>
      <c r="BH152" s="198">
        <f>IF(N152="sníž. přenesená",J152,0)</f>
        <v>0</v>
      </c>
      <c r="BI152" s="198">
        <f>IF(N152="nulová",J152,0)</f>
        <v>0</v>
      </c>
      <c r="BJ152" s="17" t="s">
        <v>84</v>
      </c>
      <c r="BK152" s="198">
        <f>ROUND(I152*H152,2)</f>
        <v>0</v>
      </c>
      <c r="BL152" s="17" t="s">
        <v>134</v>
      </c>
      <c r="BM152" s="197" t="s">
        <v>503</v>
      </c>
    </row>
    <row r="153" spans="1:47" s="2" customFormat="1" ht="29.25">
      <c r="A153" s="34"/>
      <c r="B153" s="35"/>
      <c r="C153" s="36"/>
      <c r="D153" s="199" t="s">
        <v>136</v>
      </c>
      <c r="E153" s="36"/>
      <c r="F153" s="200" t="s">
        <v>504</v>
      </c>
      <c r="G153" s="36"/>
      <c r="H153" s="36"/>
      <c r="I153" s="201"/>
      <c r="J153" s="36"/>
      <c r="K153" s="36"/>
      <c r="L153" s="39"/>
      <c r="M153" s="202"/>
      <c r="N153" s="203"/>
      <c r="O153" s="71"/>
      <c r="P153" s="71"/>
      <c r="Q153" s="71"/>
      <c r="R153" s="71"/>
      <c r="S153" s="71"/>
      <c r="T153" s="72"/>
      <c r="U153" s="34"/>
      <c r="V153" s="34"/>
      <c r="W153" s="34"/>
      <c r="X153" s="34"/>
      <c r="Y153" s="34"/>
      <c r="Z153" s="34"/>
      <c r="AA153" s="34"/>
      <c r="AB153" s="34"/>
      <c r="AC153" s="34"/>
      <c r="AD153" s="34"/>
      <c r="AE153" s="34"/>
      <c r="AT153" s="17" t="s">
        <v>136</v>
      </c>
      <c r="AU153" s="17" t="s">
        <v>86</v>
      </c>
    </row>
    <row r="154" spans="2:51" s="15" customFormat="1" ht="11.25">
      <c r="B154" s="227"/>
      <c r="C154" s="228"/>
      <c r="D154" s="199" t="s">
        <v>138</v>
      </c>
      <c r="E154" s="229" t="s">
        <v>1</v>
      </c>
      <c r="F154" s="230" t="s">
        <v>505</v>
      </c>
      <c r="G154" s="228"/>
      <c r="H154" s="229" t="s">
        <v>1</v>
      </c>
      <c r="I154" s="231"/>
      <c r="J154" s="228"/>
      <c r="K154" s="228"/>
      <c r="L154" s="232"/>
      <c r="M154" s="233"/>
      <c r="N154" s="234"/>
      <c r="O154" s="234"/>
      <c r="P154" s="234"/>
      <c r="Q154" s="234"/>
      <c r="R154" s="234"/>
      <c r="S154" s="234"/>
      <c r="T154" s="235"/>
      <c r="AT154" s="236" t="s">
        <v>138</v>
      </c>
      <c r="AU154" s="236" t="s">
        <v>86</v>
      </c>
      <c r="AV154" s="15" t="s">
        <v>84</v>
      </c>
      <c r="AW154" s="15" t="s">
        <v>32</v>
      </c>
      <c r="AX154" s="15" t="s">
        <v>76</v>
      </c>
      <c r="AY154" s="236" t="s">
        <v>127</v>
      </c>
    </row>
    <row r="155" spans="2:51" s="13" customFormat="1" ht="11.25">
      <c r="B155" s="204"/>
      <c r="C155" s="205"/>
      <c r="D155" s="199" t="s">
        <v>138</v>
      </c>
      <c r="E155" s="206" t="s">
        <v>1</v>
      </c>
      <c r="F155" s="207" t="s">
        <v>498</v>
      </c>
      <c r="G155" s="205"/>
      <c r="H155" s="208">
        <v>3.63</v>
      </c>
      <c r="I155" s="209"/>
      <c r="J155" s="205"/>
      <c r="K155" s="205"/>
      <c r="L155" s="210"/>
      <c r="M155" s="211"/>
      <c r="N155" s="212"/>
      <c r="O155" s="212"/>
      <c r="P155" s="212"/>
      <c r="Q155" s="212"/>
      <c r="R155" s="212"/>
      <c r="S155" s="212"/>
      <c r="T155" s="213"/>
      <c r="AT155" s="214" t="s">
        <v>138</v>
      </c>
      <c r="AU155" s="214" t="s">
        <v>86</v>
      </c>
      <c r="AV155" s="13" t="s">
        <v>86</v>
      </c>
      <c r="AW155" s="13" t="s">
        <v>32</v>
      </c>
      <c r="AX155" s="13" t="s">
        <v>76</v>
      </c>
      <c r="AY155" s="214" t="s">
        <v>127</v>
      </c>
    </row>
    <row r="156" spans="2:51" s="13" customFormat="1" ht="11.25">
      <c r="B156" s="204"/>
      <c r="C156" s="205"/>
      <c r="D156" s="199" t="s">
        <v>138</v>
      </c>
      <c r="E156" s="206" t="s">
        <v>1</v>
      </c>
      <c r="F156" s="207" t="s">
        <v>499</v>
      </c>
      <c r="G156" s="205"/>
      <c r="H156" s="208">
        <v>0.95</v>
      </c>
      <c r="I156" s="209"/>
      <c r="J156" s="205"/>
      <c r="K156" s="205"/>
      <c r="L156" s="210"/>
      <c r="M156" s="211"/>
      <c r="N156" s="212"/>
      <c r="O156" s="212"/>
      <c r="P156" s="212"/>
      <c r="Q156" s="212"/>
      <c r="R156" s="212"/>
      <c r="S156" s="212"/>
      <c r="T156" s="213"/>
      <c r="AT156" s="214" t="s">
        <v>138</v>
      </c>
      <c r="AU156" s="214" t="s">
        <v>86</v>
      </c>
      <c r="AV156" s="13" t="s">
        <v>86</v>
      </c>
      <c r="AW156" s="13" t="s">
        <v>32</v>
      </c>
      <c r="AX156" s="13" t="s">
        <v>76</v>
      </c>
      <c r="AY156" s="214" t="s">
        <v>127</v>
      </c>
    </row>
    <row r="157" spans="2:51" s="13" customFormat="1" ht="11.25">
      <c r="B157" s="204"/>
      <c r="C157" s="205"/>
      <c r="D157" s="199" t="s">
        <v>138</v>
      </c>
      <c r="E157" s="206" t="s">
        <v>1</v>
      </c>
      <c r="F157" s="207" t="s">
        <v>500</v>
      </c>
      <c r="G157" s="205"/>
      <c r="H157" s="208">
        <v>0.94</v>
      </c>
      <c r="I157" s="209"/>
      <c r="J157" s="205"/>
      <c r="K157" s="205"/>
      <c r="L157" s="210"/>
      <c r="M157" s="211"/>
      <c r="N157" s="212"/>
      <c r="O157" s="212"/>
      <c r="P157" s="212"/>
      <c r="Q157" s="212"/>
      <c r="R157" s="212"/>
      <c r="S157" s="212"/>
      <c r="T157" s="213"/>
      <c r="AT157" s="214" t="s">
        <v>138</v>
      </c>
      <c r="AU157" s="214" t="s">
        <v>86</v>
      </c>
      <c r="AV157" s="13" t="s">
        <v>86</v>
      </c>
      <c r="AW157" s="13" t="s">
        <v>32</v>
      </c>
      <c r="AX157" s="13" t="s">
        <v>76</v>
      </c>
      <c r="AY157" s="214" t="s">
        <v>127</v>
      </c>
    </row>
    <row r="158" spans="2:51" s="14" customFormat="1" ht="11.25">
      <c r="B158" s="215"/>
      <c r="C158" s="216"/>
      <c r="D158" s="199" t="s">
        <v>138</v>
      </c>
      <c r="E158" s="217" t="s">
        <v>1</v>
      </c>
      <c r="F158" s="218" t="s">
        <v>142</v>
      </c>
      <c r="G158" s="216"/>
      <c r="H158" s="219">
        <v>5.52</v>
      </c>
      <c r="I158" s="220"/>
      <c r="J158" s="216"/>
      <c r="K158" s="216"/>
      <c r="L158" s="221"/>
      <c r="M158" s="222"/>
      <c r="N158" s="223"/>
      <c r="O158" s="223"/>
      <c r="P158" s="223"/>
      <c r="Q158" s="223"/>
      <c r="R158" s="223"/>
      <c r="S158" s="223"/>
      <c r="T158" s="224"/>
      <c r="AT158" s="225" t="s">
        <v>138</v>
      </c>
      <c r="AU158" s="225" t="s">
        <v>86</v>
      </c>
      <c r="AV158" s="14" t="s">
        <v>134</v>
      </c>
      <c r="AW158" s="14" t="s">
        <v>32</v>
      </c>
      <c r="AX158" s="14" t="s">
        <v>84</v>
      </c>
      <c r="AY158" s="225" t="s">
        <v>127</v>
      </c>
    </row>
    <row r="159" spans="1:65" s="2" customFormat="1" ht="24">
      <c r="A159" s="34"/>
      <c r="B159" s="35"/>
      <c r="C159" s="186" t="s">
        <v>163</v>
      </c>
      <c r="D159" s="186" t="s">
        <v>129</v>
      </c>
      <c r="E159" s="187" t="s">
        <v>506</v>
      </c>
      <c r="F159" s="188" t="s">
        <v>507</v>
      </c>
      <c r="G159" s="189" t="s">
        <v>223</v>
      </c>
      <c r="H159" s="190">
        <v>2.78</v>
      </c>
      <c r="I159" s="191"/>
      <c r="J159" s="192">
        <f>ROUND(I159*H159,2)</f>
        <v>0</v>
      </c>
      <c r="K159" s="188" t="s">
        <v>133</v>
      </c>
      <c r="L159" s="39"/>
      <c r="M159" s="193" t="s">
        <v>1</v>
      </c>
      <c r="N159" s="194" t="s">
        <v>41</v>
      </c>
      <c r="O159" s="71"/>
      <c r="P159" s="195">
        <f>O159*H159</f>
        <v>0</v>
      </c>
      <c r="Q159" s="195">
        <v>0</v>
      </c>
      <c r="R159" s="195">
        <f>Q159*H159</f>
        <v>0</v>
      </c>
      <c r="S159" s="195">
        <v>0</v>
      </c>
      <c r="T159" s="196">
        <f>S159*H159</f>
        <v>0</v>
      </c>
      <c r="U159" s="34"/>
      <c r="V159" s="34"/>
      <c r="W159" s="34"/>
      <c r="X159" s="34"/>
      <c r="Y159" s="34"/>
      <c r="Z159" s="34"/>
      <c r="AA159" s="34"/>
      <c r="AB159" s="34"/>
      <c r="AC159" s="34"/>
      <c r="AD159" s="34"/>
      <c r="AE159" s="34"/>
      <c r="AR159" s="197" t="s">
        <v>134</v>
      </c>
      <c r="AT159" s="197" t="s">
        <v>129</v>
      </c>
      <c r="AU159" s="197" t="s">
        <v>86</v>
      </c>
      <c r="AY159" s="17" t="s">
        <v>127</v>
      </c>
      <c r="BE159" s="198">
        <f>IF(N159="základní",J159,0)</f>
        <v>0</v>
      </c>
      <c r="BF159" s="198">
        <f>IF(N159="snížená",J159,0)</f>
        <v>0</v>
      </c>
      <c r="BG159" s="198">
        <f>IF(N159="zákl. přenesená",J159,0)</f>
        <v>0</v>
      </c>
      <c r="BH159" s="198">
        <f>IF(N159="sníž. přenesená",J159,0)</f>
        <v>0</v>
      </c>
      <c r="BI159" s="198">
        <f>IF(N159="nulová",J159,0)</f>
        <v>0</v>
      </c>
      <c r="BJ159" s="17" t="s">
        <v>84</v>
      </c>
      <c r="BK159" s="198">
        <f>ROUND(I159*H159,2)</f>
        <v>0</v>
      </c>
      <c r="BL159" s="17" t="s">
        <v>134</v>
      </c>
      <c r="BM159" s="197" t="s">
        <v>508</v>
      </c>
    </row>
    <row r="160" spans="1:47" s="2" customFormat="1" ht="39">
      <c r="A160" s="34"/>
      <c r="B160" s="35"/>
      <c r="C160" s="36"/>
      <c r="D160" s="199" t="s">
        <v>136</v>
      </c>
      <c r="E160" s="36"/>
      <c r="F160" s="200" t="s">
        <v>509</v>
      </c>
      <c r="G160" s="36"/>
      <c r="H160" s="36"/>
      <c r="I160" s="201"/>
      <c r="J160" s="36"/>
      <c r="K160" s="36"/>
      <c r="L160" s="39"/>
      <c r="M160" s="202"/>
      <c r="N160" s="203"/>
      <c r="O160" s="71"/>
      <c r="P160" s="71"/>
      <c r="Q160" s="71"/>
      <c r="R160" s="71"/>
      <c r="S160" s="71"/>
      <c r="T160" s="72"/>
      <c r="U160" s="34"/>
      <c r="V160" s="34"/>
      <c r="W160" s="34"/>
      <c r="X160" s="34"/>
      <c r="Y160" s="34"/>
      <c r="Z160" s="34"/>
      <c r="AA160" s="34"/>
      <c r="AB160" s="34"/>
      <c r="AC160" s="34"/>
      <c r="AD160" s="34"/>
      <c r="AE160" s="34"/>
      <c r="AT160" s="17" t="s">
        <v>136</v>
      </c>
      <c r="AU160" s="17" t="s">
        <v>86</v>
      </c>
    </row>
    <row r="161" spans="2:51" s="15" customFormat="1" ht="11.25">
      <c r="B161" s="227"/>
      <c r="C161" s="228"/>
      <c r="D161" s="199" t="s">
        <v>138</v>
      </c>
      <c r="E161" s="229" t="s">
        <v>1</v>
      </c>
      <c r="F161" s="230" t="s">
        <v>510</v>
      </c>
      <c r="G161" s="228"/>
      <c r="H161" s="229" t="s">
        <v>1</v>
      </c>
      <c r="I161" s="231"/>
      <c r="J161" s="228"/>
      <c r="K161" s="228"/>
      <c r="L161" s="232"/>
      <c r="M161" s="233"/>
      <c r="N161" s="234"/>
      <c r="O161" s="234"/>
      <c r="P161" s="234"/>
      <c r="Q161" s="234"/>
      <c r="R161" s="234"/>
      <c r="S161" s="234"/>
      <c r="T161" s="235"/>
      <c r="AT161" s="236" t="s">
        <v>138</v>
      </c>
      <c r="AU161" s="236" t="s">
        <v>86</v>
      </c>
      <c r="AV161" s="15" t="s">
        <v>84</v>
      </c>
      <c r="AW161" s="15" t="s">
        <v>32</v>
      </c>
      <c r="AX161" s="15" t="s">
        <v>76</v>
      </c>
      <c r="AY161" s="236" t="s">
        <v>127</v>
      </c>
    </row>
    <row r="162" spans="2:51" s="13" customFormat="1" ht="11.25">
      <c r="B162" s="204"/>
      <c r="C162" s="205"/>
      <c r="D162" s="199" t="s">
        <v>138</v>
      </c>
      <c r="E162" s="206" t="s">
        <v>1</v>
      </c>
      <c r="F162" s="207" t="s">
        <v>511</v>
      </c>
      <c r="G162" s="205"/>
      <c r="H162" s="208">
        <v>1.82</v>
      </c>
      <c r="I162" s="209"/>
      <c r="J162" s="205"/>
      <c r="K162" s="205"/>
      <c r="L162" s="210"/>
      <c r="M162" s="211"/>
      <c r="N162" s="212"/>
      <c r="O162" s="212"/>
      <c r="P162" s="212"/>
      <c r="Q162" s="212"/>
      <c r="R162" s="212"/>
      <c r="S162" s="212"/>
      <c r="T162" s="213"/>
      <c r="AT162" s="214" t="s">
        <v>138</v>
      </c>
      <c r="AU162" s="214" t="s">
        <v>86</v>
      </c>
      <c r="AV162" s="13" t="s">
        <v>86</v>
      </c>
      <c r="AW162" s="13" t="s">
        <v>32</v>
      </c>
      <c r="AX162" s="13" t="s">
        <v>76</v>
      </c>
      <c r="AY162" s="214" t="s">
        <v>127</v>
      </c>
    </row>
    <row r="163" spans="2:51" s="15" customFormat="1" ht="11.25">
      <c r="B163" s="227"/>
      <c r="C163" s="228"/>
      <c r="D163" s="199" t="s">
        <v>138</v>
      </c>
      <c r="E163" s="229" t="s">
        <v>1</v>
      </c>
      <c r="F163" s="230" t="s">
        <v>512</v>
      </c>
      <c r="G163" s="228"/>
      <c r="H163" s="229" t="s">
        <v>1</v>
      </c>
      <c r="I163" s="231"/>
      <c r="J163" s="228"/>
      <c r="K163" s="228"/>
      <c r="L163" s="232"/>
      <c r="M163" s="233"/>
      <c r="N163" s="234"/>
      <c r="O163" s="234"/>
      <c r="P163" s="234"/>
      <c r="Q163" s="234"/>
      <c r="R163" s="234"/>
      <c r="S163" s="234"/>
      <c r="T163" s="235"/>
      <c r="AT163" s="236" t="s">
        <v>138</v>
      </c>
      <c r="AU163" s="236" t="s">
        <v>86</v>
      </c>
      <c r="AV163" s="15" t="s">
        <v>84</v>
      </c>
      <c r="AW163" s="15" t="s">
        <v>32</v>
      </c>
      <c r="AX163" s="15" t="s">
        <v>76</v>
      </c>
      <c r="AY163" s="236" t="s">
        <v>127</v>
      </c>
    </row>
    <row r="164" spans="2:51" s="13" customFormat="1" ht="11.25">
      <c r="B164" s="204"/>
      <c r="C164" s="205"/>
      <c r="D164" s="199" t="s">
        <v>138</v>
      </c>
      <c r="E164" s="206" t="s">
        <v>1</v>
      </c>
      <c r="F164" s="207" t="s">
        <v>513</v>
      </c>
      <c r="G164" s="205"/>
      <c r="H164" s="208">
        <v>0.96</v>
      </c>
      <c r="I164" s="209"/>
      <c r="J164" s="205"/>
      <c r="K164" s="205"/>
      <c r="L164" s="210"/>
      <c r="M164" s="211"/>
      <c r="N164" s="212"/>
      <c r="O164" s="212"/>
      <c r="P164" s="212"/>
      <c r="Q164" s="212"/>
      <c r="R164" s="212"/>
      <c r="S164" s="212"/>
      <c r="T164" s="213"/>
      <c r="AT164" s="214" t="s">
        <v>138</v>
      </c>
      <c r="AU164" s="214" t="s">
        <v>86</v>
      </c>
      <c r="AV164" s="13" t="s">
        <v>86</v>
      </c>
      <c r="AW164" s="13" t="s">
        <v>32</v>
      </c>
      <c r="AX164" s="13" t="s">
        <v>76</v>
      </c>
      <c r="AY164" s="214" t="s">
        <v>127</v>
      </c>
    </row>
    <row r="165" spans="2:51" s="14" customFormat="1" ht="11.25">
      <c r="B165" s="215"/>
      <c r="C165" s="216"/>
      <c r="D165" s="199" t="s">
        <v>138</v>
      </c>
      <c r="E165" s="217" t="s">
        <v>1</v>
      </c>
      <c r="F165" s="218" t="s">
        <v>142</v>
      </c>
      <c r="G165" s="216"/>
      <c r="H165" s="219">
        <v>2.78</v>
      </c>
      <c r="I165" s="220"/>
      <c r="J165" s="216"/>
      <c r="K165" s="216"/>
      <c r="L165" s="221"/>
      <c r="M165" s="222"/>
      <c r="N165" s="223"/>
      <c r="O165" s="223"/>
      <c r="P165" s="223"/>
      <c r="Q165" s="223"/>
      <c r="R165" s="223"/>
      <c r="S165" s="223"/>
      <c r="T165" s="224"/>
      <c r="AT165" s="225" t="s">
        <v>138</v>
      </c>
      <c r="AU165" s="225" t="s">
        <v>86</v>
      </c>
      <c r="AV165" s="14" t="s">
        <v>134</v>
      </c>
      <c r="AW165" s="14" t="s">
        <v>32</v>
      </c>
      <c r="AX165" s="14" t="s">
        <v>84</v>
      </c>
      <c r="AY165" s="225" t="s">
        <v>127</v>
      </c>
    </row>
    <row r="166" spans="1:65" s="2" customFormat="1" ht="16.5" customHeight="1">
      <c r="A166" s="34"/>
      <c r="B166" s="35"/>
      <c r="C166" s="241" t="s">
        <v>168</v>
      </c>
      <c r="D166" s="241" t="s">
        <v>390</v>
      </c>
      <c r="E166" s="242" t="s">
        <v>514</v>
      </c>
      <c r="F166" s="243" t="s">
        <v>515</v>
      </c>
      <c r="G166" s="244" t="s">
        <v>467</v>
      </c>
      <c r="H166" s="245">
        <v>8.19</v>
      </c>
      <c r="I166" s="246"/>
      <c r="J166" s="247">
        <f>ROUND(I166*H166,2)</f>
        <v>0</v>
      </c>
      <c r="K166" s="243" t="s">
        <v>133</v>
      </c>
      <c r="L166" s="248"/>
      <c r="M166" s="249" t="s">
        <v>1</v>
      </c>
      <c r="N166" s="250" t="s">
        <v>41</v>
      </c>
      <c r="O166" s="71"/>
      <c r="P166" s="195">
        <f>O166*H166</f>
        <v>0</v>
      </c>
      <c r="Q166" s="195">
        <v>1</v>
      </c>
      <c r="R166" s="195">
        <f>Q166*H166</f>
        <v>8.19</v>
      </c>
      <c r="S166" s="195">
        <v>0</v>
      </c>
      <c r="T166" s="196">
        <f>S166*H166</f>
        <v>0</v>
      </c>
      <c r="U166" s="34"/>
      <c r="V166" s="34"/>
      <c r="W166" s="34"/>
      <c r="X166" s="34"/>
      <c r="Y166" s="34"/>
      <c r="Z166" s="34"/>
      <c r="AA166" s="34"/>
      <c r="AB166" s="34"/>
      <c r="AC166" s="34"/>
      <c r="AD166" s="34"/>
      <c r="AE166" s="34"/>
      <c r="AR166" s="197" t="s">
        <v>179</v>
      </c>
      <c r="AT166" s="197" t="s">
        <v>390</v>
      </c>
      <c r="AU166" s="197" t="s">
        <v>86</v>
      </c>
      <c r="AY166" s="17" t="s">
        <v>127</v>
      </c>
      <c r="BE166" s="198">
        <f>IF(N166="základní",J166,0)</f>
        <v>0</v>
      </c>
      <c r="BF166" s="198">
        <f>IF(N166="snížená",J166,0)</f>
        <v>0</v>
      </c>
      <c r="BG166" s="198">
        <f>IF(N166="zákl. přenesená",J166,0)</f>
        <v>0</v>
      </c>
      <c r="BH166" s="198">
        <f>IF(N166="sníž. přenesená",J166,0)</f>
        <v>0</v>
      </c>
      <c r="BI166" s="198">
        <f>IF(N166="nulová",J166,0)</f>
        <v>0</v>
      </c>
      <c r="BJ166" s="17" t="s">
        <v>84</v>
      </c>
      <c r="BK166" s="198">
        <f>ROUND(I166*H166,2)</f>
        <v>0</v>
      </c>
      <c r="BL166" s="17" t="s">
        <v>134</v>
      </c>
      <c r="BM166" s="197" t="s">
        <v>516</v>
      </c>
    </row>
    <row r="167" spans="1:47" s="2" customFormat="1" ht="11.25">
      <c r="A167" s="34"/>
      <c r="B167" s="35"/>
      <c r="C167" s="36"/>
      <c r="D167" s="199" t="s">
        <v>136</v>
      </c>
      <c r="E167" s="36"/>
      <c r="F167" s="200" t="s">
        <v>515</v>
      </c>
      <c r="G167" s="36"/>
      <c r="H167" s="36"/>
      <c r="I167" s="201"/>
      <c r="J167" s="36"/>
      <c r="K167" s="36"/>
      <c r="L167" s="39"/>
      <c r="M167" s="202"/>
      <c r="N167" s="203"/>
      <c r="O167" s="71"/>
      <c r="P167" s="71"/>
      <c r="Q167" s="71"/>
      <c r="R167" s="71"/>
      <c r="S167" s="71"/>
      <c r="T167" s="72"/>
      <c r="U167" s="34"/>
      <c r="V167" s="34"/>
      <c r="W167" s="34"/>
      <c r="X167" s="34"/>
      <c r="Y167" s="34"/>
      <c r="Z167" s="34"/>
      <c r="AA167" s="34"/>
      <c r="AB167" s="34"/>
      <c r="AC167" s="34"/>
      <c r="AD167" s="34"/>
      <c r="AE167" s="34"/>
      <c r="AT167" s="17" t="s">
        <v>136</v>
      </c>
      <c r="AU167" s="17" t="s">
        <v>86</v>
      </c>
    </row>
    <row r="168" spans="2:51" s="15" customFormat="1" ht="11.25">
      <c r="B168" s="227"/>
      <c r="C168" s="228"/>
      <c r="D168" s="199" t="s">
        <v>138</v>
      </c>
      <c r="E168" s="229" t="s">
        <v>1</v>
      </c>
      <c r="F168" s="230" t="s">
        <v>510</v>
      </c>
      <c r="G168" s="228"/>
      <c r="H168" s="229" t="s">
        <v>1</v>
      </c>
      <c r="I168" s="231"/>
      <c r="J168" s="228"/>
      <c r="K168" s="228"/>
      <c r="L168" s="232"/>
      <c r="M168" s="233"/>
      <c r="N168" s="234"/>
      <c r="O168" s="234"/>
      <c r="P168" s="234"/>
      <c r="Q168" s="234"/>
      <c r="R168" s="234"/>
      <c r="S168" s="234"/>
      <c r="T168" s="235"/>
      <c r="AT168" s="236" t="s">
        <v>138</v>
      </c>
      <c r="AU168" s="236" t="s">
        <v>86</v>
      </c>
      <c r="AV168" s="15" t="s">
        <v>84</v>
      </c>
      <c r="AW168" s="15" t="s">
        <v>32</v>
      </c>
      <c r="AX168" s="15" t="s">
        <v>76</v>
      </c>
      <c r="AY168" s="236" t="s">
        <v>127</v>
      </c>
    </row>
    <row r="169" spans="2:51" s="15" customFormat="1" ht="11.25">
      <c r="B169" s="227"/>
      <c r="C169" s="228"/>
      <c r="D169" s="199" t="s">
        <v>138</v>
      </c>
      <c r="E169" s="229" t="s">
        <v>1</v>
      </c>
      <c r="F169" s="230" t="s">
        <v>517</v>
      </c>
      <c r="G169" s="228"/>
      <c r="H169" s="229" t="s">
        <v>1</v>
      </c>
      <c r="I169" s="231"/>
      <c r="J169" s="228"/>
      <c r="K169" s="228"/>
      <c r="L169" s="232"/>
      <c r="M169" s="233"/>
      <c r="N169" s="234"/>
      <c r="O169" s="234"/>
      <c r="P169" s="234"/>
      <c r="Q169" s="234"/>
      <c r="R169" s="234"/>
      <c r="S169" s="234"/>
      <c r="T169" s="235"/>
      <c r="AT169" s="236" t="s">
        <v>138</v>
      </c>
      <c r="AU169" s="236" t="s">
        <v>86</v>
      </c>
      <c r="AV169" s="15" t="s">
        <v>84</v>
      </c>
      <c r="AW169" s="15" t="s">
        <v>32</v>
      </c>
      <c r="AX169" s="15" t="s">
        <v>76</v>
      </c>
      <c r="AY169" s="236" t="s">
        <v>127</v>
      </c>
    </row>
    <row r="170" spans="2:51" s="13" customFormat="1" ht="11.25">
      <c r="B170" s="204"/>
      <c r="C170" s="205"/>
      <c r="D170" s="199" t="s">
        <v>138</v>
      </c>
      <c r="E170" s="206" t="s">
        <v>1</v>
      </c>
      <c r="F170" s="207" t="s">
        <v>518</v>
      </c>
      <c r="G170" s="205"/>
      <c r="H170" s="208">
        <v>8.19</v>
      </c>
      <c r="I170" s="209"/>
      <c r="J170" s="205"/>
      <c r="K170" s="205"/>
      <c r="L170" s="210"/>
      <c r="M170" s="211"/>
      <c r="N170" s="212"/>
      <c r="O170" s="212"/>
      <c r="P170" s="212"/>
      <c r="Q170" s="212"/>
      <c r="R170" s="212"/>
      <c r="S170" s="212"/>
      <c r="T170" s="213"/>
      <c r="AT170" s="214" t="s">
        <v>138</v>
      </c>
      <c r="AU170" s="214" t="s">
        <v>86</v>
      </c>
      <c r="AV170" s="13" t="s">
        <v>86</v>
      </c>
      <c r="AW170" s="13" t="s">
        <v>32</v>
      </c>
      <c r="AX170" s="13" t="s">
        <v>84</v>
      </c>
      <c r="AY170" s="214" t="s">
        <v>127</v>
      </c>
    </row>
    <row r="171" spans="1:65" s="2" customFormat="1" ht="24">
      <c r="A171" s="34"/>
      <c r="B171" s="35"/>
      <c r="C171" s="186" t="s">
        <v>174</v>
      </c>
      <c r="D171" s="186" t="s">
        <v>129</v>
      </c>
      <c r="E171" s="187" t="s">
        <v>519</v>
      </c>
      <c r="F171" s="188" t="s">
        <v>520</v>
      </c>
      <c r="G171" s="189" t="s">
        <v>223</v>
      </c>
      <c r="H171" s="190">
        <v>1.82</v>
      </c>
      <c r="I171" s="191"/>
      <c r="J171" s="192">
        <f>ROUND(I171*H171,2)</f>
        <v>0</v>
      </c>
      <c r="K171" s="188" t="s">
        <v>133</v>
      </c>
      <c r="L171" s="39"/>
      <c r="M171" s="193" t="s">
        <v>1</v>
      </c>
      <c r="N171" s="194" t="s">
        <v>41</v>
      </c>
      <c r="O171" s="71"/>
      <c r="P171" s="195">
        <f>O171*H171</f>
        <v>0</v>
      </c>
      <c r="Q171" s="195">
        <v>0</v>
      </c>
      <c r="R171" s="195">
        <f>Q171*H171</f>
        <v>0</v>
      </c>
      <c r="S171" s="195">
        <v>0</v>
      </c>
      <c r="T171" s="196">
        <f>S171*H171</f>
        <v>0</v>
      </c>
      <c r="U171" s="34"/>
      <c r="V171" s="34"/>
      <c r="W171" s="34"/>
      <c r="X171" s="34"/>
      <c r="Y171" s="34"/>
      <c r="Z171" s="34"/>
      <c r="AA171" s="34"/>
      <c r="AB171" s="34"/>
      <c r="AC171" s="34"/>
      <c r="AD171" s="34"/>
      <c r="AE171" s="34"/>
      <c r="AR171" s="197" t="s">
        <v>134</v>
      </c>
      <c r="AT171" s="197" t="s">
        <v>129</v>
      </c>
      <c r="AU171" s="197" t="s">
        <v>86</v>
      </c>
      <c r="AY171" s="17" t="s">
        <v>127</v>
      </c>
      <c r="BE171" s="198">
        <f>IF(N171="základní",J171,0)</f>
        <v>0</v>
      </c>
      <c r="BF171" s="198">
        <f>IF(N171="snížená",J171,0)</f>
        <v>0</v>
      </c>
      <c r="BG171" s="198">
        <f>IF(N171="zákl. přenesená",J171,0)</f>
        <v>0</v>
      </c>
      <c r="BH171" s="198">
        <f>IF(N171="sníž. přenesená",J171,0)</f>
        <v>0</v>
      </c>
      <c r="BI171" s="198">
        <f>IF(N171="nulová",J171,0)</f>
        <v>0</v>
      </c>
      <c r="BJ171" s="17" t="s">
        <v>84</v>
      </c>
      <c r="BK171" s="198">
        <f>ROUND(I171*H171,2)</f>
        <v>0</v>
      </c>
      <c r="BL171" s="17" t="s">
        <v>134</v>
      </c>
      <c r="BM171" s="197" t="s">
        <v>521</v>
      </c>
    </row>
    <row r="172" spans="1:47" s="2" customFormat="1" ht="39">
      <c r="A172" s="34"/>
      <c r="B172" s="35"/>
      <c r="C172" s="36"/>
      <c r="D172" s="199" t="s">
        <v>136</v>
      </c>
      <c r="E172" s="36"/>
      <c r="F172" s="200" t="s">
        <v>522</v>
      </c>
      <c r="G172" s="36"/>
      <c r="H172" s="36"/>
      <c r="I172" s="201"/>
      <c r="J172" s="36"/>
      <c r="K172" s="36"/>
      <c r="L172" s="39"/>
      <c r="M172" s="202"/>
      <c r="N172" s="203"/>
      <c r="O172" s="71"/>
      <c r="P172" s="71"/>
      <c r="Q172" s="71"/>
      <c r="R172" s="71"/>
      <c r="S172" s="71"/>
      <c r="T172" s="72"/>
      <c r="U172" s="34"/>
      <c r="V172" s="34"/>
      <c r="W172" s="34"/>
      <c r="X172" s="34"/>
      <c r="Y172" s="34"/>
      <c r="Z172" s="34"/>
      <c r="AA172" s="34"/>
      <c r="AB172" s="34"/>
      <c r="AC172" s="34"/>
      <c r="AD172" s="34"/>
      <c r="AE172" s="34"/>
      <c r="AT172" s="17" t="s">
        <v>136</v>
      </c>
      <c r="AU172" s="17" t="s">
        <v>86</v>
      </c>
    </row>
    <row r="173" spans="2:51" s="15" customFormat="1" ht="11.25">
      <c r="B173" s="227"/>
      <c r="C173" s="228"/>
      <c r="D173" s="199" t="s">
        <v>138</v>
      </c>
      <c r="E173" s="229" t="s">
        <v>1</v>
      </c>
      <c r="F173" s="230" t="s">
        <v>510</v>
      </c>
      <c r="G173" s="228"/>
      <c r="H173" s="229" t="s">
        <v>1</v>
      </c>
      <c r="I173" s="231"/>
      <c r="J173" s="228"/>
      <c r="K173" s="228"/>
      <c r="L173" s="232"/>
      <c r="M173" s="233"/>
      <c r="N173" s="234"/>
      <c r="O173" s="234"/>
      <c r="P173" s="234"/>
      <c r="Q173" s="234"/>
      <c r="R173" s="234"/>
      <c r="S173" s="234"/>
      <c r="T173" s="235"/>
      <c r="AT173" s="236" t="s">
        <v>138</v>
      </c>
      <c r="AU173" s="236" t="s">
        <v>86</v>
      </c>
      <c r="AV173" s="15" t="s">
        <v>84</v>
      </c>
      <c r="AW173" s="15" t="s">
        <v>32</v>
      </c>
      <c r="AX173" s="15" t="s">
        <v>76</v>
      </c>
      <c r="AY173" s="236" t="s">
        <v>127</v>
      </c>
    </row>
    <row r="174" spans="2:51" s="13" customFormat="1" ht="11.25">
      <c r="B174" s="204"/>
      <c r="C174" s="205"/>
      <c r="D174" s="199" t="s">
        <v>138</v>
      </c>
      <c r="E174" s="206" t="s">
        <v>1</v>
      </c>
      <c r="F174" s="207" t="s">
        <v>511</v>
      </c>
      <c r="G174" s="205"/>
      <c r="H174" s="208">
        <v>1.82</v>
      </c>
      <c r="I174" s="209"/>
      <c r="J174" s="205"/>
      <c r="K174" s="205"/>
      <c r="L174" s="210"/>
      <c r="M174" s="211"/>
      <c r="N174" s="212"/>
      <c r="O174" s="212"/>
      <c r="P174" s="212"/>
      <c r="Q174" s="212"/>
      <c r="R174" s="212"/>
      <c r="S174" s="212"/>
      <c r="T174" s="213"/>
      <c r="AT174" s="214" t="s">
        <v>138</v>
      </c>
      <c r="AU174" s="214" t="s">
        <v>86</v>
      </c>
      <c r="AV174" s="13" t="s">
        <v>86</v>
      </c>
      <c r="AW174" s="13" t="s">
        <v>32</v>
      </c>
      <c r="AX174" s="13" t="s">
        <v>84</v>
      </c>
      <c r="AY174" s="214" t="s">
        <v>127</v>
      </c>
    </row>
    <row r="175" spans="1:65" s="2" customFormat="1" ht="24">
      <c r="A175" s="34"/>
      <c r="B175" s="35"/>
      <c r="C175" s="186" t="s">
        <v>179</v>
      </c>
      <c r="D175" s="186" t="s">
        <v>129</v>
      </c>
      <c r="E175" s="187" t="s">
        <v>523</v>
      </c>
      <c r="F175" s="188" t="s">
        <v>524</v>
      </c>
      <c r="G175" s="189" t="s">
        <v>223</v>
      </c>
      <c r="H175" s="190">
        <v>2.6</v>
      </c>
      <c r="I175" s="191"/>
      <c r="J175" s="192">
        <f>ROUND(I175*H175,2)</f>
        <v>0</v>
      </c>
      <c r="K175" s="188" t="s">
        <v>133</v>
      </c>
      <c r="L175" s="39"/>
      <c r="M175" s="193" t="s">
        <v>1</v>
      </c>
      <c r="N175" s="194" t="s">
        <v>41</v>
      </c>
      <c r="O175" s="71"/>
      <c r="P175" s="195">
        <f>O175*H175</f>
        <v>0</v>
      </c>
      <c r="Q175" s="195">
        <v>0</v>
      </c>
      <c r="R175" s="195">
        <f>Q175*H175</f>
        <v>0</v>
      </c>
      <c r="S175" s="195">
        <v>0</v>
      </c>
      <c r="T175" s="196">
        <f>S175*H175</f>
        <v>0</v>
      </c>
      <c r="U175" s="34"/>
      <c r="V175" s="34"/>
      <c r="W175" s="34"/>
      <c r="X175" s="34"/>
      <c r="Y175" s="34"/>
      <c r="Z175" s="34"/>
      <c r="AA175" s="34"/>
      <c r="AB175" s="34"/>
      <c r="AC175" s="34"/>
      <c r="AD175" s="34"/>
      <c r="AE175" s="34"/>
      <c r="AR175" s="197" t="s">
        <v>134</v>
      </c>
      <c r="AT175" s="197" t="s">
        <v>129</v>
      </c>
      <c r="AU175" s="197" t="s">
        <v>86</v>
      </c>
      <c r="AY175" s="17" t="s">
        <v>127</v>
      </c>
      <c r="BE175" s="198">
        <f>IF(N175="základní",J175,0)</f>
        <v>0</v>
      </c>
      <c r="BF175" s="198">
        <f>IF(N175="snížená",J175,0)</f>
        <v>0</v>
      </c>
      <c r="BG175" s="198">
        <f>IF(N175="zákl. přenesená",J175,0)</f>
        <v>0</v>
      </c>
      <c r="BH175" s="198">
        <f>IF(N175="sníž. přenesená",J175,0)</f>
        <v>0</v>
      </c>
      <c r="BI175" s="198">
        <f>IF(N175="nulová",J175,0)</f>
        <v>0</v>
      </c>
      <c r="BJ175" s="17" t="s">
        <v>84</v>
      </c>
      <c r="BK175" s="198">
        <f>ROUND(I175*H175,2)</f>
        <v>0</v>
      </c>
      <c r="BL175" s="17" t="s">
        <v>134</v>
      </c>
      <c r="BM175" s="197" t="s">
        <v>525</v>
      </c>
    </row>
    <row r="176" spans="1:47" s="2" customFormat="1" ht="39">
      <c r="A176" s="34"/>
      <c r="B176" s="35"/>
      <c r="C176" s="36"/>
      <c r="D176" s="199" t="s">
        <v>136</v>
      </c>
      <c r="E176" s="36"/>
      <c r="F176" s="200" t="s">
        <v>526</v>
      </c>
      <c r="G176" s="36"/>
      <c r="H176" s="36"/>
      <c r="I176" s="201"/>
      <c r="J176" s="36"/>
      <c r="K176" s="36"/>
      <c r="L176" s="39"/>
      <c r="M176" s="202"/>
      <c r="N176" s="203"/>
      <c r="O176" s="71"/>
      <c r="P176" s="71"/>
      <c r="Q176" s="71"/>
      <c r="R176" s="71"/>
      <c r="S176" s="71"/>
      <c r="T176" s="72"/>
      <c r="U176" s="34"/>
      <c r="V176" s="34"/>
      <c r="W176" s="34"/>
      <c r="X176" s="34"/>
      <c r="Y176" s="34"/>
      <c r="Z176" s="34"/>
      <c r="AA176" s="34"/>
      <c r="AB176" s="34"/>
      <c r="AC176" s="34"/>
      <c r="AD176" s="34"/>
      <c r="AE176" s="34"/>
      <c r="AT176" s="17" t="s">
        <v>136</v>
      </c>
      <c r="AU176" s="17" t="s">
        <v>86</v>
      </c>
    </row>
    <row r="177" spans="2:51" s="15" customFormat="1" ht="11.25">
      <c r="B177" s="227"/>
      <c r="C177" s="228"/>
      <c r="D177" s="199" t="s">
        <v>138</v>
      </c>
      <c r="E177" s="229" t="s">
        <v>1</v>
      </c>
      <c r="F177" s="230" t="s">
        <v>510</v>
      </c>
      <c r="G177" s="228"/>
      <c r="H177" s="229" t="s">
        <v>1</v>
      </c>
      <c r="I177" s="231"/>
      <c r="J177" s="228"/>
      <c r="K177" s="228"/>
      <c r="L177" s="232"/>
      <c r="M177" s="233"/>
      <c r="N177" s="234"/>
      <c r="O177" s="234"/>
      <c r="P177" s="234"/>
      <c r="Q177" s="234"/>
      <c r="R177" s="234"/>
      <c r="S177" s="234"/>
      <c r="T177" s="235"/>
      <c r="AT177" s="236" t="s">
        <v>138</v>
      </c>
      <c r="AU177" s="236" t="s">
        <v>86</v>
      </c>
      <c r="AV177" s="15" t="s">
        <v>84</v>
      </c>
      <c r="AW177" s="15" t="s">
        <v>32</v>
      </c>
      <c r="AX177" s="15" t="s">
        <v>76</v>
      </c>
      <c r="AY177" s="236" t="s">
        <v>127</v>
      </c>
    </row>
    <row r="178" spans="2:51" s="13" customFormat="1" ht="11.25">
      <c r="B178" s="204"/>
      <c r="C178" s="205"/>
      <c r="D178" s="199" t="s">
        <v>138</v>
      </c>
      <c r="E178" s="206" t="s">
        <v>1</v>
      </c>
      <c r="F178" s="207" t="s">
        <v>527</v>
      </c>
      <c r="G178" s="205"/>
      <c r="H178" s="208">
        <v>2.6</v>
      </c>
      <c r="I178" s="209"/>
      <c r="J178" s="205"/>
      <c r="K178" s="205"/>
      <c r="L178" s="210"/>
      <c r="M178" s="211"/>
      <c r="N178" s="212"/>
      <c r="O178" s="212"/>
      <c r="P178" s="212"/>
      <c r="Q178" s="212"/>
      <c r="R178" s="212"/>
      <c r="S178" s="212"/>
      <c r="T178" s="213"/>
      <c r="AT178" s="214" t="s">
        <v>138</v>
      </c>
      <c r="AU178" s="214" t="s">
        <v>86</v>
      </c>
      <c r="AV178" s="13" t="s">
        <v>86</v>
      </c>
      <c r="AW178" s="13" t="s">
        <v>32</v>
      </c>
      <c r="AX178" s="13" t="s">
        <v>84</v>
      </c>
      <c r="AY178" s="214" t="s">
        <v>127</v>
      </c>
    </row>
    <row r="179" spans="2:63" s="12" customFormat="1" ht="22.9" customHeight="1">
      <c r="B179" s="170"/>
      <c r="C179" s="171"/>
      <c r="D179" s="172" t="s">
        <v>75</v>
      </c>
      <c r="E179" s="184" t="s">
        <v>151</v>
      </c>
      <c r="F179" s="184" t="s">
        <v>528</v>
      </c>
      <c r="G179" s="171"/>
      <c r="H179" s="171"/>
      <c r="I179" s="174"/>
      <c r="J179" s="185">
        <f>BK179</f>
        <v>0</v>
      </c>
      <c r="K179" s="171"/>
      <c r="L179" s="176"/>
      <c r="M179" s="177"/>
      <c r="N179" s="178"/>
      <c r="O179" s="178"/>
      <c r="P179" s="179">
        <f>SUM(P180:P215)</f>
        <v>0</v>
      </c>
      <c r="Q179" s="178"/>
      <c r="R179" s="179">
        <f>SUM(R180:R215)</f>
        <v>0.27976808999999997</v>
      </c>
      <c r="S179" s="178"/>
      <c r="T179" s="180">
        <f>SUM(T180:T215)</f>
        <v>0</v>
      </c>
      <c r="AR179" s="181" t="s">
        <v>84</v>
      </c>
      <c r="AT179" s="182" t="s">
        <v>75</v>
      </c>
      <c r="AU179" s="182" t="s">
        <v>84</v>
      </c>
      <c r="AY179" s="181" t="s">
        <v>127</v>
      </c>
      <c r="BK179" s="183">
        <f>SUM(BK180:BK215)</f>
        <v>0</v>
      </c>
    </row>
    <row r="180" spans="1:65" s="2" customFormat="1" ht="24">
      <c r="A180" s="34"/>
      <c r="B180" s="35"/>
      <c r="C180" s="186" t="s">
        <v>185</v>
      </c>
      <c r="D180" s="186" t="s">
        <v>129</v>
      </c>
      <c r="E180" s="187" t="s">
        <v>529</v>
      </c>
      <c r="F180" s="188" t="s">
        <v>530</v>
      </c>
      <c r="G180" s="189" t="s">
        <v>223</v>
      </c>
      <c r="H180" s="190">
        <v>2.813</v>
      </c>
      <c r="I180" s="191"/>
      <c r="J180" s="192">
        <f>ROUND(I180*H180,2)</f>
        <v>0</v>
      </c>
      <c r="K180" s="188" t="s">
        <v>133</v>
      </c>
      <c r="L180" s="39"/>
      <c r="M180" s="193" t="s">
        <v>1</v>
      </c>
      <c r="N180" s="194" t="s">
        <v>41</v>
      </c>
      <c r="O180" s="71"/>
      <c r="P180" s="195">
        <f>O180*H180</f>
        <v>0</v>
      </c>
      <c r="Q180" s="195">
        <v>0</v>
      </c>
      <c r="R180" s="195">
        <f>Q180*H180</f>
        <v>0</v>
      </c>
      <c r="S180" s="195">
        <v>0</v>
      </c>
      <c r="T180" s="196">
        <f>S180*H180</f>
        <v>0</v>
      </c>
      <c r="U180" s="34"/>
      <c r="V180" s="34"/>
      <c r="W180" s="34"/>
      <c r="X180" s="34"/>
      <c r="Y180" s="34"/>
      <c r="Z180" s="34"/>
      <c r="AA180" s="34"/>
      <c r="AB180" s="34"/>
      <c r="AC180" s="34"/>
      <c r="AD180" s="34"/>
      <c r="AE180" s="34"/>
      <c r="AR180" s="197" t="s">
        <v>134</v>
      </c>
      <c r="AT180" s="197" t="s">
        <v>129</v>
      </c>
      <c r="AU180" s="197" t="s">
        <v>86</v>
      </c>
      <c r="AY180" s="17" t="s">
        <v>127</v>
      </c>
      <c r="BE180" s="198">
        <f>IF(N180="základní",J180,0)</f>
        <v>0</v>
      </c>
      <c r="BF180" s="198">
        <f>IF(N180="snížená",J180,0)</f>
        <v>0</v>
      </c>
      <c r="BG180" s="198">
        <f>IF(N180="zákl. přenesená",J180,0)</f>
        <v>0</v>
      </c>
      <c r="BH180" s="198">
        <f>IF(N180="sníž. přenesená",J180,0)</f>
        <v>0</v>
      </c>
      <c r="BI180" s="198">
        <f>IF(N180="nulová",J180,0)</f>
        <v>0</v>
      </c>
      <c r="BJ180" s="17" t="s">
        <v>84</v>
      </c>
      <c r="BK180" s="198">
        <f>ROUND(I180*H180,2)</f>
        <v>0</v>
      </c>
      <c r="BL180" s="17" t="s">
        <v>134</v>
      </c>
      <c r="BM180" s="197" t="s">
        <v>531</v>
      </c>
    </row>
    <row r="181" spans="1:47" s="2" customFormat="1" ht="48.75">
      <c r="A181" s="34"/>
      <c r="B181" s="35"/>
      <c r="C181" s="36"/>
      <c r="D181" s="199" t="s">
        <v>136</v>
      </c>
      <c r="E181" s="36"/>
      <c r="F181" s="200" t="s">
        <v>532</v>
      </c>
      <c r="G181" s="36"/>
      <c r="H181" s="36"/>
      <c r="I181" s="201"/>
      <c r="J181" s="36"/>
      <c r="K181" s="36"/>
      <c r="L181" s="39"/>
      <c r="M181" s="202"/>
      <c r="N181" s="203"/>
      <c r="O181" s="71"/>
      <c r="P181" s="71"/>
      <c r="Q181" s="71"/>
      <c r="R181" s="71"/>
      <c r="S181" s="71"/>
      <c r="T181" s="72"/>
      <c r="U181" s="34"/>
      <c r="V181" s="34"/>
      <c r="W181" s="34"/>
      <c r="X181" s="34"/>
      <c r="Y181" s="34"/>
      <c r="Z181" s="34"/>
      <c r="AA181" s="34"/>
      <c r="AB181" s="34"/>
      <c r="AC181" s="34"/>
      <c r="AD181" s="34"/>
      <c r="AE181" s="34"/>
      <c r="AT181" s="17" t="s">
        <v>136</v>
      </c>
      <c r="AU181" s="17" t="s">
        <v>86</v>
      </c>
    </row>
    <row r="182" spans="2:51" s="15" customFormat="1" ht="11.25">
      <c r="B182" s="227"/>
      <c r="C182" s="228"/>
      <c r="D182" s="199" t="s">
        <v>138</v>
      </c>
      <c r="E182" s="229" t="s">
        <v>1</v>
      </c>
      <c r="F182" s="230" t="s">
        <v>533</v>
      </c>
      <c r="G182" s="228"/>
      <c r="H182" s="229" t="s">
        <v>1</v>
      </c>
      <c r="I182" s="231"/>
      <c r="J182" s="228"/>
      <c r="K182" s="228"/>
      <c r="L182" s="232"/>
      <c r="M182" s="233"/>
      <c r="N182" s="234"/>
      <c r="O182" s="234"/>
      <c r="P182" s="234"/>
      <c r="Q182" s="234"/>
      <c r="R182" s="234"/>
      <c r="S182" s="234"/>
      <c r="T182" s="235"/>
      <c r="AT182" s="236" t="s">
        <v>138</v>
      </c>
      <c r="AU182" s="236" t="s">
        <v>86</v>
      </c>
      <c r="AV182" s="15" t="s">
        <v>84</v>
      </c>
      <c r="AW182" s="15" t="s">
        <v>32</v>
      </c>
      <c r="AX182" s="15" t="s">
        <v>76</v>
      </c>
      <c r="AY182" s="236" t="s">
        <v>127</v>
      </c>
    </row>
    <row r="183" spans="2:51" s="13" customFormat="1" ht="11.25">
      <c r="B183" s="204"/>
      <c r="C183" s="205"/>
      <c r="D183" s="199" t="s">
        <v>138</v>
      </c>
      <c r="E183" s="206" t="s">
        <v>1</v>
      </c>
      <c r="F183" s="207" t="s">
        <v>534</v>
      </c>
      <c r="G183" s="205"/>
      <c r="H183" s="208">
        <v>1.8</v>
      </c>
      <c r="I183" s="209"/>
      <c r="J183" s="205"/>
      <c r="K183" s="205"/>
      <c r="L183" s="210"/>
      <c r="M183" s="211"/>
      <c r="N183" s="212"/>
      <c r="O183" s="212"/>
      <c r="P183" s="212"/>
      <c r="Q183" s="212"/>
      <c r="R183" s="212"/>
      <c r="S183" s="212"/>
      <c r="T183" s="213"/>
      <c r="AT183" s="214" t="s">
        <v>138</v>
      </c>
      <c r="AU183" s="214" t="s">
        <v>86</v>
      </c>
      <c r="AV183" s="13" t="s">
        <v>86</v>
      </c>
      <c r="AW183" s="13" t="s">
        <v>32</v>
      </c>
      <c r="AX183" s="13" t="s">
        <v>76</v>
      </c>
      <c r="AY183" s="214" t="s">
        <v>127</v>
      </c>
    </row>
    <row r="184" spans="2:51" s="13" customFormat="1" ht="11.25">
      <c r="B184" s="204"/>
      <c r="C184" s="205"/>
      <c r="D184" s="199" t="s">
        <v>138</v>
      </c>
      <c r="E184" s="206" t="s">
        <v>1</v>
      </c>
      <c r="F184" s="207" t="s">
        <v>535</v>
      </c>
      <c r="G184" s="205"/>
      <c r="H184" s="208">
        <v>-0.1</v>
      </c>
      <c r="I184" s="209"/>
      <c r="J184" s="205"/>
      <c r="K184" s="205"/>
      <c r="L184" s="210"/>
      <c r="M184" s="211"/>
      <c r="N184" s="212"/>
      <c r="O184" s="212"/>
      <c r="P184" s="212"/>
      <c r="Q184" s="212"/>
      <c r="R184" s="212"/>
      <c r="S184" s="212"/>
      <c r="T184" s="213"/>
      <c r="AT184" s="214" t="s">
        <v>138</v>
      </c>
      <c r="AU184" s="214" t="s">
        <v>86</v>
      </c>
      <c r="AV184" s="13" t="s">
        <v>86</v>
      </c>
      <c r="AW184" s="13" t="s">
        <v>32</v>
      </c>
      <c r="AX184" s="13" t="s">
        <v>76</v>
      </c>
      <c r="AY184" s="214" t="s">
        <v>127</v>
      </c>
    </row>
    <row r="185" spans="2:51" s="15" customFormat="1" ht="11.25">
      <c r="B185" s="227"/>
      <c r="C185" s="228"/>
      <c r="D185" s="199" t="s">
        <v>138</v>
      </c>
      <c r="E185" s="229" t="s">
        <v>1</v>
      </c>
      <c r="F185" s="230" t="s">
        <v>536</v>
      </c>
      <c r="G185" s="228"/>
      <c r="H185" s="229" t="s">
        <v>1</v>
      </c>
      <c r="I185" s="231"/>
      <c r="J185" s="228"/>
      <c r="K185" s="228"/>
      <c r="L185" s="232"/>
      <c r="M185" s="233"/>
      <c r="N185" s="234"/>
      <c r="O185" s="234"/>
      <c r="P185" s="234"/>
      <c r="Q185" s="234"/>
      <c r="R185" s="234"/>
      <c r="S185" s="234"/>
      <c r="T185" s="235"/>
      <c r="AT185" s="236" t="s">
        <v>138</v>
      </c>
      <c r="AU185" s="236" t="s">
        <v>86</v>
      </c>
      <c r="AV185" s="15" t="s">
        <v>84</v>
      </c>
      <c r="AW185" s="15" t="s">
        <v>32</v>
      </c>
      <c r="AX185" s="15" t="s">
        <v>76</v>
      </c>
      <c r="AY185" s="236" t="s">
        <v>127</v>
      </c>
    </row>
    <row r="186" spans="2:51" s="13" customFormat="1" ht="11.25">
      <c r="B186" s="204"/>
      <c r="C186" s="205"/>
      <c r="D186" s="199" t="s">
        <v>138</v>
      </c>
      <c r="E186" s="206" t="s">
        <v>1</v>
      </c>
      <c r="F186" s="207" t="s">
        <v>537</v>
      </c>
      <c r="G186" s="205"/>
      <c r="H186" s="208">
        <v>0.195</v>
      </c>
      <c r="I186" s="209"/>
      <c r="J186" s="205"/>
      <c r="K186" s="205"/>
      <c r="L186" s="210"/>
      <c r="M186" s="211"/>
      <c r="N186" s="212"/>
      <c r="O186" s="212"/>
      <c r="P186" s="212"/>
      <c r="Q186" s="212"/>
      <c r="R186" s="212"/>
      <c r="S186" s="212"/>
      <c r="T186" s="213"/>
      <c r="AT186" s="214" t="s">
        <v>138</v>
      </c>
      <c r="AU186" s="214" t="s">
        <v>86</v>
      </c>
      <c r="AV186" s="13" t="s">
        <v>86</v>
      </c>
      <c r="AW186" s="13" t="s">
        <v>32</v>
      </c>
      <c r="AX186" s="13" t="s">
        <v>76</v>
      </c>
      <c r="AY186" s="214" t="s">
        <v>127</v>
      </c>
    </row>
    <row r="187" spans="2:51" s="13" customFormat="1" ht="11.25">
      <c r="B187" s="204"/>
      <c r="C187" s="205"/>
      <c r="D187" s="199" t="s">
        <v>138</v>
      </c>
      <c r="E187" s="206" t="s">
        <v>1</v>
      </c>
      <c r="F187" s="207" t="s">
        <v>538</v>
      </c>
      <c r="G187" s="205"/>
      <c r="H187" s="208">
        <v>-0.009</v>
      </c>
      <c r="I187" s="209"/>
      <c r="J187" s="205"/>
      <c r="K187" s="205"/>
      <c r="L187" s="210"/>
      <c r="M187" s="211"/>
      <c r="N187" s="212"/>
      <c r="O187" s="212"/>
      <c r="P187" s="212"/>
      <c r="Q187" s="212"/>
      <c r="R187" s="212"/>
      <c r="S187" s="212"/>
      <c r="T187" s="213"/>
      <c r="AT187" s="214" t="s">
        <v>138</v>
      </c>
      <c r="AU187" s="214" t="s">
        <v>86</v>
      </c>
      <c r="AV187" s="13" t="s">
        <v>86</v>
      </c>
      <c r="AW187" s="13" t="s">
        <v>32</v>
      </c>
      <c r="AX187" s="13" t="s">
        <v>76</v>
      </c>
      <c r="AY187" s="214" t="s">
        <v>127</v>
      </c>
    </row>
    <row r="188" spans="2:51" s="15" customFormat="1" ht="11.25">
      <c r="B188" s="227"/>
      <c r="C188" s="228"/>
      <c r="D188" s="199" t="s">
        <v>138</v>
      </c>
      <c r="E188" s="229" t="s">
        <v>1</v>
      </c>
      <c r="F188" s="230" t="s">
        <v>539</v>
      </c>
      <c r="G188" s="228"/>
      <c r="H188" s="229" t="s">
        <v>1</v>
      </c>
      <c r="I188" s="231"/>
      <c r="J188" s="228"/>
      <c r="K188" s="228"/>
      <c r="L188" s="232"/>
      <c r="M188" s="233"/>
      <c r="N188" s="234"/>
      <c r="O188" s="234"/>
      <c r="P188" s="234"/>
      <c r="Q188" s="234"/>
      <c r="R188" s="234"/>
      <c r="S188" s="234"/>
      <c r="T188" s="235"/>
      <c r="AT188" s="236" t="s">
        <v>138</v>
      </c>
      <c r="AU188" s="236" t="s">
        <v>86</v>
      </c>
      <c r="AV188" s="15" t="s">
        <v>84</v>
      </c>
      <c r="AW188" s="15" t="s">
        <v>32</v>
      </c>
      <c r="AX188" s="15" t="s">
        <v>76</v>
      </c>
      <c r="AY188" s="236" t="s">
        <v>127</v>
      </c>
    </row>
    <row r="189" spans="2:51" s="13" customFormat="1" ht="11.25">
      <c r="B189" s="204"/>
      <c r="C189" s="205"/>
      <c r="D189" s="199" t="s">
        <v>138</v>
      </c>
      <c r="E189" s="206" t="s">
        <v>1</v>
      </c>
      <c r="F189" s="207" t="s">
        <v>540</v>
      </c>
      <c r="G189" s="205"/>
      <c r="H189" s="208">
        <v>0.543</v>
      </c>
      <c r="I189" s="209"/>
      <c r="J189" s="205"/>
      <c r="K189" s="205"/>
      <c r="L189" s="210"/>
      <c r="M189" s="211"/>
      <c r="N189" s="212"/>
      <c r="O189" s="212"/>
      <c r="P189" s="212"/>
      <c r="Q189" s="212"/>
      <c r="R189" s="212"/>
      <c r="S189" s="212"/>
      <c r="T189" s="213"/>
      <c r="AT189" s="214" t="s">
        <v>138</v>
      </c>
      <c r="AU189" s="214" t="s">
        <v>86</v>
      </c>
      <c r="AV189" s="13" t="s">
        <v>86</v>
      </c>
      <c r="AW189" s="13" t="s">
        <v>32</v>
      </c>
      <c r="AX189" s="13" t="s">
        <v>76</v>
      </c>
      <c r="AY189" s="214" t="s">
        <v>127</v>
      </c>
    </row>
    <row r="190" spans="2:51" s="13" customFormat="1" ht="11.25">
      <c r="B190" s="204"/>
      <c r="C190" s="205"/>
      <c r="D190" s="199" t="s">
        <v>138</v>
      </c>
      <c r="E190" s="206" t="s">
        <v>1</v>
      </c>
      <c r="F190" s="207" t="s">
        <v>541</v>
      </c>
      <c r="G190" s="205"/>
      <c r="H190" s="208">
        <v>0.393</v>
      </c>
      <c r="I190" s="209"/>
      <c r="J190" s="205"/>
      <c r="K190" s="205"/>
      <c r="L190" s="210"/>
      <c r="M190" s="211"/>
      <c r="N190" s="212"/>
      <c r="O190" s="212"/>
      <c r="P190" s="212"/>
      <c r="Q190" s="212"/>
      <c r="R190" s="212"/>
      <c r="S190" s="212"/>
      <c r="T190" s="213"/>
      <c r="AT190" s="214" t="s">
        <v>138</v>
      </c>
      <c r="AU190" s="214" t="s">
        <v>86</v>
      </c>
      <c r="AV190" s="13" t="s">
        <v>86</v>
      </c>
      <c r="AW190" s="13" t="s">
        <v>32</v>
      </c>
      <c r="AX190" s="13" t="s">
        <v>76</v>
      </c>
      <c r="AY190" s="214" t="s">
        <v>127</v>
      </c>
    </row>
    <row r="191" spans="2:51" s="13" customFormat="1" ht="11.25">
      <c r="B191" s="204"/>
      <c r="C191" s="205"/>
      <c r="D191" s="199" t="s">
        <v>138</v>
      </c>
      <c r="E191" s="206" t="s">
        <v>1</v>
      </c>
      <c r="F191" s="207" t="s">
        <v>542</v>
      </c>
      <c r="G191" s="205"/>
      <c r="H191" s="208">
        <v>-0.009</v>
      </c>
      <c r="I191" s="209"/>
      <c r="J191" s="205"/>
      <c r="K191" s="205"/>
      <c r="L191" s="210"/>
      <c r="M191" s="211"/>
      <c r="N191" s="212"/>
      <c r="O191" s="212"/>
      <c r="P191" s="212"/>
      <c r="Q191" s="212"/>
      <c r="R191" s="212"/>
      <c r="S191" s="212"/>
      <c r="T191" s="213"/>
      <c r="AT191" s="214" t="s">
        <v>138</v>
      </c>
      <c r="AU191" s="214" t="s">
        <v>86</v>
      </c>
      <c r="AV191" s="13" t="s">
        <v>86</v>
      </c>
      <c r="AW191" s="13" t="s">
        <v>32</v>
      </c>
      <c r="AX191" s="13" t="s">
        <v>76</v>
      </c>
      <c r="AY191" s="214" t="s">
        <v>127</v>
      </c>
    </row>
    <row r="192" spans="2:51" s="14" customFormat="1" ht="11.25">
      <c r="B192" s="215"/>
      <c r="C192" s="216"/>
      <c r="D192" s="199" t="s">
        <v>138</v>
      </c>
      <c r="E192" s="217" t="s">
        <v>1</v>
      </c>
      <c r="F192" s="218" t="s">
        <v>142</v>
      </c>
      <c r="G192" s="216"/>
      <c r="H192" s="219">
        <v>2.813</v>
      </c>
      <c r="I192" s="220"/>
      <c r="J192" s="216"/>
      <c r="K192" s="216"/>
      <c r="L192" s="221"/>
      <c r="M192" s="222"/>
      <c r="N192" s="223"/>
      <c r="O192" s="223"/>
      <c r="P192" s="223"/>
      <c r="Q192" s="223"/>
      <c r="R192" s="223"/>
      <c r="S192" s="223"/>
      <c r="T192" s="224"/>
      <c r="AT192" s="225" t="s">
        <v>138</v>
      </c>
      <c r="AU192" s="225" t="s">
        <v>86</v>
      </c>
      <c r="AV192" s="14" t="s">
        <v>134</v>
      </c>
      <c r="AW192" s="14" t="s">
        <v>32</v>
      </c>
      <c r="AX192" s="14" t="s">
        <v>84</v>
      </c>
      <c r="AY192" s="225" t="s">
        <v>127</v>
      </c>
    </row>
    <row r="193" spans="1:65" s="2" customFormat="1" ht="21.75" customHeight="1">
      <c r="A193" s="34"/>
      <c r="B193" s="35"/>
      <c r="C193" s="186" t="s">
        <v>184</v>
      </c>
      <c r="D193" s="186" t="s">
        <v>129</v>
      </c>
      <c r="E193" s="187" t="s">
        <v>543</v>
      </c>
      <c r="F193" s="188" t="s">
        <v>544</v>
      </c>
      <c r="G193" s="189" t="s">
        <v>145</v>
      </c>
      <c r="H193" s="190">
        <v>19.22</v>
      </c>
      <c r="I193" s="191"/>
      <c r="J193" s="192">
        <f>ROUND(I193*H193,2)</f>
        <v>0</v>
      </c>
      <c r="K193" s="188" t="s">
        <v>133</v>
      </c>
      <c r="L193" s="39"/>
      <c r="M193" s="193" t="s">
        <v>1</v>
      </c>
      <c r="N193" s="194" t="s">
        <v>41</v>
      </c>
      <c r="O193" s="71"/>
      <c r="P193" s="195">
        <f>O193*H193</f>
        <v>0</v>
      </c>
      <c r="Q193" s="195">
        <v>0.00726</v>
      </c>
      <c r="R193" s="195">
        <f>Q193*H193</f>
        <v>0.1395372</v>
      </c>
      <c r="S193" s="195">
        <v>0</v>
      </c>
      <c r="T193" s="196">
        <f>S193*H193</f>
        <v>0</v>
      </c>
      <c r="U193" s="34"/>
      <c r="V193" s="34"/>
      <c r="W193" s="34"/>
      <c r="X193" s="34"/>
      <c r="Y193" s="34"/>
      <c r="Z193" s="34"/>
      <c r="AA193" s="34"/>
      <c r="AB193" s="34"/>
      <c r="AC193" s="34"/>
      <c r="AD193" s="34"/>
      <c r="AE193" s="34"/>
      <c r="AR193" s="197" t="s">
        <v>134</v>
      </c>
      <c r="AT193" s="197" t="s">
        <v>129</v>
      </c>
      <c r="AU193" s="197" t="s">
        <v>86</v>
      </c>
      <c r="AY193" s="17" t="s">
        <v>127</v>
      </c>
      <c r="BE193" s="198">
        <f>IF(N193="základní",J193,0)</f>
        <v>0</v>
      </c>
      <c r="BF193" s="198">
        <f>IF(N193="snížená",J193,0)</f>
        <v>0</v>
      </c>
      <c r="BG193" s="198">
        <f>IF(N193="zákl. přenesená",J193,0)</f>
        <v>0</v>
      </c>
      <c r="BH193" s="198">
        <f>IF(N193="sníž. přenesená",J193,0)</f>
        <v>0</v>
      </c>
      <c r="BI193" s="198">
        <f>IF(N193="nulová",J193,0)</f>
        <v>0</v>
      </c>
      <c r="BJ193" s="17" t="s">
        <v>84</v>
      </c>
      <c r="BK193" s="198">
        <f>ROUND(I193*H193,2)</f>
        <v>0</v>
      </c>
      <c r="BL193" s="17" t="s">
        <v>134</v>
      </c>
      <c r="BM193" s="197" t="s">
        <v>545</v>
      </c>
    </row>
    <row r="194" spans="1:47" s="2" customFormat="1" ht="48.75">
      <c r="A194" s="34"/>
      <c r="B194" s="35"/>
      <c r="C194" s="36"/>
      <c r="D194" s="199" t="s">
        <v>136</v>
      </c>
      <c r="E194" s="36"/>
      <c r="F194" s="200" t="s">
        <v>546</v>
      </c>
      <c r="G194" s="36"/>
      <c r="H194" s="36"/>
      <c r="I194" s="201"/>
      <c r="J194" s="36"/>
      <c r="K194" s="36"/>
      <c r="L194" s="39"/>
      <c r="M194" s="202"/>
      <c r="N194" s="203"/>
      <c r="O194" s="71"/>
      <c r="P194" s="71"/>
      <c r="Q194" s="71"/>
      <c r="R194" s="71"/>
      <c r="S194" s="71"/>
      <c r="T194" s="72"/>
      <c r="U194" s="34"/>
      <c r="V194" s="34"/>
      <c r="W194" s="34"/>
      <c r="X194" s="34"/>
      <c r="Y194" s="34"/>
      <c r="Z194" s="34"/>
      <c r="AA194" s="34"/>
      <c r="AB194" s="34"/>
      <c r="AC194" s="34"/>
      <c r="AD194" s="34"/>
      <c r="AE194" s="34"/>
      <c r="AT194" s="17" t="s">
        <v>136</v>
      </c>
      <c r="AU194" s="17" t="s">
        <v>86</v>
      </c>
    </row>
    <row r="195" spans="2:51" s="15" customFormat="1" ht="11.25">
      <c r="B195" s="227"/>
      <c r="C195" s="228"/>
      <c r="D195" s="199" t="s">
        <v>138</v>
      </c>
      <c r="E195" s="229" t="s">
        <v>1</v>
      </c>
      <c r="F195" s="230" t="s">
        <v>547</v>
      </c>
      <c r="G195" s="228"/>
      <c r="H195" s="229" t="s">
        <v>1</v>
      </c>
      <c r="I195" s="231"/>
      <c r="J195" s="228"/>
      <c r="K195" s="228"/>
      <c r="L195" s="232"/>
      <c r="M195" s="233"/>
      <c r="N195" s="234"/>
      <c r="O195" s="234"/>
      <c r="P195" s="234"/>
      <c r="Q195" s="234"/>
      <c r="R195" s="234"/>
      <c r="S195" s="234"/>
      <c r="T195" s="235"/>
      <c r="AT195" s="236" t="s">
        <v>138</v>
      </c>
      <c r="AU195" s="236" t="s">
        <v>86</v>
      </c>
      <c r="AV195" s="15" t="s">
        <v>84</v>
      </c>
      <c r="AW195" s="15" t="s">
        <v>32</v>
      </c>
      <c r="AX195" s="15" t="s">
        <v>76</v>
      </c>
      <c r="AY195" s="236" t="s">
        <v>127</v>
      </c>
    </row>
    <row r="196" spans="2:51" s="13" customFormat="1" ht="11.25">
      <c r="B196" s="204"/>
      <c r="C196" s="205"/>
      <c r="D196" s="199" t="s">
        <v>138</v>
      </c>
      <c r="E196" s="206" t="s">
        <v>1</v>
      </c>
      <c r="F196" s="207" t="s">
        <v>548</v>
      </c>
      <c r="G196" s="205"/>
      <c r="H196" s="208">
        <v>8.7</v>
      </c>
      <c r="I196" s="209"/>
      <c r="J196" s="205"/>
      <c r="K196" s="205"/>
      <c r="L196" s="210"/>
      <c r="M196" s="211"/>
      <c r="N196" s="212"/>
      <c r="O196" s="212"/>
      <c r="P196" s="212"/>
      <c r="Q196" s="212"/>
      <c r="R196" s="212"/>
      <c r="S196" s="212"/>
      <c r="T196" s="213"/>
      <c r="AT196" s="214" t="s">
        <v>138</v>
      </c>
      <c r="AU196" s="214" t="s">
        <v>86</v>
      </c>
      <c r="AV196" s="13" t="s">
        <v>86</v>
      </c>
      <c r="AW196" s="13" t="s">
        <v>32</v>
      </c>
      <c r="AX196" s="13" t="s">
        <v>76</v>
      </c>
      <c r="AY196" s="214" t="s">
        <v>127</v>
      </c>
    </row>
    <row r="197" spans="2:51" s="15" customFormat="1" ht="11.25">
      <c r="B197" s="227"/>
      <c r="C197" s="228"/>
      <c r="D197" s="199" t="s">
        <v>138</v>
      </c>
      <c r="E197" s="229" t="s">
        <v>1</v>
      </c>
      <c r="F197" s="230" t="s">
        <v>549</v>
      </c>
      <c r="G197" s="228"/>
      <c r="H197" s="229" t="s">
        <v>1</v>
      </c>
      <c r="I197" s="231"/>
      <c r="J197" s="228"/>
      <c r="K197" s="228"/>
      <c r="L197" s="232"/>
      <c r="M197" s="233"/>
      <c r="N197" s="234"/>
      <c r="O197" s="234"/>
      <c r="P197" s="234"/>
      <c r="Q197" s="234"/>
      <c r="R197" s="234"/>
      <c r="S197" s="234"/>
      <c r="T197" s="235"/>
      <c r="AT197" s="236" t="s">
        <v>138</v>
      </c>
      <c r="AU197" s="236" t="s">
        <v>86</v>
      </c>
      <c r="AV197" s="15" t="s">
        <v>84</v>
      </c>
      <c r="AW197" s="15" t="s">
        <v>32</v>
      </c>
      <c r="AX197" s="15" t="s">
        <v>76</v>
      </c>
      <c r="AY197" s="236" t="s">
        <v>127</v>
      </c>
    </row>
    <row r="198" spans="2:51" s="13" customFormat="1" ht="11.25">
      <c r="B198" s="204"/>
      <c r="C198" s="205"/>
      <c r="D198" s="199" t="s">
        <v>138</v>
      </c>
      <c r="E198" s="206" t="s">
        <v>1</v>
      </c>
      <c r="F198" s="207" t="s">
        <v>550</v>
      </c>
      <c r="G198" s="205"/>
      <c r="H198" s="208">
        <v>1.98</v>
      </c>
      <c r="I198" s="209"/>
      <c r="J198" s="205"/>
      <c r="K198" s="205"/>
      <c r="L198" s="210"/>
      <c r="M198" s="211"/>
      <c r="N198" s="212"/>
      <c r="O198" s="212"/>
      <c r="P198" s="212"/>
      <c r="Q198" s="212"/>
      <c r="R198" s="212"/>
      <c r="S198" s="212"/>
      <c r="T198" s="213"/>
      <c r="AT198" s="214" t="s">
        <v>138</v>
      </c>
      <c r="AU198" s="214" t="s">
        <v>86</v>
      </c>
      <c r="AV198" s="13" t="s">
        <v>86</v>
      </c>
      <c r="AW198" s="13" t="s">
        <v>32</v>
      </c>
      <c r="AX198" s="13" t="s">
        <v>76</v>
      </c>
      <c r="AY198" s="214" t="s">
        <v>127</v>
      </c>
    </row>
    <row r="199" spans="2:51" s="15" customFormat="1" ht="11.25">
      <c r="B199" s="227"/>
      <c r="C199" s="228"/>
      <c r="D199" s="199" t="s">
        <v>138</v>
      </c>
      <c r="E199" s="229" t="s">
        <v>1</v>
      </c>
      <c r="F199" s="230" t="s">
        <v>551</v>
      </c>
      <c r="G199" s="228"/>
      <c r="H199" s="229" t="s">
        <v>1</v>
      </c>
      <c r="I199" s="231"/>
      <c r="J199" s="228"/>
      <c r="K199" s="228"/>
      <c r="L199" s="232"/>
      <c r="M199" s="233"/>
      <c r="N199" s="234"/>
      <c r="O199" s="234"/>
      <c r="P199" s="234"/>
      <c r="Q199" s="234"/>
      <c r="R199" s="234"/>
      <c r="S199" s="234"/>
      <c r="T199" s="235"/>
      <c r="AT199" s="236" t="s">
        <v>138</v>
      </c>
      <c r="AU199" s="236" t="s">
        <v>86</v>
      </c>
      <c r="AV199" s="15" t="s">
        <v>84</v>
      </c>
      <c r="AW199" s="15" t="s">
        <v>32</v>
      </c>
      <c r="AX199" s="15" t="s">
        <v>76</v>
      </c>
      <c r="AY199" s="236" t="s">
        <v>127</v>
      </c>
    </row>
    <row r="200" spans="2:51" s="13" customFormat="1" ht="11.25">
      <c r="B200" s="204"/>
      <c r="C200" s="205"/>
      <c r="D200" s="199" t="s">
        <v>138</v>
      </c>
      <c r="E200" s="206" t="s">
        <v>1</v>
      </c>
      <c r="F200" s="207" t="s">
        <v>552</v>
      </c>
      <c r="G200" s="205"/>
      <c r="H200" s="208">
        <v>8.54</v>
      </c>
      <c r="I200" s="209"/>
      <c r="J200" s="205"/>
      <c r="K200" s="205"/>
      <c r="L200" s="210"/>
      <c r="M200" s="211"/>
      <c r="N200" s="212"/>
      <c r="O200" s="212"/>
      <c r="P200" s="212"/>
      <c r="Q200" s="212"/>
      <c r="R200" s="212"/>
      <c r="S200" s="212"/>
      <c r="T200" s="213"/>
      <c r="AT200" s="214" t="s">
        <v>138</v>
      </c>
      <c r="AU200" s="214" t="s">
        <v>86</v>
      </c>
      <c r="AV200" s="13" t="s">
        <v>86</v>
      </c>
      <c r="AW200" s="13" t="s">
        <v>32</v>
      </c>
      <c r="AX200" s="13" t="s">
        <v>76</v>
      </c>
      <c r="AY200" s="214" t="s">
        <v>127</v>
      </c>
    </row>
    <row r="201" spans="2:51" s="14" customFormat="1" ht="11.25">
      <c r="B201" s="215"/>
      <c r="C201" s="216"/>
      <c r="D201" s="199" t="s">
        <v>138</v>
      </c>
      <c r="E201" s="217" t="s">
        <v>470</v>
      </c>
      <c r="F201" s="218" t="s">
        <v>142</v>
      </c>
      <c r="G201" s="216"/>
      <c r="H201" s="219">
        <v>19.22</v>
      </c>
      <c r="I201" s="220"/>
      <c r="J201" s="216"/>
      <c r="K201" s="216"/>
      <c r="L201" s="221"/>
      <c r="M201" s="222"/>
      <c r="N201" s="223"/>
      <c r="O201" s="223"/>
      <c r="P201" s="223"/>
      <c r="Q201" s="223"/>
      <c r="R201" s="223"/>
      <c r="S201" s="223"/>
      <c r="T201" s="224"/>
      <c r="AT201" s="225" t="s">
        <v>138</v>
      </c>
      <c r="AU201" s="225" t="s">
        <v>86</v>
      </c>
      <c r="AV201" s="14" t="s">
        <v>134</v>
      </c>
      <c r="AW201" s="14" t="s">
        <v>32</v>
      </c>
      <c r="AX201" s="14" t="s">
        <v>84</v>
      </c>
      <c r="AY201" s="225" t="s">
        <v>127</v>
      </c>
    </row>
    <row r="202" spans="1:65" s="2" customFormat="1" ht="21.75" customHeight="1">
      <c r="A202" s="34"/>
      <c r="B202" s="35"/>
      <c r="C202" s="186" t="s">
        <v>162</v>
      </c>
      <c r="D202" s="186" t="s">
        <v>129</v>
      </c>
      <c r="E202" s="187" t="s">
        <v>553</v>
      </c>
      <c r="F202" s="188" t="s">
        <v>554</v>
      </c>
      <c r="G202" s="189" t="s">
        <v>145</v>
      </c>
      <c r="H202" s="190">
        <v>19.22</v>
      </c>
      <c r="I202" s="191"/>
      <c r="J202" s="192">
        <f>ROUND(I202*H202,2)</f>
        <v>0</v>
      </c>
      <c r="K202" s="188" t="s">
        <v>133</v>
      </c>
      <c r="L202" s="39"/>
      <c r="M202" s="193" t="s">
        <v>1</v>
      </c>
      <c r="N202" s="194" t="s">
        <v>41</v>
      </c>
      <c r="O202" s="71"/>
      <c r="P202" s="195">
        <f>O202*H202</f>
        <v>0</v>
      </c>
      <c r="Q202" s="195">
        <v>0.00086</v>
      </c>
      <c r="R202" s="195">
        <f>Q202*H202</f>
        <v>0.016529199999999997</v>
      </c>
      <c r="S202" s="195">
        <v>0</v>
      </c>
      <c r="T202" s="196">
        <f>S202*H202</f>
        <v>0</v>
      </c>
      <c r="U202" s="34"/>
      <c r="V202" s="34"/>
      <c r="W202" s="34"/>
      <c r="X202" s="34"/>
      <c r="Y202" s="34"/>
      <c r="Z202" s="34"/>
      <c r="AA202" s="34"/>
      <c r="AB202" s="34"/>
      <c r="AC202" s="34"/>
      <c r="AD202" s="34"/>
      <c r="AE202" s="34"/>
      <c r="AR202" s="197" t="s">
        <v>134</v>
      </c>
      <c r="AT202" s="197" t="s">
        <v>129</v>
      </c>
      <c r="AU202" s="197" t="s">
        <v>86</v>
      </c>
      <c r="AY202" s="17" t="s">
        <v>127</v>
      </c>
      <c r="BE202" s="198">
        <f>IF(N202="základní",J202,0)</f>
        <v>0</v>
      </c>
      <c r="BF202" s="198">
        <f>IF(N202="snížená",J202,0)</f>
        <v>0</v>
      </c>
      <c r="BG202" s="198">
        <f>IF(N202="zákl. přenesená",J202,0)</f>
        <v>0</v>
      </c>
      <c r="BH202" s="198">
        <f>IF(N202="sníž. přenesená",J202,0)</f>
        <v>0</v>
      </c>
      <c r="BI202" s="198">
        <f>IF(N202="nulová",J202,0)</f>
        <v>0</v>
      </c>
      <c r="BJ202" s="17" t="s">
        <v>84</v>
      </c>
      <c r="BK202" s="198">
        <f>ROUND(I202*H202,2)</f>
        <v>0</v>
      </c>
      <c r="BL202" s="17" t="s">
        <v>134</v>
      </c>
      <c r="BM202" s="197" t="s">
        <v>555</v>
      </c>
    </row>
    <row r="203" spans="1:47" s="2" customFormat="1" ht="48.75">
      <c r="A203" s="34"/>
      <c r="B203" s="35"/>
      <c r="C203" s="36"/>
      <c r="D203" s="199" t="s">
        <v>136</v>
      </c>
      <c r="E203" s="36"/>
      <c r="F203" s="200" t="s">
        <v>556</v>
      </c>
      <c r="G203" s="36"/>
      <c r="H203" s="36"/>
      <c r="I203" s="201"/>
      <c r="J203" s="36"/>
      <c r="K203" s="36"/>
      <c r="L203" s="39"/>
      <c r="M203" s="202"/>
      <c r="N203" s="203"/>
      <c r="O203" s="71"/>
      <c r="P203" s="71"/>
      <c r="Q203" s="71"/>
      <c r="R203" s="71"/>
      <c r="S203" s="71"/>
      <c r="T203" s="72"/>
      <c r="U203" s="34"/>
      <c r="V203" s="34"/>
      <c r="W203" s="34"/>
      <c r="X203" s="34"/>
      <c r="Y203" s="34"/>
      <c r="Z203" s="34"/>
      <c r="AA203" s="34"/>
      <c r="AB203" s="34"/>
      <c r="AC203" s="34"/>
      <c r="AD203" s="34"/>
      <c r="AE203" s="34"/>
      <c r="AT203" s="17" t="s">
        <v>136</v>
      </c>
      <c r="AU203" s="17" t="s">
        <v>86</v>
      </c>
    </row>
    <row r="204" spans="2:51" s="13" customFormat="1" ht="11.25">
      <c r="B204" s="204"/>
      <c r="C204" s="205"/>
      <c r="D204" s="199" t="s">
        <v>138</v>
      </c>
      <c r="E204" s="206" t="s">
        <v>1</v>
      </c>
      <c r="F204" s="207" t="s">
        <v>470</v>
      </c>
      <c r="G204" s="205"/>
      <c r="H204" s="208">
        <v>19.22</v>
      </c>
      <c r="I204" s="209"/>
      <c r="J204" s="205"/>
      <c r="K204" s="205"/>
      <c r="L204" s="210"/>
      <c r="M204" s="211"/>
      <c r="N204" s="212"/>
      <c r="O204" s="212"/>
      <c r="P204" s="212"/>
      <c r="Q204" s="212"/>
      <c r="R204" s="212"/>
      <c r="S204" s="212"/>
      <c r="T204" s="213"/>
      <c r="AT204" s="214" t="s">
        <v>138</v>
      </c>
      <c r="AU204" s="214" t="s">
        <v>86</v>
      </c>
      <c r="AV204" s="13" t="s">
        <v>86</v>
      </c>
      <c r="AW204" s="13" t="s">
        <v>32</v>
      </c>
      <c r="AX204" s="13" t="s">
        <v>84</v>
      </c>
      <c r="AY204" s="214" t="s">
        <v>127</v>
      </c>
    </row>
    <row r="205" spans="1:65" s="2" customFormat="1" ht="24">
      <c r="A205" s="34"/>
      <c r="B205" s="35"/>
      <c r="C205" s="186" t="s">
        <v>198</v>
      </c>
      <c r="D205" s="186" t="s">
        <v>129</v>
      </c>
      <c r="E205" s="187" t="s">
        <v>557</v>
      </c>
      <c r="F205" s="188" t="s">
        <v>558</v>
      </c>
      <c r="G205" s="189" t="s">
        <v>467</v>
      </c>
      <c r="H205" s="190">
        <v>0.119</v>
      </c>
      <c r="I205" s="191"/>
      <c r="J205" s="192">
        <f>ROUND(I205*H205,2)</f>
        <v>0</v>
      </c>
      <c r="K205" s="188" t="s">
        <v>133</v>
      </c>
      <c r="L205" s="39"/>
      <c r="M205" s="193" t="s">
        <v>1</v>
      </c>
      <c r="N205" s="194" t="s">
        <v>41</v>
      </c>
      <c r="O205" s="71"/>
      <c r="P205" s="195">
        <f>O205*H205</f>
        <v>0</v>
      </c>
      <c r="Q205" s="195">
        <v>1.03951</v>
      </c>
      <c r="R205" s="195">
        <f>Q205*H205</f>
        <v>0.12370168999999999</v>
      </c>
      <c r="S205" s="195">
        <v>0</v>
      </c>
      <c r="T205" s="196">
        <f>S205*H205</f>
        <v>0</v>
      </c>
      <c r="U205" s="34"/>
      <c r="V205" s="34"/>
      <c r="W205" s="34"/>
      <c r="X205" s="34"/>
      <c r="Y205" s="34"/>
      <c r="Z205" s="34"/>
      <c r="AA205" s="34"/>
      <c r="AB205" s="34"/>
      <c r="AC205" s="34"/>
      <c r="AD205" s="34"/>
      <c r="AE205" s="34"/>
      <c r="AR205" s="197" t="s">
        <v>134</v>
      </c>
      <c r="AT205" s="197" t="s">
        <v>129</v>
      </c>
      <c r="AU205" s="197" t="s">
        <v>86</v>
      </c>
      <c r="AY205" s="17" t="s">
        <v>127</v>
      </c>
      <c r="BE205" s="198">
        <f>IF(N205="základní",J205,0)</f>
        <v>0</v>
      </c>
      <c r="BF205" s="198">
        <f>IF(N205="snížená",J205,0)</f>
        <v>0</v>
      </c>
      <c r="BG205" s="198">
        <f>IF(N205="zákl. přenesená",J205,0)</f>
        <v>0</v>
      </c>
      <c r="BH205" s="198">
        <f>IF(N205="sníž. přenesená",J205,0)</f>
        <v>0</v>
      </c>
      <c r="BI205" s="198">
        <f>IF(N205="nulová",J205,0)</f>
        <v>0</v>
      </c>
      <c r="BJ205" s="17" t="s">
        <v>84</v>
      </c>
      <c r="BK205" s="198">
        <f>ROUND(I205*H205,2)</f>
        <v>0</v>
      </c>
      <c r="BL205" s="17" t="s">
        <v>134</v>
      </c>
      <c r="BM205" s="197" t="s">
        <v>559</v>
      </c>
    </row>
    <row r="206" spans="1:47" s="2" customFormat="1" ht="48.75">
      <c r="A206" s="34"/>
      <c r="B206" s="35"/>
      <c r="C206" s="36"/>
      <c r="D206" s="199" t="s">
        <v>136</v>
      </c>
      <c r="E206" s="36"/>
      <c r="F206" s="200" t="s">
        <v>560</v>
      </c>
      <c r="G206" s="36"/>
      <c r="H206" s="36"/>
      <c r="I206" s="201"/>
      <c r="J206" s="36"/>
      <c r="K206" s="36"/>
      <c r="L206" s="39"/>
      <c r="M206" s="202"/>
      <c r="N206" s="203"/>
      <c r="O206" s="71"/>
      <c r="P206" s="71"/>
      <c r="Q206" s="71"/>
      <c r="R206" s="71"/>
      <c r="S206" s="71"/>
      <c r="T206" s="72"/>
      <c r="U206" s="34"/>
      <c r="V206" s="34"/>
      <c r="W206" s="34"/>
      <c r="X206" s="34"/>
      <c r="Y206" s="34"/>
      <c r="Z206" s="34"/>
      <c r="AA206" s="34"/>
      <c r="AB206" s="34"/>
      <c r="AC206" s="34"/>
      <c r="AD206" s="34"/>
      <c r="AE206" s="34"/>
      <c r="AT206" s="17" t="s">
        <v>136</v>
      </c>
      <c r="AU206" s="17" t="s">
        <v>86</v>
      </c>
    </row>
    <row r="207" spans="2:51" s="15" customFormat="1" ht="11.25">
      <c r="B207" s="227"/>
      <c r="C207" s="228"/>
      <c r="D207" s="199" t="s">
        <v>138</v>
      </c>
      <c r="E207" s="229" t="s">
        <v>1</v>
      </c>
      <c r="F207" s="230" t="s">
        <v>561</v>
      </c>
      <c r="G207" s="228"/>
      <c r="H207" s="229" t="s">
        <v>1</v>
      </c>
      <c r="I207" s="231"/>
      <c r="J207" s="228"/>
      <c r="K207" s="228"/>
      <c r="L207" s="232"/>
      <c r="M207" s="233"/>
      <c r="N207" s="234"/>
      <c r="O207" s="234"/>
      <c r="P207" s="234"/>
      <c r="Q207" s="234"/>
      <c r="R207" s="234"/>
      <c r="S207" s="234"/>
      <c r="T207" s="235"/>
      <c r="AT207" s="236" t="s">
        <v>138</v>
      </c>
      <c r="AU207" s="236" t="s">
        <v>86</v>
      </c>
      <c r="AV207" s="15" t="s">
        <v>84</v>
      </c>
      <c r="AW207" s="15" t="s">
        <v>32</v>
      </c>
      <c r="AX207" s="15" t="s">
        <v>76</v>
      </c>
      <c r="AY207" s="236" t="s">
        <v>127</v>
      </c>
    </row>
    <row r="208" spans="2:51" s="15" customFormat="1" ht="11.25">
      <c r="B208" s="227"/>
      <c r="C208" s="228"/>
      <c r="D208" s="199" t="s">
        <v>138</v>
      </c>
      <c r="E208" s="229" t="s">
        <v>1</v>
      </c>
      <c r="F208" s="230" t="s">
        <v>547</v>
      </c>
      <c r="G208" s="228"/>
      <c r="H208" s="229" t="s">
        <v>1</v>
      </c>
      <c r="I208" s="231"/>
      <c r="J208" s="228"/>
      <c r="K208" s="228"/>
      <c r="L208" s="232"/>
      <c r="M208" s="233"/>
      <c r="N208" s="234"/>
      <c r="O208" s="234"/>
      <c r="P208" s="234"/>
      <c r="Q208" s="234"/>
      <c r="R208" s="234"/>
      <c r="S208" s="234"/>
      <c r="T208" s="235"/>
      <c r="AT208" s="236" t="s">
        <v>138</v>
      </c>
      <c r="AU208" s="236" t="s">
        <v>86</v>
      </c>
      <c r="AV208" s="15" t="s">
        <v>84</v>
      </c>
      <c r="AW208" s="15" t="s">
        <v>32</v>
      </c>
      <c r="AX208" s="15" t="s">
        <v>76</v>
      </c>
      <c r="AY208" s="236" t="s">
        <v>127</v>
      </c>
    </row>
    <row r="209" spans="2:51" s="13" customFormat="1" ht="11.25">
      <c r="B209" s="204"/>
      <c r="C209" s="205"/>
      <c r="D209" s="199" t="s">
        <v>138</v>
      </c>
      <c r="E209" s="206" t="s">
        <v>1</v>
      </c>
      <c r="F209" s="207" t="s">
        <v>562</v>
      </c>
      <c r="G209" s="205"/>
      <c r="H209" s="208">
        <v>0.061</v>
      </c>
      <c r="I209" s="209"/>
      <c r="J209" s="205"/>
      <c r="K209" s="205"/>
      <c r="L209" s="210"/>
      <c r="M209" s="211"/>
      <c r="N209" s="212"/>
      <c r="O209" s="212"/>
      <c r="P209" s="212"/>
      <c r="Q209" s="212"/>
      <c r="R209" s="212"/>
      <c r="S209" s="212"/>
      <c r="T209" s="213"/>
      <c r="AT209" s="214" t="s">
        <v>138</v>
      </c>
      <c r="AU209" s="214" t="s">
        <v>86</v>
      </c>
      <c r="AV209" s="13" t="s">
        <v>86</v>
      </c>
      <c r="AW209" s="13" t="s">
        <v>32</v>
      </c>
      <c r="AX209" s="13" t="s">
        <v>76</v>
      </c>
      <c r="AY209" s="214" t="s">
        <v>127</v>
      </c>
    </row>
    <row r="210" spans="2:51" s="15" customFormat="1" ht="11.25">
      <c r="B210" s="227"/>
      <c r="C210" s="228"/>
      <c r="D210" s="199" t="s">
        <v>138</v>
      </c>
      <c r="E210" s="229" t="s">
        <v>1</v>
      </c>
      <c r="F210" s="230" t="s">
        <v>549</v>
      </c>
      <c r="G210" s="228"/>
      <c r="H210" s="229" t="s">
        <v>1</v>
      </c>
      <c r="I210" s="231"/>
      <c r="J210" s="228"/>
      <c r="K210" s="228"/>
      <c r="L210" s="232"/>
      <c r="M210" s="233"/>
      <c r="N210" s="234"/>
      <c r="O210" s="234"/>
      <c r="P210" s="234"/>
      <c r="Q210" s="234"/>
      <c r="R210" s="234"/>
      <c r="S210" s="234"/>
      <c r="T210" s="235"/>
      <c r="AT210" s="236" t="s">
        <v>138</v>
      </c>
      <c r="AU210" s="236" t="s">
        <v>86</v>
      </c>
      <c r="AV210" s="15" t="s">
        <v>84</v>
      </c>
      <c r="AW210" s="15" t="s">
        <v>32</v>
      </c>
      <c r="AX210" s="15" t="s">
        <v>76</v>
      </c>
      <c r="AY210" s="236" t="s">
        <v>127</v>
      </c>
    </row>
    <row r="211" spans="2:51" s="13" customFormat="1" ht="11.25">
      <c r="B211" s="204"/>
      <c r="C211" s="205"/>
      <c r="D211" s="199" t="s">
        <v>138</v>
      </c>
      <c r="E211" s="206" t="s">
        <v>1</v>
      </c>
      <c r="F211" s="207" t="s">
        <v>563</v>
      </c>
      <c r="G211" s="205"/>
      <c r="H211" s="208">
        <v>0.009</v>
      </c>
      <c r="I211" s="209"/>
      <c r="J211" s="205"/>
      <c r="K211" s="205"/>
      <c r="L211" s="210"/>
      <c r="M211" s="211"/>
      <c r="N211" s="212"/>
      <c r="O211" s="212"/>
      <c r="P211" s="212"/>
      <c r="Q211" s="212"/>
      <c r="R211" s="212"/>
      <c r="S211" s="212"/>
      <c r="T211" s="213"/>
      <c r="AT211" s="214" t="s">
        <v>138</v>
      </c>
      <c r="AU211" s="214" t="s">
        <v>86</v>
      </c>
      <c r="AV211" s="13" t="s">
        <v>86</v>
      </c>
      <c r="AW211" s="13" t="s">
        <v>32</v>
      </c>
      <c r="AX211" s="13" t="s">
        <v>76</v>
      </c>
      <c r="AY211" s="214" t="s">
        <v>127</v>
      </c>
    </row>
    <row r="212" spans="2:51" s="15" customFormat="1" ht="11.25">
      <c r="B212" s="227"/>
      <c r="C212" s="228"/>
      <c r="D212" s="199" t="s">
        <v>138</v>
      </c>
      <c r="E212" s="229" t="s">
        <v>1</v>
      </c>
      <c r="F212" s="230" t="s">
        <v>551</v>
      </c>
      <c r="G212" s="228"/>
      <c r="H212" s="229" t="s">
        <v>1</v>
      </c>
      <c r="I212" s="231"/>
      <c r="J212" s="228"/>
      <c r="K212" s="228"/>
      <c r="L212" s="232"/>
      <c r="M212" s="233"/>
      <c r="N212" s="234"/>
      <c r="O212" s="234"/>
      <c r="P212" s="234"/>
      <c r="Q212" s="234"/>
      <c r="R212" s="234"/>
      <c r="S212" s="234"/>
      <c r="T212" s="235"/>
      <c r="AT212" s="236" t="s">
        <v>138</v>
      </c>
      <c r="AU212" s="236" t="s">
        <v>86</v>
      </c>
      <c r="AV212" s="15" t="s">
        <v>84</v>
      </c>
      <c r="AW212" s="15" t="s">
        <v>32</v>
      </c>
      <c r="AX212" s="15" t="s">
        <v>76</v>
      </c>
      <c r="AY212" s="236" t="s">
        <v>127</v>
      </c>
    </row>
    <row r="213" spans="2:51" s="13" customFormat="1" ht="11.25">
      <c r="B213" s="204"/>
      <c r="C213" s="205"/>
      <c r="D213" s="199" t="s">
        <v>138</v>
      </c>
      <c r="E213" s="206" t="s">
        <v>1</v>
      </c>
      <c r="F213" s="207" t="s">
        <v>564</v>
      </c>
      <c r="G213" s="205"/>
      <c r="H213" s="208">
        <v>0.029</v>
      </c>
      <c r="I213" s="209"/>
      <c r="J213" s="205"/>
      <c r="K213" s="205"/>
      <c r="L213" s="210"/>
      <c r="M213" s="211"/>
      <c r="N213" s="212"/>
      <c r="O213" s="212"/>
      <c r="P213" s="212"/>
      <c r="Q213" s="212"/>
      <c r="R213" s="212"/>
      <c r="S213" s="212"/>
      <c r="T213" s="213"/>
      <c r="AT213" s="214" t="s">
        <v>138</v>
      </c>
      <c r="AU213" s="214" t="s">
        <v>86</v>
      </c>
      <c r="AV213" s="13" t="s">
        <v>86</v>
      </c>
      <c r="AW213" s="13" t="s">
        <v>32</v>
      </c>
      <c r="AX213" s="13" t="s">
        <v>76</v>
      </c>
      <c r="AY213" s="214" t="s">
        <v>127</v>
      </c>
    </row>
    <row r="214" spans="2:51" s="13" customFormat="1" ht="11.25">
      <c r="B214" s="204"/>
      <c r="C214" s="205"/>
      <c r="D214" s="199" t="s">
        <v>138</v>
      </c>
      <c r="E214" s="206" t="s">
        <v>1</v>
      </c>
      <c r="F214" s="207" t="s">
        <v>565</v>
      </c>
      <c r="G214" s="205"/>
      <c r="H214" s="208">
        <v>0.02</v>
      </c>
      <c r="I214" s="209"/>
      <c r="J214" s="205"/>
      <c r="K214" s="205"/>
      <c r="L214" s="210"/>
      <c r="M214" s="211"/>
      <c r="N214" s="212"/>
      <c r="O214" s="212"/>
      <c r="P214" s="212"/>
      <c r="Q214" s="212"/>
      <c r="R214" s="212"/>
      <c r="S214" s="212"/>
      <c r="T214" s="213"/>
      <c r="AT214" s="214" t="s">
        <v>138</v>
      </c>
      <c r="AU214" s="214" t="s">
        <v>86</v>
      </c>
      <c r="AV214" s="13" t="s">
        <v>86</v>
      </c>
      <c r="AW214" s="13" t="s">
        <v>32</v>
      </c>
      <c r="AX214" s="13" t="s">
        <v>76</v>
      </c>
      <c r="AY214" s="214" t="s">
        <v>127</v>
      </c>
    </row>
    <row r="215" spans="2:51" s="14" customFormat="1" ht="11.25">
      <c r="B215" s="215"/>
      <c r="C215" s="216"/>
      <c r="D215" s="199" t="s">
        <v>138</v>
      </c>
      <c r="E215" s="217" t="s">
        <v>1</v>
      </c>
      <c r="F215" s="218" t="s">
        <v>142</v>
      </c>
      <c r="G215" s="216"/>
      <c r="H215" s="219">
        <v>0.119</v>
      </c>
      <c r="I215" s="220"/>
      <c r="J215" s="216"/>
      <c r="K215" s="216"/>
      <c r="L215" s="221"/>
      <c r="M215" s="222"/>
      <c r="N215" s="223"/>
      <c r="O215" s="223"/>
      <c r="P215" s="223"/>
      <c r="Q215" s="223"/>
      <c r="R215" s="223"/>
      <c r="S215" s="223"/>
      <c r="T215" s="224"/>
      <c r="AT215" s="225" t="s">
        <v>138</v>
      </c>
      <c r="AU215" s="225" t="s">
        <v>86</v>
      </c>
      <c r="AV215" s="14" t="s">
        <v>134</v>
      </c>
      <c r="AW215" s="14" t="s">
        <v>32</v>
      </c>
      <c r="AX215" s="14" t="s">
        <v>84</v>
      </c>
      <c r="AY215" s="225" t="s">
        <v>127</v>
      </c>
    </row>
    <row r="216" spans="2:63" s="12" customFormat="1" ht="22.9" customHeight="1">
      <c r="B216" s="170"/>
      <c r="C216" s="171"/>
      <c r="D216" s="172" t="s">
        <v>75</v>
      </c>
      <c r="E216" s="184" t="s">
        <v>134</v>
      </c>
      <c r="F216" s="184" t="s">
        <v>418</v>
      </c>
      <c r="G216" s="171"/>
      <c r="H216" s="171"/>
      <c r="I216" s="174"/>
      <c r="J216" s="185">
        <f>BK216</f>
        <v>0</v>
      </c>
      <c r="K216" s="171"/>
      <c r="L216" s="176"/>
      <c r="M216" s="177"/>
      <c r="N216" s="178"/>
      <c r="O216" s="178"/>
      <c r="P216" s="179">
        <f>SUM(P217:P227)</f>
        <v>0</v>
      </c>
      <c r="Q216" s="178"/>
      <c r="R216" s="179">
        <f>SUM(R217:R227)</f>
        <v>0</v>
      </c>
      <c r="S216" s="178"/>
      <c r="T216" s="180">
        <f>SUM(T217:T227)</f>
        <v>0</v>
      </c>
      <c r="AR216" s="181" t="s">
        <v>84</v>
      </c>
      <c r="AT216" s="182" t="s">
        <v>75</v>
      </c>
      <c r="AU216" s="182" t="s">
        <v>84</v>
      </c>
      <c r="AY216" s="181" t="s">
        <v>127</v>
      </c>
      <c r="BK216" s="183">
        <f>SUM(BK217:BK227)</f>
        <v>0</v>
      </c>
    </row>
    <row r="217" spans="1:65" s="2" customFormat="1" ht="16.5" customHeight="1">
      <c r="A217" s="34"/>
      <c r="B217" s="35"/>
      <c r="C217" s="186" t="s">
        <v>203</v>
      </c>
      <c r="D217" s="186" t="s">
        <v>129</v>
      </c>
      <c r="E217" s="187" t="s">
        <v>566</v>
      </c>
      <c r="F217" s="188" t="s">
        <v>567</v>
      </c>
      <c r="G217" s="189" t="s">
        <v>223</v>
      </c>
      <c r="H217" s="190">
        <v>1.104</v>
      </c>
      <c r="I217" s="191"/>
      <c r="J217" s="192">
        <f>ROUND(I217*H217,2)</f>
        <v>0</v>
      </c>
      <c r="K217" s="188" t="s">
        <v>133</v>
      </c>
      <c r="L217" s="39"/>
      <c r="M217" s="193" t="s">
        <v>1</v>
      </c>
      <c r="N217" s="194" t="s">
        <v>41</v>
      </c>
      <c r="O217" s="71"/>
      <c r="P217" s="195">
        <f>O217*H217</f>
        <v>0</v>
      </c>
      <c r="Q217" s="195">
        <v>0</v>
      </c>
      <c r="R217" s="195">
        <f>Q217*H217</f>
        <v>0</v>
      </c>
      <c r="S217" s="195">
        <v>0</v>
      </c>
      <c r="T217" s="196">
        <f>S217*H217</f>
        <v>0</v>
      </c>
      <c r="U217" s="34"/>
      <c r="V217" s="34"/>
      <c r="W217" s="34"/>
      <c r="X217" s="34"/>
      <c r="Y217" s="34"/>
      <c r="Z217" s="34"/>
      <c r="AA217" s="34"/>
      <c r="AB217" s="34"/>
      <c r="AC217" s="34"/>
      <c r="AD217" s="34"/>
      <c r="AE217" s="34"/>
      <c r="AR217" s="197" t="s">
        <v>134</v>
      </c>
      <c r="AT217" s="197" t="s">
        <v>129</v>
      </c>
      <c r="AU217" s="197" t="s">
        <v>86</v>
      </c>
      <c r="AY217" s="17" t="s">
        <v>127</v>
      </c>
      <c r="BE217" s="198">
        <f>IF(N217="základní",J217,0)</f>
        <v>0</v>
      </c>
      <c r="BF217" s="198">
        <f>IF(N217="snížená",J217,0)</f>
        <v>0</v>
      </c>
      <c r="BG217" s="198">
        <f>IF(N217="zákl. přenesená",J217,0)</f>
        <v>0</v>
      </c>
      <c r="BH217" s="198">
        <f>IF(N217="sníž. přenesená",J217,0)</f>
        <v>0</v>
      </c>
      <c r="BI217" s="198">
        <f>IF(N217="nulová",J217,0)</f>
        <v>0</v>
      </c>
      <c r="BJ217" s="17" t="s">
        <v>84</v>
      </c>
      <c r="BK217" s="198">
        <f>ROUND(I217*H217,2)</f>
        <v>0</v>
      </c>
      <c r="BL217" s="17" t="s">
        <v>134</v>
      </c>
      <c r="BM217" s="197" t="s">
        <v>568</v>
      </c>
    </row>
    <row r="218" spans="1:47" s="2" customFormat="1" ht="19.5">
      <c r="A218" s="34"/>
      <c r="B218" s="35"/>
      <c r="C218" s="36"/>
      <c r="D218" s="199" t="s">
        <v>136</v>
      </c>
      <c r="E218" s="36"/>
      <c r="F218" s="200" t="s">
        <v>569</v>
      </c>
      <c r="G218" s="36"/>
      <c r="H218" s="36"/>
      <c r="I218" s="201"/>
      <c r="J218" s="36"/>
      <c r="K218" s="36"/>
      <c r="L218" s="39"/>
      <c r="M218" s="202"/>
      <c r="N218" s="203"/>
      <c r="O218" s="71"/>
      <c r="P218" s="71"/>
      <c r="Q218" s="71"/>
      <c r="R218" s="71"/>
      <c r="S218" s="71"/>
      <c r="T218" s="72"/>
      <c r="U218" s="34"/>
      <c r="V218" s="34"/>
      <c r="W218" s="34"/>
      <c r="X218" s="34"/>
      <c r="Y218" s="34"/>
      <c r="Z218" s="34"/>
      <c r="AA218" s="34"/>
      <c r="AB218" s="34"/>
      <c r="AC218" s="34"/>
      <c r="AD218" s="34"/>
      <c r="AE218" s="34"/>
      <c r="AT218" s="17" t="s">
        <v>136</v>
      </c>
      <c r="AU218" s="17" t="s">
        <v>86</v>
      </c>
    </row>
    <row r="219" spans="2:51" s="15" customFormat="1" ht="11.25">
      <c r="B219" s="227"/>
      <c r="C219" s="228"/>
      <c r="D219" s="199" t="s">
        <v>138</v>
      </c>
      <c r="E219" s="229" t="s">
        <v>1</v>
      </c>
      <c r="F219" s="230" t="s">
        <v>570</v>
      </c>
      <c r="G219" s="228"/>
      <c r="H219" s="229" t="s">
        <v>1</v>
      </c>
      <c r="I219" s="231"/>
      <c r="J219" s="228"/>
      <c r="K219" s="228"/>
      <c r="L219" s="232"/>
      <c r="M219" s="233"/>
      <c r="N219" s="234"/>
      <c r="O219" s="234"/>
      <c r="P219" s="234"/>
      <c r="Q219" s="234"/>
      <c r="R219" s="234"/>
      <c r="S219" s="234"/>
      <c r="T219" s="235"/>
      <c r="AT219" s="236" t="s">
        <v>138</v>
      </c>
      <c r="AU219" s="236" t="s">
        <v>86</v>
      </c>
      <c r="AV219" s="15" t="s">
        <v>84</v>
      </c>
      <c r="AW219" s="15" t="s">
        <v>32</v>
      </c>
      <c r="AX219" s="15" t="s">
        <v>76</v>
      </c>
      <c r="AY219" s="236" t="s">
        <v>127</v>
      </c>
    </row>
    <row r="220" spans="2:51" s="13" customFormat="1" ht="11.25">
      <c r="B220" s="204"/>
      <c r="C220" s="205"/>
      <c r="D220" s="199" t="s">
        <v>138</v>
      </c>
      <c r="E220" s="206" t="s">
        <v>1</v>
      </c>
      <c r="F220" s="207" t="s">
        <v>571</v>
      </c>
      <c r="G220" s="205"/>
      <c r="H220" s="208">
        <v>0.624</v>
      </c>
      <c r="I220" s="209"/>
      <c r="J220" s="205"/>
      <c r="K220" s="205"/>
      <c r="L220" s="210"/>
      <c r="M220" s="211"/>
      <c r="N220" s="212"/>
      <c r="O220" s="212"/>
      <c r="P220" s="212"/>
      <c r="Q220" s="212"/>
      <c r="R220" s="212"/>
      <c r="S220" s="212"/>
      <c r="T220" s="213"/>
      <c r="AT220" s="214" t="s">
        <v>138</v>
      </c>
      <c r="AU220" s="214" t="s">
        <v>86</v>
      </c>
      <c r="AV220" s="13" t="s">
        <v>86</v>
      </c>
      <c r="AW220" s="13" t="s">
        <v>32</v>
      </c>
      <c r="AX220" s="13" t="s">
        <v>76</v>
      </c>
      <c r="AY220" s="214" t="s">
        <v>127</v>
      </c>
    </row>
    <row r="221" spans="2:51" s="15" customFormat="1" ht="11.25">
      <c r="B221" s="227"/>
      <c r="C221" s="228"/>
      <c r="D221" s="199" t="s">
        <v>138</v>
      </c>
      <c r="E221" s="229" t="s">
        <v>1</v>
      </c>
      <c r="F221" s="230" t="s">
        <v>572</v>
      </c>
      <c r="G221" s="228"/>
      <c r="H221" s="229" t="s">
        <v>1</v>
      </c>
      <c r="I221" s="231"/>
      <c r="J221" s="228"/>
      <c r="K221" s="228"/>
      <c r="L221" s="232"/>
      <c r="M221" s="233"/>
      <c r="N221" s="234"/>
      <c r="O221" s="234"/>
      <c r="P221" s="234"/>
      <c r="Q221" s="234"/>
      <c r="R221" s="234"/>
      <c r="S221" s="234"/>
      <c r="T221" s="235"/>
      <c r="AT221" s="236" t="s">
        <v>138</v>
      </c>
      <c r="AU221" s="236" t="s">
        <v>86</v>
      </c>
      <c r="AV221" s="15" t="s">
        <v>84</v>
      </c>
      <c r="AW221" s="15" t="s">
        <v>32</v>
      </c>
      <c r="AX221" s="15" t="s">
        <v>76</v>
      </c>
      <c r="AY221" s="236" t="s">
        <v>127</v>
      </c>
    </row>
    <row r="222" spans="2:51" s="13" customFormat="1" ht="11.25">
      <c r="B222" s="204"/>
      <c r="C222" s="205"/>
      <c r="D222" s="199" t="s">
        <v>138</v>
      </c>
      <c r="E222" s="206" t="s">
        <v>1</v>
      </c>
      <c r="F222" s="207" t="s">
        <v>573</v>
      </c>
      <c r="G222" s="205"/>
      <c r="H222" s="208">
        <v>0.48</v>
      </c>
      <c r="I222" s="209"/>
      <c r="J222" s="205"/>
      <c r="K222" s="205"/>
      <c r="L222" s="210"/>
      <c r="M222" s="211"/>
      <c r="N222" s="212"/>
      <c r="O222" s="212"/>
      <c r="P222" s="212"/>
      <c r="Q222" s="212"/>
      <c r="R222" s="212"/>
      <c r="S222" s="212"/>
      <c r="T222" s="213"/>
      <c r="AT222" s="214" t="s">
        <v>138</v>
      </c>
      <c r="AU222" s="214" t="s">
        <v>86</v>
      </c>
      <c r="AV222" s="13" t="s">
        <v>86</v>
      </c>
      <c r="AW222" s="13" t="s">
        <v>32</v>
      </c>
      <c r="AX222" s="13" t="s">
        <v>76</v>
      </c>
      <c r="AY222" s="214" t="s">
        <v>127</v>
      </c>
    </row>
    <row r="223" spans="2:51" s="14" customFormat="1" ht="11.25">
      <c r="B223" s="215"/>
      <c r="C223" s="216"/>
      <c r="D223" s="199" t="s">
        <v>138</v>
      </c>
      <c r="E223" s="217" t="s">
        <v>1</v>
      </c>
      <c r="F223" s="218" t="s">
        <v>142</v>
      </c>
      <c r="G223" s="216"/>
      <c r="H223" s="219">
        <v>1.104</v>
      </c>
      <c r="I223" s="220"/>
      <c r="J223" s="216"/>
      <c r="K223" s="216"/>
      <c r="L223" s="221"/>
      <c r="M223" s="222"/>
      <c r="N223" s="223"/>
      <c r="O223" s="223"/>
      <c r="P223" s="223"/>
      <c r="Q223" s="223"/>
      <c r="R223" s="223"/>
      <c r="S223" s="223"/>
      <c r="T223" s="224"/>
      <c r="AT223" s="225" t="s">
        <v>138</v>
      </c>
      <c r="AU223" s="225" t="s">
        <v>86</v>
      </c>
      <c r="AV223" s="14" t="s">
        <v>134</v>
      </c>
      <c r="AW223" s="14" t="s">
        <v>32</v>
      </c>
      <c r="AX223" s="14" t="s">
        <v>84</v>
      </c>
      <c r="AY223" s="225" t="s">
        <v>127</v>
      </c>
    </row>
    <row r="224" spans="1:65" s="2" customFormat="1" ht="24">
      <c r="A224" s="34"/>
      <c r="B224" s="35"/>
      <c r="C224" s="186" t="s">
        <v>173</v>
      </c>
      <c r="D224" s="186" t="s">
        <v>129</v>
      </c>
      <c r="E224" s="187" t="s">
        <v>574</v>
      </c>
      <c r="F224" s="188" t="s">
        <v>575</v>
      </c>
      <c r="G224" s="189" t="s">
        <v>223</v>
      </c>
      <c r="H224" s="190">
        <v>0.26</v>
      </c>
      <c r="I224" s="191"/>
      <c r="J224" s="192">
        <f>ROUND(I224*H224,2)</f>
        <v>0</v>
      </c>
      <c r="K224" s="188" t="s">
        <v>133</v>
      </c>
      <c r="L224" s="39"/>
      <c r="M224" s="193" t="s">
        <v>1</v>
      </c>
      <c r="N224" s="194" t="s">
        <v>41</v>
      </c>
      <c r="O224" s="71"/>
      <c r="P224" s="195">
        <f>O224*H224</f>
        <v>0</v>
      </c>
      <c r="Q224" s="195">
        <v>0</v>
      </c>
      <c r="R224" s="195">
        <f>Q224*H224</f>
        <v>0</v>
      </c>
      <c r="S224" s="195">
        <v>0</v>
      </c>
      <c r="T224" s="196">
        <f>S224*H224</f>
        <v>0</v>
      </c>
      <c r="U224" s="34"/>
      <c r="V224" s="34"/>
      <c r="W224" s="34"/>
      <c r="X224" s="34"/>
      <c r="Y224" s="34"/>
      <c r="Z224" s="34"/>
      <c r="AA224" s="34"/>
      <c r="AB224" s="34"/>
      <c r="AC224" s="34"/>
      <c r="AD224" s="34"/>
      <c r="AE224" s="34"/>
      <c r="AR224" s="197" t="s">
        <v>134</v>
      </c>
      <c r="AT224" s="197" t="s">
        <v>129</v>
      </c>
      <c r="AU224" s="197" t="s">
        <v>86</v>
      </c>
      <c r="AY224" s="17" t="s">
        <v>127</v>
      </c>
      <c r="BE224" s="198">
        <f>IF(N224="základní",J224,0)</f>
        <v>0</v>
      </c>
      <c r="BF224" s="198">
        <f>IF(N224="snížená",J224,0)</f>
        <v>0</v>
      </c>
      <c r="BG224" s="198">
        <f>IF(N224="zákl. přenesená",J224,0)</f>
        <v>0</v>
      </c>
      <c r="BH224" s="198">
        <f>IF(N224="sníž. přenesená",J224,0)</f>
        <v>0</v>
      </c>
      <c r="BI224" s="198">
        <f>IF(N224="nulová",J224,0)</f>
        <v>0</v>
      </c>
      <c r="BJ224" s="17" t="s">
        <v>84</v>
      </c>
      <c r="BK224" s="198">
        <f>ROUND(I224*H224,2)</f>
        <v>0</v>
      </c>
      <c r="BL224" s="17" t="s">
        <v>134</v>
      </c>
      <c r="BM224" s="197" t="s">
        <v>576</v>
      </c>
    </row>
    <row r="225" spans="1:47" s="2" customFormat="1" ht="19.5">
      <c r="A225" s="34"/>
      <c r="B225" s="35"/>
      <c r="C225" s="36"/>
      <c r="D225" s="199" t="s">
        <v>136</v>
      </c>
      <c r="E225" s="36"/>
      <c r="F225" s="200" t="s">
        <v>577</v>
      </c>
      <c r="G225" s="36"/>
      <c r="H225" s="36"/>
      <c r="I225" s="201"/>
      <c r="J225" s="36"/>
      <c r="K225" s="36"/>
      <c r="L225" s="39"/>
      <c r="M225" s="202"/>
      <c r="N225" s="203"/>
      <c r="O225" s="71"/>
      <c r="P225" s="71"/>
      <c r="Q225" s="71"/>
      <c r="R225" s="71"/>
      <c r="S225" s="71"/>
      <c r="T225" s="72"/>
      <c r="U225" s="34"/>
      <c r="V225" s="34"/>
      <c r="W225" s="34"/>
      <c r="X225" s="34"/>
      <c r="Y225" s="34"/>
      <c r="Z225" s="34"/>
      <c r="AA225" s="34"/>
      <c r="AB225" s="34"/>
      <c r="AC225" s="34"/>
      <c r="AD225" s="34"/>
      <c r="AE225" s="34"/>
      <c r="AT225" s="17" t="s">
        <v>136</v>
      </c>
      <c r="AU225" s="17" t="s">
        <v>86</v>
      </c>
    </row>
    <row r="226" spans="2:51" s="15" customFormat="1" ht="11.25">
      <c r="B226" s="227"/>
      <c r="C226" s="228"/>
      <c r="D226" s="199" t="s">
        <v>138</v>
      </c>
      <c r="E226" s="229" t="s">
        <v>1</v>
      </c>
      <c r="F226" s="230" t="s">
        <v>512</v>
      </c>
      <c r="G226" s="228"/>
      <c r="H226" s="229" t="s">
        <v>1</v>
      </c>
      <c r="I226" s="231"/>
      <c r="J226" s="228"/>
      <c r="K226" s="228"/>
      <c r="L226" s="232"/>
      <c r="M226" s="233"/>
      <c r="N226" s="234"/>
      <c r="O226" s="234"/>
      <c r="P226" s="234"/>
      <c r="Q226" s="234"/>
      <c r="R226" s="234"/>
      <c r="S226" s="234"/>
      <c r="T226" s="235"/>
      <c r="AT226" s="236" t="s">
        <v>138</v>
      </c>
      <c r="AU226" s="236" t="s">
        <v>86</v>
      </c>
      <c r="AV226" s="15" t="s">
        <v>84</v>
      </c>
      <c r="AW226" s="15" t="s">
        <v>32</v>
      </c>
      <c r="AX226" s="15" t="s">
        <v>76</v>
      </c>
      <c r="AY226" s="236" t="s">
        <v>127</v>
      </c>
    </row>
    <row r="227" spans="2:51" s="13" customFormat="1" ht="11.25">
      <c r="B227" s="204"/>
      <c r="C227" s="205"/>
      <c r="D227" s="199" t="s">
        <v>138</v>
      </c>
      <c r="E227" s="206" t="s">
        <v>1</v>
      </c>
      <c r="F227" s="207" t="s">
        <v>578</v>
      </c>
      <c r="G227" s="205"/>
      <c r="H227" s="208">
        <v>0.26</v>
      </c>
      <c r="I227" s="209"/>
      <c r="J227" s="205"/>
      <c r="K227" s="205"/>
      <c r="L227" s="210"/>
      <c r="M227" s="211"/>
      <c r="N227" s="212"/>
      <c r="O227" s="212"/>
      <c r="P227" s="212"/>
      <c r="Q227" s="212"/>
      <c r="R227" s="212"/>
      <c r="S227" s="212"/>
      <c r="T227" s="213"/>
      <c r="AT227" s="214" t="s">
        <v>138</v>
      </c>
      <c r="AU227" s="214" t="s">
        <v>86</v>
      </c>
      <c r="AV227" s="13" t="s">
        <v>86</v>
      </c>
      <c r="AW227" s="13" t="s">
        <v>32</v>
      </c>
      <c r="AX227" s="13" t="s">
        <v>84</v>
      </c>
      <c r="AY227" s="214" t="s">
        <v>127</v>
      </c>
    </row>
    <row r="228" spans="2:63" s="12" customFormat="1" ht="22.9" customHeight="1">
      <c r="B228" s="170"/>
      <c r="C228" s="171"/>
      <c r="D228" s="172" t="s">
        <v>75</v>
      </c>
      <c r="E228" s="184" t="s">
        <v>179</v>
      </c>
      <c r="F228" s="184" t="s">
        <v>579</v>
      </c>
      <c r="G228" s="171"/>
      <c r="H228" s="171"/>
      <c r="I228" s="174"/>
      <c r="J228" s="185">
        <f>BK228</f>
        <v>0</v>
      </c>
      <c r="K228" s="171"/>
      <c r="L228" s="176"/>
      <c r="M228" s="177"/>
      <c r="N228" s="178"/>
      <c r="O228" s="178"/>
      <c r="P228" s="179">
        <f>SUM(P229:P249)</f>
        <v>0</v>
      </c>
      <c r="Q228" s="178"/>
      <c r="R228" s="179">
        <f>SUM(R229:R249)</f>
        <v>0</v>
      </c>
      <c r="S228" s="178"/>
      <c r="T228" s="180">
        <f>SUM(T229:T249)</f>
        <v>0</v>
      </c>
      <c r="AR228" s="181" t="s">
        <v>84</v>
      </c>
      <c r="AT228" s="182" t="s">
        <v>75</v>
      </c>
      <c r="AU228" s="182" t="s">
        <v>84</v>
      </c>
      <c r="AY228" s="181" t="s">
        <v>127</v>
      </c>
      <c r="BK228" s="183">
        <f>SUM(BK229:BK249)</f>
        <v>0</v>
      </c>
    </row>
    <row r="229" spans="1:65" s="2" customFormat="1" ht="24">
      <c r="A229" s="34"/>
      <c r="B229" s="35"/>
      <c r="C229" s="186" t="s">
        <v>8</v>
      </c>
      <c r="D229" s="186" t="s">
        <v>129</v>
      </c>
      <c r="E229" s="187" t="s">
        <v>580</v>
      </c>
      <c r="F229" s="188" t="s">
        <v>581</v>
      </c>
      <c r="G229" s="189" t="s">
        <v>212</v>
      </c>
      <c r="H229" s="190">
        <v>1</v>
      </c>
      <c r="I229" s="191"/>
      <c r="J229" s="192">
        <f>ROUND(I229*H229,2)</f>
        <v>0</v>
      </c>
      <c r="K229" s="188" t="s">
        <v>1</v>
      </c>
      <c r="L229" s="39"/>
      <c r="M229" s="193" t="s">
        <v>1</v>
      </c>
      <c r="N229" s="194" t="s">
        <v>41</v>
      </c>
      <c r="O229" s="71"/>
      <c r="P229" s="195">
        <f>O229*H229</f>
        <v>0</v>
      </c>
      <c r="Q229" s="195">
        <v>0</v>
      </c>
      <c r="R229" s="195">
        <f>Q229*H229</f>
        <v>0</v>
      </c>
      <c r="S229" s="195">
        <v>0</v>
      </c>
      <c r="T229" s="196">
        <f>S229*H229</f>
        <v>0</v>
      </c>
      <c r="U229" s="34"/>
      <c r="V229" s="34"/>
      <c r="W229" s="34"/>
      <c r="X229" s="34"/>
      <c r="Y229" s="34"/>
      <c r="Z229" s="34"/>
      <c r="AA229" s="34"/>
      <c r="AB229" s="34"/>
      <c r="AC229" s="34"/>
      <c r="AD229" s="34"/>
      <c r="AE229" s="34"/>
      <c r="AR229" s="197" t="s">
        <v>134</v>
      </c>
      <c r="AT229" s="197" t="s">
        <v>129</v>
      </c>
      <c r="AU229" s="197" t="s">
        <v>86</v>
      </c>
      <c r="AY229" s="17" t="s">
        <v>127</v>
      </c>
      <c r="BE229" s="198">
        <f>IF(N229="základní",J229,0)</f>
        <v>0</v>
      </c>
      <c r="BF229" s="198">
        <f>IF(N229="snížená",J229,0)</f>
        <v>0</v>
      </c>
      <c r="BG229" s="198">
        <f>IF(N229="zákl. přenesená",J229,0)</f>
        <v>0</v>
      </c>
      <c r="BH229" s="198">
        <f>IF(N229="sníž. přenesená",J229,0)</f>
        <v>0</v>
      </c>
      <c r="BI229" s="198">
        <f>IF(N229="nulová",J229,0)</f>
        <v>0</v>
      </c>
      <c r="BJ229" s="17" t="s">
        <v>84</v>
      </c>
      <c r="BK229" s="198">
        <f>ROUND(I229*H229,2)</f>
        <v>0</v>
      </c>
      <c r="BL229" s="17" t="s">
        <v>134</v>
      </c>
      <c r="BM229" s="197" t="s">
        <v>582</v>
      </c>
    </row>
    <row r="230" spans="1:47" s="2" customFormat="1" ht="11.25">
      <c r="A230" s="34"/>
      <c r="B230" s="35"/>
      <c r="C230" s="36"/>
      <c r="D230" s="199" t="s">
        <v>136</v>
      </c>
      <c r="E230" s="36"/>
      <c r="F230" s="200" t="s">
        <v>581</v>
      </c>
      <c r="G230" s="36"/>
      <c r="H230" s="36"/>
      <c r="I230" s="201"/>
      <c r="J230" s="36"/>
      <c r="K230" s="36"/>
      <c r="L230" s="39"/>
      <c r="M230" s="202"/>
      <c r="N230" s="203"/>
      <c r="O230" s="71"/>
      <c r="P230" s="71"/>
      <c r="Q230" s="71"/>
      <c r="R230" s="71"/>
      <c r="S230" s="71"/>
      <c r="T230" s="72"/>
      <c r="U230" s="34"/>
      <c r="V230" s="34"/>
      <c r="W230" s="34"/>
      <c r="X230" s="34"/>
      <c r="Y230" s="34"/>
      <c r="Z230" s="34"/>
      <c r="AA230" s="34"/>
      <c r="AB230" s="34"/>
      <c r="AC230" s="34"/>
      <c r="AD230" s="34"/>
      <c r="AE230" s="34"/>
      <c r="AT230" s="17" t="s">
        <v>136</v>
      </c>
      <c r="AU230" s="17" t="s">
        <v>86</v>
      </c>
    </row>
    <row r="231" spans="1:47" s="2" customFormat="1" ht="97.5">
      <c r="A231" s="34"/>
      <c r="B231" s="35"/>
      <c r="C231" s="36"/>
      <c r="D231" s="199" t="s">
        <v>207</v>
      </c>
      <c r="E231" s="36"/>
      <c r="F231" s="226" t="s">
        <v>583</v>
      </c>
      <c r="G231" s="36"/>
      <c r="H231" s="36"/>
      <c r="I231" s="201"/>
      <c r="J231" s="36"/>
      <c r="K231" s="36"/>
      <c r="L231" s="39"/>
      <c r="M231" s="202"/>
      <c r="N231" s="203"/>
      <c r="O231" s="71"/>
      <c r="P231" s="71"/>
      <c r="Q231" s="71"/>
      <c r="R231" s="71"/>
      <c r="S231" s="71"/>
      <c r="T231" s="72"/>
      <c r="U231" s="34"/>
      <c r="V231" s="34"/>
      <c r="W231" s="34"/>
      <c r="X231" s="34"/>
      <c r="Y231" s="34"/>
      <c r="Z231" s="34"/>
      <c r="AA231" s="34"/>
      <c r="AB231" s="34"/>
      <c r="AC231" s="34"/>
      <c r="AD231" s="34"/>
      <c r="AE231" s="34"/>
      <c r="AT231" s="17" t="s">
        <v>207</v>
      </c>
      <c r="AU231" s="17" t="s">
        <v>86</v>
      </c>
    </row>
    <row r="232" spans="2:51" s="13" customFormat="1" ht="11.25">
      <c r="B232" s="204"/>
      <c r="C232" s="205"/>
      <c r="D232" s="199" t="s">
        <v>138</v>
      </c>
      <c r="E232" s="206" t="s">
        <v>1</v>
      </c>
      <c r="F232" s="207" t="s">
        <v>84</v>
      </c>
      <c r="G232" s="205"/>
      <c r="H232" s="208">
        <v>1</v>
      </c>
      <c r="I232" s="209"/>
      <c r="J232" s="205"/>
      <c r="K232" s="205"/>
      <c r="L232" s="210"/>
      <c r="M232" s="211"/>
      <c r="N232" s="212"/>
      <c r="O232" s="212"/>
      <c r="P232" s="212"/>
      <c r="Q232" s="212"/>
      <c r="R232" s="212"/>
      <c r="S232" s="212"/>
      <c r="T232" s="213"/>
      <c r="AT232" s="214" t="s">
        <v>138</v>
      </c>
      <c r="AU232" s="214" t="s">
        <v>86</v>
      </c>
      <c r="AV232" s="13" t="s">
        <v>86</v>
      </c>
      <c r="AW232" s="13" t="s">
        <v>32</v>
      </c>
      <c r="AX232" s="13" t="s">
        <v>84</v>
      </c>
      <c r="AY232" s="214" t="s">
        <v>127</v>
      </c>
    </row>
    <row r="233" spans="1:65" s="2" customFormat="1" ht="24">
      <c r="A233" s="34"/>
      <c r="B233" s="35"/>
      <c r="C233" s="186" t="s">
        <v>220</v>
      </c>
      <c r="D233" s="186" t="s">
        <v>129</v>
      </c>
      <c r="E233" s="187" t="s">
        <v>584</v>
      </c>
      <c r="F233" s="188" t="s">
        <v>585</v>
      </c>
      <c r="G233" s="189" t="s">
        <v>586</v>
      </c>
      <c r="H233" s="190">
        <v>3.2</v>
      </c>
      <c r="I233" s="191"/>
      <c r="J233" s="192">
        <f>ROUND(I233*H233,2)</f>
        <v>0</v>
      </c>
      <c r="K233" s="188" t="s">
        <v>1</v>
      </c>
      <c r="L233" s="39"/>
      <c r="M233" s="193" t="s">
        <v>1</v>
      </c>
      <c r="N233" s="194" t="s">
        <v>41</v>
      </c>
      <c r="O233" s="71"/>
      <c r="P233" s="195">
        <f>O233*H233</f>
        <v>0</v>
      </c>
      <c r="Q233" s="195">
        <v>0</v>
      </c>
      <c r="R233" s="195">
        <f>Q233*H233</f>
        <v>0</v>
      </c>
      <c r="S233" s="195">
        <v>0</v>
      </c>
      <c r="T233" s="196">
        <f>S233*H233</f>
        <v>0</v>
      </c>
      <c r="U233" s="34"/>
      <c r="V233" s="34"/>
      <c r="W233" s="34"/>
      <c r="X233" s="34"/>
      <c r="Y233" s="34"/>
      <c r="Z233" s="34"/>
      <c r="AA233" s="34"/>
      <c r="AB233" s="34"/>
      <c r="AC233" s="34"/>
      <c r="AD233" s="34"/>
      <c r="AE233" s="34"/>
      <c r="AR233" s="197" t="s">
        <v>134</v>
      </c>
      <c r="AT233" s="197" t="s">
        <v>129</v>
      </c>
      <c r="AU233" s="197" t="s">
        <v>86</v>
      </c>
      <c r="AY233" s="17" t="s">
        <v>127</v>
      </c>
      <c r="BE233" s="198">
        <f>IF(N233="základní",J233,0)</f>
        <v>0</v>
      </c>
      <c r="BF233" s="198">
        <f>IF(N233="snížená",J233,0)</f>
        <v>0</v>
      </c>
      <c r="BG233" s="198">
        <f>IF(N233="zákl. přenesená",J233,0)</f>
        <v>0</v>
      </c>
      <c r="BH233" s="198">
        <f>IF(N233="sníž. přenesená",J233,0)</f>
        <v>0</v>
      </c>
      <c r="BI233" s="198">
        <f>IF(N233="nulová",J233,0)</f>
        <v>0</v>
      </c>
      <c r="BJ233" s="17" t="s">
        <v>84</v>
      </c>
      <c r="BK233" s="198">
        <f>ROUND(I233*H233,2)</f>
        <v>0</v>
      </c>
      <c r="BL233" s="17" t="s">
        <v>134</v>
      </c>
      <c r="BM233" s="197" t="s">
        <v>587</v>
      </c>
    </row>
    <row r="234" spans="1:47" s="2" customFormat="1" ht="19.5">
      <c r="A234" s="34"/>
      <c r="B234" s="35"/>
      <c r="C234" s="36"/>
      <c r="D234" s="199" t="s">
        <v>136</v>
      </c>
      <c r="E234" s="36"/>
      <c r="F234" s="200" t="s">
        <v>585</v>
      </c>
      <c r="G234" s="36"/>
      <c r="H234" s="36"/>
      <c r="I234" s="201"/>
      <c r="J234" s="36"/>
      <c r="K234" s="36"/>
      <c r="L234" s="39"/>
      <c r="M234" s="202"/>
      <c r="N234" s="203"/>
      <c r="O234" s="71"/>
      <c r="P234" s="71"/>
      <c r="Q234" s="71"/>
      <c r="R234" s="71"/>
      <c r="S234" s="71"/>
      <c r="T234" s="72"/>
      <c r="U234" s="34"/>
      <c r="V234" s="34"/>
      <c r="W234" s="34"/>
      <c r="X234" s="34"/>
      <c r="Y234" s="34"/>
      <c r="Z234" s="34"/>
      <c r="AA234" s="34"/>
      <c r="AB234" s="34"/>
      <c r="AC234" s="34"/>
      <c r="AD234" s="34"/>
      <c r="AE234" s="34"/>
      <c r="AT234" s="17" t="s">
        <v>136</v>
      </c>
      <c r="AU234" s="17" t="s">
        <v>86</v>
      </c>
    </row>
    <row r="235" spans="2:51" s="15" customFormat="1" ht="11.25">
      <c r="B235" s="227"/>
      <c r="C235" s="228"/>
      <c r="D235" s="199" t="s">
        <v>138</v>
      </c>
      <c r="E235" s="229" t="s">
        <v>1</v>
      </c>
      <c r="F235" s="230" t="s">
        <v>588</v>
      </c>
      <c r="G235" s="228"/>
      <c r="H235" s="229" t="s">
        <v>1</v>
      </c>
      <c r="I235" s="231"/>
      <c r="J235" s="228"/>
      <c r="K235" s="228"/>
      <c r="L235" s="232"/>
      <c r="M235" s="233"/>
      <c r="N235" s="234"/>
      <c r="O235" s="234"/>
      <c r="P235" s="234"/>
      <c r="Q235" s="234"/>
      <c r="R235" s="234"/>
      <c r="S235" s="234"/>
      <c r="T235" s="235"/>
      <c r="AT235" s="236" t="s">
        <v>138</v>
      </c>
      <c r="AU235" s="236" t="s">
        <v>86</v>
      </c>
      <c r="AV235" s="15" t="s">
        <v>84</v>
      </c>
      <c r="AW235" s="15" t="s">
        <v>32</v>
      </c>
      <c r="AX235" s="15" t="s">
        <v>76</v>
      </c>
      <c r="AY235" s="236" t="s">
        <v>127</v>
      </c>
    </row>
    <row r="236" spans="2:51" s="13" customFormat="1" ht="11.25">
      <c r="B236" s="204"/>
      <c r="C236" s="205"/>
      <c r="D236" s="199" t="s">
        <v>138</v>
      </c>
      <c r="E236" s="206" t="s">
        <v>1</v>
      </c>
      <c r="F236" s="207" t="s">
        <v>589</v>
      </c>
      <c r="G236" s="205"/>
      <c r="H236" s="208">
        <v>3.2</v>
      </c>
      <c r="I236" s="209"/>
      <c r="J236" s="205"/>
      <c r="K236" s="205"/>
      <c r="L236" s="210"/>
      <c r="M236" s="211"/>
      <c r="N236" s="212"/>
      <c r="O236" s="212"/>
      <c r="P236" s="212"/>
      <c r="Q236" s="212"/>
      <c r="R236" s="212"/>
      <c r="S236" s="212"/>
      <c r="T236" s="213"/>
      <c r="AT236" s="214" t="s">
        <v>138</v>
      </c>
      <c r="AU236" s="214" t="s">
        <v>86</v>
      </c>
      <c r="AV236" s="13" t="s">
        <v>86</v>
      </c>
      <c r="AW236" s="13" t="s">
        <v>32</v>
      </c>
      <c r="AX236" s="13" t="s">
        <v>84</v>
      </c>
      <c r="AY236" s="214" t="s">
        <v>127</v>
      </c>
    </row>
    <row r="237" spans="1:65" s="2" customFormat="1" ht="24">
      <c r="A237" s="34"/>
      <c r="B237" s="35"/>
      <c r="C237" s="186" t="s">
        <v>389</v>
      </c>
      <c r="D237" s="186" t="s">
        <v>129</v>
      </c>
      <c r="E237" s="187" t="s">
        <v>590</v>
      </c>
      <c r="F237" s="188" t="s">
        <v>591</v>
      </c>
      <c r="G237" s="189" t="s">
        <v>586</v>
      </c>
      <c r="H237" s="190">
        <v>6</v>
      </c>
      <c r="I237" s="191"/>
      <c r="J237" s="192">
        <f>ROUND(I237*H237,2)</f>
        <v>0</v>
      </c>
      <c r="K237" s="188" t="s">
        <v>1</v>
      </c>
      <c r="L237" s="39"/>
      <c r="M237" s="193" t="s">
        <v>1</v>
      </c>
      <c r="N237" s="194" t="s">
        <v>41</v>
      </c>
      <c r="O237" s="71"/>
      <c r="P237" s="195">
        <f>O237*H237</f>
        <v>0</v>
      </c>
      <c r="Q237" s="195">
        <v>0</v>
      </c>
      <c r="R237" s="195">
        <f>Q237*H237</f>
        <v>0</v>
      </c>
      <c r="S237" s="195">
        <v>0</v>
      </c>
      <c r="T237" s="196">
        <f>S237*H237</f>
        <v>0</v>
      </c>
      <c r="U237" s="34"/>
      <c r="V237" s="34"/>
      <c r="W237" s="34"/>
      <c r="X237" s="34"/>
      <c r="Y237" s="34"/>
      <c r="Z237" s="34"/>
      <c r="AA237" s="34"/>
      <c r="AB237" s="34"/>
      <c r="AC237" s="34"/>
      <c r="AD237" s="34"/>
      <c r="AE237" s="34"/>
      <c r="AR237" s="197" t="s">
        <v>134</v>
      </c>
      <c r="AT237" s="197" t="s">
        <v>129</v>
      </c>
      <c r="AU237" s="197" t="s">
        <v>86</v>
      </c>
      <c r="AY237" s="17" t="s">
        <v>127</v>
      </c>
      <c r="BE237" s="198">
        <f>IF(N237="základní",J237,0)</f>
        <v>0</v>
      </c>
      <c r="BF237" s="198">
        <f>IF(N237="snížená",J237,0)</f>
        <v>0</v>
      </c>
      <c r="BG237" s="198">
        <f>IF(N237="zákl. přenesená",J237,0)</f>
        <v>0</v>
      </c>
      <c r="BH237" s="198">
        <f>IF(N237="sníž. přenesená",J237,0)</f>
        <v>0</v>
      </c>
      <c r="BI237" s="198">
        <f>IF(N237="nulová",J237,0)</f>
        <v>0</v>
      </c>
      <c r="BJ237" s="17" t="s">
        <v>84</v>
      </c>
      <c r="BK237" s="198">
        <f>ROUND(I237*H237,2)</f>
        <v>0</v>
      </c>
      <c r="BL237" s="17" t="s">
        <v>134</v>
      </c>
      <c r="BM237" s="197" t="s">
        <v>592</v>
      </c>
    </row>
    <row r="238" spans="1:47" s="2" customFormat="1" ht="19.5">
      <c r="A238" s="34"/>
      <c r="B238" s="35"/>
      <c r="C238" s="36"/>
      <c r="D238" s="199" t="s">
        <v>136</v>
      </c>
      <c r="E238" s="36"/>
      <c r="F238" s="200" t="s">
        <v>591</v>
      </c>
      <c r="G238" s="36"/>
      <c r="H238" s="36"/>
      <c r="I238" s="201"/>
      <c r="J238" s="36"/>
      <c r="K238" s="36"/>
      <c r="L238" s="39"/>
      <c r="M238" s="202"/>
      <c r="N238" s="203"/>
      <c r="O238" s="71"/>
      <c r="P238" s="71"/>
      <c r="Q238" s="71"/>
      <c r="R238" s="71"/>
      <c r="S238" s="71"/>
      <c r="T238" s="72"/>
      <c r="U238" s="34"/>
      <c r="V238" s="34"/>
      <c r="W238" s="34"/>
      <c r="X238" s="34"/>
      <c r="Y238" s="34"/>
      <c r="Z238" s="34"/>
      <c r="AA238" s="34"/>
      <c r="AB238" s="34"/>
      <c r="AC238" s="34"/>
      <c r="AD238" s="34"/>
      <c r="AE238" s="34"/>
      <c r="AT238" s="17" t="s">
        <v>136</v>
      </c>
      <c r="AU238" s="17" t="s">
        <v>86</v>
      </c>
    </row>
    <row r="239" spans="2:51" s="15" customFormat="1" ht="11.25">
      <c r="B239" s="227"/>
      <c r="C239" s="228"/>
      <c r="D239" s="199" t="s">
        <v>138</v>
      </c>
      <c r="E239" s="229" t="s">
        <v>1</v>
      </c>
      <c r="F239" s="230" t="s">
        <v>593</v>
      </c>
      <c r="G239" s="228"/>
      <c r="H239" s="229" t="s">
        <v>1</v>
      </c>
      <c r="I239" s="231"/>
      <c r="J239" s="228"/>
      <c r="K239" s="228"/>
      <c r="L239" s="232"/>
      <c r="M239" s="233"/>
      <c r="N239" s="234"/>
      <c r="O239" s="234"/>
      <c r="P239" s="234"/>
      <c r="Q239" s="234"/>
      <c r="R239" s="234"/>
      <c r="S239" s="234"/>
      <c r="T239" s="235"/>
      <c r="AT239" s="236" t="s">
        <v>138</v>
      </c>
      <c r="AU239" s="236" t="s">
        <v>86</v>
      </c>
      <c r="AV239" s="15" t="s">
        <v>84</v>
      </c>
      <c r="AW239" s="15" t="s">
        <v>32</v>
      </c>
      <c r="AX239" s="15" t="s">
        <v>76</v>
      </c>
      <c r="AY239" s="236" t="s">
        <v>127</v>
      </c>
    </row>
    <row r="240" spans="2:51" s="13" customFormat="1" ht="11.25">
      <c r="B240" s="204"/>
      <c r="C240" s="205"/>
      <c r="D240" s="199" t="s">
        <v>138</v>
      </c>
      <c r="E240" s="206" t="s">
        <v>1</v>
      </c>
      <c r="F240" s="207" t="s">
        <v>594</v>
      </c>
      <c r="G240" s="205"/>
      <c r="H240" s="208">
        <v>6</v>
      </c>
      <c r="I240" s="209"/>
      <c r="J240" s="205"/>
      <c r="K240" s="205"/>
      <c r="L240" s="210"/>
      <c r="M240" s="211"/>
      <c r="N240" s="212"/>
      <c r="O240" s="212"/>
      <c r="P240" s="212"/>
      <c r="Q240" s="212"/>
      <c r="R240" s="212"/>
      <c r="S240" s="212"/>
      <c r="T240" s="213"/>
      <c r="AT240" s="214" t="s">
        <v>138</v>
      </c>
      <c r="AU240" s="214" t="s">
        <v>86</v>
      </c>
      <c r="AV240" s="13" t="s">
        <v>86</v>
      </c>
      <c r="AW240" s="13" t="s">
        <v>32</v>
      </c>
      <c r="AX240" s="13" t="s">
        <v>84</v>
      </c>
      <c r="AY240" s="214" t="s">
        <v>127</v>
      </c>
    </row>
    <row r="241" spans="1:65" s="2" customFormat="1" ht="24">
      <c r="A241" s="34"/>
      <c r="B241" s="35"/>
      <c r="C241" s="241" t="s">
        <v>397</v>
      </c>
      <c r="D241" s="241" t="s">
        <v>390</v>
      </c>
      <c r="E241" s="242" t="s">
        <v>595</v>
      </c>
      <c r="F241" s="243" t="s">
        <v>596</v>
      </c>
      <c r="G241" s="244" t="s">
        <v>586</v>
      </c>
      <c r="H241" s="245">
        <v>6</v>
      </c>
      <c r="I241" s="246"/>
      <c r="J241" s="247">
        <f>ROUND(I241*H241,2)</f>
        <v>0</v>
      </c>
      <c r="K241" s="243" t="s">
        <v>1</v>
      </c>
      <c r="L241" s="248"/>
      <c r="M241" s="249" t="s">
        <v>1</v>
      </c>
      <c r="N241" s="250" t="s">
        <v>41</v>
      </c>
      <c r="O241" s="71"/>
      <c r="P241" s="195">
        <f>O241*H241</f>
        <v>0</v>
      </c>
      <c r="Q241" s="195">
        <v>0</v>
      </c>
      <c r="R241" s="195">
        <f>Q241*H241</f>
        <v>0</v>
      </c>
      <c r="S241" s="195">
        <v>0</v>
      </c>
      <c r="T241" s="196">
        <f>S241*H241</f>
        <v>0</v>
      </c>
      <c r="U241" s="34"/>
      <c r="V241" s="34"/>
      <c r="W241" s="34"/>
      <c r="X241" s="34"/>
      <c r="Y241" s="34"/>
      <c r="Z241" s="34"/>
      <c r="AA241" s="34"/>
      <c r="AB241" s="34"/>
      <c r="AC241" s="34"/>
      <c r="AD241" s="34"/>
      <c r="AE241" s="34"/>
      <c r="AR241" s="197" t="s">
        <v>179</v>
      </c>
      <c r="AT241" s="197" t="s">
        <v>390</v>
      </c>
      <c r="AU241" s="197" t="s">
        <v>86</v>
      </c>
      <c r="AY241" s="17" t="s">
        <v>127</v>
      </c>
      <c r="BE241" s="198">
        <f>IF(N241="základní",J241,0)</f>
        <v>0</v>
      </c>
      <c r="BF241" s="198">
        <f>IF(N241="snížená",J241,0)</f>
        <v>0</v>
      </c>
      <c r="BG241" s="198">
        <f>IF(N241="zákl. přenesená",J241,0)</f>
        <v>0</v>
      </c>
      <c r="BH241" s="198">
        <f>IF(N241="sníž. přenesená",J241,0)</f>
        <v>0</v>
      </c>
      <c r="BI241" s="198">
        <f>IF(N241="nulová",J241,0)</f>
        <v>0</v>
      </c>
      <c r="BJ241" s="17" t="s">
        <v>84</v>
      </c>
      <c r="BK241" s="198">
        <f>ROUND(I241*H241,2)</f>
        <v>0</v>
      </c>
      <c r="BL241" s="17" t="s">
        <v>134</v>
      </c>
      <c r="BM241" s="197" t="s">
        <v>597</v>
      </c>
    </row>
    <row r="242" spans="1:47" s="2" customFormat="1" ht="19.5">
      <c r="A242" s="34"/>
      <c r="B242" s="35"/>
      <c r="C242" s="36"/>
      <c r="D242" s="199" t="s">
        <v>136</v>
      </c>
      <c r="E242" s="36"/>
      <c r="F242" s="200" t="s">
        <v>598</v>
      </c>
      <c r="G242" s="36"/>
      <c r="H242" s="36"/>
      <c r="I242" s="201"/>
      <c r="J242" s="36"/>
      <c r="K242" s="36"/>
      <c r="L242" s="39"/>
      <c r="M242" s="202"/>
      <c r="N242" s="203"/>
      <c r="O242" s="71"/>
      <c r="P242" s="71"/>
      <c r="Q242" s="71"/>
      <c r="R242" s="71"/>
      <c r="S242" s="71"/>
      <c r="T242" s="72"/>
      <c r="U242" s="34"/>
      <c r="V242" s="34"/>
      <c r="W242" s="34"/>
      <c r="X242" s="34"/>
      <c r="Y242" s="34"/>
      <c r="Z242" s="34"/>
      <c r="AA242" s="34"/>
      <c r="AB242" s="34"/>
      <c r="AC242" s="34"/>
      <c r="AD242" s="34"/>
      <c r="AE242" s="34"/>
      <c r="AT242" s="17" t="s">
        <v>136</v>
      </c>
      <c r="AU242" s="17" t="s">
        <v>86</v>
      </c>
    </row>
    <row r="243" spans="2:51" s="15" customFormat="1" ht="11.25">
      <c r="B243" s="227"/>
      <c r="C243" s="228"/>
      <c r="D243" s="199" t="s">
        <v>138</v>
      </c>
      <c r="E243" s="229" t="s">
        <v>1</v>
      </c>
      <c r="F243" s="230" t="s">
        <v>588</v>
      </c>
      <c r="G243" s="228"/>
      <c r="H243" s="229" t="s">
        <v>1</v>
      </c>
      <c r="I243" s="231"/>
      <c r="J243" s="228"/>
      <c r="K243" s="228"/>
      <c r="L243" s="232"/>
      <c r="M243" s="233"/>
      <c r="N243" s="234"/>
      <c r="O243" s="234"/>
      <c r="P243" s="234"/>
      <c r="Q243" s="234"/>
      <c r="R243" s="234"/>
      <c r="S243" s="234"/>
      <c r="T243" s="235"/>
      <c r="AT243" s="236" t="s">
        <v>138</v>
      </c>
      <c r="AU243" s="236" t="s">
        <v>86</v>
      </c>
      <c r="AV243" s="15" t="s">
        <v>84</v>
      </c>
      <c r="AW243" s="15" t="s">
        <v>32</v>
      </c>
      <c r="AX243" s="15" t="s">
        <v>76</v>
      </c>
      <c r="AY243" s="236" t="s">
        <v>127</v>
      </c>
    </row>
    <row r="244" spans="2:51" s="15" customFormat="1" ht="11.25">
      <c r="B244" s="227"/>
      <c r="C244" s="228"/>
      <c r="D244" s="199" t="s">
        <v>138</v>
      </c>
      <c r="E244" s="229" t="s">
        <v>1</v>
      </c>
      <c r="F244" s="230" t="s">
        <v>599</v>
      </c>
      <c r="G244" s="228"/>
      <c r="H244" s="229" t="s">
        <v>1</v>
      </c>
      <c r="I244" s="231"/>
      <c r="J244" s="228"/>
      <c r="K244" s="228"/>
      <c r="L244" s="232"/>
      <c r="M244" s="233"/>
      <c r="N244" s="234"/>
      <c r="O244" s="234"/>
      <c r="P244" s="234"/>
      <c r="Q244" s="234"/>
      <c r="R244" s="234"/>
      <c r="S244" s="234"/>
      <c r="T244" s="235"/>
      <c r="AT244" s="236" t="s">
        <v>138</v>
      </c>
      <c r="AU244" s="236" t="s">
        <v>86</v>
      </c>
      <c r="AV244" s="15" t="s">
        <v>84</v>
      </c>
      <c r="AW244" s="15" t="s">
        <v>32</v>
      </c>
      <c r="AX244" s="15" t="s">
        <v>76</v>
      </c>
      <c r="AY244" s="236" t="s">
        <v>127</v>
      </c>
    </row>
    <row r="245" spans="2:51" s="13" customFormat="1" ht="11.25">
      <c r="B245" s="204"/>
      <c r="C245" s="205"/>
      <c r="D245" s="199" t="s">
        <v>138</v>
      </c>
      <c r="E245" s="206" t="s">
        <v>1</v>
      </c>
      <c r="F245" s="207" t="s">
        <v>600</v>
      </c>
      <c r="G245" s="205"/>
      <c r="H245" s="208">
        <v>6</v>
      </c>
      <c r="I245" s="209"/>
      <c r="J245" s="205"/>
      <c r="K245" s="205"/>
      <c r="L245" s="210"/>
      <c r="M245" s="211"/>
      <c r="N245" s="212"/>
      <c r="O245" s="212"/>
      <c r="P245" s="212"/>
      <c r="Q245" s="212"/>
      <c r="R245" s="212"/>
      <c r="S245" s="212"/>
      <c r="T245" s="213"/>
      <c r="AT245" s="214" t="s">
        <v>138</v>
      </c>
      <c r="AU245" s="214" t="s">
        <v>86</v>
      </c>
      <c r="AV245" s="13" t="s">
        <v>86</v>
      </c>
      <c r="AW245" s="13" t="s">
        <v>32</v>
      </c>
      <c r="AX245" s="13" t="s">
        <v>84</v>
      </c>
      <c r="AY245" s="214" t="s">
        <v>127</v>
      </c>
    </row>
    <row r="246" spans="1:65" s="2" customFormat="1" ht="24">
      <c r="A246" s="34"/>
      <c r="B246" s="35"/>
      <c r="C246" s="241" t="s">
        <v>404</v>
      </c>
      <c r="D246" s="241" t="s">
        <v>390</v>
      </c>
      <c r="E246" s="242" t="s">
        <v>601</v>
      </c>
      <c r="F246" s="243" t="s">
        <v>602</v>
      </c>
      <c r="G246" s="244" t="s">
        <v>586</v>
      </c>
      <c r="H246" s="245">
        <v>6</v>
      </c>
      <c r="I246" s="246"/>
      <c r="J246" s="247">
        <f>ROUND(I246*H246,2)</f>
        <v>0</v>
      </c>
      <c r="K246" s="243" t="s">
        <v>1</v>
      </c>
      <c r="L246" s="248"/>
      <c r="M246" s="249" t="s">
        <v>1</v>
      </c>
      <c r="N246" s="250" t="s">
        <v>41</v>
      </c>
      <c r="O246" s="71"/>
      <c r="P246" s="195">
        <f>O246*H246</f>
        <v>0</v>
      </c>
      <c r="Q246" s="195">
        <v>0</v>
      </c>
      <c r="R246" s="195">
        <f>Q246*H246</f>
        <v>0</v>
      </c>
      <c r="S246" s="195">
        <v>0</v>
      </c>
      <c r="T246" s="196">
        <f>S246*H246</f>
        <v>0</v>
      </c>
      <c r="U246" s="34"/>
      <c r="V246" s="34"/>
      <c r="W246" s="34"/>
      <c r="X246" s="34"/>
      <c r="Y246" s="34"/>
      <c r="Z246" s="34"/>
      <c r="AA246" s="34"/>
      <c r="AB246" s="34"/>
      <c r="AC246" s="34"/>
      <c r="AD246" s="34"/>
      <c r="AE246" s="34"/>
      <c r="AR246" s="197" t="s">
        <v>179</v>
      </c>
      <c r="AT246" s="197" t="s">
        <v>390</v>
      </c>
      <c r="AU246" s="197" t="s">
        <v>86</v>
      </c>
      <c r="AY246" s="17" t="s">
        <v>127</v>
      </c>
      <c r="BE246" s="198">
        <f>IF(N246="základní",J246,0)</f>
        <v>0</v>
      </c>
      <c r="BF246" s="198">
        <f>IF(N246="snížená",J246,0)</f>
        <v>0</v>
      </c>
      <c r="BG246" s="198">
        <f>IF(N246="zákl. přenesená",J246,0)</f>
        <v>0</v>
      </c>
      <c r="BH246" s="198">
        <f>IF(N246="sníž. přenesená",J246,0)</f>
        <v>0</v>
      </c>
      <c r="BI246" s="198">
        <f>IF(N246="nulová",J246,0)</f>
        <v>0</v>
      </c>
      <c r="BJ246" s="17" t="s">
        <v>84</v>
      </c>
      <c r="BK246" s="198">
        <f>ROUND(I246*H246,2)</f>
        <v>0</v>
      </c>
      <c r="BL246" s="17" t="s">
        <v>134</v>
      </c>
      <c r="BM246" s="197" t="s">
        <v>603</v>
      </c>
    </row>
    <row r="247" spans="1:47" s="2" customFormat="1" ht="19.5">
      <c r="A247" s="34"/>
      <c r="B247" s="35"/>
      <c r="C247" s="36"/>
      <c r="D247" s="199" t="s">
        <v>136</v>
      </c>
      <c r="E247" s="36"/>
      <c r="F247" s="200" t="s">
        <v>604</v>
      </c>
      <c r="G247" s="36"/>
      <c r="H247" s="36"/>
      <c r="I247" s="201"/>
      <c r="J247" s="36"/>
      <c r="K247" s="36"/>
      <c r="L247" s="39"/>
      <c r="M247" s="202"/>
      <c r="N247" s="203"/>
      <c r="O247" s="71"/>
      <c r="P247" s="71"/>
      <c r="Q247" s="71"/>
      <c r="R247" s="71"/>
      <c r="S247" s="71"/>
      <c r="T247" s="72"/>
      <c r="U247" s="34"/>
      <c r="V247" s="34"/>
      <c r="W247" s="34"/>
      <c r="X247" s="34"/>
      <c r="Y247" s="34"/>
      <c r="Z247" s="34"/>
      <c r="AA247" s="34"/>
      <c r="AB247" s="34"/>
      <c r="AC247" s="34"/>
      <c r="AD247" s="34"/>
      <c r="AE247" s="34"/>
      <c r="AT247" s="17" t="s">
        <v>136</v>
      </c>
      <c r="AU247" s="17" t="s">
        <v>86</v>
      </c>
    </row>
    <row r="248" spans="2:51" s="15" customFormat="1" ht="11.25">
      <c r="B248" s="227"/>
      <c r="C248" s="228"/>
      <c r="D248" s="199" t="s">
        <v>138</v>
      </c>
      <c r="E248" s="229" t="s">
        <v>1</v>
      </c>
      <c r="F248" s="230" t="s">
        <v>593</v>
      </c>
      <c r="G248" s="228"/>
      <c r="H248" s="229" t="s">
        <v>1</v>
      </c>
      <c r="I248" s="231"/>
      <c r="J248" s="228"/>
      <c r="K248" s="228"/>
      <c r="L248" s="232"/>
      <c r="M248" s="233"/>
      <c r="N248" s="234"/>
      <c r="O248" s="234"/>
      <c r="P248" s="234"/>
      <c r="Q248" s="234"/>
      <c r="R248" s="234"/>
      <c r="S248" s="234"/>
      <c r="T248" s="235"/>
      <c r="AT248" s="236" t="s">
        <v>138</v>
      </c>
      <c r="AU248" s="236" t="s">
        <v>86</v>
      </c>
      <c r="AV248" s="15" t="s">
        <v>84</v>
      </c>
      <c r="AW248" s="15" t="s">
        <v>32</v>
      </c>
      <c r="AX248" s="15" t="s">
        <v>76</v>
      </c>
      <c r="AY248" s="236" t="s">
        <v>127</v>
      </c>
    </row>
    <row r="249" spans="2:51" s="13" customFormat="1" ht="11.25">
      <c r="B249" s="204"/>
      <c r="C249" s="205"/>
      <c r="D249" s="199" t="s">
        <v>138</v>
      </c>
      <c r="E249" s="206" t="s">
        <v>1</v>
      </c>
      <c r="F249" s="207" t="s">
        <v>594</v>
      </c>
      <c r="G249" s="205"/>
      <c r="H249" s="208">
        <v>6</v>
      </c>
      <c r="I249" s="209"/>
      <c r="J249" s="205"/>
      <c r="K249" s="205"/>
      <c r="L249" s="210"/>
      <c r="M249" s="211"/>
      <c r="N249" s="212"/>
      <c r="O249" s="212"/>
      <c r="P249" s="212"/>
      <c r="Q249" s="212"/>
      <c r="R249" s="212"/>
      <c r="S249" s="212"/>
      <c r="T249" s="213"/>
      <c r="AT249" s="214" t="s">
        <v>138</v>
      </c>
      <c r="AU249" s="214" t="s">
        <v>86</v>
      </c>
      <c r="AV249" s="13" t="s">
        <v>86</v>
      </c>
      <c r="AW249" s="13" t="s">
        <v>32</v>
      </c>
      <c r="AX249" s="13" t="s">
        <v>84</v>
      </c>
      <c r="AY249" s="214" t="s">
        <v>127</v>
      </c>
    </row>
    <row r="250" spans="2:63" s="12" customFormat="1" ht="22.9" customHeight="1">
      <c r="B250" s="170"/>
      <c r="C250" s="171"/>
      <c r="D250" s="172" t="s">
        <v>75</v>
      </c>
      <c r="E250" s="184" t="s">
        <v>185</v>
      </c>
      <c r="F250" s="184" t="s">
        <v>605</v>
      </c>
      <c r="G250" s="171"/>
      <c r="H250" s="171"/>
      <c r="I250" s="174"/>
      <c r="J250" s="185">
        <f>BK250</f>
        <v>0</v>
      </c>
      <c r="K250" s="171"/>
      <c r="L250" s="176"/>
      <c r="M250" s="177"/>
      <c r="N250" s="178"/>
      <c r="O250" s="178"/>
      <c r="P250" s="179">
        <f>SUM(P251:P271)</f>
        <v>0</v>
      </c>
      <c r="Q250" s="178"/>
      <c r="R250" s="179">
        <f>SUM(R251:R271)</f>
        <v>0.268076</v>
      </c>
      <c r="S250" s="178"/>
      <c r="T250" s="180">
        <f>SUM(T251:T271)</f>
        <v>0</v>
      </c>
      <c r="AR250" s="181" t="s">
        <v>84</v>
      </c>
      <c r="AT250" s="182" t="s">
        <v>75</v>
      </c>
      <c r="AU250" s="182" t="s">
        <v>84</v>
      </c>
      <c r="AY250" s="181" t="s">
        <v>127</v>
      </c>
      <c r="BK250" s="183">
        <f>SUM(BK251:BK271)</f>
        <v>0</v>
      </c>
    </row>
    <row r="251" spans="1:65" s="2" customFormat="1" ht="16.5" customHeight="1">
      <c r="A251" s="34"/>
      <c r="B251" s="35"/>
      <c r="C251" s="186" t="s">
        <v>411</v>
      </c>
      <c r="D251" s="186" t="s">
        <v>129</v>
      </c>
      <c r="E251" s="187" t="s">
        <v>606</v>
      </c>
      <c r="F251" s="188" t="s">
        <v>607</v>
      </c>
      <c r="G251" s="189" t="s">
        <v>145</v>
      </c>
      <c r="H251" s="190">
        <v>5.8</v>
      </c>
      <c r="I251" s="191"/>
      <c r="J251" s="192">
        <f>ROUND(I251*H251,2)</f>
        <v>0</v>
      </c>
      <c r="K251" s="188" t="s">
        <v>133</v>
      </c>
      <c r="L251" s="39"/>
      <c r="M251" s="193" t="s">
        <v>1</v>
      </c>
      <c r="N251" s="194" t="s">
        <v>41</v>
      </c>
      <c r="O251" s="71"/>
      <c r="P251" s="195">
        <f>O251*H251</f>
        <v>0</v>
      </c>
      <c r="Q251" s="195">
        <v>0.04622</v>
      </c>
      <c r="R251" s="195">
        <f>Q251*H251</f>
        <v>0.268076</v>
      </c>
      <c r="S251" s="195">
        <v>0</v>
      </c>
      <c r="T251" s="196">
        <f>S251*H251</f>
        <v>0</v>
      </c>
      <c r="U251" s="34"/>
      <c r="V251" s="34"/>
      <c r="W251" s="34"/>
      <c r="X251" s="34"/>
      <c r="Y251" s="34"/>
      <c r="Z251" s="34"/>
      <c r="AA251" s="34"/>
      <c r="AB251" s="34"/>
      <c r="AC251" s="34"/>
      <c r="AD251" s="34"/>
      <c r="AE251" s="34"/>
      <c r="AR251" s="197" t="s">
        <v>134</v>
      </c>
      <c r="AT251" s="197" t="s">
        <v>129</v>
      </c>
      <c r="AU251" s="197" t="s">
        <v>86</v>
      </c>
      <c r="AY251" s="17" t="s">
        <v>127</v>
      </c>
      <c r="BE251" s="198">
        <f>IF(N251="základní",J251,0)</f>
        <v>0</v>
      </c>
      <c r="BF251" s="198">
        <f>IF(N251="snížená",J251,0)</f>
        <v>0</v>
      </c>
      <c r="BG251" s="198">
        <f>IF(N251="zákl. přenesená",J251,0)</f>
        <v>0</v>
      </c>
      <c r="BH251" s="198">
        <f>IF(N251="sníž. přenesená",J251,0)</f>
        <v>0</v>
      </c>
      <c r="BI251" s="198">
        <f>IF(N251="nulová",J251,0)</f>
        <v>0</v>
      </c>
      <c r="BJ251" s="17" t="s">
        <v>84</v>
      </c>
      <c r="BK251" s="198">
        <f>ROUND(I251*H251,2)</f>
        <v>0</v>
      </c>
      <c r="BL251" s="17" t="s">
        <v>134</v>
      </c>
      <c r="BM251" s="197" t="s">
        <v>608</v>
      </c>
    </row>
    <row r="252" spans="1:47" s="2" customFormat="1" ht="29.25">
      <c r="A252" s="34"/>
      <c r="B252" s="35"/>
      <c r="C252" s="36"/>
      <c r="D252" s="199" t="s">
        <v>136</v>
      </c>
      <c r="E252" s="36"/>
      <c r="F252" s="200" t="s">
        <v>609</v>
      </c>
      <c r="G252" s="36"/>
      <c r="H252" s="36"/>
      <c r="I252" s="201"/>
      <c r="J252" s="36"/>
      <c r="K252" s="36"/>
      <c r="L252" s="39"/>
      <c r="M252" s="202"/>
      <c r="N252" s="203"/>
      <c r="O252" s="71"/>
      <c r="P252" s="71"/>
      <c r="Q252" s="71"/>
      <c r="R252" s="71"/>
      <c r="S252" s="71"/>
      <c r="T252" s="72"/>
      <c r="U252" s="34"/>
      <c r="V252" s="34"/>
      <c r="W252" s="34"/>
      <c r="X252" s="34"/>
      <c r="Y252" s="34"/>
      <c r="Z252" s="34"/>
      <c r="AA252" s="34"/>
      <c r="AB252" s="34"/>
      <c r="AC252" s="34"/>
      <c r="AD252" s="34"/>
      <c r="AE252" s="34"/>
      <c r="AT252" s="17" t="s">
        <v>136</v>
      </c>
      <c r="AU252" s="17" t="s">
        <v>86</v>
      </c>
    </row>
    <row r="253" spans="1:47" s="2" customFormat="1" ht="29.25">
      <c r="A253" s="34"/>
      <c r="B253" s="35"/>
      <c r="C253" s="36"/>
      <c r="D253" s="199" t="s">
        <v>207</v>
      </c>
      <c r="E253" s="36"/>
      <c r="F253" s="226" t="s">
        <v>610</v>
      </c>
      <c r="G253" s="36"/>
      <c r="H253" s="36"/>
      <c r="I253" s="201"/>
      <c r="J253" s="36"/>
      <c r="K253" s="36"/>
      <c r="L253" s="39"/>
      <c r="M253" s="202"/>
      <c r="N253" s="203"/>
      <c r="O253" s="71"/>
      <c r="P253" s="71"/>
      <c r="Q253" s="71"/>
      <c r="R253" s="71"/>
      <c r="S253" s="71"/>
      <c r="T253" s="72"/>
      <c r="U253" s="34"/>
      <c r="V253" s="34"/>
      <c r="W253" s="34"/>
      <c r="X253" s="34"/>
      <c r="Y253" s="34"/>
      <c r="Z253" s="34"/>
      <c r="AA253" s="34"/>
      <c r="AB253" s="34"/>
      <c r="AC253" s="34"/>
      <c r="AD253" s="34"/>
      <c r="AE253" s="34"/>
      <c r="AT253" s="17" t="s">
        <v>207</v>
      </c>
      <c r="AU253" s="17" t="s">
        <v>86</v>
      </c>
    </row>
    <row r="254" spans="2:51" s="15" customFormat="1" ht="11.25">
      <c r="B254" s="227"/>
      <c r="C254" s="228"/>
      <c r="D254" s="199" t="s">
        <v>138</v>
      </c>
      <c r="E254" s="229" t="s">
        <v>1</v>
      </c>
      <c r="F254" s="230" t="s">
        <v>611</v>
      </c>
      <c r="G254" s="228"/>
      <c r="H254" s="229" t="s">
        <v>1</v>
      </c>
      <c r="I254" s="231"/>
      <c r="J254" s="228"/>
      <c r="K254" s="228"/>
      <c r="L254" s="232"/>
      <c r="M254" s="233"/>
      <c r="N254" s="234"/>
      <c r="O254" s="234"/>
      <c r="P254" s="234"/>
      <c r="Q254" s="234"/>
      <c r="R254" s="234"/>
      <c r="S254" s="234"/>
      <c r="T254" s="235"/>
      <c r="AT254" s="236" t="s">
        <v>138</v>
      </c>
      <c r="AU254" s="236" t="s">
        <v>86</v>
      </c>
      <c r="AV254" s="15" t="s">
        <v>84</v>
      </c>
      <c r="AW254" s="15" t="s">
        <v>32</v>
      </c>
      <c r="AX254" s="15" t="s">
        <v>76</v>
      </c>
      <c r="AY254" s="236" t="s">
        <v>127</v>
      </c>
    </row>
    <row r="255" spans="2:51" s="15" customFormat="1" ht="11.25">
      <c r="B255" s="227"/>
      <c r="C255" s="228"/>
      <c r="D255" s="199" t="s">
        <v>138</v>
      </c>
      <c r="E255" s="229" t="s">
        <v>1</v>
      </c>
      <c r="F255" s="230" t="s">
        <v>612</v>
      </c>
      <c r="G255" s="228"/>
      <c r="H255" s="229" t="s">
        <v>1</v>
      </c>
      <c r="I255" s="231"/>
      <c r="J255" s="228"/>
      <c r="K255" s="228"/>
      <c r="L255" s="232"/>
      <c r="M255" s="233"/>
      <c r="N255" s="234"/>
      <c r="O255" s="234"/>
      <c r="P255" s="234"/>
      <c r="Q255" s="234"/>
      <c r="R255" s="234"/>
      <c r="S255" s="234"/>
      <c r="T255" s="235"/>
      <c r="AT255" s="236" t="s">
        <v>138</v>
      </c>
      <c r="AU255" s="236" t="s">
        <v>86</v>
      </c>
      <c r="AV255" s="15" t="s">
        <v>84</v>
      </c>
      <c r="AW255" s="15" t="s">
        <v>32</v>
      </c>
      <c r="AX255" s="15" t="s">
        <v>76</v>
      </c>
      <c r="AY255" s="236" t="s">
        <v>127</v>
      </c>
    </row>
    <row r="256" spans="2:51" s="13" customFormat="1" ht="11.25">
      <c r="B256" s="204"/>
      <c r="C256" s="205"/>
      <c r="D256" s="199" t="s">
        <v>138</v>
      </c>
      <c r="E256" s="206" t="s">
        <v>1</v>
      </c>
      <c r="F256" s="207" t="s">
        <v>613</v>
      </c>
      <c r="G256" s="205"/>
      <c r="H256" s="208">
        <v>0.4</v>
      </c>
      <c r="I256" s="209"/>
      <c r="J256" s="205"/>
      <c r="K256" s="205"/>
      <c r="L256" s="210"/>
      <c r="M256" s="211"/>
      <c r="N256" s="212"/>
      <c r="O256" s="212"/>
      <c r="P256" s="212"/>
      <c r="Q256" s="212"/>
      <c r="R256" s="212"/>
      <c r="S256" s="212"/>
      <c r="T256" s="213"/>
      <c r="AT256" s="214" t="s">
        <v>138</v>
      </c>
      <c r="AU256" s="214" t="s">
        <v>86</v>
      </c>
      <c r="AV256" s="13" t="s">
        <v>86</v>
      </c>
      <c r="AW256" s="13" t="s">
        <v>32</v>
      </c>
      <c r="AX256" s="13" t="s">
        <v>76</v>
      </c>
      <c r="AY256" s="214" t="s">
        <v>127</v>
      </c>
    </row>
    <row r="257" spans="2:51" s="15" customFormat="1" ht="11.25">
      <c r="B257" s="227"/>
      <c r="C257" s="228"/>
      <c r="D257" s="199" t="s">
        <v>138</v>
      </c>
      <c r="E257" s="229" t="s">
        <v>1</v>
      </c>
      <c r="F257" s="230" t="s">
        <v>614</v>
      </c>
      <c r="G257" s="228"/>
      <c r="H257" s="229" t="s">
        <v>1</v>
      </c>
      <c r="I257" s="231"/>
      <c r="J257" s="228"/>
      <c r="K257" s="228"/>
      <c r="L257" s="232"/>
      <c r="M257" s="233"/>
      <c r="N257" s="234"/>
      <c r="O257" s="234"/>
      <c r="P257" s="234"/>
      <c r="Q257" s="234"/>
      <c r="R257" s="234"/>
      <c r="S257" s="234"/>
      <c r="T257" s="235"/>
      <c r="AT257" s="236" t="s">
        <v>138</v>
      </c>
      <c r="AU257" s="236" t="s">
        <v>86</v>
      </c>
      <c r="AV257" s="15" t="s">
        <v>84</v>
      </c>
      <c r="AW257" s="15" t="s">
        <v>32</v>
      </c>
      <c r="AX257" s="15" t="s">
        <v>76</v>
      </c>
      <c r="AY257" s="236" t="s">
        <v>127</v>
      </c>
    </row>
    <row r="258" spans="2:51" s="13" customFormat="1" ht="11.25">
      <c r="B258" s="204"/>
      <c r="C258" s="205"/>
      <c r="D258" s="199" t="s">
        <v>138</v>
      </c>
      <c r="E258" s="206" t="s">
        <v>1</v>
      </c>
      <c r="F258" s="207" t="s">
        <v>615</v>
      </c>
      <c r="G258" s="205"/>
      <c r="H258" s="208">
        <v>5.4</v>
      </c>
      <c r="I258" s="209"/>
      <c r="J258" s="205"/>
      <c r="K258" s="205"/>
      <c r="L258" s="210"/>
      <c r="M258" s="211"/>
      <c r="N258" s="212"/>
      <c r="O258" s="212"/>
      <c r="P258" s="212"/>
      <c r="Q258" s="212"/>
      <c r="R258" s="212"/>
      <c r="S258" s="212"/>
      <c r="T258" s="213"/>
      <c r="AT258" s="214" t="s">
        <v>138</v>
      </c>
      <c r="AU258" s="214" t="s">
        <v>86</v>
      </c>
      <c r="AV258" s="13" t="s">
        <v>86</v>
      </c>
      <c r="AW258" s="13" t="s">
        <v>32</v>
      </c>
      <c r="AX258" s="13" t="s">
        <v>76</v>
      </c>
      <c r="AY258" s="214" t="s">
        <v>127</v>
      </c>
    </row>
    <row r="259" spans="2:51" s="14" customFormat="1" ht="11.25">
      <c r="B259" s="215"/>
      <c r="C259" s="216"/>
      <c r="D259" s="199" t="s">
        <v>138</v>
      </c>
      <c r="E259" s="217" t="s">
        <v>1</v>
      </c>
      <c r="F259" s="218" t="s">
        <v>142</v>
      </c>
      <c r="G259" s="216"/>
      <c r="H259" s="219">
        <v>5.800000000000001</v>
      </c>
      <c r="I259" s="220"/>
      <c r="J259" s="216"/>
      <c r="K259" s="216"/>
      <c r="L259" s="221"/>
      <c r="M259" s="222"/>
      <c r="N259" s="223"/>
      <c r="O259" s="223"/>
      <c r="P259" s="223"/>
      <c r="Q259" s="223"/>
      <c r="R259" s="223"/>
      <c r="S259" s="223"/>
      <c r="T259" s="224"/>
      <c r="AT259" s="225" t="s">
        <v>138</v>
      </c>
      <c r="AU259" s="225" t="s">
        <v>86</v>
      </c>
      <c r="AV259" s="14" t="s">
        <v>134</v>
      </c>
      <c r="AW259" s="14" t="s">
        <v>32</v>
      </c>
      <c r="AX259" s="14" t="s">
        <v>84</v>
      </c>
      <c r="AY259" s="225" t="s">
        <v>127</v>
      </c>
    </row>
    <row r="260" spans="1:65" s="2" customFormat="1" ht="24.2" customHeight="1">
      <c r="A260" s="34"/>
      <c r="B260" s="35"/>
      <c r="C260" s="186" t="s">
        <v>7</v>
      </c>
      <c r="D260" s="186" t="s">
        <v>129</v>
      </c>
      <c r="E260" s="187" t="s">
        <v>616</v>
      </c>
      <c r="F260" s="188" t="s">
        <v>617</v>
      </c>
      <c r="G260" s="189" t="s">
        <v>586</v>
      </c>
      <c r="H260" s="190">
        <v>2.6</v>
      </c>
      <c r="I260" s="191"/>
      <c r="J260" s="192">
        <f>ROUND(I260*H260,2)</f>
        <v>0</v>
      </c>
      <c r="K260" s="188" t="s">
        <v>1</v>
      </c>
      <c r="L260" s="39"/>
      <c r="M260" s="193" t="s">
        <v>1</v>
      </c>
      <c r="N260" s="194" t="s">
        <v>41</v>
      </c>
      <c r="O260" s="71"/>
      <c r="P260" s="195">
        <f>O260*H260</f>
        <v>0</v>
      </c>
      <c r="Q260" s="195">
        <v>0</v>
      </c>
      <c r="R260" s="195">
        <f>Q260*H260</f>
        <v>0</v>
      </c>
      <c r="S260" s="195">
        <v>0</v>
      </c>
      <c r="T260" s="196">
        <f>S260*H260</f>
        <v>0</v>
      </c>
      <c r="U260" s="34"/>
      <c r="V260" s="34"/>
      <c r="W260" s="34"/>
      <c r="X260" s="34"/>
      <c r="Y260" s="34"/>
      <c r="Z260" s="34"/>
      <c r="AA260" s="34"/>
      <c r="AB260" s="34"/>
      <c r="AC260" s="34"/>
      <c r="AD260" s="34"/>
      <c r="AE260" s="34"/>
      <c r="AR260" s="197" t="s">
        <v>134</v>
      </c>
      <c r="AT260" s="197" t="s">
        <v>129</v>
      </c>
      <c r="AU260" s="197" t="s">
        <v>86</v>
      </c>
      <c r="AY260" s="17" t="s">
        <v>127</v>
      </c>
      <c r="BE260" s="198">
        <f>IF(N260="základní",J260,0)</f>
        <v>0</v>
      </c>
      <c r="BF260" s="198">
        <f>IF(N260="snížená",J260,0)</f>
        <v>0</v>
      </c>
      <c r="BG260" s="198">
        <f>IF(N260="zákl. přenesená",J260,0)</f>
        <v>0</v>
      </c>
      <c r="BH260" s="198">
        <f>IF(N260="sníž. přenesená",J260,0)</f>
        <v>0</v>
      </c>
      <c r="BI260" s="198">
        <f>IF(N260="nulová",J260,0)</f>
        <v>0</v>
      </c>
      <c r="BJ260" s="17" t="s">
        <v>84</v>
      </c>
      <c r="BK260" s="198">
        <f>ROUND(I260*H260,2)</f>
        <v>0</v>
      </c>
      <c r="BL260" s="17" t="s">
        <v>134</v>
      </c>
      <c r="BM260" s="197" t="s">
        <v>618</v>
      </c>
    </row>
    <row r="261" spans="1:47" s="2" customFormat="1" ht="11.25">
      <c r="A261" s="34"/>
      <c r="B261" s="35"/>
      <c r="C261" s="36"/>
      <c r="D261" s="199" t="s">
        <v>136</v>
      </c>
      <c r="E261" s="36"/>
      <c r="F261" s="200" t="s">
        <v>617</v>
      </c>
      <c r="G261" s="36"/>
      <c r="H261" s="36"/>
      <c r="I261" s="201"/>
      <c r="J261" s="36"/>
      <c r="K261" s="36"/>
      <c r="L261" s="39"/>
      <c r="M261" s="202"/>
      <c r="N261" s="203"/>
      <c r="O261" s="71"/>
      <c r="P261" s="71"/>
      <c r="Q261" s="71"/>
      <c r="R261" s="71"/>
      <c r="S261" s="71"/>
      <c r="T261" s="72"/>
      <c r="U261" s="34"/>
      <c r="V261" s="34"/>
      <c r="W261" s="34"/>
      <c r="X261" s="34"/>
      <c r="Y261" s="34"/>
      <c r="Z261" s="34"/>
      <c r="AA261" s="34"/>
      <c r="AB261" s="34"/>
      <c r="AC261" s="34"/>
      <c r="AD261" s="34"/>
      <c r="AE261" s="34"/>
      <c r="AT261" s="17" t="s">
        <v>136</v>
      </c>
      <c r="AU261" s="17" t="s">
        <v>86</v>
      </c>
    </row>
    <row r="262" spans="1:47" s="2" customFormat="1" ht="39">
      <c r="A262" s="34"/>
      <c r="B262" s="35"/>
      <c r="C262" s="36"/>
      <c r="D262" s="199" t="s">
        <v>207</v>
      </c>
      <c r="E262" s="36"/>
      <c r="F262" s="226" t="s">
        <v>619</v>
      </c>
      <c r="G262" s="36"/>
      <c r="H262" s="36"/>
      <c r="I262" s="201"/>
      <c r="J262" s="36"/>
      <c r="K262" s="36"/>
      <c r="L262" s="39"/>
      <c r="M262" s="202"/>
      <c r="N262" s="203"/>
      <c r="O262" s="71"/>
      <c r="P262" s="71"/>
      <c r="Q262" s="71"/>
      <c r="R262" s="71"/>
      <c r="S262" s="71"/>
      <c r="T262" s="72"/>
      <c r="U262" s="34"/>
      <c r="V262" s="34"/>
      <c r="W262" s="34"/>
      <c r="X262" s="34"/>
      <c r="Y262" s="34"/>
      <c r="Z262" s="34"/>
      <c r="AA262" s="34"/>
      <c r="AB262" s="34"/>
      <c r="AC262" s="34"/>
      <c r="AD262" s="34"/>
      <c r="AE262" s="34"/>
      <c r="AT262" s="17" t="s">
        <v>207</v>
      </c>
      <c r="AU262" s="17" t="s">
        <v>86</v>
      </c>
    </row>
    <row r="263" spans="2:51" s="13" customFormat="1" ht="11.25">
      <c r="B263" s="204"/>
      <c r="C263" s="205"/>
      <c r="D263" s="199" t="s">
        <v>138</v>
      </c>
      <c r="E263" s="206" t="s">
        <v>1</v>
      </c>
      <c r="F263" s="207" t="s">
        <v>620</v>
      </c>
      <c r="G263" s="205"/>
      <c r="H263" s="208">
        <v>2.6</v>
      </c>
      <c r="I263" s="209"/>
      <c r="J263" s="205"/>
      <c r="K263" s="205"/>
      <c r="L263" s="210"/>
      <c r="M263" s="211"/>
      <c r="N263" s="212"/>
      <c r="O263" s="212"/>
      <c r="P263" s="212"/>
      <c r="Q263" s="212"/>
      <c r="R263" s="212"/>
      <c r="S263" s="212"/>
      <c r="T263" s="213"/>
      <c r="AT263" s="214" t="s">
        <v>138</v>
      </c>
      <c r="AU263" s="214" t="s">
        <v>86</v>
      </c>
      <c r="AV263" s="13" t="s">
        <v>86</v>
      </c>
      <c r="AW263" s="13" t="s">
        <v>32</v>
      </c>
      <c r="AX263" s="13" t="s">
        <v>84</v>
      </c>
      <c r="AY263" s="214" t="s">
        <v>127</v>
      </c>
    </row>
    <row r="264" spans="1:65" s="2" customFormat="1" ht="24.2" customHeight="1">
      <c r="A264" s="34"/>
      <c r="B264" s="35"/>
      <c r="C264" s="186" t="s">
        <v>427</v>
      </c>
      <c r="D264" s="186" t="s">
        <v>129</v>
      </c>
      <c r="E264" s="187" t="s">
        <v>621</v>
      </c>
      <c r="F264" s="188" t="s">
        <v>622</v>
      </c>
      <c r="G264" s="189" t="s">
        <v>212</v>
      </c>
      <c r="H264" s="190">
        <v>1</v>
      </c>
      <c r="I264" s="191"/>
      <c r="J264" s="192">
        <f>ROUND(I264*H264,2)</f>
        <v>0</v>
      </c>
      <c r="K264" s="188" t="s">
        <v>1</v>
      </c>
      <c r="L264" s="39"/>
      <c r="M264" s="193" t="s">
        <v>1</v>
      </c>
      <c r="N264" s="194" t="s">
        <v>41</v>
      </c>
      <c r="O264" s="71"/>
      <c r="P264" s="195">
        <f>O264*H264</f>
        <v>0</v>
      </c>
      <c r="Q264" s="195">
        <v>0</v>
      </c>
      <c r="R264" s="195">
        <f>Q264*H264</f>
        <v>0</v>
      </c>
      <c r="S264" s="195">
        <v>0</v>
      </c>
      <c r="T264" s="196">
        <f>S264*H264</f>
        <v>0</v>
      </c>
      <c r="U264" s="34"/>
      <c r="V264" s="34"/>
      <c r="W264" s="34"/>
      <c r="X264" s="34"/>
      <c r="Y264" s="34"/>
      <c r="Z264" s="34"/>
      <c r="AA264" s="34"/>
      <c r="AB264" s="34"/>
      <c r="AC264" s="34"/>
      <c r="AD264" s="34"/>
      <c r="AE264" s="34"/>
      <c r="AR264" s="197" t="s">
        <v>134</v>
      </c>
      <c r="AT264" s="197" t="s">
        <v>129</v>
      </c>
      <c r="AU264" s="197" t="s">
        <v>86</v>
      </c>
      <c r="AY264" s="17" t="s">
        <v>127</v>
      </c>
      <c r="BE264" s="198">
        <f>IF(N264="základní",J264,0)</f>
        <v>0</v>
      </c>
      <c r="BF264" s="198">
        <f>IF(N264="snížená",J264,0)</f>
        <v>0</v>
      </c>
      <c r="BG264" s="198">
        <f>IF(N264="zákl. přenesená",J264,0)</f>
        <v>0</v>
      </c>
      <c r="BH264" s="198">
        <f>IF(N264="sníž. přenesená",J264,0)</f>
        <v>0</v>
      </c>
      <c r="BI264" s="198">
        <f>IF(N264="nulová",J264,0)</f>
        <v>0</v>
      </c>
      <c r="BJ264" s="17" t="s">
        <v>84</v>
      </c>
      <c r="BK264" s="198">
        <f>ROUND(I264*H264,2)</f>
        <v>0</v>
      </c>
      <c r="BL264" s="17" t="s">
        <v>134</v>
      </c>
      <c r="BM264" s="197" t="s">
        <v>623</v>
      </c>
    </row>
    <row r="265" spans="1:47" s="2" customFormat="1" ht="11.25">
      <c r="A265" s="34"/>
      <c r="B265" s="35"/>
      <c r="C265" s="36"/>
      <c r="D265" s="199" t="s">
        <v>136</v>
      </c>
      <c r="E265" s="36"/>
      <c r="F265" s="200" t="s">
        <v>622</v>
      </c>
      <c r="G265" s="36"/>
      <c r="H265" s="36"/>
      <c r="I265" s="201"/>
      <c r="J265" s="36"/>
      <c r="K265" s="36"/>
      <c r="L265" s="39"/>
      <c r="M265" s="202"/>
      <c r="N265" s="203"/>
      <c r="O265" s="71"/>
      <c r="P265" s="71"/>
      <c r="Q265" s="71"/>
      <c r="R265" s="71"/>
      <c r="S265" s="71"/>
      <c r="T265" s="72"/>
      <c r="U265" s="34"/>
      <c r="V265" s="34"/>
      <c r="W265" s="34"/>
      <c r="X265" s="34"/>
      <c r="Y265" s="34"/>
      <c r="Z265" s="34"/>
      <c r="AA265" s="34"/>
      <c r="AB265" s="34"/>
      <c r="AC265" s="34"/>
      <c r="AD265" s="34"/>
      <c r="AE265" s="34"/>
      <c r="AT265" s="17" t="s">
        <v>136</v>
      </c>
      <c r="AU265" s="17" t="s">
        <v>86</v>
      </c>
    </row>
    <row r="266" spans="1:47" s="2" customFormat="1" ht="87.75">
      <c r="A266" s="34"/>
      <c r="B266" s="35"/>
      <c r="C266" s="36"/>
      <c r="D266" s="199" t="s">
        <v>207</v>
      </c>
      <c r="E266" s="36"/>
      <c r="F266" s="226" t="s">
        <v>624</v>
      </c>
      <c r="G266" s="36"/>
      <c r="H266" s="36"/>
      <c r="I266" s="201"/>
      <c r="J266" s="36"/>
      <c r="K266" s="36"/>
      <c r="L266" s="39"/>
      <c r="M266" s="202"/>
      <c r="N266" s="203"/>
      <c r="O266" s="71"/>
      <c r="P266" s="71"/>
      <c r="Q266" s="71"/>
      <c r="R266" s="71"/>
      <c r="S266" s="71"/>
      <c r="T266" s="72"/>
      <c r="U266" s="34"/>
      <c r="V266" s="34"/>
      <c r="W266" s="34"/>
      <c r="X266" s="34"/>
      <c r="Y266" s="34"/>
      <c r="Z266" s="34"/>
      <c r="AA266" s="34"/>
      <c r="AB266" s="34"/>
      <c r="AC266" s="34"/>
      <c r="AD266" s="34"/>
      <c r="AE266" s="34"/>
      <c r="AT266" s="17" t="s">
        <v>207</v>
      </c>
      <c r="AU266" s="17" t="s">
        <v>86</v>
      </c>
    </row>
    <row r="267" spans="2:51" s="13" customFormat="1" ht="11.25">
      <c r="B267" s="204"/>
      <c r="C267" s="205"/>
      <c r="D267" s="199" t="s">
        <v>138</v>
      </c>
      <c r="E267" s="206" t="s">
        <v>1</v>
      </c>
      <c r="F267" s="207" t="s">
        <v>84</v>
      </c>
      <c r="G267" s="205"/>
      <c r="H267" s="208">
        <v>1</v>
      </c>
      <c r="I267" s="209"/>
      <c r="J267" s="205"/>
      <c r="K267" s="205"/>
      <c r="L267" s="210"/>
      <c r="M267" s="211"/>
      <c r="N267" s="212"/>
      <c r="O267" s="212"/>
      <c r="P267" s="212"/>
      <c r="Q267" s="212"/>
      <c r="R267" s="212"/>
      <c r="S267" s="212"/>
      <c r="T267" s="213"/>
      <c r="AT267" s="214" t="s">
        <v>138</v>
      </c>
      <c r="AU267" s="214" t="s">
        <v>86</v>
      </c>
      <c r="AV267" s="13" t="s">
        <v>86</v>
      </c>
      <c r="AW267" s="13" t="s">
        <v>32</v>
      </c>
      <c r="AX267" s="13" t="s">
        <v>84</v>
      </c>
      <c r="AY267" s="214" t="s">
        <v>127</v>
      </c>
    </row>
    <row r="268" spans="1:65" s="2" customFormat="1" ht="24.2" customHeight="1">
      <c r="A268" s="34"/>
      <c r="B268" s="35"/>
      <c r="C268" s="186" t="s">
        <v>436</v>
      </c>
      <c r="D268" s="186" t="s">
        <v>129</v>
      </c>
      <c r="E268" s="187" t="s">
        <v>625</v>
      </c>
      <c r="F268" s="188" t="s">
        <v>626</v>
      </c>
      <c r="G268" s="189" t="s">
        <v>212</v>
      </c>
      <c r="H268" s="190">
        <v>1</v>
      </c>
      <c r="I268" s="191"/>
      <c r="J268" s="192">
        <f>ROUND(I268*H268,2)</f>
        <v>0</v>
      </c>
      <c r="K268" s="188" t="s">
        <v>1</v>
      </c>
      <c r="L268" s="39"/>
      <c r="M268" s="193" t="s">
        <v>1</v>
      </c>
      <c r="N268" s="194" t="s">
        <v>41</v>
      </c>
      <c r="O268" s="71"/>
      <c r="P268" s="195">
        <f>O268*H268</f>
        <v>0</v>
      </c>
      <c r="Q268" s="195">
        <v>0</v>
      </c>
      <c r="R268" s="195">
        <f>Q268*H268</f>
        <v>0</v>
      </c>
      <c r="S268" s="195">
        <v>0</v>
      </c>
      <c r="T268" s="196">
        <f>S268*H268</f>
        <v>0</v>
      </c>
      <c r="U268" s="34"/>
      <c r="V268" s="34"/>
      <c r="W268" s="34"/>
      <c r="X268" s="34"/>
      <c r="Y268" s="34"/>
      <c r="Z268" s="34"/>
      <c r="AA268" s="34"/>
      <c r="AB268" s="34"/>
      <c r="AC268" s="34"/>
      <c r="AD268" s="34"/>
      <c r="AE268" s="34"/>
      <c r="AR268" s="197" t="s">
        <v>134</v>
      </c>
      <c r="AT268" s="197" t="s">
        <v>129</v>
      </c>
      <c r="AU268" s="197" t="s">
        <v>86</v>
      </c>
      <c r="AY268" s="17" t="s">
        <v>127</v>
      </c>
      <c r="BE268" s="198">
        <f>IF(N268="základní",J268,0)</f>
        <v>0</v>
      </c>
      <c r="BF268" s="198">
        <f>IF(N268="snížená",J268,0)</f>
        <v>0</v>
      </c>
      <c r="BG268" s="198">
        <f>IF(N268="zákl. přenesená",J268,0)</f>
        <v>0</v>
      </c>
      <c r="BH268" s="198">
        <f>IF(N268="sníž. přenesená",J268,0)</f>
        <v>0</v>
      </c>
      <c r="BI268" s="198">
        <f>IF(N268="nulová",J268,0)</f>
        <v>0</v>
      </c>
      <c r="BJ268" s="17" t="s">
        <v>84</v>
      </c>
      <c r="BK268" s="198">
        <f>ROUND(I268*H268,2)</f>
        <v>0</v>
      </c>
      <c r="BL268" s="17" t="s">
        <v>134</v>
      </c>
      <c r="BM268" s="197" t="s">
        <v>627</v>
      </c>
    </row>
    <row r="269" spans="1:47" s="2" customFormat="1" ht="11.25">
      <c r="A269" s="34"/>
      <c r="B269" s="35"/>
      <c r="C269" s="36"/>
      <c r="D269" s="199" t="s">
        <v>136</v>
      </c>
      <c r="E269" s="36"/>
      <c r="F269" s="200" t="s">
        <v>626</v>
      </c>
      <c r="G269" s="36"/>
      <c r="H269" s="36"/>
      <c r="I269" s="201"/>
      <c r="J269" s="36"/>
      <c r="K269" s="36"/>
      <c r="L269" s="39"/>
      <c r="M269" s="202"/>
      <c r="N269" s="203"/>
      <c r="O269" s="71"/>
      <c r="P269" s="71"/>
      <c r="Q269" s="71"/>
      <c r="R269" s="71"/>
      <c r="S269" s="71"/>
      <c r="T269" s="72"/>
      <c r="U269" s="34"/>
      <c r="V269" s="34"/>
      <c r="W269" s="34"/>
      <c r="X269" s="34"/>
      <c r="Y269" s="34"/>
      <c r="Z269" s="34"/>
      <c r="AA269" s="34"/>
      <c r="AB269" s="34"/>
      <c r="AC269" s="34"/>
      <c r="AD269" s="34"/>
      <c r="AE269" s="34"/>
      <c r="AT269" s="17" t="s">
        <v>136</v>
      </c>
      <c r="AU269" s="17" t="s">
        <v>86</v>
      </c>
    </row>
    <row r="270" spans="1:47" s="2" customFormat="1" ht="87.75">
      <c r="A270" s="34"/>
      <c r="B270" s="35"/>
      <c r="C270" s="36"/>
      <c r="D270" s="199" t="s">
        <v>207</v>
      </c>
      <c r="E270" s="36"/>
      <c r="F270" s="226" t="s">
        <v>628</v>
      </c>
      <c r="G270" s="36"/>
      <c r="H270" s="36"/>
      <c r="I270" s="201"/>
      <c r="J270" s="36"/>
      <c r="K270" s="36"/>
      <c r="L270" s="39"/>
      <c r="M270" s="202"/>
      <c r="N270" s="203"/>
      <c r="O270" s="71"/>
      <c r="P270" s="71"/>
      <c r="Q270" s="71"/>
      <c r="R270" s="71"/>
      <c r="S270" s="71"/>
      <c r="T270" s="72"/>
      <c r="U270" s="34"/>
      <c r="V270" s="34"/>
      <c r="W270" s="34"/>
      <c r="X270" s="34"/>
      <c r="Y270" s="34"/>
      <c r="Z270" s="34"/>
      <c r="AA270" s="34"/>
      <c r="AB270" s="34"/>
      <c r="AC270" s="34"/>
      <c r="AD270" s="34"/>
      <c r="AE270" s="34"/>
      <c r="AT270" s="17" t="s">
        <v>207</v>
      </c>
      <c r="AU270" s="17" t="s">
        <v>86</v>
      </c>
    </row>
    <row r="271" spans="2:51" s="13" customFormat="1" ht="11.25">
      <c r="B271" s="204"/>
      <c r="C271" s="205"/>
      <c r="D271" s="199" t="s">
        <v>138</v>
      </c>
      <c r="E271" s="206" t="s">
        <v>1</v>
      </c>
      <c r="F271" s="207" t="s">
        <v>84</v>
      </c>
      <c r="G271" s="205"/>
      <c r="H271" s="208">
        <v>1</v>
      </c>
      <c r="I271" s="209"/>
      <c r="J271" s="205"/>
      <c r="K271" s="205"/>
      <c r="L271" s="210"/>
      <c r="M271" s="211"/>
      <c r="N271" s="212"/>
      <c r="O271" s="212"/>
      <c r="P271" s="212"/>
      <c r="Q271" s="212"/>
      <c r="R271" s="212"/>
      <c r="S271" s="212"/>
      <c r="T271" s="213"/>
      <c r="AT271" s="214" t="s">
        <v>138</v>
      </c>
      <c r="AU271" s="214" t="s">
        <v>86</v>
      </c>
      <c r="AV271" s="13" t="s">
        <v>86</v>
      </c>
      <c r="AW271" s="13" t="s">
        <v>32</v>
      </c>
      <c r="AX271" s="13" t="s">
        <v>84</v>
      </c>
      <c r="AY271" s="214" t="s">
        <v>127</v>
      </c>
    </row>
    <row r="272" spans="2:63" s="12" customFormat="1" ht="25.9" customHeight="1">
      <c r="B272" s="170"/>
      <c r="C272" s="171"/>
      <c r="D272" s="172" t="s">
        <v>75</v>
      </c>
      <c r="E272" s="173" t="s">
        <v>629</v>
      </c>
      <c r="F272" s="173" t="s">
        <v>630</v>
      </c>
      <c r="G272" s="171"/>
      <c r="H272" s="171"/>
      <c r="I272" s="174"/>
      <c r="J272" s="175">
        <f>BK272</f>
        <v>0</v>
      </c>
      <c r="K272" s="171"/>
      <c r="L272" s="176"/>
      <c r="M272" s="177"/>
      <c r="N272" s="178"/>
      <c r="O272" s="178"/>
      <c r="P272" s="179">
        <f>P273</f>
        <v>0</v>
      </c>
      <c r="Q272" s="178"/>
      <c r="R272" s="179">
        <f>R273</f>
        <v>0</v>
      </c>
      <c r="S272" s="178"/>
      <c r="T272" s="180">
        <f>T273</f>
        <v>0</v>
      </c>
      <c r="AR272" s="181" t="s">
        <v>86</v>
      </c>
      <c r="AT272" s="182" t="s">
        <v>75</v>
      </c>
      <c r="AU272" s="182" t="s">
        <v>76</v>
      </c>
      <c r="AY272" s="181" t="s">
        <v>127</v>
      </c>
      <c r="BK272" s="183">
        <f>BK273</f>
        <v>0</v>
      </c>
    </row>
    <row r="273" spans="2:63" s="12" customFormat="1" ht="22.9" customHeight="1">
      <c r="B273" s="170"/>
      <c r="C273" s="171"/>
      <c r="D273" s="172" t="s">
        <v>75</v>
      </c>
      <c r="E273" s="184" t="s">
        <v>631</v>
      </c>
      <c r="F273" s="184" t="s">
        <v>632</v>
      </c>
      <c r="G273" s="171"/>
      <c r="H273" s="171"/>
      <c r="I273" s="174"/>
      <c r="J273" s="185">
        <f>BK273</f>
        <v>0</v>
      </c>
      <c r="K273" s="171"/>
      <c r="L273" s="176"/>
      <c r="M273" s="177"/>
      <c r="N273" s="178"/>
      <c r="O273" s="178"/>
      <c r="P273" s="179">
        <f>P274+SUM(P275:P282)</f>
        <v>0</v>
      </c>
      <c r="Q273" s="178"/>
      <c r="R273" s="179">
        <f>R274+SUM(R275:R282)</f>
        <v>0</v>
      </c>
      <c r="S273" s="178"/>
      <c r="T273" s="180">
        <f>T274+SUM(T275:T282)</f>
        <v>0</v>
      </c>
      <c r="AR273" s="181" t="s">
        <v>86</v>
      </c>
      <c r="AT273" s="182" t="s">
        <v>75</v>
      </c>
      <c r="AU273" s="182" t="s">
        <v>84</v>
      </c>
      <c r="AY273" s="181" t="s">
        <v>127</v>
      </c>
      <c r="BK273" s="183">
        <f>BK274+SUM(BK275:BK282)</f>
        <v>0</v>
      </c>
    </row>
    <row r="274" spans="1:65" s="2" customFormat="1" ht="24.2" customHeight="1">
      <c r="A274" s="34"/>
      <c r="B274" s="35"/>
      <c r="C274" s="186" t="s">
        <v>443</v>
      </c>
      <c r="D274" s="186" t="s">
        <v>129</v>
      </c>
      <c r="E274" s="187" t="s">
        <v>633</v>
      </c>
      <c r="F274" s="188" t="s">
        <v>634</v>
      </c>
      <c r="G274" s="189" t="s">
        <v>212</v>
      </c>
      <c r="H274" s="190">
        <v>1</v>
      </c>
      <c r="I274" s="191"/>
      <c r="J274" s="192">
        <f>ROUND(I274*H274,2)</f>
        <v>0</v>
      </c>
      <c r="K274" s="188" t="s">
        <v>1</v>
      </c>
      <c r="L274" s="39"/>
      <c r="M274" s="193" t="s">
        <v>1</v>
      </c>
      <c r="N274" s="194" t="s">
        <v>41</v>
      </c>
      <c r="O274" s="71"/>
      <c r="P274" s="195">
        <f>O274*H274</f>
        <v>0</v>
      </c>
      <c r="Q274" s="195">
        <v>0</v>
      </c>
      <c r="R274" s="195">
        <f>Q274*H274</f>
        <v>0</v>
      </c>
      <c r="S274" s="195">
        <v>0</v>
      </c>
      <c r="T274" s="196">
        <f>S274*H274</f>
        <v>0</v>
      </c>
      <c r="U274" s="34"/>
      <c r="V274" s="34"/>
      <c r="W274" s="34"/>
      <c r="X274" s="34"/>
      <c r="Y274" s="34"/>
      <c r="Z274" s="34"/>
      <c r="AA274" s="34"/>
      <c r="AB274" s="34"/>
      <c r="AC274" s="34"/>
      <c r="AD274" s="34"/>
      <c r="AE274" s="34"/>
      <c r="AR274" s="197" t="s">
        <v>220</v>
      </c>
      <c r="AT274" s="197" t="s">
        <v>129</v>
      </c>
      <c r="AU274" s="197" t="s">
        <v>86</v>
      </c>
      <c r="AY274" s="17" t="s">
        <v>127</v>
      </c>
      <c r="BE274" s="198">
        <f>IF(N274="základní",J274,0)</f>
        <v>0</v>
      </c>
      <c r="BF274" s="198">
        <f>IF(N274="snížená",J274,0)</f>
        <v>0</v>
      </c>
      <c r="BG274" s="198">
        <f>IF(N274="zákl. přenesená",J274,0)</f>
        <v>0</v>
      </c>
      <c r="BH274" s="198">
        <f>IF(N274="sníž. přenesená",J274,0)</f>
        <v>0</v>
      </c>
      <c r="BI274" s="198">
        <f>IF(N274="nulová",J274,0)</f>
        <v>0</v>
      </c>
      <c r="BJ274" s="17" t="s">
        <v>84</v>
      </c>
      <c r="BK274" s="198">
        <f>ROUND(I274*H274,2)</f>
        <v>0</v>
      </c>
      <c r="BL274" s="17" t="s">
        <v>220</v>
      </c>
      <c r="BM274" s="197" t="s">
        <v>635</v>
      </c>
    </row>
    <row r="275" spans="1:47" s="2" customFormat="1" ht="11.25">
      <c r="A275" s="34"/>
      <c r="B275" s="35"/>
      <c r="C275" s="36"/>
      <c r="D275" s="199" t="s">
        <v>136</v>
      </c>
      <c r="E275" s="36"/>
      <c r="F275" s="200" t="s">
        <v>634</v>
      </c>
      <c r="G275" s="36"/>
      <c r="H275" s="36"/>
      <c r="I275" s="201"/>
      <c r="J275" s="36"/>
      <c r="K275" s="36"/>
      <c r="L275" s="39"/>
      <c r="M275" s="202"/>
      <c r="N275" s="203"/>
      <c r="O275" s="71"/>
      <c r="P275" s="71"/>
      <c r="Q275" s="71"/>
      <c r="R275" s="71"/>
      <c r="S275" s="71"/>
      <c r="T275" s="72"/>
      <c r="U275" s="34"/>
      <c r="V275" s="34"/>
      <c r="W275" s="34"/>
      <c r="X275" s="34"/>
      <c r="Y275" s="34"/>
      <c r="Z275" s="34"/>
      <c r="AA275" s="34"/>
      <c r="AB275" s="34"/>
      <c r="AC275" s="34"/>
      <c r="AD275" s="34"/>
      <c r="AE275" s="34"/>
      <c r="AT275" s="17" t="s">
        <v>136</v>
      </c>
      <c r="AU275" s="17" t="s">
        <v>86</v>
      </c>
    </row>
    <row r="276" spans="1:47" s="2" customFormat="1" ht="68.25">
      <c r="A276" s="34"/>
      <c r="B276" s="35"/>
      <c r="C276" s="36"/>
      <c r="D276" s="199" t="s">
        <v>207</v>
      </c>
      <c r="E276" s="36"/>
      <c r="F276" s="226" t="s">
        <v>636</v>
      </c>
      <c r="G276" s="36"/>
      <c r="H276" s="36"/>
      <c r="I276" s="201"/>
      <c r="J276" s="36"/>
      <c r="K276" s="36"/>
      <c r="L276" s="39"/>
      <c r="M276" s="202"/>
      <c r="N276" s="203"/>
      <c r="O276" s="71"/>
      <c r="P276" s="71"/>
      <c r="Q276" s="71"/>
      <c r="R276" s="71"/>
      <c r="S276" s="71"/>
      <c r="T276" s="72"/>
      <c r="U276" s="34"/>
      <c r="V276" s="34"/>
      <c r="W276" s="34"/>
      <c r="X276" s="34"/>
      <c r="Y276" s="34"/>
      <c r="Z276" s="34"/>
      <c r="AA276" s="34"/>
      <c r="AB276" s="34"/>
      <c r="AC276" s="34"/>
      <c r="AD276" s="34"/>
      <c r="AE276" s="34"/>
      <c r="AT276" s="17" t="s">
        <v>207</v>
      </c>
      <c r="AU276" s="17" t="s">
        <v>86</v>
      </c>
    </row>
    <row r="277" spans="2:51" s="13" customFormat="1" ht="11.25">
      <c r="B277" s="204"/>
      <c r="C277" s="205"/>
      <c r="D277" s="199" t="s">
        <v>138</v>
      </c>
      <c r="E277" s="206" t="s">
        <v>1</v>
      </c>
      <c r="F277" s="207" t="s">
        <v>84</v>
      </c>
      <c r="G277" s="205"/>
      <c r="H277" s="208">
        <v>1</v>
      </c>
      <c r="I277" s="209"/>
      <c r="J277" s="205"/>
      <c r="K277" s="205"/>
      <c r="L277" s="210"/>
      <c r="M277" s="211"/>
      <c r="N277" s="212"/>
      <c r="O277" s="212"/>
      <c r="P277" s="212"/>
      <c r="Q277" s="212"/>
      <c r="R277" s="212"/>
      <c r="S277" s="212"/>
      <c r="T277" s="213"/>
      <c r="AT277" s="214" t="s">
        <v>138</v>
      </c>
      <c r="AU277" s="214" t="s">
        <v>86</v>
      </c>
      <c r="AV277" s="13" t="s">
        <v>86</v>
      </c>
      <c r="AW277" s="13" t="s">
        <v>32</v>
      </c>
      <c r="AX277" s="13" t="s">
        <v>84</v>
      </c>
      <c r="AY277" s="214" t="s">
        <v>127</v>
      </c>
    </row>
    <row r="278" spans="1:65" s="2" customFormat="1" ht="24.2" customHeight="1">
      <c r="A278" s="34"/>
      <c r="B278" s="35"/>
      <c r="C278" s="186" t="s">
        <v>455</v>
      </c>
      <c r="D278" s="186" t="s">
        <v>129</v>
      </c>
      <c r="E278" s="187" t="s">
        <v>637</v>
      </c>
      <c r="F278" s="188" t="s">
        <v>638</v>
      </c>
      <c r="G278" s="189" t="s">
        <v>212</v>
      </c>
      <c r="H278" s="190">
        <v>1</v>
      </c>
      <c r="I278" s="191"/>
      <c r="J278" s="192">
        <f>ROUND(I278*H278,2)</f>
        <v>0</v>
      </c>
      <c r="K278" s="188" t="s">
        <v>1</v>
      </c>
      <c r="L278" s="39"/>
      <c r="M278" s="193" t="s">
        <v>1</v>
      </c>
      <c r="N278" s="194" t="s">
        <v>41</v>
      </c>
      <c r="O278" s="71"/>
      <c r="P278" s="195">
        <f>O278*H278</f>
        <v>0</v>
      </c>
      <c r="Q278" s="195">
        <v>0</v>
      </c>
      <c r="R278" s="195">
        <f>Q278*H278</f>
        <v>0</v>
      </c>
      <c r="S278" s="195">
        <v>0</v>
      </c>
      <c r="T278" s="196">
        <f>S278*H278</f>
        <v>0</v>
      </c>
      <c r="U278" s="34"/>
      <c r="V278" s="34"/>
      <c r="W278" s="34"/>
      <c r="X278" s="34"/>
      <c r="Y278" s="34"/>
      <c r="Z278" s="34"/>
      <c r="AA278" s="34"/>
      <c r="AB278" s="34"/>
      <c r="AC278" s="34"/>
      <c r="AD278" s="34"/>
      <c r="AE278" s="34"/>
      <c r="AR278" s="197" t="s">
        <v>220</v>
      </c>
      <c r="AT278" s="197" t="s">
        <v>129</v>
      </c>
      <c r="AU278" s="197" t="s">
        <v>86</v>
      </c>
      <c r="AY278" s="17" t="s">
        <v>127</v>
      </c>
      <c r="BE278" s="198">
        <f>IF(N278="základní",J278,0)</f>
        <v>0</v>
      </c>
      <c r="BF278" s="198">
        <f>IF(N278="snížená",J278,0)</f>
        <v>0</v>
      </c>
      <c r="BG278" s="198">
        <f>IF(N278="zákl. přenesená",J278,0)</f>
        <v>0</v>
      </c>
      <c r="BH278" s="198">
        <f>IF(N278="sníž. přenesená",J278,0)</f>
        <v>0</v>
      </c>
      <c r="BI278" s="198">
        <f>IF(N278="nulová",J278,0)</f>
        <v>0</v>
      </c>
      <c r="BJ278" s="17" t="s">
        <v>84</v>
      </c>
      <c r="BK278" s="198">
        <f>ROUND(I278*H278,2)</f>
        <v>0</v>
      </c>
      <c r="BL278" s="17" t="s">
        <v>220</v>
      </c>
      <c r="BM278" s="197" t="s">
        <v>639</v>
      </c>
    </row>
    <row r="279" spans="1:47" s="2" customFormat="1" ht="11.25">
      <c r="A279" s="34"/>
      <c r="B279" s="35"/>
      <c r="C279" s="36"/>
      <c r="D279" s="199" t="s">
        <v>136</v>
      </c>
      <c r="E279" s="36"/>
      <c r="F279" s="200" t="s">
        <v>638</v>
      </c>
      <c r="G279" s="36"/>
      <c r="H279" s="36"/>
      <c r="I279" s="201"/>
      <c r="J279" s="36"/>
      <c r="K279" s="36"/>
      <c r="L279" s="39"/>
      <c r="M279" s="202"/>
      <c r="N279" s="203"/>
      <c r="O279" s="71"/>
      <c r="P279" s="71"/>
      <c r="Q279" s="71"/>
      <c r="R279" s="71"/>
      <c r="S279" s="71"/>
      <c r="T279" s="72"/>
      <c r="U279" s="34"/>
      <c r="V279" s="34"/>
      <c r="W279" s="34"/>
      <c r="X279" s="34"/>
      <c r="Y279" s="34"/>
      <c r="Z279" s="34"/>
      <c r="AA279" s="34"/>
      <c r="AB279" s="34"/>
      <c r="AC279" s="34"/>
      <c r="AD279" s="34"/>
      <c r="AE279" s="34"/>
      <c r="AT279" s="17" t="s">
        <v>136</v>
      </c>
      <c r="AU279" s="17" t="s">
        <v>86</v>
      </c>
    </row>
    <row r="280" spans="1:47" s="2" customFormat="1" ht="58.5">
      <c r="A280" s="34"/>
      <c r="B280" s="35"/>
      <c r="C280" s="36"/>
      <c r="D280" s="199" t="s">
        <v>207</v>
      </c>
      <c r="E280" s="36"/>
      <c r="F280" s="226" t="s">
        <v>640</v>
      </c>
      <c r="G280" s="36"/>
      <c r="H280" s="36"/>
      <c r="I280" s="201"/>
      <c r="J280" s="36"/>
      <c r="K280" s="36"/>
      <c r="L280" s="39"/>
      <c r="M280" s="202"/>
      <c r="N280" s="203"/>
      <c r="O280" s="71"/>
      <c r="P280" s="71"/>
      <c r="Q280" s="71"/>
      <c r="R280" s="71"/>
      <c r="S280" s="71"/>
      <c r="T280" s="72"/>
      <c r="U280" s="34"/>
      <c r="V280" s="34"/>
      <c r="W280" s="34"/>
      <c r="X280" s="34"/>
      <c r="Y280" s="34"/>
      <c r="Z280" s="34"/>
      <c r="AA280" s="34"/>
      <c r="AB280" s="34"/>
      <c r="AC280" s="34"/>
      <c r="AD280" s="34"/>
      <c r="AE280" s="34"/>
      <c r="AT280" s="17" t="s">
        <v>207</v>
      </c>
      <c r="AU280" s="17" t="s">
        <v>86</v>
      </c>
    </row>
    <row r="281" spans="2:51" s="13" customFormat="1" ht="11.25">
      <c r="B281" s="204"/>
      <c r="C281" s="205"/>
      <c r="D281" s="199" t="s">
        <v>138</v>
      </c>
      <c r="E281" s="206" t="s">
        <v>1</v>
      </c>
      <c r="F281" s="207" t="s">
        <v>84</v>
      </c>
      <c r="G281" s="205"/>
      <c r="H281" s="208">
        <v>1</v>
      </c>
      <c r="I281" s="209"/>
      <c r="J281" s="205"/>
      <c r="K281" s="205"/>
      <c r="L281" s="210"/>
      <c r="M281" s="211"/>
      <c r="N281" s="212"/>
      <c r="O281" s="212"/>
      <c r="P281" s="212"/>
      <c r="Q281" s="212"/>
      <c r="R281" s="212"/>
      <c r="S281" s="212"/>
      <c r="T281" s="213"/>
      <c r="AT281" s="214" t="s">
        <v>138</v>
      </c>
      <c r="AU281" s="214" t="s">
        <v>86</v>
      </c>
      <c r="AV281" s="13" t="s">
        <v>86</v>
      </c>
      <c r="AW281" s="13" t="s">
        <v>32</v>
      </c>
      <c r="AX281" s="13" t="s">
        <v>84</v>
      </c>
      <c r="AY281" s="214" t="s">
        <v>127</v>
      </c>
    </row>
    <row r="282" spans="2:63" s="12" customFormat="1" ht="20.85" customHeight="1">
      <c r="B282" s="170"/>
      <c r="C282" s="171"/>
      <c r="D282" s="172" t="s">
        <v>75</v>
      </c>
      <c r="E282" s="184" t="s">
        <v>462</v>
      </c>
      <c r="F282" s="184" t="s">
        <v>463</v>
      </c>
      <c r="G282" s="171"/>
      <c r="H282" s="171"/>
      <c r="I282" s="174"/>
      <c r="J282" s="185">
        <f>BK282</f>
        <v>0</v>
      </c>
      <c r="K282" s="171"/>
      <c r="L282" s="176"/>
      <c r="M282" s="177"/>
      <c r="N282" s="178"/>
      <c r="O282" s="178"/>
      <c r="P282" s="179">
        <f>SUM(P283:P284)</f>
        <v>0</v>
      </c>
      <c r="Q282" s="178"/>
      <c r="R282" s="179">
        <f>SUM(R283:R284)</f>
        <v>0</v>
      </c>
      <c r="S282" s="178"/>
      <c r="T282" s="180">
        <f>SUM(T283:T284)</f>
        <v>0</v>
      </c>
      <c r="AR282" s="181" t="s">
        <v>84</v>
      </c>
      <c r="AT282" s="182" t="s">
        <v>75</v>
      </c>
      <c r="AU282" s="182" t="s">
        <v>86</v>
      </c>
      <c r="AY282" s="181" t="s">
        <v>127</v>
      </c>
      <c r="BK282" s="183">
        <f>SUM(BK283:BK284)</f>
        <v>0</v>
      </c>
    </row>
    <row r="283" spans="1:65" s="2" customFormat="1" ht="16.5" customHeight="1">
      <c r="A283" s="34"/>
      <c r="B283" s="35"/>
      <c r="C283" s="186" t="s">
        <v>464</v>
      </c>
      <c r="D283" s="186" t="s">
        <v>129</v>
      </c>
      <c r="E283" s="187" t="s">
        <v>465</v>
      </c>
      <c r="F283" s="188" t="s">
        <v>466</v>
      </c>
      <c r="G283" s="189" t="s">
        <v>467</v>
      </c>
      <c r="H283" s="190">
        <v>8.738</v>
      </c>
      <c r="I283" s="191"/>
      <c r="J283" s="192">
        <f>ROUND(I283*H283,2)</f>
        <v>0</v>
      </c>
      <c r="K283" s="188" t="s">
        <v>133</v>
      </c>
      <c r="L283" s="39"/>
      <c r="M283" s="193" t="s">
        <v>1</v>
      </c>
      <c r="N283" s="194" t="s">
        <v>41</v>
      </c>
      <c r="O283" s="71"/>
      <c r="P283" s="195">
        <f>O283*H283</f>
        <v>0</v>
      </c>
      <c r="Q283" s="195">
        <v>0</v>
      </c>
      <c r="R283" s="195">
        <f>Q283*H283</f>
        <v>0</v>
      </c>
      <c r="S283" s="195">
        <v>0</v>
      </c>
      <c r="T283" s="196">
        <f>S283*H283</f>
        <v>0</v>
      </c>
      <c r="U283" s="34"/>
      <c r="V283" s="34"/>
      <c r="W283" s="34"/>
      <c r="X283" s="34"/>
      <c r="Y283" s="34"/>
      <c r="Z283" s="34"/>
      <c r="AA283" s="34"/>
      <c r="AB283" s="34"/>
      <c r="AC283" s="34"/>
      <c r="AD283" s="34"/>
      <c r="AE283" s="34"/>
      <c r="AR283" s="197" t="s">
        <v>134</v>
      </c>
      <c r="AT283" s="197" t="s">
        <v>129</v>
      </c>
      <c r="AU283" s="197" t="s">
        <v>151</v>
      </c>
      <c r="AY283" s="17" t="s">
        <v>127</v>
      </c>
      <c r="BE283" s="198">
        <f>IF(N283="základní",J283,0)</f>
        <v>0</v>
      </c>
      <c r="BF283" s="198">
        <f>IF(N283="snížená",J283,0)</f>
        <v>0</v>
      </c>
      <c r="BG283" s="198">
        <f>IF(N283="zákl. přenesená",J283,0)</f>
        <v>0</v>
      </c>
      <c r="BH283" s="198">
        <f>IF(N283="sníž. přenesená",J283,0)</f>
        <v>0</v>
      </c>
      <c r="BI283" s="198">
        <f>IF(N283="nulová",J283,0)</f>
        <v>0</v>
      </c>
      <c r="BJ283" s="17" t="s">
        <v>84</v>
      </c>
      <c r="BK283" s="198">
        <f>ROUND(I283*H283,2)</f>
        <v>0</v>
      </c>
      <c r="BL283" s="17" t="s">
        <v>134</v>
      </c>
      <c r="BM283" s="197" t="s">
        <v>641</v>
      </c>
    </row>
    <row r="284" spans="1:47" s="2" customFormat="1" ht="11.25">
      <c r="A284" s="34"/>
      <c r="B284" s="35"/>
      <c r="C284" s="36"/>
      <c r="D284" s="199" t="s">
        <v>136</v>
      </c>
      <c r="E284" s="36"/>
      <c r="F284" s="200" t="s">
        <v>469</v>
      </c>
      <c r="G284" s="36"/>
      <c r="H284" s="36"/>
      <c r="I284" s="201"/>
      <c r="J284" s="36"/>
      <c r="K284" s="36"/>
      <c r="L284" s="39"/>
      <c r="M284" s="251"/>
      <c r="N284" s="252"/>
      <c r="O284" s="253"/>
      <c r="P284" s="253"/>
      <c r="Q284" s="253"/>
      <c r="R284" s="253"/>
      <c r="S284" s="253"/>
      <c r="T284" s="254"/>
      <c r="U284" s="34"/>
      <c r="V284" s="34"/>
      <c r="W284" s="34"/>
      <c r="X284" s="34"/>
      <c r="Y284" s="34"/>
      <c r="Z284" s="34"/>
      <c r="AA284" s="34"/>
      <c r="AB284" s="34"/>
      <c r="AC284" s="34"/>
      <c r="AD284" s="34"/>
      <c r="AE284" s="34"/>
      <c r="AT284" s="17" t="s">
        <v>136</v>
      </c>
      <c r="AU284" s="17" t="s">
        <v>151</v>
      </c>
    </row>
    <row r="285" spans="1:31" s="2" customFormat="1" ht="6.95" customHeight="1">
      <c r="A285" s="34"/>
      <c r="B285" s="54"/>
      <c r="C285" s="55"/>
      <c r="D285" s="55"/>
      <c r="E285" s="55"/>
      <c r="F285" s="55"/>
      <c r="G285" s="55"/>
      <c r="H285" s="55"/>
      <c r="I285" s="55"/>
      <c r="J285" s="55"/>
      <c r="K285" s="55"/>
      <c r="L285" s="39"/>
      <c r="M285" s="34"/>
      <c r="O285" s="34"/>
      <c r="P285" s="34"/>
      <c r="Q285" s="34"/>
      <c r="R285" s="34"/>
      <c r="S285" s="34"/>
      <c r="T285" s="34"/>
      <c r="U285" s="34"/>
      <c r="V285" s="34"/>
      <c r="W285" s="34"/>
      <c r="X285" s="34"/>
      <c r="Y285" s="34"/>
      <c r="Z285" s="34"/>
      <c r="AA285" s="34"/>
      <c r="AB285" s="34"/>
      <c r="AC285" s="34"/>
      <c r="AD285" s="34"/>
      <c r="AE285" s="34"/>
    </row>
  </sheetData>
  <sheetProtection algorithmName="SHA-512" hashValue="YU1Gq7Vxtx+KwGU5xSHrGLSpx2s/5ztZzx0zMHqGsbS7QiCWCRjM4AWXgYwODmX8mOzvRJ9CQmNfl9uL2vqO5Q==" saltValue="WkCQseaJeocSceh3s7bF1FjPyJIhRjp8CJ7ac0LTJRqLJxWi1gYGypqM9J+EI2+vSzIwTwFNMQpVIKn3ZSpkmA==" spinCount="100000" sheet="1" objects="1" scenarios="1" formatColumns="0" formatRows="0" autoFilter="0"/>
  <autoFilter ref="C124:K284"/>
  <mergeCells count="9">
    <mergeCell ref="E87:H87"/>
    <mergeCell ref="E115:H115"/>
    <mergeCell ref="E117:H117"/>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9"/>
      <c r="M2" s="309"/>
      <c r="N2" s="309"/>
      <c r="O2" s="309"/>
      <c r="P2" s="309"/>
      <c r="Q2" s="309"/>
      <c r="R2" s="309"/>
      <c r="S2" s="309"/>
      <c r="T2" s="309"/>
      <c r="U2" s="309"/>
      <c r="V2" s="309"/>
      <c r="AT2" s="17" t="s">
        <v>98</v>
      </c>
    </row>
    <row r="3" spans="2:46" s="1" customFormat="1" ht="6.95" customHeight="1">
      <c r="B3" s="108"/>
      <c r="C3" s="109"/>
      <c r="D3" s="109"/>
      <c r="E3" s="109"/>
      <c r="F3" s="109"/>
      <c r="G3" s="109"/>
      <c r="H3" s="109"/>
      <c r="I3" s="109"/>
      <c r="J3" s="109"/>
      <c r="K3" s="109"/>
      <c r="L3" s="20"/>
      <c r="AT3" s="17" t="s">
        <v>86</v>
      </c>
    </row>
    <row r="4" spans="2:46" s="1" customFormat="1" ht="24.95" customHeight="1">
      <c r="B4" s="20"/>
      <c r="D4" s="110" t="s">
        <v>102</v>
      </c>
      <c r="L4" s="20"/>
      <c r="M4" s="111" t="s">
        <v>10</v>
      </c>
      <c r="AT4" s="17" t="s">
        <v>4</v>
      </c>
    </row>
    <row r="5" spans="2:12" s="1" customFormat="1" ht="6.95" customHeight="1">
      <c r="B5" s="20"/>
      <c r="L5" s="20"/>
    </row>
    <row r="6" spans="2:12" s="1" customFormat="1" ht="12" customHeight="1">
      <c r="B6" s="20"/>
      <c r="D6" s="112" t="s">
        <v>16</v>
      </c>
      <c r="L6" s="20"/>
    </row>
    <row r="7" spans="2:12" s="1" customFormat="1" ht="26.25" customHeight="1">
      <c r="B7" s="20"/>
      <c r="E7" s="310" t="str">
        <f>'Rekapitulace stavby'!K6</f>
        <v>PD - Technická a dopravní  infrastruktura pro 36 RD Ježník III - nádrž B</v>
      </c>
      <c r="F7" s="311"/>
      <c r="G7" s="311"/>
      <c r="H7" s="311"/>
      <c r="L7" s="20"/>
    </row>
    <row r="8" spans="1:31" s="2" customFormat="1" ht="12" customHeight="1">
      <c r="A8" s="34"/>
      <c r="B8" s="39"/>
      <c r="C8" s="34"/>
      <c r="D8" s="112" t="s">
        <v>103</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312" t="s">
        <v>642</v>
      </c>
      <c r="F9" s="313"/>
      <c r="G9" s="313"/>
      <c r="H9" s="313"/>
      <c r="I9" s="34"/>
      <c r="J9" s="34"/>
      <c r="K9" s="34"/>
      <c r="L9" s="51"/>
      <c r="S9" s="34"/>
      <c r="T9" s="34"/>
      <c r="U9" s="34"/>
      <c r="V9" s="34"/>
      <c r="W9" s="34"/>
      <c r="X9" s="34"/>
      <c r="Y9" s="34"/>
      <c r="Z9" s="34"/>
      <c r="AA9" s="34"/>
      <c r="AB9" s="34"/>
      <c r="AC9" s="34"/>
      <c r="AD9" s="34"/>
      <c r="AE9" s="34"/>
    </row>
    <row r="10" spans="1:31"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2" t="s">
        <v>20</v>
      </c>
      <c r="E12" s="34"/>
      <c r="F12" s="113" t="s">
        <v>21</v>
      </c>
      <c r="G12" s="34"/>
      <c r="H12" s="34"/>
      <c r="I12" s="112" t="s">
        <v>22</v>
      </c>
      <c r="J12" s="114" t="str">
        <f>'Rekapitulace stavby'!AN8</f>
        <v>24. 4. 2020</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2" t="s">
        <v>24</v>
      </c>
      <c r="E14" s="34"/>
      <c r="F14" s="34"/>
      <c r="G14" s="34"/>
      <c r="H14" s="34"/>
      <c r="I14" s="112" t="s">
        <v>25</v>
      </c>
      <c r="J14" s="113"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3" t="s">
        <v>26</v>
      </c>
      <c r="F15" s="34"/>
      <c r="G15" s="34"/>
      <c r="H15" s="34"/>
      <c r="I15" s="112" t="s">
        <v>27</v>
      </c>
      <c r="J15" s="113"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28</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4" t="str">
        <f>'Rekapitulace stavby'!E14</f>
        <v>Vyplň údaj</v>
      </c>
      <c r="F18" s="315"/>
      <c r="G18" s="315"/>
      <c r="H18" s="315"/>
      <c r="I18" s="112"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30</v>
      </c>
      <c r="E20" s="34"/>
      <c r="F20" s="34"/>
      <c r="G20" s="34"/>
      <c r="H20" s="34"/>
      <c r="I20" s="112" t="s">
        <v>25</v>
      </c>
      <c r="J20" s="113"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
        <v>31</v>
      </c>
      <c r="F21" s="34"/>
      <c r="G21" s="34"/>
      <c r="H21" s="34"/>
      <c r="I21" s="112" t="s">
        <v>27</v>
      </c>
      <c r="J21" s="113"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25</v>
      </c>
      <c r="J23" s="113" t="s">
        <v>1</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
        <v>34</v>
      </c>
      <c r="F24" s="34"/>
      <c r="G24" s="34"/>
      <c r="H24" s="34"/>
      <c r="I24" s="112" t="s">
        <v>27</v>
      </c>
      <c r="J24" s="113" t="s">
        <v>1</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316" t="s">
        <v>1</v>
      </c>
      <c r="F27" s="316"/>
      <c r="G27" s="316"/>
      <c r="H27" s="316"/>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36</v>
      </c>
      <c r="E30" s="34"/>
      <c r="F30" s="34"/>
      <c r="G30" s="34"/>
      <c r="H30" s="34"/>
      <c r="I30" s="34"/>
      <c r="J30" s="120">
        <f>ROUND(J120,2)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38</v>
      </c>
      <c r="G32" s="34"/>
      <c r="H32" s="34"/>
      <c r="I32" s="121" t="s">
        <v>37</v>
      </c>
      <c r="J32" s="121" t="s">
        <v>39</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40</v>
      </c>
      <c r="E33" s="112" t="s">
        <v>41</v>
      </c>
      <c r="F33" s="123">
        <f>ROUND((SUM(BE120:BE159)),2)</f>
        <v>0</v>
      </c>
      <c r="G33" s="34"/>
      <c r="H33" s="34"/>
      <c r="I33" s="124">
        <v>0.21</v>
      </c>
      <c r="J33" s="123">
        <f>ROUND(((SUM(BE120:BE159))*I33),2)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42</v>
      </c>
      <c r="F34" s="123">
        <f>ROUND((SUM(BF120:BF159)),2)</f>
        <v>0</v>
      </c>
      <c r="G34" s="34"/>
      <c r="H34" s="34"/>
      <c r="I34" s="124">
        <v>0.15</v>
      </c>
      <c r="J34" s="123">
        <f>ROUND(((SUM(BF120:BF159))*I34),2)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43</v>
      </c>
      <c r="F35" s="123">
        <f>ROUND((SUM(BG120:BG159)),2)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44</v>
      </c>
      <c r="F36" s="123">
        <f>ROUND((SUM(BH120:BH159)),2)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45</v>
      </c>
      <c r="F37" s="123">
        <f>ROUND((SUM(BI120:BI159)),2)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46</v>
      </c>
      <c r="E39" s="127"/>
      <c r="F39" s="127"/>
      <c r="G39" s="128" t="s">
        <v>47</v>
      </c>
      <c r="H39" s="129" t="s">
        <v>48</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2" t="s">
        <v>49</v>
      </c>
      <c r="E50" s="133"/>
      <c r="F50" s="133"/>
      <c r="G50" s="132" t="s">
        <v>50</v>
      </c>
      <c r="H50" s="133"/>
      <c r="I50" s="133"/>
      <c r="J50" s="133"/>
      <c r="K50" s="133"/>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34" t="s">
        <v>51</v>
      </c>
      <c r="E61" s="135"/>
      <c r="F61" s="136" t="s">
        <v>52</v>
      </c>
      <c r="G61" s="134" t="s">
        <v>51</v>
      </c>
      <c r="H61" s="135"/>
      <c r="I61" s="135"/>
      <c r="J61" s="137" t="s">
        <v>52</v>
      </c>
      <c r="K61" s="135"/>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2" t="s">
        <v>53</v>
      </c>
      <c r="E65" s="138"/>
      <c r="F65" s="138"/>
      <c r="G65" s="132" t="s">
        <v>54</v>
      </c>
      <c r="H65" s="138"/>
      <c r="I65" s="138"/>
      <c r="J65" s="138"/>
      <c r="K65" s="138"/>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34" t="s">
        <v>51</v>
      </c>
      <c r="E76" s="135"/>
      <c r="F76" s="136" t="s">
        <v>52</v>
      </c>
      <c r="G76" s="134" t="s">
        <v>51</v>
      </c>
      <c r="H76" s="135"/>
      <c r="I76" s="135"/>
      <c r="J76" s="137" t="s">
        <v>52</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31"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c r="A82" s="34"/>
      <c r="B82" s="35"/>
      <c r="C82" s="23" t="s">
        <v>105</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26.25" customHeight="1">
      <c r="A85" s="34"/>
      <c r="B85" s="35"/>
      <c r="C85" s="36"/>
      <c r="D85" s="36"/>
      <c r="E85" s="317" t="str">
        <f>E7</f>
        <v>PD - Technická a dopravní  infrastruktura pro 36 RD Ježník III - nádrž B</v>
      </c>
      <c r="F85" s="318"/>
      <c r="G85" s="318"/>
      <c r="H85" s="318"/>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103</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69" t="str">
        <f>E9</f>
        <v>045972_05 - 05_Úpravy toku</v>
      </c>
      <c r="F87" s="319"/>
      <c r="G87" s="319"/>
      <c r="H87" s="319"/>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Krnov</v>
      </c>
      <c r="G89" s="36"/>
      <c r="H89" s="36"/>
      <c r="I89" s="29" t="s">
        <v>22</v>
      </c>
      <c r="J89" s="66" t="str">
        <f>IF(J12="","",J12)</f>
        <v>24. 4. 2020</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c r="A91" s="34"/>
      <c r="B91" s="35"/>
      <c r="C91" s="29" t="s">
        <v>24</v>
      </c>
      <c r="D91" s="36"/>
      <c r="E91" s="36"/>
      <c r="F91" s="27" t="str">
        <f>E15</f>
        <v>Město Krnov</v>
      </c>
      <c r="G91" s="36"/>
      <c r="H91" s="36"/>
      <c r="I91" s="29" t="s">
        <v>30</v>
      </c>
      <c r="J91" s="32" t="str">
        <f>E21</f>
        <v>Lesprojekt Krnov, s.r.o.</v>
      </c>
      <c r="K91" s="36"/>
      <c r="L91" s="51"/>
      <c r="S91" s="34"/>
      <c r="T91" s="34"/>
      <c r="U91" s="34"/>
      <c r="V91" s="34"/>
      <c r="W91" s="34"/>
      <c r="X91" s="34"/>
      <c r="Y91" s="34"/>
      <c r="Z91" s="34"/>
      <c r="AA91" s="34"/>
      <c r="AB91" s="34"/>
      <c r="AC91" s="34"/>
      <c r="AD91" s="34"/>
      <c r="AE91" s="34"/>
    </row>
    <row r="92" spans="1:31" s="2" customFormat="1" ht="15.2" customHeight="1">
      <c r="A92" s="34"/>
      <c r="B92" s="35"/>
      <c r="C92" s="29" t="s">
        <v>28</v>
      </c>
      <c r="D92" s="36"/>
      <c r="E92" s="36"/>
      <c r="F92" s="27" t="str">
        <f>IF(E18="","",E18)</f>
        <v>Vyplň údaj</v>
      </c>
      <c r="G92" s="36"/>
      <c r="H92" s="36"/>
      <c r="I92" s="29" t="s">
        <v>33</v>
      </c>
      <c r="J92" s="32" t="str">
        <f>E24</f>
        <v>Ing. Vlasta Horáková</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3" t="s">
        <v>106</v>
      </c>
      <c r="D94" s="144"/>
      <c r="E94" s="144"/>
      <c r="F94" s="144"/>
      <c r="G94" s="144"/>
      <c r="H94" s="144"/>
      <c r="I94" s="144"/>
      <c r="J94" s="145" t="s">
        <v>107</v>
      </c>
      <c r="K94" s="144"/>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108</v>
      </c>
      <c r="D96" s="36"/>
      <c r="E96" s="36"/>
      <c r="F96" s="36"/>
      <c r="G96" s="36"/>
      <c r="H96" s="36"/>
      <c r="I96" s="36"/>
      <c r="J96" s="84">
        <f>J120</f>
        <v>0</v>
      </c>
      <c r="K96" s="36"/>
      <c r="L96" s="51"/>
      <c r="S96" s="34"/>
      <c r="T96" s="34"/>
      <c r="U96" s="34"/>
      <c r="V96" s="34"/>
      <c r="W96" s="34"/>
      <c r="X96" s="34"/>
      <c r="Y96" s="34"/>
      <c r="Z96" s="34"/>
      <c r="AA96" s="34"/>
      <c r="AB96" s="34"/>
      <c r="AC96" s="34"/>
      <c r="AD96" s="34"/>
      <c r="AE96" s="34"/>
      <c r="AU96" s="17" t="s">
        <v>109</v>
      </c>
    </row>
    <row r="97" spans="2:12" s="9" customFormat="1" ht="24.95" customHeight="1">
      <c r="B97" s="147"/>
      <c r="C97" s="148"/>
      <c r="D97" s="149" t="s">
        <v>110</v>
      </c>
      <c r="E97" s="150"/>
      <c r="F97" s="150"/>
      <c r="G97" s="150"/>
      <c r="H97" s="150"/>
      <c r="I97" s="150"/>
      <c r="J97" s="151">
        <f>J121</f>
        <v>0</v>
      </c>
      <c r="K97" s="148"/>
      <c r="L97" s="152"/>
    </row>
    <row r="98" spans="2:12" s="10" customFormat="1" ht="19.9" customHeight="1">
      <c r="B98" s="153"/>
      <c r="C98" s="154"/>
      <c r="D98" s="155" t="s">
        <v>111</v>
      </c>
      <c r="E98" s="156"/>
      <c r="F98" s="156"/>
      <c r="G98" s="156"/>
      <c r="H98" s="156"/>
      <c r="I98" s="156"/>
      <c r="J98" s="157">
        <f>J122</f>
        <v>0</v>
      </c>
      <c r="K98" s="154"/>
      <c r="L98" s="158"/>
    </row>
    <row r="99" spans="2:12" s="10" customFormat="1" ht="19.9" customHeight="1">
      <c r="B99" s="153"/>
      <c r="C99" s="154"/>
      <c r="D99" s="155" t="s">
        <v>295</v>
      </c>
      <c r="E99" s="156"/>
      <c r="F99" s="156"/>
      <c r="G99" s="156"/>
      <c r="H99" s="156"/>
      <c r="I99" s="156"/>
      <c r="J99" s="157">
        <f>J139</f>
        <v>0</v>
      </c>
      <c r="K99" s="154"/>
      <c r="L99" s="158"/>
    </row>
    <row r="100" spans="2:12" s="10" customFormat="1" ht="19.9" customHeight="1">
      <c r="B100" s="153"/>
      <c r="C100" s="154"/>
      <c r="D100" s="155" t="s">
        <v>297</v>
      </c>
      <c r="E100" s="156"/>
      <c r="F100" s="156"/>
      <c r="G100" s="156"/>
      <c r="H100" s="156"/>
      <c r="I100" s="156"/>
      <c r="J100" s="157">
        <f>J157</f>
        <v>0</v>
      </c>
      <c r="K100" s="154"/>
      <c r="L100" s="158"/>
    </row>
    <row r="101" spans="1:31" s="2" customFormat="1" ht="21.75" customHeight="1">
      <c r="A101" s="34"/>
      <c r="B101" s="35"/>
      <c r="C101" s="36"/>
      <c r="D101" s="36"/>
      <c r="E101" s="36"/>
      <c r="F101" s="36"/>
      <c r="G101" s="36"/>
      <c r="H101" s="36"/>
      <c r="I101" s="36"/>
      <c r="J101" s="36"/>
      <c r="K101" s="36"/>
      <c r="L101" s="51"/>
      <c r="S101" s="34"/>
      <c r="T101" s="34"/>
      <c r="U101" s="34"/>
      <c r="V101" s="34"/>
      <c r="W101" s="34"/>
      <c r="X101" s="34"/>
      <c r="Y101" s="34"/>
      <c r="Z101" s="34"/>
      <c r="AA101" s="34"/>
      <c r="AB101" s="34"/>
      <c r="AC101" s="34"/>
      <c r="AD101" s="34"/>
      <c r="AE101" s="34"/>
    </row>
    <row r="102" spans="1:31" s="2" customFormat="1" ht="6.95" customHeight="1">
      <c r="A102" s="34"/>
      <c r="B102" s="54"/>
      <c r="C102" s="55"/>
      <c r="D102" s="55"/>
      <c r="E102" s="55"/>
      <c r="F102" s="55"/>
      <c r="G102" s="55"/>
      <c r="H102" s="55"/>
      <c r="I102" s="55"/>
      <c r="J102" s="55"/>
      <c r="K102" s="55"/>
      <c r="L102" s="51"/>
      <c r="S102" s="34"/>
      <c r="T102" s="34"/>
      <c r="U102" s="34"/>
      <c r="V102" s="34"/>
      <c r="W102" s="34"/>
      <c r="X102" s="34"/>
      <c r="Y102" s="34"/>
      <c r="Z102" s="34"/>
      <c r="AA102" s="34"/>
      <c r="AB102" s="34"/>
      <c r="AC102" s="34"/>
      <c r="AD102" s="34"/>
      <c r="AE102" s="34"/>
    </row>
    <row r="106" spans="1:31" s="2" customFormat="1" ht="6.95" customHeight="1">
      <c r="A106" s="34"/>
      <c r="B106" s="56"/>
      <c r="C106" s="57"/>
      <c r="D106" s="57"/>
      <c r="E106" s="57"/>
      <c r="F106" s="57"/>
      <c r="G106" s="57"/>
      <c r="H106" s="57"/>
      <c r="I106" s="57"/>
      <c r="J106" s="57"/>
      <c r="K106" s="57"/>
      <c r="L106" s="51"/>
      <c r="S106" s="34"/>
      <c r="T106" s="34"/>
      <c r="U106" s="34"/>
      <c r="V106" s="34"/>
      <c r="W106" s="34"/>
      <c r="X106" s="34"/>
      <c r="Y106" s="34"/>
      <c r="Z106" s="34"/>
      <c r="AA106" s="34"/>
      <c r="AB106" s="34"/>
      <c r="AC106" s="34"/>
      <c r="AD106" s="34"/>
      <c r="AE106" s="34"/>
    </row>
    <row r="107" spans="1:31" s="2" customFormat="1" ht="24.95" customHeight="1">
      <c r="A107" s="34"/>
      <c r="B107" s="35"/>
      <c r="C107" s="23" t="s">
        <v>112</v>
      </c>
      <c r="D107" s="36"/>
      <c r="E107" s="36"/>
      <c r="F107" s="36"/>
      <c r="G107" s="36"/>
      <c r="H107" s="36"/>
      <c r="I107" s="36"/>
      <c r="J107" s="36"/>
      <c r="K107" s="36"/>
      <c r="L107" s="51"/>
      <c r="S107" s="34"/>
      <c r="T107" s="34"/>
      <c r="U107" s="34"/>
      <c r="V107" s="34"/>
      <c r="W107" s="34"/>
      <c r="X107" s="34"/>
      <c r="Y107" s="34"/>
      <c r="Z107" s="34"/>
      <c r="AA107" s="34"/>
      <c r="AB107" s="34"/>
      <c r="AC107" s="34"/>
      <c r="AD107" s="34"/>
      <c r="AE107" s="34"/>
    </row>
    <row r="108" spans="1:31" s="2" customFormat="1" ht="6.95" customHeight="1">
      <c r="A108" s="34"/>
      <c r="B108" s="35"/>
      <c r="C108" s="36"/>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12" customHeight="1">
      <c r="A109" s="34"/>
      <c r="B109" s="35"/>
      <c r="C109" s="29" t="s">
        <v>16</v>
      </c>
      <c r="D109" s="36"/>
      <c r="E109" s="36"/>
      <c r="F109" s="36"/>
      <c r="G109" s="36"/>
      <c r="H109" s="36"/>
      <c r="I109" s="36"/>
      <c r="J109" s="36"/>
      <c r="K109" s="36"/>
      <c r="L109" s="51"/>
      <c r="S109" s="34"/>
      <c r="T109" s="34"/>
      <c r="U109" s="34"/>
      <c r="V109" s="34"/>
      <c r="W109" s="34"/>
      <c r="X109" s="34"/>
      <c r="Y109" s="34"/>
      <c r="Z109" s="34"/>
      <c r="AA109" s="34"/>
      <c r="AB109" s="34"/>
      <c r="AC109" s="34"/>
      <c r="AD109" s="34"/>
      <c r="AE109" s="34"/>
    </row>
    <row r="110" spans="1:31" s="2" customFormat="1" ht="26.25" customHeight="1">
      <c r="A110" s="34"/>
      <c r="B110" s="35"/>
      <c r="C110" s="36"/>
      <c r="D110" s="36"/>
      <c r="E110" s="317" t="str">
        <f>E7</f>
        <v>PD - Technická a dopravní  infrastruktura pro 36 RD Ježník III - nádrž B</v>
      </c>
      <c r="F110" s="318"/>
      <c r="G110" s="318"/>
      <c r="H110" s="318"/>
      <c r="I110" s="36"/>
      <c r="J110" s="36"/>
      <c r="K110" s="36"/>
      <c r="L110" s="51"/>
      <c r="S110" s="34"/>
      <c r="T110" s="34"/>
      <c r="U110" s="34"/>
      <c r="V110" s="34"/>
      <c r="W110" s="34"/>
      <c r="X110" s="34"/>
      <c r="Y110" s="34"/>
      <c r="Z110" s="34"/>
      <c r="AA110" s="34"/>
      <c r="AB110" s="34"/>
      <c r="AC110" s="34"/>
      <c r="AD110" s="34"/>
      <c r="AE110" s="34"/>
    </row>
    <row r="111" spans="1:31" s="2" customFormat="1" ht="12" customHeight="1">
      <c r="A111" s="34"/>
      <c r="B111" s="35"/>
      <c r="C111" s="29" t="s">
        <v>103</v>
      </c>
      <c r="D111" s="36"/>
      <c r="E111" s="36"/>
      <c r="F111" s="36"/>
      <c r="G111" s="36"/>
      <c r="H111" s="36"/>
      <c r="I111" s="36"/>
      <c r="J111" s="36"/>
      <c r="K111" s="36"/>
      <c r="L111" s="51"/>
      <c r="S111" s="34"/>
      <c r="T111" s="34"/>
      <c r="U111" s="34"/>
      <c r="V111" s="34"/>
      <c r="W111" s="34"/>
      <c r="X111" s="34"/>
      <c r="Y111" s="34"/>
      <c r="Z111" s="34"/>
      <c r="AA111" s="34"/>
      <c r="AB111" s="34"/>
      <c r="AC111" s="34"/>
      <c r="AD111" s="34"/>
      <c r="AE111" s="34"/>
    </row>
    <row r="112" spans="1:31" s="2" customFormat="1" ht="16.5" customHeight="1">
      <c r="A112" s="34"/>
      <c r="B112" s="35"/>
      <c r="C112" s="36"/>
      <c r="D112" s="36"/>
      <c r="E112" s="269" t="str">
        <f>E9</f>
        <v>045972_05 - 05_Úpravy toku</v>
      </c>
      <c r="F112" s="319"/>
      <c r="G112" s="319"/>
      <c r="H112" s="319"/>
      <c r="I112" s="36"/>
      <c r="J112" s="36"/>
      <c r="K112" s="36"/>
      <c r="L112" s="51"/>
      <c r="S112" s="34"/>
      <c r="T112" s="34"/>
      <c r="U112" s="34"/>
      <c r="V112" s="34"/>
      <c r="W112" s="34"/>
      <c r="X112" s="34"/>
      <c r="Y112" s="34"/>
      <c r="Z112" s="34"/>
      <c r="AA112" s="34"/>
      <c r="AB112" s="34"/>
      <c r="AC112" s="34"/>
      <c r="AD112" s="34"/>
      <c r="AE112" s="34"/>
    </row>
    <row r="113" spans="1:31" s="2" customFormat="1" ht="6.95" customHeight="1">
      <c r="A113" s="34"/>
      <c r="B113" s="35"/>
      <c r="C113" s="36"/>
      <c r="D113" s="36"/>
      <c r="E113" s="36"/>
      <c r="F113" s="36"/>
      <c r="G113" s="36"/>
      <c r="H113" s="36"/>
      <c r="I113" s="36"/>
      <c r="J113" s="36"/>
      <c r="K113" s="36"/>
      <c r="L113" s="51"/>
      <c r="S113" s="34"/>
      <c r="T113" s="34"/>
      <c r="U113" s="34"/>
      <c r="V113" s="34"/>
      <c r="W113" s="34"/>
      <c r="X113" s="34"/>
      <c r="Y113" s="34"/>
      <c r="Z113" s="34"/>
      <c r="AA113" s="34"/>
      <c r="AB113" s="34"/>
      <c r="AC113" s="34"/>
      <c r="AD113" s="34"/>
      <c r="AE113" s="34"/>
    </row>
    <row r="114" spans="1:31" s="2" customFormat="1" ht="12" customHeight="1">
      <c r="A114" s="34"/>
      <c r="B114" s="35"/>
      <c r="C114" s="29" t="s">
        <v>20</v>
      </c>
      <c r="D114" s="36"/>
      <c r="E114" s="36"/>
      <c r="F114" s="27" t="str">
        <f>F12</f>
        <v>Krnov</v>
      </c>
      <c r="G114" s="36"/>
      <c r="H114" s="36"/>
      <c r="I114" s="29" t="s">
        <v>22</v>
      </c>
      <c r="J114" s="66" t="str">
        <f>IF(J12="","",J12)</f>
        <v>24. 4. 2020</v>
      </c>
      <c r="K114" s="36"/>
      <c r="L114" s="51"/>
      <c r="S114" s="34"/>
      <c r="T114" s="34"/>
      <c r="U114" s="34"/>
      <c r="V114" s="34"/>
      <c r="W114" s="34"/>
      <c r="X114" s="34"/>
      <c r="Y114" s="34"/>
      <c r="Z114" s="34"/>
      <c r="AA114" s="34"/>
      <c r="AB114" s="34"/>
      <c r="AC114" s="34"/>
      <c r="AD114" s="34"/>
      <c r="AE114" s="34"/>
    </row>
    <row r="115" spans="1:31" s="2" customFormat="1" ht="6.9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2" customFormat="1" ht="25.7" customHeight="1">
      <c r="A116" s="34"/>
      <c r="B116" s="35"/>
      <c r="C116" s="29" t="s">
        <v>24</v>
      </c>
      <c r="D116" s="36"/>
      <c r="E116" s="36"/>
      <c r="F116" s="27" t="str">
        <f>E15</f>
        <v>Město Krnov</v>
      </c>
      <c r="G116" s="36"/>
      <c r="H116" s="36"/>
      <c r="I116" s="29" t="s">
        <v>30</v>
      </c>
      <c r="J116" s="32" t="str">
        <f>E21</f>
        <v>Lesprojekt Krnov, s.r.o.</v>
      </c>
      <c r="K116" s="36"/>
      <c r="L116" s="51"/>
      <c r="S116" s="34"/>
      <c r="T116" s="34"/>
      <c r="U116" s="34"/>
      <c r="V116" s="34"/>
      <c r="W116" s="34"/>
      <c r="X116" s="34"/>
      <c r="Y116" s="34"/>
      <c r="Z116" s="34"/>
      <c r="AA116" s="34"/>
      <c r="AB116" s="34"/>
      <c r="AC116" s="34"/>
      <c r="AD116" s="34"/>
      <c r="AE116" s="34"/>
    </row>
    <row r="117" spans="1:31" s="2" customFormat="1" ht="15.2" customHeight="1">
      <c r="A117" s="34"/>
      <c r="B117" s="35"/>
      <c r="C117" s="29" t="s">
        <v>28</v>
      </c>
      <c r="D117" s="36"/>
      <c r="E117" s="36"/>
      <c r="F117" s="27" t="str">
        <f>IF(E18="","",E18)</f>
        <v>Vyplň údaj</v>
      </c>
      <c r="G117" s="36"/>
      <c r="H117" s="36"/>
      <c r="I117" s="29" t="s">
        <v>33</v>
      </c>
      <c r="J117" s="32" t="str">
        <f>E24</f>
        <v>Ing. Vlasta Horáková</v>
      </c>
      <c r="K117" s="36"/>
      <c r="L117" s="51"/>
      <c r="S117" s="34"/>
      <c r="T117" s="34"/>
      <c r="U117" s="34"/>
      <c r="V117" s="34"/>
      <c r="W117" s="34"/>
      <c r="X117" s="34"/>
      <c r="Y117" s="34"/>
      <c r="Z117" s="34"/>
      <c r="AA117" s="34"/>
      <c r="AB117" s="34"/>
      <c r="AC117" s="34"/>
      <c r="AD117" s="34"/>
      <c r="AE117" s="34"/>
    </row>
    <row r="118" spans="1:31" s="2" customFormat="1" ht="10.35" customHeight="1">
      <c r="A118" s="34"/>
      <c r="B118" s="35"/>
      <c r="C118" s="36"/>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11" customFormat="1" ht="29.25" customHeight="1">
      <c r="A119" s="159"/>
      <c r="B119" s="160"/>
      <c r="C119" s="161" t="s">
        <v>113</v>
      </c>
      <c r="D119" s="162" t="s">
        <v>61</v>
      </c>
      <c r="E119" s="162" t="s">
        <v>57</v>
      </c>
      <c r="F119" s="162" t="s">
        <v>58</v>
      </c>
      <c r="G119" s="162" t="s">
        <v>114</v>
      </c>
      <c r="H119" s="162" t="s">
        <v>115</v>
      </c>
      <c r="I119" s="162" t="s">
        <v>116</v>
      </c>
      <c r="J119" s="162" t="s">
        <v>107</v>
      </c>
      <c r="K119" s="163" t="s">
        <v>117</v>
      </c>
      <c r="L119" s="164"/>
      <c r="M119" s="75" t="s">
        <v>1</v>
      </c>
      <c r="N119" s="76" t="s">
        <v>40</v>
      </c>
      <c r="O119" s="76" t="s">
        <v>118</v>
      </c>
      <c r="P119" s="76" t="s">
        <v>119</v>
      </c>
      <c r="Q119" s="76" t="s">
        <v>120</v>
      </c>
      <c r="R119" s="76" t="s">
        <v>121</v>
      </c>
      <c r="S119" s="76" t="s">
        <v>122</v>
      </c>
      <c r="T119" s="77" t="s">
        <v>123</v>
      </c>
      <c r="U119" s="159"/>
      <c r="V119" s="159"/>
      <c r="W119" s="159"/>
      <c r="X119" s="159"/>
      <c r="Y119" s="159"/>
      <c r="Z119" s="159"/>
      <c r="AA119" s="159"/>
      <c r="AB119" s="159"/>
      <c r="AC119" s="159"/>
      <c r="AD119" s="159"/>
      <c r="AE119" s="159"/>
    </row>
    <row r="120" spans="1:63" s="2" customFormat="1" ht="22.9" customHeight="1">
      <c r="A120" s="34"/>
      <c r="B120" s="35"/>
      <c r="C120" s="82" t="s">
        <v>124</v>
      </c>
      <c r="D120" s="36"/>
      <c r="E120" s="36"/>
      <c r="F120" s="36"/>
      <c r="G120" s="36"/>
      <c r="H120" s="36"/>
      <c r="I120" s="36"/>
      <c r="J120" s="165">
        <f>BK120</f>
        <v>0</v>
      </c>
      <c r="K120" s="36"/>
      <c r="L120" s="39"/>
      <c r="M120" s="78"/>
      <c r="N120" s="166"/>
      <c r="O120" s="79"/>
      <c r="P120" s="167">
        <f>P121</f>
        <v>0</v>
      </c>
      <c r="Q120" s="79"/>
      <c r="R120" s="167">
        <f>R121</f>
        <v>18.344092500000002</v>
      </c>
      <c r="S120" s="79"/>
      <c r="T120" s="168">
        <f>T121</f>
        <v>0</v>
      </c>
      <c r="U120" s="34"/>
      <c r="V120" s="34"/>
      <c r="W120" s="34"/>
      <c r="X120" s="34"/>
      <c r="Y120" s="34"/>
      <c r="Z120" s="34"/>
      <c r="AA120" s="34"/>
      <c r="AB120" s="34"/>
      <c r="AC120" s="34"/>
      <c r="AD120" s="34"/>
      <c r="AE120" s="34"/>
      <c r="AT120" s="17" t="s">
        <v>75</v>
      </c>
      <c r="AU120" s="17" t="s">
        <v>109</v>
      </c>
      <c r="BK120" s="169">
        <f>BK121</f>
        <v>0</v>
      </c>
    </row>
    <row r="121" spans="2:63" s="12" customFormat="1" ht="25.9" customHeight="1">
      <c r="B121" s="170"/>
      <c r="C121" s="171"/>
      <c r="D121" s="172" t="s">
        <v>75</v>
      </c>
      <c r="E121" s="173" t="s">
        <v>125</v>
      </c>
      <c r="F121" s="173" t="s">
        <v>126</v>
      </c>
      <c r="G121" s="171"/>
      <c r="H121" s="171"/>
      <c r="I121" s="174"/>
      <c r="J121" s="175">
        <f>BK121</f>
        <v>0</v>
      </c>
      <c r="K121" s="171"/>
      <c r="L121" s="176"/>
      <c r="M121" s="177"/>
      <c r="N121" s="178"/>
      <c r="O121" s="178"/>
      <c r="P121" s="179">
        <f>P122+P139+P157</f>
        <v>0</v>
      </c>
      <c r="Q121" s="178"/>
      <c r="R121" s="179">
        <f>R122+R139+R157</f>
        <v>18.344092500000002</v>
      </c>
      <c r="S121" s="178"/>
      <c r="T121" s="180">
        <f>T122+T139+T157</f>
        <v>0</v>
      </c>
      <c r="AR121" s="181" t="s">
        <v>84</v>
      </c>
      <c r="AT121" s="182" t="s">
        <v>75</v>
      </c>
      <c r="AU121" s="182" t="s">
        <v>76</v>
      </c>
      <c r="AY121" s="181" t="s">
        <v>127</v>
      </c>
      <c r="BK121" s="183">
        <f>BK122+BK139+BK157</f>
        <v>0</v>
      </c>
    </row>
    <row r="122" spans="2:63" s="12" customFormat="1" ht="22.9" customHeight="1">
      <c r="B122" s="170"/>
      <c r="C122" s="171"/>
      <c r="D122" s="172" t="s">
        <v>75</v>
      </c>
      <c r="E122" s="184" t="s">
        <v>84</v>
      </c>
      <c r="F122" s="184" t="s">
        <v>128</v>
      </c>
      <c r="G122" s="171"/>
      <c r="H122" s="171"/>
      <c r="I122" s="174"/>
      <c r="J122" s="185">
        <f>BK122</f>
        <v>0</v>
      </c>
      <c r="K122" s="171"/>
      <c r="L122" s="176"/>
      <c r="M122" s="177"/>
      <c r="N122" s="178"/>
      <c r="O122" s="178"/>
      <c r="P122" s="179">
        <f>SUM(P123:P138)</f>
        <v>0</v>
      </c>
      <c r="Q122" s="178"/>
      <c r="R122" s="179">
        <f>SUM(R123:R138)</f>
        <v>0</v>
      </c>
      <c r="S122" s="178"/>
      <c r="T122" s="180">
        <f>SUM(T123:T138)</f>
        <v>0</v>
      </c>
      <c r="AR122" s="181" t="s">
        <v>84</v>
      </c>
      <c r="AT122" s="182" t="s">
        <v>75</v>
      </c>
      <c r="AU122" s="182" t="s">
        <v>84</v>
      </c>
      <c r="AY122" s="181" t="s">
        <v>127</v>
      </c>
      <c r="BK122" s="183">
        <f>SUM(BK123:BK138)</f>
        <v>0</v>
      </c>
    </row>
    <row r="123" spans="1:65" s="2" customFormat="1" ht="24">
      <c r="A123" s="34"/>
      <c r="B123" s="35"/>
      <c r="C123" s="186" t="s">
        <v>84</v>
      </c>
      <c r="D123" s="186" t="s">
        <v>129</v>
      </c>
      <c r="E123" s="187" t="s">
        <v>643</v>
      </c>
      <c r="F123" s="188" t="s">
        <v>644</v>
      </c>
      <c r="G123" s="189" t="s">
        <v>223</v>
      </c>
      <c r="H123" s="190">
        <v>7.48</v>
      </c>
      <c r="I123" s="191"/>
      <c r="J123" s="192">
        <f>ROUND(I123*H123,2)</f>
        <v>0</v>
      </c>
      <c r="K123" s="188" t="s">
        <v>133</v>
      </c>
      <c r="L123" s="39"/>
      <c r="M123" s="193" t="s">
        <v>1</v>
      </c>
      <c r="N123" s="194" t="s">
        <v>41</v>
      </c>
      <c r="O123" s="71"/>
      <c r="P123" s="195">
        <f>O123*H123</f>
        <v>0</v>
      </c>
      <c r="Q123" s="195">
        <v>0</v>
      </c>
      <c r="R123" s="195">
        <f>Q123*H123</f>
        <v>0</v>
      </c>
      <c r="S123" s="195">
        <v>0</v>
      </c>
      <c r="T123" s="196">
        <f>S123*H123</f>
        <v>0</v>
      </c>
      <c r="U123" s="34"/>
      <c r="V123" s="34"/>
      <c r="W123" s="34"/>
      <c r="X123" s="34"/>
      <c r="Y123" s="34"/>
      <c r="Z123" s="34"/>
      <c r="AA123" s="34"/>
      <c r="AB123" s="34"/>
      <c r="AC123" s="34"/>
      <c r="AD123" s="34"/>
      <c r="AE123" s="34"/>
      <c r="AR123" s="197" t="s">
        <v>134</v>
      </c>
      <c r="AT123" s="197" t="s">
        <v>129</v>
      </c>
      <c r="AU123" s="197" t="s">
        <v>86</v>
      </c>
      <c r="AY123" s="17" t="s">
        <v>127</v>
      </c>
      <c r="BE123" s="198">
        <f>IF(N123="základní",J123,0)</f>
        <v>0</v>
      </c>
      <c r="BF123" s="198">
        <f>IF(N123="snížená",J123,0)</f>
        <v>0</v>
      </c>
      <c r="BG123" s="198">
        <f>IF(N123="zákl. přenesená",J123,0)</f>
        <v>0</v>
      </c>
      <c r="BH123" s="198">
        <f>IF(N123="sníž. přenesená",J123,0)</f>
        <v>0</v>
      </c>
      <c r="BI123" s="198">
        <f>IF(N123="nulová",J123,0)</f>
        <v>0</v>
      </c>
      <c r="BJ123" s="17" t="s">
        <v>84</v>
      </c>
      <c r="BK123" s="198">
        <f>ROUND(I123*H123,2)</f>
        <v>0</v>
      </c>
      <c r="BL123" s="17" t="s">
        <v>134</v>
      </c>
      <c r="BM123" s="197" t="s">
        <v>645</v>
      </c>
    </row>
    <row r="124" spans="1:47" s="2" customFormat="1" ht="29.25">
      <c r="A124" s="34"/>
      <c r="B124" s="35"/>
      <c r="C124" s="36"/>
      <c r="D124" s="199" t="s">
        <v>136</v>
      </c>
      <c r="E124" s="36"/>
      <c r="F124" s="200" t="s">
        <v>646</v>
      </c>
      <c r="G124" s="36"/>
      <c r="H124" s="36"/>
      <c r="I124" s="201"/>
      <c r="J124" s="36"/>
      <c r="K124" s="36"/>
      <c r="L124" s="39"/>
      <c r="M124" s="202"/>
      <c r="N124" s="203"/>
      <c r="O124" s="71"/>
      <c r="P124" s="71"/>
      <c r="Q124" s="71"/>
      <c r="R124" s="71"/>
      <c r="S124" s="71"/>
      <c r="T124" s="72"/>
      <c r="U124" s="34"/>
      <c r="V124" s="34"/>
      <c r="W124" s="34"/>
      <c r="X124" s="34"/>
      <c r="Y124" s="34"/>
      <c r="Z124" s="34"/>
      <c r="AA124" s="34"/>
      <c r="AB124" s="34"/>
      <c r="AC124" s="34"/>
      <c r="AD124" s="34"/>
      <c r="AE124" s="34"/>
      <c r="AT124" s="17" t="s">
        <v>136</v>
      </c>
      <c r="AU124" s="17" t="s">
        <v>86</v>
      </c>
    </row>
    <row r="125" spans="2:51" s="15" customFormat="1" ht="11.25">
      <c r="B125" s="227"/>
      <c r="C125" s="228"/>
      <c r="D125" s="199" t="s">
        <v>138</v>
      </c>
      <c r="E125" s="229" t="s">
        <v>1</v>
      </c>
      <c r="F125" s="230" t="s">
        <v>647</v>
      </c>
      <c r="G125" s="228"/>
      <c r="H125" s="229" t="s">
        <v>1</v>
      </c>
      <c r="I125" s="231"/>
      <c r="J125" s="228"/>
      <c r="K125" s="228"/>
      <c r="L125" s="232"/>
      <c r="M125" s="233"/>
      <c r="N125" s="234"/>
      <c r="O125" s="234"/>
      <c r="P125" s="234"/>
      <c r="Q125" s="234"/>
      <c r="R125" s="234"/>
      <c r="S125" s="234"/>
      <c r="T125" s="235"/>
      <c r="AT125" s="236" t="s">
        <v>138</v>
      </c>
      <c r="AU125" s="236" t="s">
        <v>86</v>
      </c>
      <c r="AV125" s="15" t="s">
        <v>84</v>
      </c>
      <c r="AW125" s="15" t="s">
        <v>32</v>
      </c>
      <c r="AX125" s="15" t="s">
        <v>76</v>
      </c>
      <c r="AY125" s="236" t="s">
        <v>127</v>
      </c>
    </row>
    <row r="126" spans="2:51" s="13" customFormat="1" ht="11.25">
      <c r="B126" s="204"/>
      <c r="C126" s="205"/>
      <c r="D126" s="199" t="s">
        <v>138</v>
      </c>
      <c r="E126" s="206" t="s">
        <v>1</v>
      </c>
      <c r="F126" s="207" t="s">
        <v>648</v>
      </c>
      <c r="G126" s="205"/>
      <c r="H126" s="208">
        <v>7.48</v>
      </c>
      <c r="I126" s="209"/>
      <c r="J126" s="205"/>
      <c r="K126" s="205"/>
      <c r="L126" s="210"/>
      <c r="M126" s="211"/>
      <c r="N126" s="212"/>
      <c r="O126" s="212"/>
      <c r="P126" s="212"/>
      <c r="Q126" s="212"/>
      <c r="R126" s="212"/>
      <c r="S126" s="212"/>
      <c r="T126" s="213"/>
      <c r="AT126" s="214" t="s">
        <v>138</v>
      </c>
      <c r="AU126" s="214" t="s">
        <v>86</v>
      </c>
      <c r="AV126" s="13" t="s">
        <v>86</v>
      </c>
      <c r="AW126" s="13" t="s">
        <v>32</v>
      </c>
      <c r="AX126" s="13" t="s">
        <v>84</v>
      </c>
      <c r="AY126" s="214" t="s">
        <v>127</v>
      </c>
    </row>
    <row r="127" spans="1:65" s="2" customFormat="1" ht="24">
      <c r="A127" s="34"/>
      <c r="B127" s="35"/>
      <c r="C127" s="186" t="s">
        <v>86</v>
      </c>
      <c r="D127" s="186" t="s">
        <v>129</v>
      </c>
      <c r="E127" s="187" t="s">
        <v>501</v>
      </c>
      <c r="F127" s="188" t="s">
        <v>502</v>
      </c>
      <c r="G127" s="189" t="s">
        <v>223</v>
      </c>
      <c r="H127" s="190">
        <v>11.75</v>
      </c>
      <c r="I127" s="191"/>
      <c r="J127" s="192">
        <f>ROUND(I127*H127,2)</f>
        <v>0</v>
      </c>
      <c r="K127" s="188" t="s">
        <v>133</v>
      </c>
      <c r="L127" s="39"/>
      <c r="M127" s="193" t="s">
        <v>1</v>
      </c>
      <c r="N127" s="194" t="s">
        <v>41</v>
      </c>
      <c r="O127" s="71"/>
      <c r="P127" s="195">
        <f>O127*H127</f>
        <v>0</v>
      </c>
      <c r="Q127" s="195">
        <v>0</v>
      </c>
      <c r="R127" s="195">
        <f>Q127*H127</f>
        <v>0</v>
      </c>
      <c r="S127" s="195">
        <v>0</v>
      </c>
      <c r="T127" s="196">
        <f>S127*H127</f>
        <v>0</v>
      </c>
      <c r="U127" s="34"/>
      <c r="V127" s="34"/>
      <c r="W127" s="34"/>
      <c r="X127" s="34"/>
      <c r="Y127" s="34"/>
      <c r="Z127" s="34"/>
      <c r="AA127" s="34"/>
      <c r="AB127" s="34"/>
      <c r="AC127" s="34"/>
      <c r="AD127" s="34"/>
      <c r="AE127" s="34"/>
      <c r="AR127" s="197" t="s">
        <v>134</v>
      </c>
      <c r="AT127" s="197" t="s">
        <v>129</v>
      </c>
      <c r="AU127" s="197" t="s">
        <v>86</v>
      </c>
      <c r="AY127" s="17" t="s">
        <v>127</v>
      </c>
      <c r="BE127" s="198">
        <f>IF(N127="základní",J127,0)</f>
        <v>0</v>
      </c>
      <c r="BF127" s="198">
        <f>IF(N127="snížená",J127,0)</f>
        <v>0</v>
      </c>
      <c r="BG127" s="198">
        <f>IF(N127="zákl. přenesená",J127,0)</f>
        <v>0</v>
      </c>
      <c r="BH127" s="198">
        <f>IF(N127="sníž. přenesená",J127,0)</f>
        <v>0</v>
      </c>
      <c r="BI127" s="198">
        <f>IF(N127="nulová",J127,0)</f>
        <v>0</v>
      </c>
      <c r="BJ127" s="17" t="s">
        <v>84</v>
      </c>
      <c r="BK127" s="198">
        <f>ROUND(I127*H127,2)</f>
        <v>0</v>
      </c>
      <c r="BL127" s="17" t="s">
        <v>134</v>
      </c>
      <c r="BM127" s="197" t="s">
        <v>649</v>
      </c>
    </row>
    <row r="128" spans="1:47" s="2" customFormat="1" ht="29.25">
      <c r="A128" s="34"/>
      <c r="B128" s="35"/>
      <c r="C128" s="36"/>
      <c r="D128" s="199" t="s">
        <v>136</v>
      </c>
      <c r="E128" s="36"/>
      <c r="F128" s="200" t="s">
        <v>504</v>
      </c>
      <c r="G128" s="36"/>
      <c r="H128" s="36"/>
      <c r="I128" s="201"/>
      <c r="J128" s="36"/>
      <c r="K128" s="36"/>
      <c r="L128" s="39"/>
      <c r="M128" s="202"/>
      <c r="N128" s="203"/>
      <c r="O128" s="71"/>
      <c r="P128" s="71"/>
      <c r="Q128" s="71"/>
      <c r="R128" s="71"/>
      <c r="S128" s="71"/>
      <c r="T128" s="72"/>
      <c r="U128" s="34"/>
      <c r="V128" s="34"/>
      <c r="W128" s="34"/>
      <c r="X128" s="34"/>
      <c r="Y128" s="34"/>
      <c r="Z128" s="34"/>
      <c r="AA128" s="34"/>
      <c r="AB128" s="34"/>
      <c r="AC128" s="34"/>
      <c r="AD128" s="34"/>
      <c r="AE128" s="34"/>
      <c r="AT128" s="17" t="s">
        <v>136</v>
      </c>
      <c r="AU128" s="17" t="s">
        <v>86</v>
      </c>
    </row>
    <row r="129" spans="2:51" s="15" customFormat="1" ht="11.25">
      <c r="B129" s="227"/>
      <c r="C129" s="228"/>
      <c r="D129" s="199" t="s">
        <v>138</v>
      </c>
      <c r="E129" s="229" t="s">
        <v>1</v>
      </c>
      <c r="F129" s="230" t="s">
        <v>647</v>
      </c>
      <c r="G129" s="228"/>
      <c r="H129" s="229" t="s">
        <v>1</v>
      </c>
      <c r="I129" s="231"/>
      <c r="J129" s="228"/>
      <c r="K129" s="228"/>
      <c r="L129" s="232"/>
      <c r="M129" s="233"/>
      <c r="N129" s="234"/>
      <c r="O129" s="234"/>
      <c r="P129" s="234"/>
      <c r="Q129" s="234"/>
      <c r="R129" s="234"/>
      <c r="S129" s="234"/>
      <c r="T129" s="235"/>
      <c r="AT129" s="236" t="s">
        <v>138</v>
      </c>
      <c r="AU129" s="236" t="s">
        <v>86</v>
      </c>
      <c r="AV129" s="15" t="s">
        <v>84</v>
      </c>
      <c r="AW129" s="15" t="s">
        <v>32</v>
      </c>
      <c r="AX129" s="15" t="s">
        <v>76</v>
      </c>
      <c r="AY129" s="236" t="s">
        <v>127</v>
      </c>
    </row>
    <row r="130" spans="2:51" s="13" customFormat="1" ht="11.25">
      <c r="B130" s="204"/>
      <c r="C130" s="205"/>
      <c r="D130" s="199" t="s">
        <v>138</v>
      </c>
      <c r="E130" s="206" t="s">
        <v>1</v>
      </c>
      <c r="F130" s="207" t="s">
        <v>650</v>
      </c>
      <c r="G130" s="205"/>
      <c r="H130" s="208">
        <v>11.75</v>
      </c>
      <c r="I130" s="209"/>
      <c r="J130" s="205"/>
      <c r="K130" s="205"/>
      <c r="L130" s="210"/>
      <c r="M130" s="211"/>
      <c r="N130" s="212"/>
      <c r="O130" s="212"/>
      <c r="P130" s="212"/>
      <c r="Q130" s="212"/>
      <c r="R130" s="212"/>
      <c r="S130" s="212"/>
      <c r="T130" s="213"/>
      <c r="AT130" s="214" t="s">
        <v>138</v>
      </c>
      <c r="AU130" s="214" t="s">
        <v>86</v>
      </c>
      <c r="AV130" s="13" t="s">
        <v>86</v>
      </c>
      <c r="AW130" s="13" t="s">
        <v>32</v>
      </c>
      <c r="AX130" s="13" t="s">
        <v>84</v>
      </c>
      <c r="AY130" s="214" t="s">
        <v>127</v>
      </c>
    </row>
    <row r="131" spans="1:65" s="2" customFormat="1" ht="21.75" customHeight="1">
      <c r="A131" s="34"/>
      <c r="B131" s="35"/>
      <c r="C131" s="186" t="s">
        <v>151</v>
      </c>
      <c r="D131" s="186" t="s">
        <v>129</v>
      </c>
      <c r="E131" s="187" t="s">
        <v>280</v>
      </c>
      <c r="F131" s="188" t="s">
        <v>281</v>
      </c>
      <c r="G131" s="189" t="s">
        <v>145</v>
      </c>
      <c r="H131" s="190">
        <v>1.4</v>
      </c>
      <c r="I131" s="191"/>
      <c r="J131" s="192">
        <f>ROUND(I131*H131,2)</f>
        <v>0</v>
      </c>
      <c r="K131" s="188" t="s">
        <v>133</v>
      </c>
      <c r="L131" s="39"/>
      <c r="M131" s="193" t="s">
        <v>1</v>
      </c>
      <c r="N131" s="194" t="s">
        <v>41</v>
      </c>
      <c r="O131" s="71"/>
      <c r="P131" s="195">
        <f>O131*H131</f>
        <v>0</v>
      </c>
      <c r="Q131" s="195">
        <v>0</v>
      </c>
      <c r="R131" s="195">
        <f>Q131*H131</f>
        <v>0</v>
      </c>
      <c r="S131" s="195">
        <v>0</v>
      </c>
      <c r="T131" s="196">
        <f>S131*H131</f>
        <v>0</v>
      </c>
      <c r="U131" s="34"/>
      <c r="V131" s="34"/>
      <c r="W131" s="34"/>
      <c r="X131" s="34"/>
      <c r="Y131" s="34"/>
      <c r="Z131" s="34"/>
      <c r="AA131" s="34"/>
      <c r="AB131" s="34"/>
      <c r="AC131" s="34"/>
      <c r="AD131" s="34"/>
      <c r="AE131" s="34"/>
      <c r="AR131" s="197" t="s">
        <v>134</v>
      </c>
      <c r="AT131" s="197" t="s">
        <v>129</v>
      </c>
      <c r="AU131" s="197" t="s">
        <v>86</v>
      </c>
      <c r="AY131" s="17" t="s">
        <v>127</v>
      </c>
      <c r="BE131" s="198">
        <f>IF(N131="základní",J131,0)</f>
        <v>0</v>
      </c>
      <c r="BF131" s="198">
        <f>IF(N131="snížená",J131,0)</f>
        <v>0</v>
      </c>
      <c r="BG131" s="198">
        <f>IF(N131="zákl. přenesená",J131,0)</f>
        <v>0</v>
      </c>
      <c r="BH131" s="198">
        <f>IF(N131="sníž. přenesená",J131,0)</f>
        <v>0</v>
      </c>
      <c r="BI131" s="198">
        <f>IF(N131="nulová",J131,0)</f>
        <v>0</v>
      </c>
      <c r="BJ131" s="17" t="s">
        <v>84</v>
      </c>
      <c r="BK131" s="198">
        <f>ROUND(I131*H131,2)</f>
        <v>0</v>
      </c>
      <c r="BL131" s="17" t="s">
        <v>134</v>
      </c>
      <c r="BM131" s="197" t="s">
        <v>651</v>
      </c>
    </row>
    <row r="132" spans="1:47" s="2" customFormat="1" ht="19.5">
      <c r="A132" s="34"/>
      <c r="B132" s="35"/>
      <c r="C132" s="36"/>
      <c r="D132" s="199" t="s">
        <v>136</v>
      </c>
      <c r="E132" s="36"/>
      <c r="F132" s="200" t="s">
        <v>283</v>
      </c>
      <c r="G132" s="36"/>
      <c r="H132" s="36"/>
      <c r="I132" s="201"/>
      <c r="J132" s="36"/>
      <c r="K132" s="36"/>
      <c r="L132" s="39"/>
      <c r="M132" s="202"/>
      <c r="N132" s="203"/>
      <c r="O132" s="71"/>
      <c r="P132" s="71"/>
      <c r="Q132" s="71"/>
      <c r="R132" s="71"/>
      <c r="S132" s="71"/>
      <c r="T132" s="72"/>
      <c r="U132" s="34"/>
      <c r="V132" s="34"/>
      <c r="W132" s="34"/>
      <c r="X132" s="34"/>
      <c r="Y132" s="34"/>
      <c r="Z132" s="34"/>
      <c r="AA132" s="34"/>
      <c r="AB132" s="34"/>
      <c r="AC132" s="34"/>
      <c r="AD132" s="34"/>
      <c r="AE132" s="34"/>
      <c r="AT132" s="17" t="s">
        <v>136</v>
      </c>
      <c r="AU132" s="17" t="s">
        <v>86</v>
      </c>
    </row>
    <row r="133" spans="2:51" s="15" customFormat="1" ht="11.25">
      <c r="B133" s="227"/>
      <c r="C133" s="228"/>
      <c r="D133" s="199" t="s">
        <v>138</v>
      </c>
      <c r="E133" s="229" t="s">
        <v>1</v>
      </c>
      <c r="F133" s="230" t="s">
        <v>652</v>
      </c>
      <c r="G133" s="228"/>
      <c r="H133" s="229" t="s">
        <v>1</v>
      </c>
      <c r="I133" s="231"/>
      <c r="J133" s="228"/>
      <c r="K133" s="228"/>
      <c r="L133" s="232"/>
      <c r="M133" s="233"/>
      <c r="N133" s="234"/>
      <c r="O133" s="234"/>
      <c r="P133" s="234"/>
      <c r="Q133" s="234"/>
      <c r="R133" s="234"/>
      <c r="S133" s="234"/>
      <c r="T133" s="235"/>
      <c r="AT133" s="236" t="s">
        <v>138</v>
      </c>
      <c r="AU133" s="236" t="s">
        <v>86</v>
      </c>
      <c r="AV133" s="15" t="s">
        <v>84</v>
      </c>
      <c r="AW133" s="15" t="s">
        <v>32</v>
      </c>
      <c r="AX133" s="15" t="s">
        <v>76</v>
      </c>
      <c r="AY133" s="236" t="s">
        <v>127</v>
      </c>
    </row>
    <row r="134" spans="2:51" s="13" customFormat="1" ht="11.25">
      <c r="B134" s="204"/>
      <c r="C134" s="205"/>
      <c r="D134" s="199" t="s">
        <v>138</v>
      </c>
      <c r="E134" s="206" t="s">
        <v>1</v>
      </c>
      <c r="F134" s="207" t="s">
        <v>653</v>
      </c>
      <c r="G134" s="205"/>
      <c r="H134" s="208">
        <v>1.4</v>
      </c>
      <c r="I134" s="209"/>
      <c r="J134" s="205"/>
      <c r="K134" s="205"/>
      <c r="L134" s="210"/>
      <c r="M134" s="211"/>
      <c r="N134" s="212"/>
      <c r="O134" s="212"/>
      <c r="P134" s="212"/>
      <c r="Q134" s="212"/>
      <c r="R134" s="212"/>
      <c r="S134" s="212"/>
      <c r="T134" s="213"/>
      <c r="AT134" s="214" t="s">
        <v>138</v>
      </c>
      <c r="AU134" s="214" t="s">
        <v>86</v>
      </c>
      <c r="AV134" s="13" t="s">
        <v>86</v>
      </c>
      <c r="AW134" s="13" t="s">
        <v>32</v>
      </c>
      <c r="AX134" s="13" t="s">
        <v>84</v>
      </c>
      <c r="AY134" s="214" t="s">
        <v>127</v>
      </c>
    </row>
    <row r="135" spans="1:65" s="2" customFormat="1" ht="16.5" customHeight="1">
      <c r="A135" s="34"/>
      <c r="B135" s="35"/>
      <c r="C135" s="186" t="s">
        <v>134</v>
      </c>
      <c r="D135" s="186" t="s">
        <v>129</v>
      </c>
      <c r="E135" s="187" t="s">
        <v>405</v>
      </c>
      <c r="F135" s="188" t="s">
        <v>406</v>
      </c>
      <c r="G135" s="189" t="s">
        <v>145</v>
      </c>
      <c r="H135" s="190">
        <v>31.85</v>
      </c>
      <c r="I135" s="191"/>
      <c r="J135" s="192">
        <f>ROUND(I135*H135,2)</f>
        <v>0</v>
      </c>
      <c r="K135" s="188" t="s">
        <v>133</v>
      </c>
      <c r="L135" s="39"/>
      <c r="M135" s="193" t="s">
        <v>1</v>
      </c>
      <c r="N135" s="194" t="s">
        <v>41</v>
      </c>
      <c r="O135" s="71"/>
      <c r="P135" s="195">
        <f>O135*H135</f>
        <v>0</v>
      </c>
      <c r="Q135" s="195">
        <v>0</v>
      </c>
      <c r="R135" s="195">
        <f>Q135*H135</f>
        <v>0</v>
      </c>
      <c r="S135" s="195">
        <v>0</v>
      </c>
      <c r="T135" s="196">
        <f>S135*H135</f>
        <v>0</v>
      </c>
      <c r="U135" s="34"/>
      <c r="V135" s="34"/>
      <c r="W135" s="34"/>
      <c r="X135" s="34"/>
      <c r="Y135" s="34"/>
      <c r="Z135" s="34"/>
      <c r="AA135" s="34"/>
      <c r="AB135" s="34"/>
      <c r="AC135" s="34"/>
      <c r="AD135" s="34"/>
      <c r="AE135" s="34"/>
      <c r="AR135" s="197" t="s">
        <v>134</v>
      </c>
      <c r="AT135" s="197" t="s">
        <v>129</v>
      </c>
      <c r="AU135" s="197" t="s">
        <v>86</v>
      </c>
      <c r="AY135" s="17" t="s">
        <v>127</v>
      </c>
      <c r="BE135" s="198">
        <f>IF(N135="základní",J135,0)</f>
        <v>0</v>
      </c>
      <c r="BF135" s="198">
        <f>IF(N135="snížená",J135,0)</f>
        <v>0</v>
      </c>
      <c r="BG135" s="198">
        <f>IF(N135="zákl. přenesená",J135,0)</f>
        <v>0</v>
      </c>
      <c r="BH135" s="198">
        <f>IF(N135="sníž. přenesená",J135,0)</f>
        <v>0</v>
      </c>
      <c r="BI135" s="198">
        <f>IF(N135="nulová",J135,0)</f>
        <v>0</v>
      </c>
      <c r="BJ135" s="17" t="s">
        <v>84</v>
      </c>
      <c r="BK135" s="198">
        <f>ROUND(I135*H135,2)</f>
        <v>0</v>
      </c>
      <c r="BL135" s="17" t="s">
        <v>134</v>
      </c>
      <c r="BM135" s="197" t="s">
        <v>654</v>
      </c>
    </row>
    <row r="136" spans="1:47" s="2" customFormat="1" ht="19.5">
      <c r="A136" s="34"/>
      <c r="B136" s="35"/>
      <c r="C136" s="36"/>
      <c r="D136" s="199" t="s">
        <v>136</v>
      </c>
      <c r="E136" s="36"/>
      <c r="F136" s="200" t="s">
        <v>408</v>
      </c>
      <c r="G136" s="36"/>
      <c r="H136" s="36"/>
      <c r="I136" s="201"/>
      <c r="J136" s="36"/>
      <c r="K136" s="36"/>
      <c r="L136" s="39"/>
      <c r="M136" s="202"/>
      <c r="N136" s="203"/>
      <c r="O136" s="71"/>
      <c r="P136" s="71"/>
      <c r="Q136" s="71"/>
      <c r="R136" s="71"/>
      <c r="S136" s="71"/>
      <c r="T136" s="72"/>
      <c r="U136" s="34"/>
      <c r="V136" s="34"/>
      <c r="W136" s="34"/>
      <c r="X136" s="34"/>
      <c r="Y136" s="34"/>
      <c r="Z136" s="34"/>
      <c r="AA136" s="34"/>
      <c r="AB136" s="34"/>
      <c r="AC136" s="34"/>
      <c r="AD136" s="34"/>
      <c r="AE136" s="34"/>
      <c r="AT136" s="17" t="s">
        <v>136</v>
      </c>
      <c r="AU136" s="17" t="s">
        <v>86</v>
      </c>
    </row>
    <row r="137" spans="2:51" s="15" customFormat="1" ht="11.25">
      <c r="B137" s="227"/>
      <c r="C137" s="228"/>
      <c r="D137" s="199" t="s">
        <v>138</v>
      </c>
      <c r="E137" s="229" t="s">
        <v>1</v>
      </c>
      <c r="F137" s="230" t="s">
        <v>647</v>
      </c>
      <c r="G137" s="228"/>
      <c r="H137" s="229" t="s">
        <v>1</v>
      </c>
      <c r="I137" s="231"/>
      <c r="J137" s="228"/>
      <c r="K137" s="228"/>
      <c r="L137" s="232"/>
      <c r="M137" s="233"/>
      <c r="N137" s="234"/>
      <c r="O137" s="234"/>
      <c r="P137" s="234"/>
      <c r="Q137" s="234"/>
      <c r="R137" s="234"/>
      <c r="S137" s="234"/>
      <c r="T137" s="235"/>
      <c r="AT137" s="236" t="s">
        <v>138</v>
      </c>
      <c r="AU137" s="236" t="s">
        <v>86</v>
      </c>
      <c r="AV137" s="15" t="s">
        <v>84</v>
      </c>
      <c r="AW137" s="15" t="s">
        <v>32</v>
      </c>
      <c r="AX137" s="15" t="s">
        <v>76</v>
      </c>
      <c r="AY137" s="236" t="s">
        <v>127</v>
      </c>
    </row>
    <row r="138" spans="2:51" s="13" customFormat="1" ht="11.25">
      <c r="B138" s="204"/>
      <c r="C138" s="205"/>
      <c r="D138" s="199" t="s">
        <v>138</v>
      </c>
      <c r="E138" s="206" t="s">
        <v>1</v>
      </c>
      <c r="F138" s="207" t="s">
        <v>655</v>
      </c>
      <c r="G138" s="205"/>
      <c r="H138" s="208">
        <v>31.85</v>
      </c>
      <c r="I138" s="209"/>
      <c r="J138" s="205"/>
      <c r="K138" s="205"/>
      <c r="L138" s="210"/>
      <c r="M138" s="211"/>
      <c r="N138" s="212"/>
      <c r="O138" s="212"/>
      <c r="P138" s="212"/>
      <c r="Q138" s="212"/>
      <c r="R138" s="212"/>
      <c r="S138" s="212"/>
      <c r="T138" s="213"/>
      <c r="AT138" s="214" t="s">
        <v>138</v>
      </c>
      <c r="AU138" s="214" t="s">
        <v>86</v>
      </c>
      <c r="AV138" s="13" t="s">
        <v>86</v>
      </c>
      <c r="AW138" s="13" t="s">
        <v>32</v>
      </c>
      <c r="AX138" s="13" t="s">
        <v>84</v>
      </c>
      <c r="AY138" s="214" t="s">
        <v>127</v>
      </c>
    </row>
    <row r="139" spans="2:63" s="12" customFormat="1" ht="22.9" customHeight="1">
      <c r="B139" s="170"/>
      <c r="C139" s="171"/>
      <c r="D139" s="172" t="s">
        <v>75</v>
      </c>
      <c r="E139" s="184" t="s">
        <v>134</v>
      </c>
      <c r="F139" s="184" t="s">
        <v>418</v>
      </c>
      <c r="G139" s="171"/>
      <c r="H139" s="171"/>
      <c r="I139" s="174"/>
      <c r="J139" s="185">
        <f>BK139</f>
        <v>0</v>
      </c>
      <c r="K139" s="171"/>
      <c r="L139" s="176"/>
      <c r="M139" s="177"/>
      <c r="N139" s="178"/>
      <c r="O139" s="178"/>
      <c r="P139" s="179">
        <f>SUM(P140:P156)</f>
        <v>0</v>
      </c>
      <c r="Q139" s="178"/>
      <c r="R139" s="179">
        <f>SUM(R140:R156)</f>
        <v>18.344092500000002</v>
      </c>
      <c r="S139" s="178"/>
      <c r="T139" s="180">
        <f>SUM(T140:T156)</f>
        <v>0</v>
      </c>
      <c r="AR139" s="181" t="s">
        <v>84</v>
      </c>
      <c r="AT139" s="182" t="s">
        <v>75</v>
      </c>
      <c r="AU139" s="182" t="s">
        <v>84</v>
      </c>
      <c r="AY139" s="181" t="s">
        <v>127</v>
      </c>
      <c r="BK139" s="183">
        <f>SUM(BK140:BK156)</f>
        <v>0</v>
      </c>
    </row>
    <row r="140" spans="1:65" s="2" customFormat="1" ht="33" customHeight="1">
      <c r="A140" s="34"/>
      <c r="B140" s="35"/>
      <c r="C140" s="186" t="s">
        <v>163</v>
      </c>
      <c r="D140" s="186" t="s">
        <v>129</v>
      </c>
      <c r="E140" s="187" t="s">
        <v>656</v>
      </c>
      <c r="F140" s="188" t="s">
        <v>657</v>
      </c>
      <c r="G140" s="189" t="s">
        <v>223</v>
      </c>
      <c r="H140" s="190">
        <v>7.85</v>
      </c>
      <c r="I140" s="191"/>
      <c r="J140" s="192">
        <f>ROUND(I140*H140,2)</f>
        <v>0</v>
      </c>
      <c r="K140" s="188" t="s">
        <v>133</v>
      </c>
      <c r="L140" s="39"/>
      <c r="M140" s="193" t="s">
        <v>1</v>
      </c>
      <c r="N140" s="194" t="s">
        <v>41</v>
      </c>
      <c r="O140" s="71"/>
      <c r="P140" s="195">
        <f>O140*H140</f>
        <v>0</v>
      </c>
      <c r="Q140" s="195">
        <v>1.848</v>
      </c>
      <c r="R140" s="195">
        <f>Q140*H140</f>
        <v>14.5068</v>
      </c>
      <c r="S140" s="195">
        <v>0</v>
      </c>
      <c r="T140" s="196">
        <f>S140*H140</f>
        <v>0</v>
      </c>
      <c r="U140" s="34"/>
      <c r="V140" s="34"/>
      <c r="W140" s="34"/>
      <c r="X140" s="34"/>
      <c r="Y140" s="34"/>
      <c r="Z140" s="34"/>
      <c r="AA140" s="34"/>
      <c r="AB140" s="34"/>
      <c r="AC140" s="34"/>
      <c r="AD140" s="34"/>
      <c r="AE140" s="34"/>
      <c r="AR140" s="197" t="s">
        <v>134</v>
      </c>
      <c r="AT140" s="197" t="s">
        <v>129</v>
      </c>
      <c r="AU140" s="197" t="s">
        <v>86</v>
      </c>
      <c r="AY140" s="17" t="s">
        <v>127</v>
      </c>
      <c r="BE140" s="198">
        <f>IF(N140="základní",J140,0)</f>
        <v>0</v>
      </c>
      <c r="BF140" s="198">
        <f>IF(N140="snížená",J140,0)</f>
        <v>0</v>
      </c>
      <c r="BG140" s="198">
        <f>IF(N140="zákl. přenesená",J140,0)</f>
        <v>0</v>
      </c>
      <c r="BH140" s="198">
        <f>IF(N140="sníž. přenesená",J140,0)</f>
        <v>0</v>
      </c>
      <c r="BI140" s="198">
        <f>IF(N140="nulová",J140,0)</f>
        <v>0</v>
      </c>
      <c r="BJ140" s="17" t="s">
        <v>84</v>
      </c>
      <c r="BK140" s="198">
        <f>ROUND(I140*H140,2)</f>
        <v>0</v>
      </c>
      <c r="BL140" s="17" t="s">
        <v>134</v>
      </c>
      <c r="BM140" s="197" t="s">
        <v>658</v>
      </c>
    </row>
    <row r="141" spans="1:47" s="2" customFormat="1" ht="39">
      <c r="A141" s="34"/>
      <c r="B141" s="35"/>
      <c r="C141" s="36"/>
      <c r="D141" s="199" t="s">
        <v>136</v>
      </c>
      <c r="E141" s="36"/>
      <c r="F141" s="200" t="s">
        <v>659</v>
      </c>
      <c r="G141" s="36"/>
      <c r="H141" s="36"/>
      <c r="I141" s="201"/>
      <c r="J141" s="36"/>
      <c r="K141" s="36"/>
      <c r="L141" s="39"/>
      <c r="M141" s="202"/>
      <c r="N141" s="203"/>
      <c r="O141" s="71"/>
      <c r="P141" s="71"/>
      <c r="Q141" s="71"/>
      <c r="R141" s="71"/>
      <c r="S141" s="71"/>
      <c r="T141" s="72"/>
      <c r="U141" s="34"/>
      <c r="V141" s="34"/>
      <c r="W141" s="34"/>
      <c r="X141" s="34"/>
      <c r="Y141" s="34"/>
      <c r="Z141" s="34"/>
      <c r="AA141" s="34"/>
      <c r="AB141" s="34"/>
      <c r="AC141" s="34"/>
      <c r="AD141" s="34"/>
      <c r="AE141" s="34"/>
      <c r="AT141" s="17" t="s">
        <v>136</v>
      </c>
      <c r="AU141" s="17" t="s">
        <v>86</v>
      </c>
    </row>
    <row r="142" spans="2:51" s="15" customFormat="1" ht="11.25">
      <c r="B142" s="227"/>
      <c r="C142" s="228"/>
      <c r="D142" s="199" t="s">
        <v>138</v>
      </c>
      <c r="E142" s="229" t="s">
        <v>1</v>
      </c>
      <c r="F142" s="230" t="s">
        <v>647</v>
      </c>
      <c r="G142" s="228"/>
      <c r="H142" s="229" t="s">
        <v>1</v>
      </c>
      <c r="I142" s="231"/>
      <c r="J142" s="228"/>
      <c r="K142" s="228"/>
      <c r="L142" s="232"/>
      <c r="M142" s="233"/>
      <c r="N142" s="234"/>
      <c r="O142" s="234"/>
      <c r="P142" s="234"/>
      <c r="Q142" s="234"/>
      <c r="R142" s="234"/>
      <c r="S142" s="234"/>
      <c r="T142" s="235"/>
      <c r="AT142" s="236" t="s">
        <v>138</v>
      </c>
      <c r="AU142" s="236" t="s">
        <v>86</v>
      </c>
      <c r="AV142" s="15" t="s">
        <v>84</v>
      </c>
      <c r="AW142" s="15" t="s">
        <v>32</v>
      </c>
      <c r="AX142" s="15" t="s">
        <v>76</v>
      </c>
      <c r="AY142" s="236" t="s">
        <v>127</v>
      </c>
    </row>
    <row r="143" spans="2:51" s="13" customFormat="1" ht="11.25">
      <c r="B143" s="204"/>
      <c r="C143" s="205"/>
      <c r="D143" s="199" t="s">
        <v>138</v>
      </c>
      <c r="E143" s="206" t="s">
        <v>1</v>
      </c>
      <c r="F143" s="207" t="s">
        <v>660</v>
      </c>
      <c r="G143" s="205"/>
      <c r="H143" s="208">
        <v>7.85</v>
      </c>
      <c r="I143" s="209"/>
      <c r="J143" s="205"/>
      <c r="K143" s="205"/>
      <c r="L143" s="210"/>
      <c r="M143" s="211"/>
      <c r="N143" s="212"/>
      <c r="O143" s="212"/>
      <c r="P143" s="212"/>
      <c r="Q143" s="212"/>
      <c r="R143" s="212"/>
      <c r="S143" s="212"/>
      <c r="T143" s="213"/>
      <c r="AT143" s="214" t="s">
        <v>138</v>
      </c>
      <c r="AU143" s="214" t="s">
        <v>86</v>
      </c>
      <c r="AV143" s="13" t="s">
        <v>86</v>
      </c>
      <c r="AW143" s="13" t="s">
        <v>32</v>
      </c>
      <c r="AX143" s="13" t="s">
        <v>84</v>
      </c>
      <c r="AY143" s="214" t="s">
        <v>127</v>
      </c>
    </row>
    <row r="144" spans="1:65" s="2" customFormat="1" ht="33" customHeight="1">
      <c r="A144" s="34"/>
      <c r="B144" s="35"/>
      <c r="C144" s="186" t="s">
        <v>168</v>
      </c>
      <c r="D144" s="186" t="s">
        <v>129</v>
      </c>
      <c r="E144" s="187" t="s">
        <v>428</v>
      </c>
      <c r="F144" s="188" t="s">
        <v>429</v>
      </c>
      <c r="G144" s="189" t="s">
        <v>223</v>
      </c>
      <c r="H144" s="190">
        <v>1.8</v>
      </c>
      <c r="I144" s="191"/>
      <c r="J144" s="192">
        <f>ROUND(I144*H144,2)</f>
        <v>0</v>
      </c>
      <c r="K144" s="188" t="s">
        <v>133</v>
      </c>
      <c r="L144" s="39"/>
      <c r="M144" s="193" t="s">
        <v>1</v>
      </c>
      <c r="N144" s="194" t="s">
        <v>41</v>
      </c>
      <c r="O144" s="71"/>
      <c r="P144" s="195">
        <f>O144*H144</f>
        <v>0</v>
      </c>
      <c r="Q144" s="195">
        <v>1.848</v>
      </c>
      <c r="R144" s="195">
        <f>Q144*H144</f>
        <v>3.3264</v>
      </c>
      <c r="S144" s="195">
        <v>0</v>
      </c>
      <c r="T144" s="196">
        <f>S144*H144</f>
        <v>0</v>
      </c>
      <c r="U144" s="34"/>
      <c r="V144" s="34"/>
      <c r="W144" s="34"/>
      <c r="X144" s="34"/>
      <c r="Y144" s="34"/>
      <c r="Z144" s="34"/>
      <c r="AA144" s="34"/>
      <c r="AB144" s="34"/>
      <c r="AC144" s="34"/>
      <c r="AD144" s="34"/>
      <c r="AE144" s="34"/>
      <c r="AR144" s="197" t="s">
        <v>134</v>
      </c>
      <c r="AT144" s="197" t="s">
        <v>129</v>
      </c>
      <c r="AU144" s="197" t="s">
        <v>86</v>
      </c>
      <c r="AY144" s="17" t="s">
        <v>127</v>
      </c>
      <c r="BE144" s="198">
        <f>IF(N144="základní",J144,0)</f>
        <v>0</v>
      </c>
      <c r="BF144" s="198">
        <f>IF(N144="snížená",J144,0)</f>
        <v>0</v>
      </c>
      <c r="BG144" s="198">
        <f>IF(N144="zákl. přenesená",J144,0)</f>
        <v>0</v>
      </c>
      <c r="BH144" s="198">
        <f>IF(N144="sníž. přenesená",J144,0)</f>
        <v>0</v>
      </c>
      <c r="BI144" s="198">
        <f>IF(N144="nulová",J144,0)</f>
        <v>0</v>
      </c>
      <c r="BJ144" s="17" t="s">
        <v>84</v>
      </c>
      <c r="BK144" s="198">
        <f>ROUND(I144*H144,2)</f>
        <v>0</v>
      </c>
      <c r="BL144" s="17" t="s">
        <v>134</v>
      </c>
      <c r="BM144" s="197" t="s">
        <v>661</v>
      </c>
    </row>
    <row r="145" spans="1:47" s="2" customFormat="1" ht="39">
      <c r="A145" s="34"/>
      <c r="B145" s="35"/>
      <c r="C145" s="36"/>
      <c r="D145" s="199" t="s">
        <v>136</v>
      </c>
      <c r="E145" s="36"/>
      <c r="F145" s="200" t="s">
        <v>431</v>
      </c>
      <c r="G145" s="36"/>
      <c r="H145" s="36"/>
      <c r="I145" s="201"/>
      <c r="J145" s="36"/>
      <c r="K145" s="36"/>
      <c r="L145" s="39"/>
      <c r="M145" s="202"/>
      <c r="N145" s="203"/>
      <c r="O145" s="71"/>
      <c r="P145" s="71"/>
      <c r="Q145" s="71"/>
      <c r="R145" s="71"/>
      <c r="S145" s="71"/>
      <c r="T145" s="72"/>
      <c r="U145" s="34"/>
      <c r="V145" s="34"/>
      <c r="W145" s="34"/>
      <c r="X145" s="34"/>
      <c r="Y145" s="34"/>
      <c r="Z145" s="34"/>
      <c r="AA145" s="34"/>
      <c r="AB145" s="34"/>
      <c r="AC145" s="34"/>
      <c r="AD145" s="34"/>
      <c r="AE145" s="34"/>
      <c r="AT145" s="17" t="s">
        <v>136</v>
      </c>
      <c r="AU145" s="17" t="s">
        <v>86</v>
      </c>
    </row>
    <row r="146" spans="2:51" s="15" customFormat="1" ht="11.25">
      <c r="B146" s="227"/>
      <c r="C146" s="228"/>
      <c r="D146" s="199" t="s">
        <v>138</v>
      </c>
      <c r="E146" s="229" t="s">
        <v>1</v>
      </c>
      <c r="F146" s="230" t="s">
        <v>647</v>
      </c>
      <c r="G146" s="228"/>
      <c r="H146" s="229" t="s">
        <v>1</v>
      </c>
      <c r="I146" s="231"/>
      <c r="J146" s="228"/>
      <c r="K146" s="228"/>
      <c r="L146" s="232"/>
      <c r="M146" s="233"/>
      <c r="N146" s="234"/>
      <c r="O146" s="234"/>
      <c r="P146" s="234"/>
      <c r="Q146" s="234"/>
      <c r="R146" s="234"/>
      <c r="S146" s="234"/>
      <c r="T146" s="235"/>
      <c r="AT146" s="236" t="s">
        <v>138</v>
      </c>
      <c r="AU146" s="236" t="s">
        <v>86</v>
      </c>
      <c r="AV146" s="15" t="s">
        <v>84</v>
      </c>
      <c r="AW146" s="15" t="s">
        <v>32</v>
      </c>
      <c r="AX146" s="15" t="s">
        <v>76</v>
      </c>
      <c r="AY146" s="236" t="s">
        <v>127</v>
      </c>
    </row>
    <row r="147" spans="2:51" s="13" customFormat="1" ht="11.25">
      <c r="B147" s="204"/>
      <c r="C147" s="205"/>
      <c r="D147" s="199" t="s">
        <v>138</v>
      </c>
      <c r="E147" s="206" t="s">
        <v>1</v>
      </c>
      <c r="F147" s="207" t="s">
        <v>662</v>
      </c>
      <c r="G147" s="205"/>
      <c r="H147" s="208">
        <v>1.8</v>
      </c>
      <c r="I147" s="209"/>
      <c r="J147" s="205"/>
      <c r="K147" s="205"/>
      <c r="L147" s="210"/>
      <c r="M147" s="211"/>
      <c r="N147" s="212"/>
      <c r="O147" s="212"/>
      <c r="P147" s="212"/>
      <c r="Q147" s="212"/>
      <c r="R147" s="212"/>
      <c r="S147" s="212"/>
      <c r="T147" s="213"/>
      <c r="AT147" s="214" t="s">
        <v>138</v>
      </c>
      <c r="AU147" s="214" t="s">
        <v>86</v>
      </c>
      <c r="AV147" s="13" t="s">
        <v>86</v>
      </c>
      <c r="AW147" s="13" t="s">
        <v>32</v>
      </c>
      <c r="AX147" s="13" t="s">
        <v>84</v>
      </c>
      <c r="AY147" s="214" t="s">
        <v>127</v>
      </c>
    </row>
    <row r="148" spans="1:65" s="2" customFormat="1" ht="24">
      <c r="A148" s="34"/>
      <c r="B148" s="35"/>
      <c r="C148" s="186" t="s">
        <v>174</v>
      </c>
      <c r="D148" s="186" t="s">
        <v>129</v>
      </c>
      <c r="E148" s="187" t="s">
        <v>444</v>
      </c>
      <c r="F148" s="188" t="s">
        <v>445</v>
      </c>
      <c r="G148" s="189" t="s">
        <v>145</v>
      </c>
      <c r="H148" s="190">
        <v>0.85</v>
      </c>
      <c r="I148" s="191"/>
      <c r="J148" s="192">
        <f>ROUND(I148*H148,2)</f>
        <v>0</v>
      </c>
      <c r="K148" s="188" t="s">
        <v>133</v>
      </c>
      <c r="L148" s="39"/>
      <c r="M148" s="193" t="s">
        <v>1</v>
      </c>
      <c r="N148" s="194" t="s">
        <v>41</v>
      </c>
      <c r="O148" s="71"/>
      <c r="P148" s="195">
        <f>O148*H148</f>
        <v>0</v>
      </c>
      <c r="Q148" s="195">
        <v>0.60105</v>
      </c>
      <c r="R148" s="195">
        <f>Q148*H148</f>
        <v>0.5108925</v>
      </c>
      <c r="S148" s="195">
        <v>0</v>
      </c>
      <c r="T148" s="196">
        <f>S148*H148</f>
        <v>0</v>
      </c>
      <c r="U148" s="34"/>
      <c r="V148" s="34"/>
      <c r="W148" s="34"/>
      <c r="X148" s="34"/>
      <c r="Y148" s="34"/>
      <c r="Z148" s="34"/>
      <c r="AA148" s="34"/>
      <c r="AB148" s="34"/>
      <c r="AC148" s="34"/>
      <c r="AD148" s="34"/>
      <c r="AE148" s="34"/>
      <c r="AR148" s="197" t="s">
        <v>134</v>
      </c>
      <c r="AT148" s="197" t="s">
        <v>129</v>
      </c>
      <c r="AU148" s="197" t="s">
        <v>86</v>
      </c>
      <c r="AY148" s="17" t="s">
        <v>127</v>
      </c>
      <c r="BE148" s="198">
        <f>IF(N148="základní",J148,0)</f>
        <v>0</v>
      </c>
      <c r="BF148" s="198">
        <f>IF(N148="snížená",J148,0)</f>
        <v>0</v>
      </c>
      <c r="BG148" s="198">
        <f>IF(N148="zákl. přenesená",J148,0)</f>
        <v>0</v>
      </c>
      <c r="BH148" s="198">
        <f>IF(N148="sníž. přenesená",J148,0)</f>
        <v>0</v>
      </c>
      <c r="BI148" s="198">
        <f>IF(N148="nulová",J148,0)</f>
        <v>0</v>
      </c>
      <c r="BJ148" s="17" t="s">
        <v>84</v>
      </c>
      <c r="BK148" s="198">
        <f>ROUND(I148*H148,2)</f>
        <v>0</v>
      </c>
      <c r="BL148" s="17" t="s">
        <v>134</v>
      </c>
      <c r="BM148" s="197" t="s">
        <v>663</v>
      </c>
    </row>
    <row r="149" spans="1:47" s="2" customFormat="1" ht="29.25">
      <c r="A149" s="34"/>
      <c r="B149" s="35"/>
      <c r="C149" s="36"/>
      <c r="D149" s="199" t="s">
        <v>136</v>
      </c>
      <c r="E149" s="36"/>
      <c r="F149" s="200" t="s">
        <v>447</v>
      </c>
      <c r="G149" s="36"/>
      <c r="H149" s="36"/>
      <c r="I149" s="201"/>
      <c r="J149" s="36"/>
      <c r="K149" s="36"/>
      <c r="L149" s="39"/>
      <c r="M149" s="202"/>
      <c r="N149" s="203"/>
      <c r="O149" s="71"/>
      <c r="P149" s="71"/>
      <c r="Q149" s="71"/>
      <c r="R149" s="71"/>
      <c r="S149" s="71"/>
      <c r="T149" s="72"/>
      <c r="U149" s="34"/>
      <c r="V149" s="34"/>
      <c r="W149" s="34"/>
      <c r="X149" s="34"/>
      <c r="Y149" s="34"/>
      <c r="Z149" s="34"/>
      <c r="AA149" s="34"/>
      <c r="AB149" s="34"/>
      <c r="AC149" s="34"/>
      <c r="AD149" s="34"/>
      <c r="AE149" s="34"/>
      <c r="AT149" s="17" t="s">
        <v>136</v>
      </c>
      <c r="AU149" s="17" t="s">
        <v>86</v>
      </c>
    </row>
    <row r="150" spans="2:51" s="15" customFormat="1" ht="11.25">
      <c r="B150" s="227"/>
      <c r="C150" s="228"/>
      <c r="D150" s="199" t="s">
        <v>138</v>
      </c>
      <c r="E150" s="229" t="s">
        <v>1</v>
      </c>
      <c r="F150" s="230" t="s">
        <v>664</v>
      </c>
      <c r="G150" s="228"/>
      <c r="H150" s="229" t="s">
        <v>1</v>
      </c>
      <c r="I150" s="231"/>
      <c r="J150" s="228"/>
      <c r="K150" s="228"/>
      <c r="L150" s="232"/>
      <c r="M150" s="233"/>
      <c r="N150" s="234"/>
      <c r="O150" s="234"/>
      <c r="P150" s="234"/>
      <c r="Q150" s="234"/>
      <c r="R150" s="234"/>
      <c r="S150" s="234"/>
      <c r="T150" s="235"/>
      <c r="AT150" s="236" t="s">
        <v>138</v>
      </c>
      <c r="AU150" s="236" t="s">
        <v>86</v>
      </c>
      <c r="AV150" s="15" t="s">
        <v>84</v>
      </c>
      <c r="AW150" s="15" t="s">
        <v>32</v>
      </c>
      <c r="AX150" s="15" t="s">
        <v>76</v>
      </c>
      <c r="AY150" s="236" t="s">
        <v>127</v>
      </c>
    </row>
    <row r="151" spans="2:51" s="13" customFormat="1" ht="11.25">
      <c r="B151" s="204"/>
      <c r="C151" s="205"/>
      <c r="D151" s="199" t="s">
        <v>138</v>
      </c>
      <c r="E151" s="206" t="s">
        <v>1</v>
      </c>
      <c r="F151" s="207" t="s">
        <v>665</v>
      </c>
      <c r="G151" s="205"/>
      <c r="H151" s="208">
        <v>0.85</v>
      </c>
      <c r="I151" s="209"/>
      <c r="J151" s="205"/>
      <c r="K151" s="205"/>
      <c r="L151" s="210"/>
      <c r="M151" s="211"/>
      <c r="N151" s="212"/>
      <c r="O151" s="212"/>
      <c r="P151" s="212"/>
      <c r="Q151" s="212"/>
      <c r="R151" s="212"/>
      <c r="S151" s="212"/>
      <c r="T151" s="213"/>
      <c r="AT151" s="214" t="s">
        <v>138</v>
      </c>
      <c r="AU151" s="214" t="s">
        <v>86</v>
      </c>
      <c r="AV151" s="13" t="s">
        <v>86</v>
      </c>
      <c r="AW151" s="13" t="s">
        <v>32</v>
      </c>
      <c r="AX151" s="13" t="s">
        <v>84</v>
      </c>
      <c r="AY151" s="214" t="s">
        <v>127</v>
      </c>
    </row>
    <row r="152" spans="1:65" s="2" customFormat="1" ht="24">
      <c r="A152" s="34"/>
      <c r="B152" s="35"/>
      <c r="C152" s="186" t="s">
        <v>179</v>
      </c>
      <c r="D152" s="186" t="s">
        <v>129</v>
      </c>
      <c r="E152" s="187" t="s">
        <v>666</v>
      </c>
      <c r="F152" s="188" t="s">
        <v>667</v>
      </c>
      <c r="G152" s="189" t="s">
        <v>223</v>
      </c>
      <c r="H152" s="190">
        <v>0.8</v>
      </c>
      <c r="I152" s="191"/>
      <c r="J152" s="192">
        <f>ROUND(I152*H152,2)</f>
        <v>0</v>
      </c>
      <c r="K152" s="188" t="s">
        <v>1</v>
      </c>
      <c r="L152" s="39"/>
      <c r="M152" s="193" t="s">
        <v>1</v>
      </c>
      <c r="N152" s="194" t="s">
        <v>41</v>
      </c>
      <c r="O152" s="71"/>
      <c r="P152" s="195">
        <f>O152*H152</f>
        <v>0</v>
      </c>
      <c r="Q152" s="195">
        <v>0</v>
      </c>
      <c r="R152" s="195">
        <f>Q152*H152</f>
        <v>0</v>
      </c>
      <c r="S152" s="195">
        <v>0</v>
      </c>
      <c r="T152" s="196">
        <f>S152*H152</f>
        <v>0</v>
      </c>
      <c r="U152" s="34"/>
      <c r="V152" s="34"/>
      <c r="W152" s="34"/>
      <c r="X152" s="34"/>
      <c r="Y152" s="34"/>
      <c r="Z152" s="34"/>
      <c r="AA152" s="34"/>
      <c r="AB152" s="34"/>
      <c r="AC152" s="34"/>
      <c r="AD152" s="34"/>
      <c r="AE152" s="34"/>
      <c r="AR152" s="197" t="s">
        <v>134</v>
      </c>
      <c r="AT152" s="197" t="s">
        <v>129</v>
      </c>
      <c r="AU152" s="197" t="s">
        <v>86</v>
      </c>
      <c r="AY152" s="17" t="s">
        <v>127</v>
      </c>
      <c r="BE152" s="198">
        <f>IF(N152="základní",J152,0)</f>
        <v>0</v>
      </c>
      <c r="BF152" s="198">
        <f>IF(N152="snížená",J152,0)</f>
        <v>0</v>
      </c>
      <c r="BG152" s="198">
        <f>IF(N152="zákl. přenesená",J152,0)</f>
        <v>0</v>
      </c>
      <c r="BH152" s="198">
        <f>IF(N152="sníž. přenesená",J152,0)</f>
        <v>0</v>
      </c>
      <c r="BI152" s="198">
        <f>IF(N152="nulová",J152,0)</f>
        <v>0</v>
      </c>
      <c r="BJ152" s="17" t="s">
        <v>84</v>
      </c>
      <c r="BK152" s="198">
        <f>ROUND(I152*H152,2)</f>
        <v>0</v>
      </c>
      <c r="BL152" s="17" t="s">
        <v>134</v>
      </c>
      <c r="BM152" s="197" t="s">
        <v>668</v>
      </c>
    </row>
    <row r="153" spans="1:47" s="2" customFormat="1" ht="11.25">
      <c r="A153" s="34"/>
      <c r="B153" s="35"/>
      <c r="C153" s="36"/>
      <c r="D153" s="199" t="s">
        <v>136</v>
      </c>
      <c r="E153" s="36"/>
      <c r="F153" s="200" t="s">
        <v>667</v>
      </c>
      <c r="G153" s="36"/>
      <c r="H153" s="36"/>
      <c r="I153" s="201"/>
      <c r="J153" s="36"/>
      <c r="K153" s="36"/>
      <c r="L153" s="39"/>
      <c r="M153" s="202"/>
      <c r="N153" s="203"/>
      <c r="O153" s="71"/>
      <c r="P153" s="71"/>
      <c r="Q153" s="71"/>
      <c r="R153" s="71"/>
      <c r="S153" s="71"/>
      <c r="T153" s="72"/>
      <c r="U153" s="34"/>
      <c r="V153" s="34"/>
      <c r="W153" s="34"/>
      <c r="X153" s="34"/>
      <c r="Y153" s="34"/>
      <c r="Z153" s="34"/>
      <c r="AA153" s="34"/>
      <c r="AB153" s="34"/>
      <c r="AC153" s="34"/>
      <c r="AD153" s="34"/>
      <c r="AE153" s="34"/>
      <c r="AT153" s="17" t="s">
        <v>136</v>
      </c>
      <c r="AU153" s="17" t="s">
        <v>86</v>
      </c>
    </row>
    <row r="154" spans="1:47" s="2" customFormat="1" ht="29.25">
      <c r="A154" s="34"/>
      <c r="B154" s="35"/>
      <c r="C154" s="36"/>
      <c r="D154" s="199" t="s">
        <v>207</v>
      </c>
      <c r="E154" s="36"/>
      <c r="F154" s="226" t="s">
        <v>669</v>
      </c>
      <c r="G154" s="36"/>
      <c r="H154" s="36"/>
      <c r="I154" s="201"/>
      <c r="J154" s="36"/>
      <c r="K154" s="36"/>
      <c r="L154" s="39"/>
      <c r="M154" s="202"/>
      <c r="N154" s="203"/>
      <c r="O154" s="71"/>
      <c r="P154" s="71"/>
      <c r="Q154" s="71"/>
      <c r="R154" s="71"/>
      <c r="S154" s="71"/>
      <c r="T154" s="72"/>
      <c r="U154" s="34"/>
      <c r="V154" s="34"/>
      <c r="W154" s="34"/>
      <c r="X154" s="34"/>
      <c r="Y154" s="34"/>
      <c r="Z154" s="34"/>
      <c r="AA154" s="34"/>
      <c r="AB154" s="34"/>
      <c r="AC154" s="34"/>
      <c r="AD154" s="34"/>
      <c r="AE154" s="34"/>
      <c r="AT154" s="17" t="s">
        <v>207</v>
      </c>
      <c r="AU154" s="17" t="s">
        <v>86</v>
      </c>
    </row>
    <row r="155" spans="2:51" s="15" customFormat="1" ht="11.25">
      <c r="B155" s="227"/>
      <c r="C155" s="228"/>
      <c r="D155" s="199" t="s">
        <v>138</v>
      </c>
      <c r="E155" s="229" t="s">
        <v>1</v>
      </c>
      <c r="F155" s="230" t="s">
        <v>670</v>
      </c>
      <c r="G155" s="228"/>
      <c r="H155" s="229" t="s">
        <v>1</v>
      </c>
      <c r="I155" s="231"/>
      <c r="J155" s="228"/>
      <c r="K155" s="228"/>
      <c r="L155" s="232"/>
      <c r="M155" s="233"/>
      <c r="N155" s="234"/>
      <c r="O155" s="234"/>
      <c r="P155" s="234"/>
      <c r="Q155" s="234"/>
      <c r="R155" s="234"/>
      <c r="S155" s="234"/>
      <c r="T155" s="235"/>
      <c r="AT155" s="236" t="s">
        <v>138</v>
      </c>
      <c r="AU155" s="236" t="s">
        <v>86</v>
      </c>
      <c r="AV155" s="15" t="s">
        <v>84</v>
      </c>
      <c r="AW155" s="15" t="s">
        <v>32</v>
      </c>
      <c r="AX155" s="15" t="s">
        <v>76</v>
      </c>
      <c r="AY155" s="236" t="s">
        <v>127</v>
      </c>
    </row>
    <row r="156" spans="2:51" s="13" customFormat="1" ht="11.25">
      <c r="B156" s="204"/>
      <c r="C156" s="205"/>
      <c r="D156" s="199" t="s">
        <v>138</v>
      </c>
      <c r="E156" s="206" t="s">
        <v>1</v>
      </c>
      <c r="F156" s="207" t="s">
        <v>671</v>
      </c>
      <c r="G156" s="205"/>
      <c r="H156" s="208">
        <v>0.8</v>
      </c>
      <c r="I156" s="209"/>
      <c r="J156" s="205"/>
      <c r="K156" s="205"/>
      <c r="L156" s="210"/>
      <c r="M156" s="211"/>
      <c r="N156" s="212"/>
      <c r="O156" s="212"/>
      <c r="P156" s="212"/>
      <c r="Q156" s="212"/>
      <c r="R156" s="212"/>
      <c r="S156" s="212"/>
      <c r="T156" s="213"/>
      <c r="AT156" s="214" t="s">
        <v>138</v>
      </c>
      <c r="AU156" s="214" t="s">
        <v>86</v>
      </c>
      <c r="AV156" s="13" t="s">
        <v>86</v>
      </c>
      <c r="AW156" s="13" t="s">
        <v>32</v>
      </c>
      <c r="AX156" s="13" t="s">
        <v>84</v>
      </c>
      <c r="AY156" s="214" t="s">
        <v>127</v>
      </c>
    </row>
    <row r="157" spans="2:63" s="12" customFormat="1" ht="22.9" customHeight="1">
      <c r="B157" s="170"/>
      <c r="C157" s="171"/>
      <c r="D157" s="172" t="s">
        <v>75</v>
      </c>
      <c r="E157" s="184" t="s">
        <v>462</v>
      </c>
      <c r="F157" s="184" t="s">
        <v>463</v>
      </c>
      <c r="G157" s="171"/>
      <c r="H157" s="171"/>
      <c r="I157" s="174"/>
      <c r="J157" s="185">
        <f>BK157</f>
        <v>0</v>
      </c>
      <c r="K157" s="171"/>
      <c r="L157" s="176"/>
      <c r="M157" s="177"/>
      <c r="N157" s="178"/>
      <c r="O157" s="178"/>
      <c r="P157" s="179">
        <f>SUM(P158:P159)</f>
        <v>0</v>
      </c>
      <c r="Q157" s="178"/>
      <c r="R157" s="179">
        <f>SUM(R158:R159)</f>
        <v>0</v>
      </c>
      <c r="S157" s="178"/>
      <c r="T157" s="180">
        <f>SUM(T158:T159)</f>
        <v>0</v>
      </c>
      <c r="AR157" s="181" t="s">
        <v>84</v>
      </c>
      <c r="AT157" s="182" t="s">
        <v>75</v>
      </c>
      <c r="AU157" s="182" t="s">
        <v>84</v>
      </c>
      <c r="AY157" s="181" t="s">
        <v>127</v>
      </c>
      <c r="BK157" s="183">
        <f>SUM(BK158:BK159)</f>
        <v>0</v>
      </c>
    </row>
    <row r="158" spans="1:65" s="2" customFormat="1" ht="16.5" customHeight="1">
      <c r="A158" s="34"/>
      <c r="B158" s="35"/>
      <c r="C158" s="186" t="s">
        <v>185</v>
      </c>
      <c r="D158" s="186" t="s">
        <v>129</v>
      </c>
      <c r="E158" s="187" t="s">
        <v>672</v>
      </c>
      <c r="F158" s="188" t="s">
        <v>673</v>
      </c>
      <c r="G158" s="189" t="s">
        <v>467</v>
      </c>
      <c r="H158" s="190">
        <v>18.344</v>
      </c>
      <c r="I158" s="191"/>
      <c r="J158" s="192">
        <f>ROUND(I158*H158,2)</f>
        <v>0</v>
      </c>
      <c r="K158" s="188" t="s">
        <v>133</v>
      </c>
      <c r="L158" s="39"/>
      <c r="M158" s="193" t="s">
        <v>1</v>
      </c>
      <c r="N158" s="194" t="s">
        <v>41</v>
      </c>
      <c r="O158" s="71"/>
      <c r="P158" s="195">
        <f>O158*H158</f>
        <v>0</v>
      </c>
      <c r="Q158" s="195">
        <v>0</v>
      </c>
      <c r="R158" s="195">
        <f>Q158*H158</f>
        <v>0</v>
      </c>
      <c r="S158" s="195">
        <v>0</v>
      </c>
      <c r="T158" s="196">
        <f>S158*H158</f>
        <v>0</v>
      </c>
      <c r="U158" s="34"/>
      <c r="V158" s="34"/>
      <c r="W158" s="34"/>
      <c r="X158" s="34"/>
      <c r="Y158" s="34"/>
      <c r="Z158" s="34"/>
      <c r="AA158" s="34"/>
      <c r="AB158" s="34"/>
      <c r="AC158" s="34"/>
      <c r="AD158" s="34"/>
      <c r="AE158" s="34"/>
      <c r="AR158" s="197" t="s">
        <v>134</v>
      </c>
      <c r="AT158" s="197" t="s">
        <v>129</v>
      </c>
      <c r="AU158" s="197" t="s">
        <v>86</v>
      </c>
      <c r="AY158" s="17" t="s">
        <v>127</v>
      </c>
      <c r="BE158" s="198">
        <f>IF(N158="základní",J158,0)</f>
        <v>0</v>
      </c>
      <c r="BF158" s="198">
        <f>IF(N158="snížená",J158,0)</f>
        <v>0</v>
      </c>
      <c r="BG158" s="198">
        <f>IF(N158="zákl. přenesená",J158,0)</f>
        <v>0</v>
      </c>
      <c r="BH158" s="198">
        <f>IF(N158="sníž. přenesená",J158,0)</f>
        <v>0</v>
      </c>
      <c r="BI158" s="198">
        <f>IF(N158="nulová",J158,0)</f>
        <v>0</v>
      </c>
      <c r="BJ158" s="17" t="s">
        <v>84</v>
      </c>
      <c r="BK158" s="198">
        <f>ROUND(I158*H158,2)</f>
        <v>0</v>
      </c>
      <c r="BL158" s="17" t="s">
        <v>134</v>
      </c>
      <c r="BM158" s="197" t="s">
        <v>674</v>
      </c>
    </row>
    <row r="159" spans="1:47" s="2" customFormat="1" ht="19.5">
      <c r="A159" s="34"/>
      <c r="B159" s="35"/>
      <c r="C159" s="36"/>
      <c r="D159" s="199" t="s">
        <v>136</v>
      </c>
      <c r="E159" s="36"/>
      <c r="F159" s="200" t="s">
        <v>675</v>
      </c>
      <c r="G159" s="36"/>
      <c r="H159" s="36"/>
      <c r="I159" s="201"/>
      <c r="J159" s="36"/>
      <c r="K159" s="36"/>
      <c r="L159" s="39"/>
      <c r="M159" s="251"/>
      <c r="N159" s="252"/>
      <c r="O159" s="253"/>
      <c r="P159" s="253"/>
      <c r="Q159" s="253"/>
      <c r="R159" s="253"/>
      <c r="S159" s="253"/>
      <c r="T159" s="254"/>
      <c r="U159" s="34"/>
      <c r="V159" s="34"/>
      <c r="W159" s="34"/>
      <c r="X159" s="34"/>
      <c r="Y159" s="34"/>
      <c r="Z159" s="34"/>
      <c r="AA159" s="34"/>
      <c r="AB159" s="34"/>
      <c r="AC159" s="34"/>
      <c r="AD159" s="34"/>
      <c r="AE159" s="34"/>
      <c r="AT159" s="17" t="s">
        <v>136</v>
      </c>
      <c r="AU159" s="17" t="s">
        <v>86</v>
      </c>
    </row>
    <row r="160" spans="1:31" s="2" customFormat="1" ht="6.95" customHeight="1">
      <c r="A160" s="34"/>
      <c r="B160" s="54"/>
      <c r="C160" s="55"/>
      <c r="D160" s="55"/>
      <c r="E160" s="55"/>
      <c r="F160" s="55"/>
      <c r="G160" s="55"/>
      <c r="H160" s="55"/>
      <c r="I160" s="55"/>
      <c r="J160" s="55"/>
      <c r="K160" s="55"/>
      <c r="L160" s="39"/>
      <c r="M160" s="34"/>
      <c r="O160" s="34"/>
      <c r="P160" s="34"/>
      <c r="Q160" s="34"/>
      <c r="R160" s="34"/>
      <c r="S160" s="34"/>
      <c r="T160" s="34"/>
      <c r="U160" s="34"/>
      <c r="V160" s="34"/>
      <c r="W160" s="34"/>
      <c r="X160" s="34"/>
      <c r="Y160" s="34"/>
      <c r="Z160" s="34"/>
      <c r="AA160" s="34"/>
      <c r="AB160" s="34"/>
      <c r="AC160" s="34"/>
      <c r="AD160" s="34"/>
      <c r="AE160" s="34"/>
    </row>
  </sheetData>
  <sheetProtection algorithmName="SHA-512" hashValue="Eb5qQ8CuQHYuevkcgYF9b928c38rs0TknBGi0B5I/jQtFaiu5n+iN1MBmfa5HcDP9PUdyOWhqkZAvxvEd+WbZg==" saltValue="9iPZuExnwU+TjRnPC99/yh9zslFt36hZogod0TgRzFPa7visdKn+JUIYF/Vt47aIK94oqsX+vPno1R4Hx9eslA==" spinCount="100000" sheet="1" objects="1" scenarios="1" formatColumns="0" formatRows="0" autoFilter="0"/>
  <autoFilter ref="C119:K159"/>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09"/>
      <c r="M2" s="309"/>
      <c r="N2" s="309"/>
      <c r="O2" s="309"/>
      <c r="P2" s="309"/>
      <c r="Q2" s="309"/>
      <c r="R2" s="309"/>
      <c r="S2" s="309"/>
      <c r="T2" s="309"/>
      <c r="U2" s="309"/>
      <c r="V2" s="309"/>
      <c r="AT2" s="17" t="s">
        <v>101</v>
      </c>
    </row>
    <row r="3" spans="2:46" s="1" customFormat="1" ht="6.95" customHeight="1">
      <c r="B3" s="108"/>
      <c r="C3" s="109"/>
      <c r="D3" s="109"/>
      <c r="E3" s="109"/>
      <c r="F3" s="109"/>
      <c r="G3" s="109"/>
      <c r="H3" s="109"/>
      <c r="I3" s="109"/>
      <c r="J3" s="109"/>
      <c r="K3" s="109"/>
      <c r="L3" s="20"/>
      <c r="AT3" s="17" t="s">
        <v>86</v>
      </c>
    </row>
    <row r="4" spans="2:46" s="1" customFormat="1" ht="24.95" customHeight="1">
      <c r="B4" s="20"/>
      <c r="D4" s="110" t="s">
        <v>102</v>
      </c>
      <c r="L4" s="20"/>
      <c r="M4" s="111" t="s">
        <v>10</v>
      </c>
      <c r="AT4" s="17" t="s">
        <v>4</v>
      </c>
    </row>
    <row r="5" spans="2:12" s="1" customFormat="1" ht="6.95" customHeight="1">
      <c r="B5" s="20"/>
      <c r="L5" s="20"/>
    </row>
    <row r="6" spans="2:12" s="1" customFormat="1" ht="12" customHeight="1">
      <c r="B6" s="20"/>
      <c r="D6" s="112" t="s">
        <v>16</v>
      </c>
      <c r="L6" s="20"/>
    </row>
    <row r="7" spans="2:12" s="1" customFormat="1" ht="26.25" customHeight="1">
      <c r="B7" s="20"/>
      <c r="E7" s="310" t="str">
        <f>'Rekapitulace stavby'!K6</f>
        <v>PD - Technická a dopravní  infrastruktura pro 36 RD Ježník III - nádrž B</v>
      </c>
      <c r="F7" s="311"/>
      <c r="G7" s="311"/>
      <c r="H7" s="311"/>
      <c r="L7" s="20"/>
    </row>
    <row r="8" spans="1:31" s="2" customFormat="1" ht="12" customHeight="1">
      <c r="A8" s="34"/>
      <c r="B8" s="39"/>
      <c r="C8" s="34"/>
      <c r="D8" s="112" t="s">
        <v>103</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312" t="s">
        <v>676</v>
      </c>
      <c r="F9" s="313"/>
      <c r="G9" s="313"/>
      <c r="H9" s="313"/>
      <c r="I9" s="34"/>
      <c r="J9" s="34"/>
      <c r="K9" s="34"/>
      <c r="L9" s="51"/>
      <c r="S9" s="34"/>
      <c r="T9" s="34"/>
      <c r="U9" s="34"/>
      <c r="V9" s="34"/>
      <c r="W9" s="34"/>
      <c r="X9" s="34"/>
      <c r="Y9" s="34"/>
      <c r="Z9" s="34"/>
      <c r="AA9" s="34"/>
      <c r="AB9" s="34"/>
      <c r="AC9" s="34"/>
      <c r="AD9" s="34"/>
      <c r="AE9" s="34"/>
    </row>
    <row r="10" spans="1:31"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12" t="s">
        <v>18</v>
      </c>
      <c r="E11" s="34"/>
      <c r="F11" s="113" t="s">
        <v>1</v>
      </c>
      <c r="G11" s="34"/>
      <c r="H11" s="34"/>
      <c r="I11" s="112" t="s">
        <v>19</v>
      </c>
      <c r="J11" s="113" t="s">
        <v>1</v>
      </c>
      <c r="K11" s="34"/>
      <c r="L11" s="51"/>
      <c r="S11" s="34"/>
      <c r="T11" s="34"/>
      <c r="U11" s="34"/>
      <c r="V11" s="34"/>
      <c r="W11" s="34"/>
      <c r="X11" s="34"/>
      <c r="Y11" s="34"/>
      <c r="Z11" s="34"/>
      <c r="AA11" s="34"/>
      <c r="AB11" s="34"/>
      <c r="AC11" s="34"/>
      <c r="AD11" s="34"/>
      <c r="AE11" s="34"/>
    </row>
    <row r="12" spans="1:31" s="2" customFormat="1" ht="12" customHeight="1">
      <c r="A12" s="34"/>
      <c r="B12" s="39"/>
      <c r="C12" s="34"/>
      <c r="D12" s="112" t="s">
        <v>20</v>
      </c>
      <c r="E12" s="34"/>
      <c r="F12" s="113" t="s">
        <v>21</v>
      </c>
      <c r="G12" s="34"/>
      <c r="H12" s="34"/>
      <c r="I12" s="112" t="s">
        <v>22</v>
      </c>
      <c r="J12" s="114" t="str">
        <f>'Rekapitulace stavby'!AN8</f>
        <v>24. 4. 2020</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12" t="s">
        <v>24</v>
      </c>
      <c r="E14" s="34"/>
      <c r="F14" s="34"/>
      <c r="G14" s="34"/>
      <c r="H14" s="34"/>
      <c r="I14" s="112" t="s">
        <v>25</v>
      </c>
      <c r="J14" s="113" t="s">
        <v>1</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13" t="s">
        <v>26</v>
      </c>
      <c r="F15" s="34"/>
      <c r="G15" s="34"/>
      <c r="H15" s="34"/>
      <c r="I15" s="112" t="s">
        <v>27</v>
      </c>
      <c r="J15" s="113" t="s">
        <v>1</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2" t="s">
        <v>28</v>
      </c>
      <c r="E17" s="34"/>
      <c r="F17" s="34"/>
      <c r="G17" s="34"/>
      <c r="H17" s="34"/>
      <c r="I17" s="112"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4" t="str">
        <f>'Rekapitulace stavby'!E14</f>
        <v>Vyplň údaj</v>
      </c>
      <c r="F18" s="315"/>
      <c r="G18" s="315"/>
      <c r="H18" s="315"/>
      <c r="I18" s="112" t="s">
        <v>27</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2" t="s">
        <v>30</v>
      </c>
      <c r="E20" s="34"/>
      <c r="F20" s="34"/>
      <c r="G20" s="34"/>
      <c r="H20" s="34"/>
      <c r="I20" s="112" t="s">
        <v>25</v>
      </c>
      <c r="J20" s="113"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3" t="s">
        <v>31</v>
      </c>
      <c r="F21" s="34"/>
      <c r="G21" s="34"/>
      <c r="H21" s="34"/>
      <c r="I21" s="112" t="s">
        <v>27</v>
      </c>
      <c r="J21" s="113"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2" t="s">
        <v>33</v>
      </c>
      <c r="E23" s="34"/>
      <c r="F23" s="34"/>
      <c r="G23" s="34"/>
      <c r="H23" s="34"/>
      <c r="I23" s="112" t="s">
        <v>25</v>
      </c>
      <c r="J23" s="113" t="s">
        <v>1</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3" t="s">
        <v>34</v>
      </c>
      <c r="F24" s="34"/>
      <c r="G24" s="34"/>
      <c r="H24" s="34"/>
      <c r="I24" s="112" t="s">
        <v>27</v>
      </c>
      <c r="J24" s="113" t="s">
        <v>1</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2" t="s">
        <v>35</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5"/>
      <c r="B27" s="116"/>
      <c r="C27" s="115"/>
      <c r="D27" s="115"/>
      <c r="E27" s="316" t="s">
        <v>1</v>
      </c>
      <c r="F27" s="316"/>
      <c r="G27" s="316"/>
      <c r="H27" s="316"/>
      <c r="I27" s="115"/>
      <c r="J27" s="115"/>
      <c r="K27" s="115"/>
      <c r="L27" s="117"/>
      <c r="S27" s="115"/>
      <c r="T27" s="115"/>
      <c r="U27" s="115"/>
      <c r="V27" s="115"/>
      <c r="W27" s="115"/>
      <c r="X27" s="115"/>
      <c r="Y27" s="115"/>
      <c r="Z27" s="115"/>
      <c r="AA27" s="115"/>
      <c r="AB27" s="115"/>
      <c r="AC27" s="115"/>
      <c r="AD27" s="115"/>
      <c r="AE27" s="115"/>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8"/>
      <c r="E29" s="118"/>
      <c r="F29" s="118"/>
      <c r="G29" s="118"/>
      <c r="H29" s="118"/>
      <c r="I29" s="118"/>
      <c r="J29" s="118"/>
      <c r="K29" s="118"/>
      <c r="L29" s="51"/>
      <c r="S29" s="34"/>
      <c r="T29" s="34"/>
      <c r="U29" s="34"/>
      <c r="V29" s="34"/>
      <c r="W29" s="34"/>
      <c r="X29" s="34"/>
      <c r="Y29" s="34"/>
      <c r="Z29" s="34"/>
      <c r="AA29" s="34"/>
      <c r="AB29" s="34"/>
      <c r="AC29" s="34"/>
      <c r="AD29" s="34"/>
      <c r="AE29" s="34"/>
    </row>
    <row r="30" spans="1:31" s="2" customFormat="1" ht="25.35" customHeight="1">
      <c r="A30" s="34"/>
      <c r="B30" s="39"/>
      <c r="C30" s="34"/>
      <c r="D30" s="119" t="s">
        <v>36</v>
      </c>
      <c r="E30" s="34"/>
      <c r="F30" s="34"/>
      <c r="G30" s="34"/>
      <c r="H30" s="34"/>
      <c r="I30" s="34"/>
      <c r="J30" s="120">
        <f>ROUND(J117,2)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8"/>
      <c r="E31" s="118"/>
      <c r="F31" s="118"/>
      <c r="G31" s="118"/>
      <c r="H31" s="118"/>
      <c r="I31" s="118"/>
      <c r="J31" s="118"/>
      <c r="K31" s="118"/>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1" t="s">
        <v>38</v>
      </c>
      <c r="G32" s="34"/>
      <c r="H32" s="34"/>
      <c r="I32" s="121" t="s">
        <v>37</v>
      </c>
      <c r="J32" s="121" t="s">
        <v>39</v>
      </c>
      <c r="K32" s="34"/>
      <c r="L32" s="51"/>
      <c r="S32" s="34"/>
      <c r="T32" s="34"/>
      <c r="U32" s="34"/>
      <c r="V32" s="34"/>
      <c r="W32" s="34"/>
      <c r="X32" s="34"/>
      <c r="Y32" s="34"/>
      <c r="Z32" s="34"/>
      <c r="AA32" s="34"/>
      <c r="AB32" s="34"/>
      <c r="AC32" s="34"/>
      <c r="AD32" s="34"/>
      <c r="AE32" s="34"/>
    </row>
    <row r="33" spans="1:31" s="2" customFormat="1" ht="14.45" customHeight="1">
      <c r="A33" s="34"/>
      <c r="B33" s="39"/>
      <c r="C33" s="34"/>
      <c r="D33" s="122" t="s">
        <v>40</v>
      </c>
      <c r="E33" s="112" t="s">
        <v>41</v>
      </c>
      <c r="F33" s="123">
        <f>ROUND((SUM(BE117:BE137)),2)</f>
        <v>0</v>
      </c>
      <c r="G33" s="34"/>
      <c r="H33" s="34"/>
      <c r="I33" s="124">
        <v>0.21</v>
      </c>
      <c r="J33" s="123">
        <f>ROUND(((SUM(BE117:BE137))*I33),2)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2" t="s">
        <v>42</v>
      </c>
      <c r="F34" s="123">
        <f>ROUND((SUM(BF117:BF137)),2)</f>
        <v>0</v>
      </c>
      <c r="G34" s="34"/>
      <c r="H34" s="34"/>
      <c r="I34" s="124">
        <v>0.15</v>
      </c>
      <c r="J34" s="123">
        <f>ROUND(((SUM(BF117:BF137))*I34),2)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12" t="s">
        <v>43</v>
      </c>
      <c r="F35" s="123">
        <f>ROUND((SUM(BG117:BG137)),2)</f>
        <v>0</v>
      </c>
      <c r="G35" s="34"/>
      <c r="H35" s="34"/>
      <c r="I35" s="124">
        <v>0.21</v>
      </c>
      <c r="J35" s="123">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12" t="s">
        <v>44</v>
      </c>
      <c r="F36" s="123">
        <f>ROUND((SUM(BH117:BH137)),2)</f>
        <v>0</v>
      </c>
      <c r="G36" s="34"/>
      <c r="H36" s="34"/>
      <c r="I36" s="124">
        <v>0.15</v>
      </c>
      <c r="J36" s="123">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12" t="s">
        <v>45</v>
      </c>
      <c r="F37" s="123">
        <f>ROUND((SUM(BI117:BI137)),2)</f>
        <v>0</v>
      </c>
      <c r="G37" s="34"/>
      <c r="H37" s="34"/>
      <c r="I37" s="124">
        <v>0</v>
      </c>
      <c r="J37" s="123">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5"/>
      <c r="D39" s="126" t="s">
        <v>46</v>
      </c>
      <c r="E39" s="127"/>
      <c r="F39" s="127"/>
      <c r="G39" s="128" t="s">
        <v>47</v>
      </c>
      <c r="H39" s="129" t="s">
        <v>48</v>
      </c>
      <c r="I39" s="127"/>
      <c r="J39" s="130">
        <f>SUM(J30:J37)</f>
        <v>0</v>
      </c>
      <c r="K39" s="131"/>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32" t="s">
        <v>49</v>
      </c>
      <c r="E50" s="133"/>
      <c r="F50" s="133"/>
      <c r="G50" s="132" t="s">
        <v>50</v>
      </c>
      <c r="H50" s="133"/>
      <c r="I50" s="133"/>
      <c r="J50" s="133"/>
      <c r="K50" s="133"/>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34" t="s">
        <v>51</v>
      </c>
      <c r="E61" s="135"/>
      <c r="F61" s="136" t="s">
        <v>52</v>
      </c>
      <c r="G61" s="134" t="s">
        <v>51</v>
      </c>
      <c r="H61" s="135"/>
      <c r="I61" s="135"/>
      <c r="J61" s="137" t="s">
        <v>52</v>
      </c>
      <c r="K61" s="135"/>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32" t="s">
        <v>53</v>
      </c>
      <c r="E65" s="138"/>
      <c r="F65" s="138"/>
      <c r="G65" s="132" t="s">
        <v>54</v>
      </c>
      <c r="H65" s="138"/>
      <c r="I65" s="138"/>
      <c r="J65" s="138"/>
      <c r="K65" s="138"/>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34" t="s">
        <v>51</v>
      </c>
      <c r="E76" s="135"/>
      <c r="F76" s="136" t="s">
        <v>52</v>
      </c>
      <c r="G76" s="134" t="s">
        <v>51</v>
      </c>
      <c r="H76" s="135"/>
      <c r="I76" s="135"/>
      <c r="J76" s="137" t="s">
        <v>52</v>
      </c>
      <c r="K76" s="135"/>
      <c r="L76" s="51"/>
      <c r="S76" s="34"/>
      <c r="T76" s="34"/>
      <c r="U76" s="34"/>
      <c r="V76" s="34"/>
      <c r="W76" s="34"/>
      <c r="X76" s="34"/>
      <c r="Y76" s="34"/>
      <c r="Z76" s="34"/>
      <c r="AA76" s="34"/>
      <c r="AB76" s="34"/>
      <c r="AC76" s="34"/>
      <c r="AD76" s="34"/>
      <c r="AE76" s="34"/>
    </row>
    <row r="77" spans="1:31" s="2" customFormat="1" ht="14.45" customHeight="1">
      <c r="A77" s="34"/>
      <c r="B77" s="139"/>
      <c r="C77" s="140"/>
      <c r="D77" s="140"/>
      <c r="E77" s="140"/>
      <c r="F77" s="140"/>
      <c r="G77" s="140"/>
      <c r="H77" s="140"/>
      <c r="I77" s="140"/>
      <c r="J77" s="140"/>
      <c r="K77" s="140"/>
      <c r="L77" s="51"/>
      <c r="S77" s="34"/>
      <c r="T77" s="34"/>
      <c r="U77" s="34"/>
      <c r="V77" s="34"/>
      <c r="W77" s="34"/>
      <c r="X77" s="34"/>
      <c r="Y77" s="34"/>
      <c r="Z77" s="34"/>
      <c r="AA77" s="34"/>
      <c r="AB77" s="34"/>
      <c r="AC77" s="34"/>
      <c r="AD77" s="34"/>
      <c r="AE77" s="34"/>
    </row>
    <row r="81" spans="1:31" s="2" customFormat="1" ht="6.95" customHeight="1">
      <c r="A81" s="34"/>
      <c r="B81" s="141"/>
      <c r="C81" s="142"/>
      <c r="D81" s="142"/>
      <c r="E81" s="142"/>
      <c r="F81" s="142"/>
      <c r="G81" s="142"/>
      <c r="H81" s="142"/>
      <c r="I81" s="142"/>
      <c r="J81" s="142"/>
      <c r="K81" s="142"/>
      <c r="L81" s="51"/>
      <c r="S81" s="34"/>
      <c r="T81" s="34"/>
      <c r="U81" s="34"/>
      <c r="V81" s="34"/>
      <c r="W81" s="34"/>
      <c r="X81" s="34"/>
      <c r="Y81" s="34"/>
      <c r="Z81" s="34"/>
      <c r="AA81" s="34"/>
      <c r="AB81" s="34"/>
      <c r="AC81" s="34"/>
      <c r="AD81" s="34"/>
      <c r="AE81" s="34"/>
    </row>
    <row r="82" spans="1:31" s="2" customFormat="1" ht="24.95" customHeight="1">
      <c r="A82" s="34"/>
      <c r="B82" s="35"/>
      <c r="C82" s="23" t="s">
        <v>105</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26.25" customHeight="1">
      <c r="A85" s="34"/>
      <c r="B85" s="35"/>
      <c r="C85" s="36"/>
      <c r="D85" s="36"/>
      <c r="E85" s="317" t="str">
        <f>E7</f>
        <v>PD - Technická a dopravní  infrastruktura pro 36 RD Ježník III - nádrž B</v>
      </c>
      <c r="F85" s="318"/>
      <c r="G85" s="318"/>
      <c r="H85" s="318"/>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103</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69" t="str">
        <f>E9</f>
        <v>045972_VRN - VRN_Vedlejší rozpočtové náklady</v>
      </c>
      <c r="F87" s="319"/>
      <c r="G87" s="319"/>
      <c r="H87" s="319"/>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Krnov</v>
      </c>
      <c r="G89" s="36"/>
      <c r="H89" s="36"/>
      <c r="I89" s="29" t="s">
        <v>22</v>
      </c>
      <c r="J89" s="66" t="str">
        <f>IF(J12="","",J12)</f>
        <v>24. 4. 2020</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25.7" customHeight="1">
      <c r="A91" s="34"/>
      <c r="B91" s="35"/>
      <c r="C91" s="29" t="s">
        <v>24</v>
      </c>
      <c r="D91" s="36"/>
      <c r="E91" s="36"/>
      <c r="F91" s="27" t="str">
        <f>E15</f>
        <v>Město Krnov</v>
      </c>
      <c r="G91" s="36"/>
      <c r="H91" s="36"/>
      <c r="I91" s="29" t="s">
        <v>30</v>
      </c>
      <c r="J91" s="32" t="str">
        <f>E21</f>
        <v>Lesprojekt Krnov, s.r.o.</v>
      </c>
      <c r="K91" s="36"/>
      <c r="L91" s="51"/>
      <c r="S91" s="34"/>
      <c r="T91" s="34"/>
      <c r="U91" s="34"/>
      <c r="V91" s="34"/>
      <c r="W91" s="34"/>
      <c r="X91" s="34"/>
      <c r="Y91" s="34"/>
      <c r="Z91" s="34"/>
      <c r="AA91" s="34"/>
      <c r="AB91" s="34"/>
      <c r="AC91" s="34"/>
      <c r="AD91" s="34"/>
      <c r="AE91" s="34"/>
    </row>
    <row r="92" spans="1:31" s="2" customFormat="1" ht="15.2" customHeight="1">
      <c r="A92" s="34"/>
      <c r="B92" s="35"/>
      <c r="C92" s="29" t="s">
        <v>28</v>
      </c>
      <c r="D92" s="36"/>
      <c r="E92" s="36"/>
      <c r="F92" s="27" t="str">
        <f>IF(E18="","",E18)</f>
        <v>Vyplň údaj</v>
      </c>
      <c r="G92" s="36"/>
      <c r="H92" s="36"/>
      <c r="I92" s="29" t="s">
        <v>33</v>
      </c>
      <c r="J92" s="32" t="str">
        <f>E24</f>
        <v>Ing. Vlasta Horáková</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43" t="s">
        <v>106</v>
      </c>
      <c r="D94" s="144"/>
      <c r="E94" s="144"/>
      <c r="F94" s="144"/>
      <c r="G94" s="144"/>
      <c r="H94" s="144"/>
      <c r="I94" s="144"/>
      <c r="J94" s="145" t="s">
        <v>107</v>
      </c>
      <c r="K94" s="144"/>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6" t="s">
        <v>108</v>
      </c>
      <c r="D96" s="36"/>
      <c r="E96" s="36"/>
      <c r="F96" s="36"/>
      <c r="G96" s="36"/>
      <c r="H96" s="36"/>
      <c r="I96" s="36"/>
      <c r="J96" s="84">
        <f>J117</f>
        <v>0</v>
      </c>
      <c r="K96" s="36"/>
      <c r="L96" s="51"/>
      <c r="S96" s="34"/>
      <c r="T96" s="34"/>
      <c r="U96" s="34"/>
      <c r="V96" s="34"/>
      <c r="W96" s="34"/>
      <c r="X96" s="34"/>
      <c r="Y96" s="34"/>
      <c r="Z96" s="34"/>
      <c r="AA96" s="34"/>
      <c r="AB96" s="34"/>
      <c r="AC96" s="34"/>
      <c r="AD96" s="34"/>
      <c r="AE96" s="34"/>
      <c r="AU96" s="17" t="s">
        <v>109</v>
      </c>
    </row>
    <row r="97" spans="2:12" s="9" customFormat="1" ht="24.95" customHeight="1">
      <c r="B97" s="147"/>
      <c r="C97" s="148"/>
      <c r="D97" s="149" t="s">
        <v>677</v>
      </c>
      <c r="E97" s="150"/>
      <c r="F97" s="150"/>
      <c r="G97" s="150"/>
      <c r="H97" s="150"/>
      <c r="I97" s="150"/>
      <c r="J97" s="151">
        <f>J118</f>
        <v>0</v>
      </c>
      <c r="K97" s="148"/>
      <c r="L97" s="152"/>
    </row>
    <row r="98" spans="1:31" s="2" customFormat="1" ht="21.75" customHeight="1">
      <c r="A98" s="34"/>
      <c r="B98" s="35"/>
      <c r="C98" s="36"/>
      <c r="D98" s="36"/>
      <c r="E98" s="36"/>
      <c r="F98" s="36"/>
      <c r="G98" s="36"/>
      <c r="H98" s="36"/>
      <c r="I98" s="36"/>
      <c r="J98" s="36"/>
      <c r="K98" s="36"/>
      <c r="L98" s="51"/>
      <c r="S98" s="34"/>
      <c r="T98" s="34"/>
      <c r="U98" s="34"/>
      <c r="V98" s="34"/>
      <c r="W98" s="34"/>
      <c r="X98" s="34"/>
      <c r="Y98" s="34"/>
      <c r="Z98" s="34"/>
      <c r="AA98" s="34"/>
      <c r="AB98" s="34"/>
      <c r="AC98" s="34"/>
      <c r="AD98" s="34"/>
      <c r="AE98" s="34"/>
    </row>
    <row r="99" spans="1:31" s="2" customFormat="1" ht="6.95" customHeight="1">
      <c r="A99" s="34"/>
      <c r="B99" s="54"/>
      <c r="C99" s="55"/>
      <c r="D99" s="55"/>
      <c r="E99" s="55"/>
      <c r="F99" s="55"/>
      <c r="G99" s="55"/>
      <c r="H99" s="55"/>
      <c r="I99" s="55"/>
      <c r="J99" s="55"/>
      <c r="K99" s="55"/>
      <c r="L99" s="51"/>
      <c r="S99" s="34"/>
      <c r="T99" s="34"/>
      <c r="U99" s="34"/>
      <c r="V99" s="34"/>
      <c r="W99" s="34"/>
      <c r="X99" s="34"/>
      <c r="Y99" s="34"/>
      <c r="Z99" s="34"/>
      <c r="AA99" s="34"/>
      <c r="AB99" s="34"/>
      <c r="AC99" s="34"/>
      <c r="AD99" s="34"/>
      <c r="AE99" s="34"/>
    </row>
    <row r="103" spans="1:31" s="2" customFormat="1" ht="6.95" customHeight="1">
      <c r="A103" s="34"/>
      <c r="B103" s="56"/>
      <c r="C103" s="57"/>
      <c r="D103" s="57"/>
      <c r="E103" s="57"/>
      <c r="F103" s="57"/>
      <c r="G103" s="57"/>
      <c r="H103" s="57"/>
      <c r="I103" s="57"/>
      <c r="J103" s="57"/>
      <c r="K103" s="57"/>
      <c r="L103" s="51"/>
      <c r="S103" s="34"/>
      <c r="T103" s="34"/>
      <c r="U103" s="34"/>
      <c r="V103" s="34"/>
      <c r="W103" s="34"/>
      <c r="X103" s="34"/>
      <c r="Y103" s="34"/>
      <c r="Z103" s="34"/>
      <c r="AA103" s="34"/>
      <c r="AB103" s="34"/>
      <c r="AC103" s="34"/>
      <c r="AD103" s="34"/>
      <c r="AE103" s="34"/>
    </row>
    <row r="104" spans="1:31" s="2" customFormat="1" ht="24.95" customHeight="1">
      <c r="A104" s="34"/>
      <c r="B104" s="35"/>
      <c r="C104" s="23" t="s">
        <v>112</v>
      </c>
      <c r="D104" s="36"/>
      <c r="E104" s="36"/>
      <c r="F104" s="36"/>
      <c r="G104" s="36"/>
      <c r="H104" s="36"/>
      <c r="I104" s="36"/>
      <c r="J104" s="36"/>
      <c r="K104" s="36"/>
      <c r="L104" s="51"/>
      <c r="S104" s="34"/>
      <c r="T104" s="34"/>
      <c r="U104" s="34"/>
      <c r="V104" s="34"/>
      <c r="W104" s="34"/>
      <c r="X104" s="34"/>
      <c r="Y104" s="34"/>
      <c r="Z104" s="34"/>
      <c r="AA104" s="34"/>
      <c r="AB104" s="34"/>
      <c r="AC104" s="34"/>
      <c r="AD104" s="34"/>
      <c r="AE104" s="34"/>
    </row>
    <row r="105" spans="1:31" s="2" customFormat="1" ht="6.95" customHeight="1">
      <c r="A105" s="34"/>
      <c r="B105" s="35"/>
      <c r="C105" s="36"/>
      <c r="D105" s="36"/>
      <c r="E105" s="36"/>
      <c r="F105" s="36"/>
      <c r="G105" s="36"/>
      <c r="H105" s="36"/>
      <c r="I105" s="36"/>
      <c r="J105" s="36"/>
      <c r="K105" s="36"/>
      <c r="L105" s="51"/>
      <c r="S105" s="34"/>
      <c r="T105" s="34"/>
      <c r="U105" s="34"/>
      <c r="V105" s="34"/>
      <c r="W105" s="34"/>
      <c r="X105" s="34"/>
      <c r="Y105" s="34"/>
      <c r="Z105" s="34"/>
      <c r="AA105" s="34"/>
      <c r="AB105" s="34"/>
      <c r="AC105" s="34"/>
      <c r="AD105" s="34"/>
      <c r="AE105" s="34"/>
    </row>
    <row r="106" spans="1:31" s="2" customFormat="1" ht="12" customHeight="1">
      <c r="A106" s="34"/>
      <c r="B106" s="35"/>
      <c r="C106" s="29" t="s">
        <v>16</v>
      </c>
      <c r="D106" s="36"/>
      <c r="E106" s="36"/>
      <c r="F106" s="36"/>
      <c r="G106" s="36"/>
      <c r="H106" s="36"/>
      <c r="I106" s="36"/>
      <c r="J106" s="36"/>
      <c r="K106" s="36"/>
      <c r="L106" s="51"/>
      <c r="S106" s="34"/>
      <c r="T106" s="34"/>
      <c r="U106" s="34"/>
      <c r="V106" s="34"/>
      <c r="W106" s="34"/>
      <c r="X106" s="34"/>
      <c r="Y106" s="34"/>
      <c r="Z106" s="34"/>
      <c r="AA106" s="34"/>
      <c r="AB106" s="34"/>
      <c r="AC106" s="34"/>
      <c r="AD106" s="34"/>
      <c r="AE106" s="34"/>
    </row>
    <row r="107" spans="1:31" s="2" customFormat="1" ht="26.25" customHeight="1">
      <c r="A107" s="34"/>
      <c r="B107" s="35"/>
      <c r="C107" s="36"/>
      <c r="D107" s="36"/>
      <c r="E107" s="317" t="str">
        <f>E7</f>
        <v>PD - Technická a dopravní  infrastruktura pro 36 RD Ježník III - nádrž B</v>
      </c>
      <c r="F107" s="318"/>
      <c r="G107" s="318"/>
      <c r="H107" s="318"/>
      <c r="I107" s="36"/>
      <c r="J107" s="36"/>
      <c r="K107" s="36"/>
      <c r="L107" s="51"/>
      <c r="S107" s="34"/>
      <c r="T107" s="34"/>
      <c r="U107" s="34"/>
      <c r="V107" s="34"/>
      <c r="W107" s="34"/>
      <c r="X107" s="34"/>
      <c r="Y107" s="34"/>
      <c r="Z107" s="34"/>
      <c r="AA107" s="34"/>
      <c r="AB107" s="34"/>
      <c r="AC107" s="34"/>
      <c r="AD107" s="34"/>
      <c r="AE107" s="34"/>
    </row>
    <row r="108" spans="1:31" s="2" customFormat="1" ht="12" customHeight="1">
      <c r="A108" s="34"/>
      <c r="B108" s="35"/>
      <c r="C108" s="29" t="s">
        <v>103</v>
      </c>
      <c r="D108" s="36"/>
      <c r="E108" s="36"/>
      <c r="F108" s="36"/>
      <c r="G108" s="36"/>
      <c r="H108" s="36"/>
      <c r="I108" s="36"/>
      <c r="J108" s="36"/>
      <c r="K108" s="36"/>
      <c r="L108" s="51"/>
      <c r="S108" s="34"/>
      <c r="T108" s="34"/>
      <c r="U108" s="34"/>
      <c r="V108" s="34"/>
      <c r="W108" s="34"/>
      <c r="X108" s="34"/>
      <c r="Y108" s="34"/>
      <c r="Z108" s="34"/>
      <c r="AA108" s="34"/>
      <c r="AB108" s="34"/>
      <c r="AC108" s="34"/>
      <c r="AD108" s="34"/>
      <c r="AE108" s="34"/>
    </row>
    <row r="109" spans="1:31" s="2" customFormat="1" ht="16.5" customHeight="1">
      <c r="A109" s="34"/>
      <c r="B109" s="35"/>
      <c r="C109" s="36"/>
      <c r="D109" s="36"/>
      <c r="E109" s="269" t="str">
        <f>E9</f>
        <v>045972_VRN - VRN_Vedlejší rozpočtové náklady</v>
      </c>
      <c r="F109" s="319"/>
      <c r="G109" s="319"/>
      <c r="H109" s="319"/>
      <c r="I109" s="36"/>
      <c r="J109" s="36"/>
      <c r="K109" s="36"/>
      <c r="L109" s="51"/>
      <c r="S109" s="34"/>
      <c r="T109" s="34"/>
      <c r="U109" s="34"/>
      <c r="V109" s="34"/>
      <c r="W109" s="34"/>
      <c r="X109" s="34"/>
      <c r="Y109" s="34"/>
      <c r="Z109" s="34"/>
      <c r="AA109" s="34"/>
      <c r="AB109" s="34"/>
      <c r="AC109" s="34"/>
      <c r="AD109" s="34"/>
      <c r="AE109" s="34"/>
    </row>
    <row r="110" spans="1:31" s="2" customFormat="1" ht="6.95" customHeight="1">
      <c r="A110" s="34"/>
      <c r="B110" s="35"/>
      <c r="C110" s="36"/>
      <c r="D110" s="36"/>
      <c r="E110" s="36"/>
      <c r="F110" s="36"/>
      <c r="G110" s="36"/>
      <c r="H110" s="36"/>
      <c r="I110" s="36"/>
      <c r="J110" s="36"/>
      <c r="K110" s="36"/>
      <c r="L110" s="51"/>
      <c r="S110" s="34"/>
      <c r="T110" s="34"/>
      <c r="U110" s="34"/>
      <c r="V110" s="34"/>
      <c r="W110" s="34"/>
      <c r="X110" s="34"/>
      <c r="Y110" s="34"/>
      <c r="Z110" s="34"/>
      <c r="AA110" s="34"/>
      <c r="AB110" s="34"/>
      <c r="AC110" s="34"/>
      <c r="AD110" s="34"/>
      <c r="AE110" s="34"/>
    </row>
    <row r="111" spans="1:31" s="2" customFormat="1" ht="12" customHeight="1">
      <c r="A111" s="34"/>
      <c r="B111" s="35"/>
      <c r="C111" s="29" t="s">
        <v>20</v>
      </c>
      <c r="D111" s="36"/>
      <c r="E111" s="36"/>
      <c r="F111" s="27" t="str">
        <f>F12</f>
        <v>Krnov</v>
      </c>
      <c r="G111" s="36"/>
      <c r="H111" s="36"/>
      <c r="I111" s="29" t="s">
        <v>22</v>
      </c>
      <c r="J111" s="66" t="str">
        <f>IF(J12="","",J12)</f>
        <v>24. 4. 2020</v>
      </c>
      <c r="K111" s="36"/>
      <c r="L111" s="51"/>
      <c r="S111" s="34"/>
      <c r="T111" s="34"/>
      <c r="U111" s="34"/>
      <c r="V111" s="34"/>
      <c r="W111" s="34"/>
      <c r="X111" s="34"/>
      <c r="Y111" s="34"/>
      <c r="Z111" s="34"/>
      <c r="AA111" s="34"/>
      <c r="AB111" s="34"/>
      <c r="AC111" s="34"/>
      <c r="AD111" s="34"/>
      <c r="AE111" s="34"/>
    </row>
    <row r="112" spans="1:31" s="2" customFormat="1" ht="6.9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25.7" customHeight="1">
      <c r="A113" s="34"/>
      <c r="B113" s="35"/>
      <c r="C113" s="29" t="s">
        <v>24</v>
      </c>
      <c r="D113" s="36"/>
      <c r="E113" s="36"/>
      <c r="F113" s="27" t="str">
        <f>E15</f>
        <v>Město Krnov</v>
      </c>
      <c r="G113" s="36"/>
      <c r="H113" s="36"/>
      <c r="I113" s="29" t="s">
        <v>30</v>
      </c>
      <c r="J113" s="32" t="str">
        <f>E21</f>
        <v>Lesprojekt Krnov, s.r.o.</v>
      </c>
      <c r="K113" s="36"/>
      <c r="L113" s="51"/>
      <c r="S113" s="34"/>
      <c r="T113" s="34"/>
      <c r="U113" s="34"/>
      <c r="V113" s="34"/>
      <c r="W113" s="34"/>
      <c r="X113" s="34"/>
      <c r="Y113" s="34"/>
      <c r="Z113" s="34"/>
      <c r="AA113" s="34"/>
      <c r="AB113" s="34"/>
      <c r="AC113" s="34"/>
      <c r="AD113" s="34"/>
      <c r="AE113" s="34"/>
    </row>
    <row r="114" spans="1:31" s="2" customFormat="1" ht="15.2" customHeight="1">
      <c r="A114" s="34"/>
      <c r="B114" s="35"/>
      <c r="C114" s="29" t="s">
        <v>28</v>
      </c>
      <c r="D114" s="36"/>
      <c r="E114" s="36"/>
      <c r="F114" s="27" t="str">
        <f>IF(E18="","",E18)</f>
        <v>Vyplň údaj</v>
      </c>
      <c r="G114" s="36"/>
      <c r="H114" s="36"/>
      <c r="I114" s="29" t="s">
        <v>33</v>
      </c>
      <c r="J114" s="32" t="str">
        <f>E24</f>
        <v>Ing. Vlasta Horáková</v>
      </c>
      <c r="K114" s="36"/>
      <c r="L114" s="51"/>
      <c r="S114" s="34"/>
      <c r="T114" s="34"/>
      <c r="U114" s="34"/>
      <c r="V114" s="34"/>
      <c r="W114" s="34"/>
      <c r="X114" s="34"/>
      <c r="Y114" s="34"/>
      <c r="Z114" s="34"/>
      <c r="AA114" s="34"/>
      <c r="AB114" s="34"/>
      <c r="AC114" s="34"/>
      <c r="AD114" s="34"/>
      <c r="AE114" s="34"/>
    </row>
    <row r="115" spans="1:31" s="2" customFormat="1" ht="10.35" customHeight="1">
      <c r="A115" s="34"/>
      <c r="B115" s="35"/>
      <c r="C115" s="36"/>
      <c r="D115" s="36"/>
      <c r="E115" s="36"/>
      <c r="F115" s="36"/>
      <c r="G115" s="36"/>
      <c r="H115" s="36"/>
      <c r="I115" s="36"/>
      <c r="J115" s="36"/>
      <c r="K115" s="36"/>
      <c r="L115" s="51"/>
      <c r="S115" s="34"/>
      <c r="T115" s="34"/>
      <c r="U115" s="34"/>
      <c r="V115" s="34"/>
      <c r="W115" s="34"/>
      <c r="X115" s="34"/>
      <c r="Y115" s="34"/>
      <c r="Z115" s="34"/>
      <c r="AA115" s="34"/>
      <c r="AB115" s="34"/>
      <c r="AC115" s="34"/>
      <c r="AD115" s="34"/>
      <c r="AE115" s="34"/>
    </row>
    <row r="116" spans="1:31" s="11" customFormat="1" ht="29.25" customHeight="1">
      <c r="A116" s="159"/>
      <c r="B116" s="160"/>
      <c r="C116" s="161" t="s">
        <v>113</v>
      </c>
      <c r="D116" s="162" t="s">
        <v>61</v>
      </c>
      <c r="E116" s="162" t="s">
        <v>57</v>
      </c>
      <c r="F116" s="162" t="s">
        <v>58</v>
      </c>
      <c r="G116" s="162" t="s">
        <v>114</v>
      </c>
      <c r="H116" s="162" t="s">
        <v>115</v>
      </c>
      <c r="I116" s="162" t="s">
        <v>116</v>
      </c>
      <c r="J116" s="162" t="s">
        <v>107</v>
      </c>
      <c r="K116" s="163" t="s">
        <v>117</v>
      </c>
      <c r="L116" s="164"/>
      <c r="M116" s="75" t="s">
        <v>1</v>
      </c>
      <c r="N116" s="76" t="s">
        <v>40</v>
      </c>
      <c r="O116" s="76" t="s">
        <v>118</v>
      </c>
      <c r="P116" s="76" t="s">
        <v>119</v>
      </c>
      <c r="Q116" s="76" t="s">
        <v>120</v>
      </c>
      <c r="R116" s="76" t="s">
        <v>121</v>
      </c>
      <c r="S116" s="76" t="s">
        <v>122</v>
      </c>
      <c r="T116" s="77" t="s">
        <v>123</v>
      </c>
      <c r="U116" s="159"/>
      <c r="V116" s="159"/>
      <c r="W116" s="159"/>
      <c r="X116" s="159"/>
      <c r="Y116" s="159"/>
      <c r="Z116" s="159"/>
      <c r="AA116" s="159"/>
      <c r="AB116" s="159"/>
      <c r="AC116" s="159"/>
      <c r="AD116" s="159"/>
      <c r="AE116" s="159"/>
    </row>
    <row r="117" spans="1:63" s="2" customFormat="1" ht="22.9" customHeight="1">
      <c r="A117" s="34"/>
      <c r="B117" s="35"/>
      <c r="C117" s="82" t="s">
        <v>124</v>
      </c>
      <c r="D117" s="36"/>
      <c r="E117" s="36"/>
      <c r="F117" s="36"/>
      <c r="G117" s="36"/>
      <c r="H117" s="36"/>
      <c r="I117" s="36"/>
      <c r="J117" s="165">
        <f>BK117</f>
        <v>0</v>
      </c>
      <c r="K117" s="36"/>
      <c r="L117" s="39"/>
      <c r="M117" s="78"/>
      <c r="N117" s="166"/>
      <c r="O117" s="79"/>
      <c r="P117" s="167">
        <f>P118</f>
        <v>0</v>
      </c>
      <c r="Q117" s="79"/>
      <c r="R117" s="167">
        <f>R118</f>
        <v>0</v>
      </c>
      <c r="S117" s="79"/>
      <c r="T117" s="168">
        <f>T118</f>
        <v>0</v>
      </c>
      <c r="U117" s="34"/>
      <c r="V117" s="34"/>
      <c r="W117" s="34"/>
      <c r="X117" s="34"/>
      <c r="Y117" s="34"/>
      <c r="Z117" s="34"/>
      <c r="AA117" s="34"/>
      <c r="AB117" s="34"/>
      <c r="AC117" s="34"/>
      <c r="AD117" s="34"/>
      <c r="AE117" s="34"/>
      <c r="AT117" s="17" t="s">
        <v>75</v>
      </c>
      <c r="AU117" s="17" t="s">
        <v>109</v>
      </c>
      <c r="BK117" s="169">
        <f>BK118</f>
        <v>0</v>
      </c>
    </row>
    <row r="118" spans="2:63" s="12" customFormat="1" ht="25.9" customHeight="1">
      <c r="B118" s="170"/>
      <c r="C118" s="171"/>
      <c r="D118" s="172" t="s">
        <v>75</v>
      </c>
      <c r="E118" s="173" t="s">
        <v>678</v>
      </c>
      <c r="F118" s="173" t="s">
        <v>679</v>
      </c>
      <c r="G118" s="171"/>
      <c r="H118" s="171"/>
      <c r="I118" s="174"/>
      <c r="J118" s="175">
        <f>BK118</f>
        <v>0</v>
      </c>
      <c r="K118" s="171"/>
      <c r="L118" s="176"/>
      <c r="M118" s="177"/>
      <c r="N118" s="178"/>
      <c r="O118" s="178"/>
      <c r="P118" s="179">
        <f>SUM(P119:P137)</f>
        <v>0</v>
      </c>
      <c r="Q118" s="178"/>
      <c r="R118" s="179">
        <f>SUM(R119:R137)</f>
        <v>0</v>
      </c>
      <c r="S118" s="178"/>
      <c r="T118" s="180">
        <f>SUM(T119:T137)</f>
        <v>0</v>
      </c>
      <c r="AR118" s="181" t="s">
        <v>163</v>
      </c>
      <c r="AT118" s="182" t="s">
        <v>75</v>
      </c>
      <c r="AU118" s="182" t="s">
        <v>76</v>
      </c>
      <c r="AY118" s="181" t="s">
        <v>127</v>
      </c>
      <c r="BK118" s="183">
        <f>SUM(BK119:BK137)</f>
        <v>0</v>
      </c>
    </row>
    <row r="119" spans="1:65" s="2" customFormat="1" ht="16.5" customHeight="1">
      <c r="A119" s="34"/>
      <c r="B119" s="35"/>
      <c r="C119" s="186" t="s">
        <v>84</v>
      </c>
      <c r="D119" s="186" t="s">
        <v>129</v>
      </c>
      <c r="E119" s="187" t="s">
        <v>680</v>
      </c>
      <c r="F119" s="188" t="s">
        <v>681</v>
      </c>
      <c r="G119" s="189" t="s">
        <v>212</v>
      </c>
      <c r="H119" s="190">
        <v>1</v>
      </c>
      <c r="I119" s="191"/>
      <c r="J119" s="192">
        <f>ROUND(I119*H119,2)</f>
        <v>0</v>
      </c>
      <c r="K119" s="188" t="s">
        <v>1</v>
      </c>
      <c r="L119" s="39"/>
      <c r="M119" s="193" t="s">
        <v>1</v>
      </c>
      <c r="N119" s="194" t="s">
        <v>41</v>
      </c>
      <c r="O119" s="71"/>
      <c r="P119" s="195">
        <f>O119*H119</f>
        <v>0</v>
      </c>
      <c r="Q119" s="195">
        <v>0</v>
      </c>
      <c r="R119" s="195">
        <f>Q119*H119</f>
        <v>0</v>
      </c>
      <c r="S119" s="195">
        <v>0</v>
      </c>
      <c r="T119" s="196">
        <f>S119*H119</f>
        <v>0</v>
      </c>
      <c r="U119" s="34"/>
      <c r="V119" s="34"/>
      <c r="W119" s="34"/>
      <c r="X119" s="34"/>
      <c r="Y119" s="34"/>
      <c r="Z119" s="34"/>
      <c r="AA119" s="34"/>
      <c r="AB119" s="34"/>
      <c r="AC119" s="34"/>
      <c r="AD119" s="34"/>
      <c r="AE119" s="34"/>
      <c r="AR119" s="197" t="s">
        <v>682</v>
      </c>
      <c r="AT119" s="197" t="s">
        <v>129</v>
      </c>
      <c r="AU119" s="197" t="s">
        <v>84</v>
      </c>
      <c r="AY119" s="17" t="s">
        <v>127</v>
      </c>
      <c r="BE119" s="198">
        <f>IF(N119="základní",J119,0)</f>
        <v>0</v>
      </c>
      <c r="BF119" s="198">
        <f>IF(N119="snížená",J119,0)</f>
        <v>0</v>
      </c>
      <c r="BG119" s="198">
        <f>IF(N119="zákl. přenesená",J119,0)</f>
        <v>0</v>
      </c>
      <c r="BH119" s="198">
        <f>IF(N119="sníž. přenesená",J119,0)</f>
        <v>0</v>
      </c>
      <c r="BI119" s="198">
        <f>IF(N119="nulová",J119,0)</f>
        <v>0</v>
      </c>
      <c r="BJ119" s="17" t="s">
        <v>84</v>
      </c>
      <c r="BK119" s="198">
        <f>ROUND(I119*H119,2)</f>
        <v>0</v>
      </c>
      <c r="BL119" s="17" t="s">
        <v>682</v>
      </c>
      <c r="BM119" s="197" t="s">
        <v>683</v>
      </c>
    </row>
    <row r="120" spans="1:47" s="2" customFormat="1" ht="11.25">
      <c r="A120" s="34"/>
      <c r="B120" s="35"/>
      <c r="C120" s="36"/>
      <c r="D120" s="199" t="s">
        <v>136</v>
      </c>
      <c r="E120" s="36"/>
      <c r="F120" s="200" t="s">
        <v>681</v>
      </c>
      <c r="G120" s="36"/>
      <c r="H120" s="36"/>
      <c r="I120" s="201"/>
      <c r="J120" s="36"/>
      <c r="K120" s="36"/>
      <c r="L120" s="39"/>
      <c r="M120" s="202"/>
      <c r="N120" s="203"/>
      <c r="O120" s="71"/>
      <c r="P120" s="71"/>
      <c r="Q120" s="71"/>
      <c r="R120" s="71"/>
      <c r="S120" s="71"/>
      <c r="T120" s="72"/>
      <c r="U120" s="34"/>
      <c r="V120" s="34"/>
      <c r="W120" s="34"/>
      <c r="X120" s="34"/>
      <c r="Y120" s="34"/>
      <c r="Z120" s="34"/>
      <c r="AA120" s="34"/>
      <c r="AB120" s="34"/>
      <c r="AC120" s="34"/>
      <c r="AD120" s="34"/>
      <c r="AE120" s="34"/>
      <c r="AT120" s="17" t="s">
        <v>136</v>
      </c>
      <c r="AU120" s="17" t="s">
        <v>84</v>
      </c>
    </row>
    <row r="121" spans="1:65" s="2" customFormat="1" ht="16.5" customHeight="1">
      <c r="A121" s="34"/>
      <c r="B121" s="35"/>
      <c r="C121" s="186" t="s">
        <v>86</v>
      </c>
      <c r="D121" s="186" t="s">
        <v>129</v>
      </c>
      <c r="E121" s="187" t="s">
        <v>684</v>
      </c>
      <c r="F121" s="188" t="s">
        <v>685</v>
      </c>
      <c r="G121" s="189" t="s">
        <v>212</v>
      </c>
      <c r="H121" s="190">
        <v>1</v>
      </c>
      <c r="I121" s="191"/>
      <c r="J121" s="192">
        <f>ROUND(I121*H121,2)</f>
        <v>0</v>
      </c>
      <c r="K121" s="188" t="s">
        <v>1</v>
      </c>
      <c r="L121" s="39"/>
      <c r="M121" s="193" t="s">
        <v>1</v>
      </c>
      <c r="N121" s="194" t="s">
        <v>41</v>
      </c>
      <c r="O121" s="71"/>
      <c r="P121" s="195">
        <f>O121*H121</f>
        <v>0</v>
      </c>
      <c r="Q121" s="195">
        <v>0</v>
      </c>
      <c r="R121" s="195">
        <f>Q121*H121</f>
        <v>0</v>
      </c>
      <c r="S121" s="195">
        <v>0</v>
      </c>
      <c r="T121" s="196">
        <f>S121*H121</f>
        <v>0</v>
      </c>
      <c r="U121" s="34"/>
      <c r="V121" s="34"/>
      <c r="W121" s="34"/>
      <c r="X121" s="34"/>
      <c r="Y121" s="34"/>
      <c r="Z121" s="34"/>
      <c r="AA121" s="34"/>
      <c r="AB121" s="34"/>
      <c r="AC121" s="34"/>
      <c r="AD121" s="34"/>
      <c r="AE121" s="34"/>
      <c r="AR121" s="197" t="s">
        <v>682</v>
      </c>
      <c r="AT121" s="197" t="s">
        <v>129</v>
      </c>
      <c r="AU121" s="197" t="s">
        <v>84</v>
      </c>
      <c r="AY121" s="17" t="s">
        <v>127</v>
      </c>
      <c r="BE121" s="198">
        <f>IF(N121="základní",J121,0)</f>
        <v>0</v>
      </c>
      <c r="BF121" s="198">
        <f>IF(N121="snížená",J121,0)</f>
        <v>0</v>
      </c>
      <c r="BG121" s="198">
        <f>IF(N121="zákl. přenesená",J121,0)</f>
        <v>0</v>
      </c>
      <c r="BH121" s="198">
        <f>IF(N121="sníž. přenesená",J121,0)</f>
        <v>0</v>
      </c>
      <c r="BI121" s="198">
        <f>IF(N121="nulová",J121,0)</f>
        <v>0</v>
      </c>
      <c r="BJ121" s="17" t="s">
        <v>84</v>
      </c>
      <c r="BK121" s="198">
        <f>ROUND(I121*H121,2)</f>
        <v>0</v>
      </c>
      <c r="BL121" s="17" t="s">
        <v>682</v>
      </c>
      <c r="BM121" s="197" t="s">
        <v>686</v>
      </c>
    </row>
    <row r="122" spans="1:47" s="2" customFormat="1" ht="11.25">
      <c r="A122" s="34"/>
      <c r="B122" s="35"/>
      <c r="C122" s="36"/>
      <c r="D122" s="199" t="s">
        <v>136</v>
      </c>
      <c r="E122" s="36"/>
      <c r="F122" s="200" t="s">
        <v>685</v>
      </c>
      <c r="G122" s="36"/>
      <c r="H122" s="36"/>
      <c r="I122" s="201"/>
      <c r="J122" s="36"/>
      <c r="K122" s="36"/>
      <c r="L122" s="39"/>
      <c r="M122" s="202"/>
      <c r="N122" s="203"/>
      <c r="O122" s="71"/>
      <c r="P122" s="71"/>
      <c r="Q122" s="71"/>
      <c r="R122" s="71"/>
      <c r="S122" s="71"/>
      <c r="T122" s="72"/>
      <c r="U122" s="34"/>
      <c r="V122" s="34"/>
      <c r="W122" s="34"/>
      <c r="X122" s="34"/>
      <c r="Y122" s="34"/>
      <c r="Z122" s="34"/>
      <c r="AA122" s="34"/>
      <c r="AB122" s="34"/>
      <c r="AC122" s="34"/>
      <c r="AD122" s="34"/>
      <c r="AE122" s="34"/>
      <c r="AT122" s="17" t="s">
        <v>136</v>
      </c>
      <c r="AU122" s="17" t="s">
        <v>84</v>
      </c>
    </row>
    <row r="123" spans="1:65" s="2" customFormat="1" ht="16.5" customHeight="1">
      <c r="A123" s="34"/>
      <c r="B123" s="35"/>
      <c r="C123" s="186" t="s">
        <v>151</v>
      </c>
      <c r="D123" s="186" t="s">
        <v>129</v>
      </c>
      <c r="E123" s="187" t="s">
        <v>687</v>
      </c>
      <c r="F123" s="188" t="s">
        <v>688</v>
      </c>
      <c r="G123" s="189" t="s">
        <v>212</v>
      </c>
      <c r="H123" s="190">
        <v>1</v>
      </c>
      <c r="I123" s="191"/>
      <c r="J123" s="192">
        <f>ROUND(I123*H123,2)</f>
        <v>0</v>
      </c>
      <c r="K123" s="188" t="s">
        <v>1</v>
      </c>
      <c r="L123" s="39"/>
      <c r="M123" s="193" t="s">
        <v>1</v>
      </c>
      <c r="N123" s="194" t="s">
        <v>41</v>
      </c>
      <c r="O123" s="71"/>
      <c r="P123" s="195">
        <f>O123*H123</f>
        <v>0</v>
      </c>
      <c r="Q123" s="195">
        <v>0</v>
      </c>
      <c r="R123" s="195">
        <f>Q123*H123</f>
        <v>0</v>
      </c>
      <c r="S123" s="195">
        <v>0</v>
      </c>
      <c r="T123" s="196">
        <f>S123*H123</f>
        <v>0</v>
      </c>
      <c r="U123" s="34"/>
      <c r="V123" s="34"/>
      <c r="W123" s="34"/>
      <c r="X123" s="34"/>
      <c r="Y123" s="34"/>
      <c r="Z123" s="34"/>
      <c r="AA123" s="34"/>
      <c r="AB123" s="34"/>
      <c r="AC123" s="34"/>
      <c r="AD123" s="34"/>
      <c r="AE123" s="34"/>
      <c r="AR123" s="197" t="s">
        <v>682</v>
      </c>
      <c r="AT123" s="197" t="s">
        <v>129</v>
      </c>
      <c r="AU123" s="197" t="s">
        <v>84</v>
      </c>
      <c r="AY123" s="17" t="s">
        <v>127</v>
      </c>
      <c r="BE123" s="198">
        <f>IF(N123="základní",J123,0)</f>
        <v>0</v>
      </c>
      <c r="BF123" s="198">
        <f>IF(N123="snížená",J123,0)</f>
        <v>0</v>
      </c>
      <c r="BG123" s="198">
        <f>IF(N123="zákl. přenesená",J123,0)</f>
        <v>0</v>
      </c>
      <c r="BH123" s="198">
        <f>IF(N123="sníž. přenesená",J123,0)</f>
        <v>0</v>
      </c>
      <c r="BI123" s="198">
        <f>IF(N123="nulová",J123,0)</f>
        <v>0</v>
      </c>
      <c r="BJ123" s="17" t="s">
        <v>84</v>
      </c>
      <c r="BK123" s="198">
        <f>ROUND(I123*H123,2)</f>
        <v>0</v>
      </c>
      <c r="BL123" s="17" t="s">
        <v>682</v>
      </c>
      <c r="BM123" s="197" t="s">
        <v>689</v>
      </c>
    </row>
    <row r="124" spans="1:47" s="2" customFormat="1" ht="11.25">
      <c r="A124" s="34"/>
      <c r="B124" s="35"/>
      <c r="C124" s="36"/>
      <c r="D124" s="199" t="s">
        <v>136</v>
      </c>
      <c r="E124" s="36"/>
      <c r="F124" s="200" t="s">
        <v>688</v>
      </c>
      <c r="G124" s="36"/>
      <c r="H124" s="36"/>
      <c r="I124" s="201"/>
      <c r="J124" s="36"/>
      <c r="K124" s="36"/>
      <c r="L124" s="39"/>
      <c r="M124" s="202"/>
      <c r="N124" s="203"/>
      <c r="O124" s="71"/>
      <c r="P124" s="71"/>
      <c r="Q124" s="71"/>
      <c r="R124" s="71"/>
      <c r="S124" s="71"/>
      <c r="T124" s="72"/>
      <c r="U124" s="34"/>
      <c r="V124" s="34"/>
      <c r="W124" s="34"/>
      <c r="X124" s="34"/>
      <c r="Y124" s="34"/>
      <c r="Z124" s="34"/>
      <c r="AA124" s="34"/>
      <c r="AB124" s="34"/>
      <c r="AC124" s="34"/>
      <c r="AD124" s="34"/>
      <c r="AE124" s="34"/>
      <c r="AT124" s="17" t="s">
        <v>136</v>
      </c>
      <c r="AU124" s="17" t="s">
        <v>84</v>
      </c>
    </row>
    <row r="125" spans="1:65" s="2" customFormat="1" ht="16.5" customHeight="1">
      <c r="A125" s="34"/>
      <c r="B125" s="35"/>
      <c r="C125" s="186" t="s">
        <v>134</v>
      </c>
      <c r="D125" s="186" t="s">
        <v>129</v>
      </c>
      <c r="E125" s="187" t="s">
        <v>690</v>
      </c>
      <c r="F125" s="188" t="s">
        <v>691</v>
      </c>
      <c r="G125" s="189" t="s">
        <v>212</v>
      </c>
      <c r="H125" s="190">
        <v>1</v>
      </c>
      <c r="I125" s="191"/>
      <c r="J125" s="192">
        <f>ROUND(I125*H125,2)</f>
        <v>0</v>
      </c>
      <c r="K125" s="188" t="s">
        <v>1</v>
      </c>
      <c r="L125" s="39"/>
      <c r="M125" s="193" t="s">
        <v>1</v>
      </c>
      <c r="N125" s="194" t="s">
        <v>41</v>
      </c>
      <c r="O125" s="71"/>
      <c r="P125" s="195">
        <f>O125*H125</f>
        <v>0</v>
      </c>
      <c r="Q125" s="195">
        <v>0</v>
      </c>
      <c r="R125" s="195">
        <f>Q125*H125</f>
        <v>0</v>
      </c>
      <c r="S125" s="195">
        <v>0</v>
      </c>
      <c r="T125" s="196">
        <f>S125*H125</f>
        <v>0</v>
      </c>
      <c r="U125" s="34"/>
      <c r="V125" s="34"/>
      <c r="W125" s="34"/>
      <c r="X125" s="34"/>
      <c r="Y125" s="34"/>
      <c r="Z125" s="34"/>
      <c r="AA125" s="34"/>
      <c r="AB125" s="34"/>
      <c r="AC125" s="34"/>
      <c r="AD125" s="34"/>
      <c r="AE125" s="34"/>
      <c r="AR125" s="197" t="s">
        <v>682</v>
      </c>
      <c r="AT125" s="197" t="s">
        <v>129</v>
      </c>
      <c r="AU125" s="197" t="s">
        <v>84</v>
      </c>
      <c r="AY125" s="17" t="s">
        <v>127</v>
      </c>
      <c r="BE125" s="198">
        <f>IF(N125="základní",J125,0)</f>
        <v>0</v>
      </c>
      <c r="BF125" s="198">
        <f>IF(N125="snížená",J125,0)</f>
        <v>0</v>
      </c>
      <c r="BG125" s="198">
        <f>IF(N125="zákl. přenesená",J125,0)</f>
        <v>0</v>
      </c>
      <c r="BH125" s="198">
        <f>IF(N125="sníž. přenesená",J125,0)</f>
        <v>0</v>
      </c>
      <c r="BI125" s="198">
        <f>IF(N125="nulová",J125,0)</f>
        <v>0</v>
      </c>
      <c r="BJ125" s="17" t="s">
        <v>84</v>
      </c>
      <c r="BK125" s="198">
        <f>ROUND(I125*H125,2)</f>
        <v>0</v>
      </c>
      <c r="BL125" s="17" t="s">
        <v>682</v>
      </c>
      <c r="BM125" s="197" t="s">
        <v>692</v>
      </c>
    </row>
    <row r="126" spans="1:47" s="2" customFormat="1" ht="11.25">
      <c r="A126" s="34"/>
      <c r="B126" s="35"/>
      <c r="C126" s="36"/>
      <c r="D126" s="199" t="s">
        <v>136</v>
      </c>
      <c r="E126" s="36"/>
      <c r="F126" s="200" t="s">
        <v>691</v>
      </c>
      <c r="G126" s="36"/>
      <c r="H126" s="36"/>
      <c r="I126" s="201"/>
      <c r="J126" s="36"/>
      <c r="K126" s="36"/>
      <c r="L126" s="39"/>
      <c r="M126" s="202"/>
      <c r="N126" s="203"/>
      <c r="O126" s="71"/>
      <c r="P126" s="71"/>
      <c r="Q126" s="71"/>
      <c r="R126" s="71"/>
      <c r="S126" s="71"/>
      <c r="T126" s="72"/>
      <c r="U126" s="34"/>
      <c r="V126" s="34"/>
      <c r="W126" s="34"/>
      <c r="X126" s="34"/>
      <c r="Y126" s="34"/>
      <c r="Z126" s="34"/>
      <c r="AA126" s="34"/>
      <c r="AB126" s="34"/>
      <c r="AC126" s="34"/>
      <c r="AD126" s="34"/>
      <c r="AE126" s="34"/>
      <c r="AT126" s="17" t="s">
        <v>136</v>
      </c>
      <c r="AU126" s="17" t="s">
        <v>84</v>
      </c>
    </row>
    <row r="127" spans="1:65" s="2" customFormat="1" ht="16.5" customHeight="1">
      <c r="A127" s="34"/>
      <c r="B127" s="35"/>
      <c r="C127" s="186" t="s">
        <v>163</v>
      </c>
      <c r="D127" s="186" t="s">
        <v>129</v>
      </c>
      <c r="E127" s="187" t="s">
        <v>693</v>
      </c>
      <c r="F127" s="188" t="s">
        <v>694</v>
      </c>
      <c r="G127" s="189" t="s">
        <v>212</v>
      </c>
      <c r="H127" s="190">
        <v>1</v>
      </c>
      <c r="I127" s="191"/>
      <c r="J127" s="192">
        <f>ROUND(I127*H127,2)</f>
        <v>0</v>
      </c>
      <c r="K127" s="188" t="s">
        <v>1</v>
      </c>
      <c r="L127" s="39"/>
      <c r="M127" s="193" t="s">
        <v>1</v>
      </c>
      <c r="N127" s="194" t="s">
        <v>41</v>
      </c>
      <c r="O127" s="71"/>
      <c r="P127" s="195">
        <f>O127*H127</f>
        <v>0</v>
      </c>
      <c r="Q127" s="195">
        <v>0</v>
      </c>
      <c r="R127" s="195">
        <f>Q127*H127</f>
        <v>0</v>
      </c>
      <c r="S127" s="195">
        <v>0</v>
      </c>
      <c r="T127" s="196">
        <f>S127*H127</f>
        <v>0</v>
      </c>
      <c r="U127" s="34"/>
      <c r="V127" s="34"/>
      <c r="W127" s="34"/>
      <c r="X127" s="34"/>
      <c r="Y127" s="34"/>
      <c r="Z127" s="34"/>
      <c r="AA127" s="34"/>
      <c r="AB127" s="34"/>
      <c r="AC127" s="34"/>
      <c r="AD127" s="34"/>
      <c r="AE127" s="34"/>
      <c r="AR127" s="197" t="s">
        <v>682</v>
      </c>
      <c r="AT127" s="197" t="s">
        <v>129</v>
      </c>
      <c r="AU127" s="197" t="s">
        <v>84</v>
      </c>
      <c r="AY127" s="17" t="s">
        <v>127</v>
      </c>
      <c r="BE127" s="198">
        <f>IF(N127="základní",J127,0)</f>
        <v>0</v>
      </c>
      <c r="BF127" s="198">
        <f>IF(N127="snížená",J127,0)</f>
        <v>0</v>
      </c>
      <c r="BG127" s="198">
        <f>IF(N127="zákl. přenesená",J127,0)</f>
        <v>0</v>
      </c>
      <c r="BH127" s="198">
        <f>IF(N127="sníž. přenesená",J127,0)</f>
        <v>0</v>
      </c>
      <c r="BI127" s="198">
        <f>IF(N127="nulová",J127,0)</f>
        <v>0</v>
      </c>
      <c r="BJ127" s="17" t="s">
        <v>84</v>
      </c>
      <c r="BK127" s="198">
        <f>ROUND(I127*H127,2)</f>
        <v>0</v>
      </c>
      <c r="BL127" s="17" t="s">
        <v>682</v>
      </c>
      <c r="BM127" s="197" t="s">
        <v>695</v>
      </c>
    </row>
    <row r="128" spans="1:47" s="2" customFormat="1" ht="11.25">
      <c r="A128" s="34"/>
      <c r="B128" s="35"/>
      <c r="C128" s="36"/>
      <c r="D128" s="199" t="s">
        <v>136</v>
      </c>
      <c r="E128" s="36"/>
      <c r="F128" s="200" t="s">
        <v>694</v>
      </c>
      <c r="G128" s="36"/>
      <c r="H128" s="36"/>
      <c r="I128" s="201"/>
      <c r="J128" s="36"/>
      <c r="K128" s="36"/>
      <c r="L128" s="39"/>
      <c r="M128" s="202"/>
      <c r="N128" s="203"/>
      <c r="O128" s="71"/>
      <c r="P128" s="71"/>
      <c r="Q128" s="71"/>
      <c r="R128" s="71"/>
      <c r="S128" s="71"/>
      <c r="T128" s="72"/>
      <c r="U128" s="34"/>
      <c r="V128" s="34"/>
      <c r="W128" s="34"/>
      <c r="X128" s="34"/>
      <c r="Y128" s="34"/>
      <c r="Z128" s="34"/>
      <c r="AA128" s="34"/>
      <c r="AB128" s="34"/>
      <c r="AC128" s="34"/>
      <c r="AD128" s="34"/>
      <c r="AE128" s="34"/>
      <c r="AT128" s="17" t="s">
        <v>136</v>
      </c>
      <c r="AU128" s="17" t="s">
        <v>84</v>
      </c>
    </row>
    <row r="129" spans="1:65" s="2" customFormat="1" ht="16.5" customHeight="1">
      <c r="A129" s="34"/>
      <c r="B129" s="35"/>
      <c r="C129" s="186" t="s">
        <v>168</v>
      </c>
      <c r="D129" s="186" t="s">
        <v>129</v>
      </c>
      <c r="E129" s="187" t="s">
        <v>696</v>
      </c>
      <c r="F129" s="188" t="s">
        <v>697</v>
      </c>
      <c r="G129" s="189" t="s">
        <v>212</v>
      </c>
      <c r="H129" s="190">
        <v>1</v>
      </c>
      <c r="I129" s="191"/>
      <c r="J129" s="192">
        <f>ROUND(I129*H129,2)</f>
        <v>0</v>
      </c>
      <c r="K129" s="188" t="s">
        <v>1</v>
      </c>
      <c r="L129" s="39"/>
      <c r="M129" s="193" t="s">
        <v>1</v>
      </c>
      <c r="N129" s="194" t="s">
        <v>41</v>
      </c>
      <c r="O129" s="71"/>
      <c r="P129" s="195">
        <f>O129*H129</f>
        <v>0</v>
      </c>
      <c r="Q129" s="195">
        <v>0</v>
      </c>
      <c r="R129" s="195">
        <f>Q129*H129</f>
        <v>0</v>
      </c>
      <c r="S129" s="195">
        <v>0</v>
      </c>
      <c r="T129" s="196">
        <f>S129*H129</f>
        <v>0</v>
      </c>
      <c r="U129" s="34"/>
      <c r="V129" s="34"/>
      <c r="W129" s="34"/>
      <c r="X129" s="34"/>
      <c r="Y129" s="34"/>
      <c r="Z129" s="34"/>
      <c r="AA129" s="34"/>
      <c r="AB129" s="34"/>
      <c r="AC129" s="34"/>
      <c r="AD129" s="34"/>
      <c r="AE129" s="34"/>
      <c r="AR129" s="197" t="s">
        <v>682</v>
      </c>
      <c r="AT129" s="197" t="s">
        <v>129</v>
      </c>
      <c r="AU129" s="197" t="s">
        <v>84</v>
      </c>
      <c r="AY129" s="17" t="s">
        <v>127</v>
      </c>
      <c r="BE129" s="198">
        <f>IF(N129="základní",J129,0)</f>
        <v>0</v>
      </c>
      <c r="BF129" s="198">
        <f>IF(N129="snížená",J129,0)</f>
        <v>0</v>
      </c>
      <c r="BG129" s="198">
        <f>IF(N129="zákl. přenesená",J129,0)</f>
        <v>0</v>
      </c>
      <c r="BH129" s="198">
        <f>IF(N129="sníž. přenesená",J129,0)</f>
        <v>0</v>
      </c>
      <c r="BI129" s="198">
        <f>IF(N129="nulová",J129,0)</f>
        <v>0</v>
      </c>
      <c r="BJ129" s="17" t="s">
        <v>84</v>
      </c>
      <c r="BK129" s="198">
        <f>ROUND(I129*H129,2)</f>
        <v>0</v>
      </c>
      <c r="BL129" s="17" t="s">
        <v>682</v>
      </c>
      <c r="BM129" s="197" t="s">
        <v>698</v>
      </c>
    </row>
    <row r="130" spans="1:47" s="2" customFormat="1" ht="11.25">
      <c r="A130" s="34"/>
      <c r="B130" s="35"/>
      <c r="C130" s="36"/>
      <c r="D130" s="199" t="s">
        <v>136</v>
      </c>
      <c r="E130" s="36"/>
      <c r="F130" s="200" t="s">
        <v>697</v>
      </c>
      <c r="G130" s="36"/>
      <c r="H130" s="36"/>
      <c r="I130" s="201"/>
      <c r="J130" s="36"/>
      <c r="K130" s="36"/>
      <c r="L130" s="39"/>
      <c r="M130" s="202"/>
      <c r="N130" s="203"/>
      <c r="O130" s="71"/>
      <c r="P130" s="71"/>
      <c r="Q130" s="71"/>
      <c r="R130" s="71"/>
      <c r="S130" s="71"/>
      <c r="T130" s="72"/>
      <c r="U130" s="34"/>
      <c r="V130" s="34"/>
      <c r="W130" s="34"/>
      <c r="X130" s="34"/>
      <c r="Y130" s="34"/>
      <c r="Z130" s="34"/>
      <c r="AA130" s="34"/>
      <c r="AB130" s="34"/>
      <c r="AC130" s="34"/>
      <c r="AD130" s="34"/>
      <c r="AE130" s="34"/>
      <c r="AT130" s="17" t="s">
        <v>136</v>
      </c>
      <c r="AU130" s="17" t="s">
        <v>84</v>
      </c>
    </row>
    <row r="131" spans="1:65" s="2" customFormat="1" ht="16.5" customHeight="1">
      <c r="A131" s="34"/>
      <c r="B131" s="35"/>
      <c r="C131" s="186" t="s">
        <v>174</v>
      </c>
      <c r="D131" s="186" t="s">
        <v>129</v>
      </c>
      <c r="E131" s="187" t="s">
        <v>699</v>
      </c>
      <c r="F131" s="188" t="s">
        <v>700</v>
      </c>
      <c r="G131" s="189" t="s">
        <v>212</v>
      </c>
      <c r="H131" s="190">
        <v>1</v>
      </c>
      <c r="I131" s="191"/>
      <c r="J131" s="192">
        <f>ROUND(I131*H131,2)</f>
        <v>0</v>
      </c>
      <c r="K131" s="188" t="s">
        <v>1</v>
      </c>
      <c r="L131" s="39"/>
      <c r="M131" s="193" t="s">
        <v>1</v>
      </c>
      <c r="N131" s="194" t="s">
        <v>41</v>
      </c>
      <c r="O131" s="71"/>
      <c r="P131" s="195">
        <f>O131*H131</f>
        <v>0</v>
      </c>
      <c r="Q131" s="195">
        <v>0</v>
      </c>
      <c r="R131" s="195">
        <f>Q131*H131</f>
        <v>0</v>
      </c>
      <c r="S131" s="195">
        <v>0</v>
      </c>
      <c r="T131" s="196">
        <f>S131*H131</f>
        <v>0</v>
      </c>
      <c r="U131" s="34"/>
      <c r="V131" s="34"/>
      <c r="W131" s="34"/>
      <c r="X131" s="34"/>
      <c r="Y131" s="34"/>
      <c r="Z131" s="34"/>
      <c r="AA131" s="34"/>
      <c r="AB131" s="34"/>
      <c r="AC131" s="34"/>
      <c r="AD131" s="34"/>
      <c r="AE131" s="34"/>
      <c r="AR131" s="197" t="s">
        <v>682</v>
      </c>
      <c r="AT131" s="197" t="s">
        <v>129</v>
      </c>
      <c r="AU131" s="197" t="s">
        <v>84</v>
      </c>
      <c r="AY131" s="17" t="s">
        <v>127</v>
      </c>
      <c r="BE131" s="198">
        <f>IF(N131="základní",J131,0)</f>
        <v>0</v>
      </c>
      <c r="BF131" s="198">
        <f>IF(N131="snížená",J131,0)</f>
        <v>0</v>
      </c>
      <c r="BG131" s="198">
        <f>IF(N131="zákl. přenesená",J131,0)</f>
        <v>0</v>
      </c>
      <c r="BH131" s="198">
        <f>IF(N131="sníž. přenesená",J131,0)</f>
        <v>0</v>
      </c>
      <c r="BI131" s="198">
        <f>IF(N131="nulová",J131,0)</f>
        <v>0</v>
      </c>
      <c r="BJ131" s="17" t="s">
        <v>84</v>
      </c>
      <c r="BK131" s="198">
        <f>ROUND(I131*H131,2)</f>
        <v>0</v>
      </c>
      <c r="BL131" s="17" t="s">
        <v>682</v>
      </c>
      <c r="BM131" s="197" t="s">
        <v>701</v>
      </c>
    </row>
    <row r="132" spans="1:47" s="2" customFormat="1" ht="11.25">
      <c r="A132" s="34"/>
      <c r="B132" s="35"/>
      <c r="C132" s="36"/>
      <c r="D132" s="199" t="s">
        <v>136</v>
      </c>
      <c r="E132" s="36"/>
      <c r="F132" s="200" t="s">
        <v>700</v>
      </c>
      <c r="G132" s="36"/>
      <c r="H132" s="36"/>
      <c r="I132" s="201"/>
      <c r="J132" s="36"/>
      <c r="K132" s="36"/>
      <c r="L132" s="39"/>
      <c r="M132" s="202"/>
      <c r="N132" s="203"/>
      <c r="O132" s="71"/>
      <c r="P132" s="71"/>
      <c r="Q132" s="71"/>
      <c r="R132" s="71"/>
      <c r="S132" s="71"/>
      <c r="T132" s="72"/>
      <c r="U132" s="34"/>
      <c r="V132" s="34"/>
      <c r="W132" s="34"/>
      <c r="X132" s="34"/>
      <c r="Y132" s="34"/>
      <c r="Z132" s="34"/>
      <c r="AA132" s="34"/>
      <c r="AB132" s="34"/>
      <c r="AC132" s="34"/>
      <c r="AD132" s="34"/>
      <c r="AE132" s="34"/>
      <c r="AT132" s="17" t="s">
        <v>136</v>
      </c>
      <c r="AU132" s="17" t="s">
        <v>84</v>
      </c>
    </row>
    <row r="133" spans="1:65" s="2" customFormat="1" ht="24">
      <c r="A133" s="34"/>
      <c r="B133" s="35"/>
      <c r="C133" s="186" t="s">
        <v>179</v>
      </c>
      <c r="D133" s="186" t="s">
        <v>129</v>
      </c>
      <c r="E133" s="187" t="s">
        <v>702</v>
      </c>
      <c r="F133" s="188" t="s">
        <v>703</v>
      </c>
      <c r="G133" s="189" t="s">
        <v>212</v>
      </c>
      <c r="H133" s="190">
        <v>1</v>
      </c>
      <c r="I133" s="191"/>
      <c r="J133" s="192">
        <f>ROUND(I133*H133,2)</f>
        <v>0</v>
      </c>
      <c r="K133" s="188" t="s">
        <v>1</v>
      </c>
      <c r="L133" s="39"/>
      <c r="M133" s="193" t="s">
        <v>1</v>
      </c>
      <c r="N133" s="194" t="s">
        <v>41</v>
      </c>
      <c r="O133" s="71"/>
      <c r="P133" s="195">
        <f>O133*H133</f>
        <v>0</v>
      </c>
      <c r="Q133" s="195">
        <v>0</v>
      </c>
      <c r="R133" s="195">
        <f>Q133*H133</f>
        <v>0</v>
      </c>
      <c r="S133" s="195">
        <v>0</v>
      </c>
      <c r="T133" s="196">
        <f>S133*H133</f>
        <v>0</v>
      </c>
      <c r="U133" s="34"/>
      <c r="V133" s="34"/>
      <c r="W133" s="34"/>
      <c r="X133" s="34"/>
      <c r="Y133" s="34"/>
      <c r="Z133" s="34"/>
      <c r="AA133" s="34"/>
      <c r="AB133" s="34"/>
      <c r="AC133" s="34"/>
      <c r="AD133" s="34"/>
      <c r="AE133" s="34"/>
      <c r="AR133" s="197" t="s">
        <v>682</v>
      </c>
      <c r="AT133" s="197" t="s">
        <v>129</v>
      </c>
      <c r="AU133" s="197" t="s">
        <v>84</v>
      </c>
      <c r="AY133" s="17" t="s">
        <v>127</v>
      </c>
      <c r="BE133" s="198">
        <f>IF(N133="základní",J133,0)</f>
        <v>0</v>
      </c>
      <c r="BF133" s="198">
        <f>IF(N133="snížená",J133,0)</f>
        <v>0</v>
      </c>
      <c r="BG133" s="198">
        <f>IF(N133="zákl. přenesená",J133,0)</f>
        <v>0</v>
      </c>
      <c r="BH133" s="198">
        <f>IF(N133="sníž. přenesená",J133,0)</f>
        <v>0</v>
      </c>
      <c r="BI133" s="198">
        <f>IF(N133="nulová",J133,0)</f>
        <v>0</v>
      </c>
      <c r="BJ133" s="17" t="s">
        <v>84</v>
      </c>
      <c r="BK133" s="198">
        <f>ROUND(I133*H133,2)</f>
        <v>0</v>
      </c>
      <c r="BL133" s="17" t="s">
        <v>682</v>
      </c>
      <c r="BM133" s="197" t="s">
        <v>704</v>
      </c>
    </row>
    <row r="134" spans="1:47" s="2" customFormat="1" ht="11.25">
      <c r="A134" s="34"/>
      <c r="B134" s="35"/>
      <c r="C134" s="36"/>
      <c r="D134" s="199" t="s">
        <v>136</v>
      </c>
      <c r="E134" s="36"/>
      <c r="F134" s="200" t="s">
        <v>703</v>
      </c>
      <c r="G134" s="36"/>
      <c r="H134" s="36"/>
      <c r="I134" s="201"/>
      <c r="J134" s="36"/>
      <c r="K134" s="36"/>
      <c r="L134" s="39"/>
      <c r="M134" s="202"/>
      <c r="N134" s="203"/>
      <c r="O134" s="71"/>
      <c r="P134" s="71"/>
      <c r="Q134" s="71"/>
      <c r="R134" s="71"/>
      <c r="S134" s="71"/>
      <c r="T134" s="72"/>
      <c r="U134" s="34"/>
      <c r="V134" s="34"/>
      <c r="W134" s="34"/>
      <c r="X134" s="34"/>
      <c r="Y134" s="34"/>
      <c r="Z134" s="34"/>
      <c r="AA134" s="34"/>
      <c r="AB134" s="34"/>
      <c r="AC134" s="34"/>
      <c r="AD134" s="34"/>
      <c r="AE134" s="34"/>
      <c r="AT134" s="17" t="s">
        <v>136</v>
      </c>
      <c r="AU134" s="17" t="s">
        <v>84</v>
      </c>
    </row>
    <row r="135" spans="1:65" s="2" customFormat="1" ht="16.5" customHeight="1">
      <c r="A135" s="34"/>
      <c r="B135" s="35"/>
      <c r="C135" s="186" t="s">
        <v>185</v>
      </c>
      <c r="D135" s="186" t="s">
        <v>129</v>
      </c>
      <c r="E135" s="187" t="s">
        <v>705</v>
      </c>
      <c r="F135" s="188" t="s">
        <v>706</v>
      </c>
      <c r="G135" s="189" t="s">
        <v>212</v>
      </c>
      <c r="H135" s="190">
        <v>1</v>
      </c>
      <c r="I135" s="191"/>
      <c r="J135" s="192">
        <f>ROUND(I135*H135,2)</f>
        <v>0</v>
      </c>
      <c r="K135" s="188" t="s">
        <v>1</v>
      </c>
      <c r="L135" s="39"/>
      <c r="M135" s="193" t="s">
        <v>1</v>
      </c>
      <c r="N135" s="194" t="s">
        <v>41</v>
      </c>
      <c r="O135" s="71"/>
      <c r="P135" s="195">
        <f>O135*H135</f>
        <v>0</v>
      </c>
      <c r="Q135" s="195">
        <v>0</v>
      </c>
      <c r="R135" s="195">
        <f>Q135*H135</f>
        <v>0</v>
      </c>
      <c r="S135" s="195">
        <v>0</v>
      </c>
      <c r="T135" s="196">
        <f>S135*H135</f>
        <v>0</v>
      </c>
      <c r="U135" s="34"/>
      <c r="V135" s="34"/>
      <c r="W135" s="34"/>
      <c r="X135" s="34"/>
      <c r="Y135" s="34"/>
      <c r="Z135" s="34"/>
      <c r="AA135" s="34"/>
      <c r="AB135" s="34"/>
      <c r="AC135" s="34"/>
      <c r="AD135" s="34"/>
      <c r="AE135" s="34"/>
      <c r="AR135" s="197" t="s">
        <v>682</v>
      </c>
      <c r="AT135" s="197" t="s">
        <v>129</v>
      </c>
      <c r="AU135" s="197" t="s">
        <v>84</v>
      </c>
      <c r="AY135" s="17" t="s">
        <v>127</v>
      </c>
      <c r="BE135" s="198">
        <f>IF(N135="základní",J135,0)</f>
        <v>0</v>
      </c>
      <c r="BF135" s="198">
        <f>IF(N135="snížená",J135,0)</f>
        <v>0</v>
      </c>
      <c r="BG135" s="198">
        <f>IF(N135="zákl. přenesená",J135,0)</f>
        <v>0</v>
      </c>
      <c r="BH135" s="198">
        <f>IF(N135="sníž. přenesená",J135,0)</f>
        <v>0</v>
      </c>
      <c r="BI135" s="198">
        <f>IF(N135="nulová",J135,0)</f>
        <v>0</v>
      </c>
      <c r="BJ135" s="17" t="s">
        <v>84</v>
      </c>
      <c r="BK135" s="198">
        <f>ROUND(I135*H135,2)</f>
        <v>0</v>
      </c>
      <c r="BL135" s="17" t="s">
        <v>682</v>
      </c>
      <c r="BM135" s="197" t="s">
        <v>707</v>
      </c>
    </row>
    <row r="136" spans="1:47" s="2" customFormat="1" ht="11.25">
      <c r="A136" s="34"/>
      <c r="B136" s="35"/>
      <c r="C136" s="36"/>
      <c r="D136" s="199" t="s">
        <v>136</v>
      </c>
      <c r="E136" s="36"/>
      <c r="F136" s="200" t="s">
        <v>706</v>
      </c>
      <c r="G136" s="36"/>
      <c r="H136" s="36"/>
      <c r="I136" s="201"/>
      <c r="J136" s="36"/>
      <c r="K136" s="36"/>
      <c r="L136" s="39"/>
      <c r="M136" s="202"/>
      <c r="N136" s="203"/>
      <c r="O136" s="71"/>
      <c r="P136" s="71"/>
      <c r="Q136" s="71"/>
      <c r="R136" s="71"/>
      <c r="S136" s="71"/>
      <c r="T136" s="72"/>
      <c r="U136" s="34"/>
      <c r="V136" s="34"/>
      <c r="W136" s="34"/>
      <c r="X136" s="34"/>
      <c r="Y136" s="34"/>
      <c r="Z136" s="34"/>
      <c r="AA136" s="34"/>
      <c r="AB136" s="34"/>
      <c r="AC136" s="34"/>
      <c r="AD136" s="34"/>
      <c r="AE136" s="34"/>
      <c r="AT136" s="17" t="s">
        <v>136</v>
      </c>
      <c r="AU136" s="17" t="s">
        <v>84</v>
      </c>
    </row>
    <row r="137" spans="1:47" s="2" customFormat="1" ht="48.75">
      <c r="A137" s="34"/>
      <c r="B137" s="35"/>
      <c r="C137" s="36"/>
      <c r="D137" s="199" t="s">
        <v>207</v>
      </c>
      <c r="E137" s="36"/>
      <c r="F137" s="226" t="s">
        <v>708</v>
      </c>
      <c r="G137" s="36"/>
      <c r="H137" s="36"/>
      <c r="I137" s="201"/>
      <c r="J137" s="36"/>
      <c r="K137" s="36"/>
      <c r="L137" s="39"/>
      <c r="M137" s="251"/>
      <c r="N137" s="252"/>
      <c r="O137" s="253"/>
      <c r="P137" s="253"/>
      <c r="Q137" s="253"/>
      <c r="R137" s="253"/>
      <c r="S137" s="253"/>
      <c r="T137" s="254"/>
      <c r="U137" s="34"/>
      <c r="V137" s="34"/>
      <c r="W137" s="34"/>
      <c r="X137" s="34"/>
      <c r="Y137" s="34"/>
      <c r="Z137" s="34"/>
      <c r="AA137" s="34"/>
      <c r="AB137" s="34"/>
      <c r="AC137" s="34"/>
      <c r="AD137" s="34"/>
      <c r="AE137" s="34"/>
      <c r="AT137" s="17" t="s">
        <v>207</v>
      </c>
      <c r="AU137" s="17" t="s">
        <v>84</v>
      </c>
    </row>
    <row r="138" spans="1:31" s="2" customFormat="1" ht="6.95" customHeight="1">
      <c r="A138" s="34"/>
      <c r="B138" s="54"/>
      <c r="C138" s="55"/>
      <c r="D138" s="55"/>
      <c r="E138" s="55"/>
      <c r="F138" s="55"/>
      <c r="G138" s="55"/>
      <c r="H138" s="55"/>
      <c r="I138" s="55"/>
      <c r="J138" s="55"/>
      <c r="K138" s="55"/>
      <c r="L138" s="39"/>
      <c r="M138" s="34"/>
      <c r="O138" s="34"/>
      <c r="P138" s="34"/>
      <c r="Q138" s="34"/>
      <c r="R138" s="34"/>
      <c r="S138" s="34"/>
      <c r="T138" s="34"/>
      <c r="U138" s="34"/>
      <c r="V138" s="34"/>
      <c r="W138" s="34"/>
      <c r="X138" s="34"/>
      <c r="Y138" s="34"/>
      <c r="Z138" s="34"/>
      <c r="AA138" s="34"/>
      <c r="AB138" s="34"/>
      <c r="AC138" s="34"/>
      <c r="AD138" s="34"/>
      <c r="AE138" s="34"/>
    </row>
  </sheetData>
  <sheetProtection algorithmName="SHA-512" hashValue="eFvpsDCoRFOoSmmne43B6+eSdc2j35/ttnW4O/D4+tQ/kWPbPA5y2N1ZpSQt9YHOEwXvsgUGAblyf2qUo11sDQ==" saltValue="f57Cfb1fjcmUH3QuO74b+HooO+BWaCgI9COd/GPZwhJ7YfBiCTJjsLwF0K02PsuzhlNCnuHW6zUzbmmEpAfKXw==" spinCount="100000" sheet="1" objects="1" scenarios="1" formatColumns="0" formatRows="0" autoFilter="0"/>
  <autoFilter ref="C116:K137"/>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8"/>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08"/>
      <c r="C3" s="109"/>
      <c r="D3" s="109"/>
      <c r="E3" s="109"/>
      <c r="F3" s="109"/>
      <c r="G3" s="109"/>
      <c r="H3" s="20"/>
    </row>
    <row r="4" spans="2:8" s="1" customFormat="1" ht="24.95" customHeight="1">
      <c r="B4" s="20"/>
      <c r="C4" s="110" t="s">
        <v>709</v>
      </c>
      <c r="H4" s="20"/>
    </row>
    <row r="5" spans="2:8" s="1" customFormat="1" ht="12" customHeight="1">
      <c r="B5" s="20"/>
      <c r="C5" s="255" t="s">
        <v>13</v>
      </c>
      <c r="D5" s="316" t="s">
        <v>14</v>
      </c>
      <c r="E5" s="309"/>
      <c r="F5" s="309"/>
      <c r="H5" s="20"/>
    </row>
    <row r="6" spans="2:8" s="1" customFormat="1" ht="36.95" customHeight="1">
      <c r="B6" s="20"/>
      <c r="C6" s="256" t="s">
        <v>16</v>
      </c>
      <c r="D6" s="320" t="s">
        <v>17</v>
      </c>
      <c r="E6" s="309"/>
      <c r="F6" s="309"/>
      <c r="H6" s="20"/>
    </row>
    <row r="7" spans="2:8" s="1" customFormat="1" ht="16.5" customHeight="1">
      <c r="B7" s="20"/>
      <c r="C7" s="112" t="s">
        <v>22</v>
      </c>
      <c r="D7" s="114" t="str">
        <f>'Rekapitulace stavby'!AN8</f>
        <v>24. 4. 2020</v>
      </c>
      <c r="H7" s="20"/>
    </row>
    <row r="8" spans="1:8" s="2" customFormat="1" ht="10.9" customHeight="1">
      <c r="A8" s="34"/>
      <c r="B8" s="39"/>
      <c r="C8" s="34"/>
      <c r="D8" s="34"/>
      <c r="E8" s="34"/>
      <c r="F8" s="34"/>
      <c r="G8" s="34"/>
      <c r="H8" s="39"/>
    </row>
    <row r="9" spans="1:8" s="11" customFormat="1" ht="29.25" customHeight="1">
      <c r="A9" s="159"/>
      <c r="B9" s="257"/>
      <c r="C9" s="258" t="s">
        <v>57</v>
      </c>
      <c r="D9" s="259" t="s">
        <v>58</v>
      </c>
      <c r="E9" s="259" t="s">
        <v>114</v>
      </c>
      <c r="F9" s="260" t="s">
        <v>710</v>
      </c>
      <c r="G9" s="159"/>
      <c r="H9" s="257"/>
    </row>
    <row r="10" spans="1:8" s="2" customFormat="1" ht="26.45" customHeight="1">
      <c r="A10" s="34"/>
      <c r="B10" s="39"/>
      <c r="C10" s="261" t="s">
        <v>711</v>
      </c>
      <c r="D10" s="261" t="s">
        <v>88</v>
      </c>
      <c r="E10" s="34"/>
      <c r="F10" s="34"/>
      <c r="G10" s="34"/>
      <c r="H10" s="39"/>
    </row>
    <row r="11" spans="1:8" s="2" customFormat="1" ht="16.9" customHeight="1">
      <c r="A11" s="34"/>
      <c r="B11" s="39"/>
      <c r="C11" s="262" t="s">
        <v>233</v>
      </c>
      <c r="D11" s="263" t="s">
        <v>1</v>
      </c>
      <c r="E11" s="264" t="s">
        <v>1</v>
      </c>
      <c r="F11" s="265">
        <v>1425</v>
      </c>
      <c r="G11" s="34"/>
      <c r="H11" s="39"/>
    </row>
    <row r="12" spans="1:8" s="2" customFormat="1" ht="16.9" customHeight="1">
      <c r="A12" s="34"/>
      <c r="B12" s="39"/>
      <c r="C12" s="266" t="s">
        <v>1</v>
      </c>
      <c r="D12" s="266" t="s">
        <v>240</v>
      </c>
      <c r="E12" s="17" t="s">
        <v>1</v>
      </c>
      <c r="F12" s="267">
        <v>0</v>
      </c>
      <c r="G12" s="34"/>
      <c r="H12" s="39"/>
    </row>
    <row r="13" spans="1:8" s="2" customFormat="1" ht="16.9" customHeight="1">
      <c r="A13" s="34"/>
      <c r="B13" s="39"/>
      <c r="C13" s="266" t="s">
        <v>1</v>
      </c>
      <c r="D13" s="266" t="s">
        <v>241</v>
      </c>
      <c r="E13" s="17" t="s">
        <v>1</v>
      </c>
      <c r="F13" s="267">
        <v>0</v>
      </c>
      <c r="G13" s="34"/>
      <c r="H13" s="39"/>
    </row>
    <row r="14" spans="1:8" s="2" customFormat="1" ht="16.9" customHeight="1">
      <c r="A14" s="34"/>
      <c r="B14" s="39"/>
      <c r="C14" s="266" t="s">
        <v>1</v>
      </c>
      <c r="D14" s="266" t="s">
        <v>242</v>
      </c>
      <c r="E14" s="17" t="s">
        <v>1</v>
      </c>
      <c r="F14" s="267">
        <v>570</v>
      </c>
      <c r="G14" s="34"/>
      <c r="H14" s="39"/>
    </row>
    <row r="15" spans="1:8" s="2" customFormat="1" ht="16.9" customHeight="1">
      <c r="A15" s="34"/>
      <c r="B15" s="39"/>
      <c r="C15" s="266" t="s">
        <v>1</v>
      </c>
      <c r="D15" s="266" t="s">
        <v>243</v>
      </c>
      <c r="E15" s="17" t="s">
        <v>1</v>
      </c>
      <c r="F15" s="267">
        <v>0</v>
      </c>
      <c r="G15" s="34"/>
      <c r="H15" s="39"/>
    </row>
    <row r="16" spans="1:8" s="2" customFormat="1" ht="16.9" customHeight="1">
      <c r="A16" s="34"/>
      <c r="B16" s="39"/>
      <c r="C16" s="266" t="s">
        <v>1</v>
      </c>
      <c r="D16" s="266" t="s">
        <v>244</v>
      </c>
      <c r="E16" s="17" t="s">
        <v>1</v>
      </c>
      <c r="F16" s="267">
        <v>855</v>
      </c>
      <c r="G16" s="34"/>
      <c r="H16" s="39"/>
    </row>
    <row r="17" spans="1:8" s="2" customFormat="1" ht="16.9" customHeight="1">
      <c r="A17" s="34"/>
      <c r="B17" s="39"/>
      <c r="C17" s="266" t="s">
        <v>233</v>
      </c>
      <c r="D17" s="266" t="s">
        <v>142</v>
      </c>
      <c r="E17" s="17" t="s">
        <v>1</v>
      </c>
      <c r="F17" s="267">
        <v>1425</v>
      </c>
      <c r="G17" s="34"/>
      <c r="H17" s="39"/>
    </row>
    <row r="18" spans="1:8" s="2" customFormat="1" ht="16.9" customHeight="1">
      <c r="A18" s="34"/>
      <c r="B18" s="39"/>
      <c r="C18" s="268" t="s">
        <v>712</v>
      </c>
      <c r="D18" s="34"/>
      <c r="E18" s="34"/>
      <c r="F18" s="34"/>
      <c r="G18" s="34"/>
      <c r="H18" s="39"/>
    </row>
    <row r="19" spans="1:8" s="2" customFormat="1" ht="16.9" customHeight="1">
      <c r="A19" s="34"/>
      <c r="B19" s="39"/>
      <c r="C19" s="266" t="s">
        <v>236</v>
      </c>
      <c r="D19" s="266" t="s">
        <v>237</v>
      </c>
      <c r="E19" s="17" t="s">
        <v>223</v>
      </c>
      <c r="F19" s="267">
        <v>1425</v>
      </c>
      <c r="G19" s="34"/>
      <c r="H19" s="39"/>
    </row>
    <row r="20" spans="1:8" s="2" customFormat="1" ht="16.9" customHeight="1">
      <c r="A20" s="34"/>
      <c r="B20" s="39"/>
      <c r="C20" s="266" t="s">
        <v>245</v>
      </c>
      <c r="D20" s="266" t="s">
        <v>246</v>
      </c>
      <c r="E20" s="17" t="s">
        <v>223</v>
      </c>
      <c r="F20" s="267">
        <v>712.5</v>
      </c>
      <c r="G20" s="34"/>
      <c r="H20" s="39"/>
    </row>
    <row r="21" spans="1:8" s="2" customFormat="1" ht="16.9" customHeight="1">
      <c r="A21" s="34"/>
      <c r="B21" s="39"/>
      <c r="C21" s="266" t="s">
        <v>252</v>
      </c>
      <c r="D21" s="266" t="s">
        <v>253</v>
      </c>
      <c r="E21" s="17" t="s">
        <v>223</v>
      </c>
      <c r="F21" s="267">
        <v>1425</v>
      </c>
      <c r="G21" s="34"/>
      <c r="H21" s="39"/>
    </row>
    <row r="22" spans="1:8" s="2" customFormat="1" ht="22.5">
      <c r="A22" s="34"/>
      <c r="B22" s="39"/>
      <c r="C22" s="266" t="s">
        <v>257</v>
      </c>
      <c r="D22" s="266" t="s">
        <v>258</v>
      </c>
      <c r="E22" s="17" t="s">
        <v>223</v>
      </c>
      <c r="F22" s="267">
        <v>21375</v>
      </c>
      <c r="G22" s="34"/>
      <c r="H22" s="39"/>
    </row>
    <row r="23" spans="1:8" s="2" customFormat="1" ht="16.9" customHeight="1">
      <c r="A23" s="34"/>
      <c r="B23" s="39"/>
      <c r="C23" s="266" t="s">
        <v>264</v>
      </c>
      <c r="D23" s="266" t="s">
        <v>265</v>
      </c>
      <c r="E23" s="17" t="s">
        <v>223</v>
      </c>
      <c r="F23" s="267">
        <v>1425</v>
      </c>
      <c r="G23" s="34"/>
      <c r="H23" s="39"/>
    </row>
    <row r="24" spans="1:8" s="2" customFormat="1" ht="16.9" customHeight="1">
      <c r="A24" s="34"/>
      <c r="B24" s="39"/>
      <c r="C24" s="266" t="s">
        <v>268</v>
      </c>
      <c r="D24" s="266" t="s">
        <v>269</v>
      </c>
      <c r="E24" s="17" t="s">
        <v>223</v>
      </c>
      <c r="F24" s="267">
        <v>1425</v>
      </c>
      <c r="G24" s="34"/>
      <c r="H24" s="39"/>
    </row>
    <row r="25" spans="1:8" s="2" customFormat="1" ht="16.9" customHeight="1">
      <c r="A25" s="34"/>
      <c r="B25" s="39"/>
      <c r="C25" s="266" t="s">
        <v>286</v>
      </c>
      <c r="D25" s="266" t="s">
        <v>287</v>
      </c>
      <c r="E25" s="17" t="s">
        <v>223</v>
      </c>
      <c r="F25" s="267">
        <v>1425</v>
      </c>
      <c r="G25" s="34"/>
      <c r="H25" s="39"/>
    </row>
    <row r="26" spans="1:8" s="2" customFormat="1" ht="26.45" customHeight="1">
      <c r="A26" s="34"/>
      <c r="B26" s="39"/>
      <c r="C26" s="261" t="s">
        <v>713</v>
      </c>
      <c r="D26" s="261" t="s">
        <v>91</v>
      </c>
      <c r="E26" s="34"/>
      <c r="F26" s="34"/>
      <c r="G26" s="34"/>
      <c r="H26" s="39"/>
    </row>
    <row r="27" spans="1:8" s="2" customFormat="1" ht="16.9" customHeight="1">
      <c r="A27" s="34"/>
      <c r="B27" s="39"/>
      <c r="C27" s="262" t="s">
        <v>290</v>
      </c>
      <c r="D27" s="263" t="s">
        <v>1</v>
      </c>
      <c r="E27" s="264" t="s">
        <v>1</v>
      </c>
      <c r="F27" s="265">
        <v>517.84</v>
      </c>
      <c r="G27" s="34"/>
      <c r="H27" s="39"/>
    </row>
    <row r="28" spans="1:8" s="2" customFormat="1" ht="16.9" customHeight="1">
      <c r="A28" s="34"/>
      <c r="B28" s="39"/>
      <c r="C28" s="266" t="s">
        <v>1</v>
      </c>
      <c r="D28" s="266" t="s">
        <v>318</v>
      </c>
      <c r="E28" s="17" t="s">
        <v>1</v>
      </c>
      <c r="F28" s="267">
        <v>0</v>
      </c>
      <c r="G28" s="34"/>
      <c r="H28" s="39"/>
    </row>
    <row r="29" spans="1:8" s="2" customFormat="1" ht="16.9" customHeight="1">
      <c r="A29" s="34"/>
      <c r="B29" s="39"/>
      <c r="C29" s="266" t="s">
        <v>1</v>
      </c>
      <c r="D29" s="266" t="s">
        <v>338</v>
      </c>
      <c r="E29" s="17" t="s">
        <v>1</v>
      </c>
      <c r="F29" s="267">
        <v>347.8</v>
      </c>
      <c r="G29" s="34"/>
      <c r="H29" s="39"/>
    </row>
    <row r="30" spans="1:8" s="2" customFormat="1" ht="16.9" customHeight="1">
      <c r="A30" s="34"/>
      <c r="B30" s="39"/>
      <c r="C30" s="266" t="s">
        <v>1</v>
      </c>
      <c r="D30" s="266" t="s">
        <v>320</v>
      </c>
      <c r="E30" s="17" t="s">
        <v>1</v>
      </c>
      <c r="F30" s="267">
        <v>0</v>
      </c>
      <c r="G30" s="34"/>
      <c r="H30" s="39"/>
    </row>
    <row r="31" spans="1:8" s="2" customFormat="1" ht="16.9" customHeight="1">
      <c r="A31" s="34"/>
      <c r="B31" s="39"/>
      <c r="C31" s="266" t="s">
        <v>1</v>
      </c>
      <c r="D31" s="266" t="s">
        <v>339</v>
      </c>
      <c r="E31" s="17" t="s">
        <v>1</v>
      </c>
      <c r="F31" s="267">
        <v>170.04</v>
      </c>
      <c r="G31" s="34"/>
      <c r="H31" s="39"/>
    </row>
    <row r="32" spans="1:8" s="2" customFormat="1" ht="16.9" customHeight="1">
      <c r="A32" s="34"/>
      <c r="B32" s="39"/>
      <c r="C32" s="266" t="s">
        <v>290</v>
      </c>
      <c r="D32" s="266" t="s">
        <v>142</v>
      </c>
      <c r="E32" s="17" t="s">
        <v>1</v>
      </c>
      <c r="F32" s="267">
        <v>517.84</v>
      </c>
      <c r="G32" s="34"/>
      <c r="H32" s="39"/>
    </row>
    <row r="33" spans="1:8" s="2" customFormat="1" ht="16.9" customHeight="1">
      <c r="A33" s="34"/>
      <c r="B33" s="39"/>
      <c r="C33" s="268" t="s">
        <v>712</v>
      </c>
      <c r="D33" s="34"/>
      <c r="E33" s="34"/>
      <c r="F33" s="34"/>
      <c r="G33" s="34"/>
      <c r="H33" s="39"/>
    </row>
    <row r="34" spans="1:8" s="2" customFormat="1" ht="16.9" customHeight="1">
      <c r="A34" s="34"/>
      <c r="B34" s="39"/>
      <c r="C34" s="266" t="s">
        <v>334</v>
      </c>
      <c r="D34" s="266" t="s">
        <v>335</v>
      </c>
      <c r="E34" s="17" t="s">
        <v>223</v>
      </c>
      <c r="F34" s="267">
        <v>517.84</v>
      </c>
      <c r="G34" s="34"/>
      <c r="H34" s="39"/>
    </row>
    <row r="35" spans="1:8" s="2" customFormat="1" ht="16.9" customHeight="1">
      <c r="A35" s="34"/>
      <c r="B35" s="39"/>
      <c r="C35" s="266" t="s">
        <v>340</v>
      </c>
      <c r="D35" s="266" t="s">
        <v>341</v>
      </c>
      <c r="E35" s="17" t="s">
        <v>223</v>
      </c>
      <c r="F35" s="267">
        <v>155.352</v>
      </c>
      <c r="G35" s="34"/>
      <c r="H35" s="39"/>
    </row>
    <row r="36" spans="1:8" s="2" customFormat="1" ht="16.9" customHeight="1">
      <c r="A36" s="34"/>
      <c r="B36" s="39"/>
      <c r="C36" s="262" t="s">
        <v>352</v>
      </c>
      <c r="D36" s="263" t="s">
        <v>1</v>
      </c>
      <c r="E36" s="264" t="s">
        <v>1</v>
      </c>
      <c r="F36" s="265">
        <v>35.74</v>
      </c>
      <c r="G36" s="34"/>
      <c r="H36" s="39"/>
    </row>
    <row r="37" spans="1:8" s="2" customFormat="1" ht="16.9" customHeight="1">
      <c r="A37" s="34"/>
      <c r="B37" s="39"/>
      <c r="C37" s="266" t="s">
        <v>1</v>
      </c>
      <c r="D37" s="266" t="s">
        <v>318</v>
      </c>
      <c r="E37" s="17" t="s">
        <v>1</v>
      </c>
      <c r="F37" s="267">
        <v>0</v>
      </c>
      <c r="G37" s="34"/>
      <c r="H37" s="39"/>
    </row>
    <row r="38" spans="1:8" s="2" customFormat="1" ht="16.9" customHeight="1">
      <c r="A38" s="34"/>
      <c r="B38" s="39"/>
      <c r="C38" s="266" t="s">
        <v>1</v>
      </c>
      <c r="D38" s="266" t="s">
        <v>350</v>
      </c>
      <c r="E38" s="17" t="s">
        <v>1</v>
      </c>
      <c r="F38" s="267">
        <v>20.16</v>
      </c>
      <c r="G38" s="34"/>
      <c r="H38" s="39"/>
    </row>
    <row r="39" spans="1:8" s="2" customFormat="1" ht="16.9" customHeight="1">
      <c r="A39" s="34"/>
      <c r="B39" s="39"/>
      <c r="C39" s="266" t="s">
        <v>1</v>
      </c>
      <c r="D39" s="266" t="s">
        <v>320</v>
      </c>
      <c r="E39" s="17" t="s">
        <v>1</v>
      </c>
      <c r="F39" s="267">
        <v>0</v>
      </c>
      <c r="G39" s="34"/>
      <c r="H39" s="39"/>
    </row>
    <row r="40" spans="1:8" s="2" customFormat="1" ht="16.9" customHeight="1">
      <c r="A40" s="34"/>
      <c r="B40" s="39"/>
      <c r="C40" s="266" t="s">
        <v>1</v>
      </c>
      <c r="D40" s="266" t="s">
        <v>351</v>
      </c>
      <c r="E40" s="17" t="s">
        <v>1</v>
      </c>
      <c r="F40" s="267">
        <v>15.58</v>
      </c>
      <c r="G40" s="34"/>
      <c r="H40" s="39"/>
    </row>
    <row r="41" spans="1:8" s="2" customFormat="1" ht="16.9" customHeight="1">
      <c r="A41" s="34"/>
      <c r="B41" s="39"/>
      <c r="C41" s="266" t="s">
        <v>352</v>
      </c>
      <c r="D41" s="266" t="s">
        <v>142</v>
      </c>
      <c r="E41" s="17" t="s">
        <v>1</v>
      </c>
      <c r="F41" s="267">
        <v>35.74</v>
      </c>
      <c r="G41" s="34"/>
      <c r="H41" s="39"/>
    </row>
    <row r="42" spans="1:8" s="2" customFormat="1" ht="16.9" customHeight="1">
      <c r="A42" s="34"/>
      <c r="B42" s="39"/>
      <c r="C42" s="262" t="s">
        <v>292</v>
      </c>
      <c r="D42" s="263" t="s">
        <v>1</v>
      </c>
      <c r="E42" s="264" t="s">
        <v>1</v>
      </c>
      <c r="F42" s="265">
        <v>763.44</v>
      </c>
      <c r="G42" s="34"/>
      <c r="H42" s="39"/>
    </row>
    <row r="43" spans="1:8" s="2" customFormat="1" ht="16.9" customHeight="1">
      <c r="A43" s="34"/>
      <c r="B43" s="39"/>
      <c r="C43" s="266" t="s">
        <v>1</v>
      </c>
      <c r="D43" s="266" t="s">
        <v>318</v>
      </c>
      <c r="E43" s="17" t="s">
        <v>1</v>
      </c>
      <c r="F43" s="267">
        <v>0</v>
      </c>
      <c r="G43" s="34"/>
      <c r="H43" s="39"/>
    </row>
    <row r="44" spans="1:8" s="2" customFormat="1" ht="16.9" customHeight="1">
      <c r="A44" s="34"/>
      <c r="B44" s="39"/>
      <c r="C44" s="266" t="s">
        <v>1</v>
      </c>
      <c r="D44" s="266" t="s">
        <v>365</v>
      </c>
      <c r="E44" s="17" t="s">
        <v>1</v>
      </c>
      <c r="F44" s="267">
        <v>498.82</v>
      </c>
      <c r="G44" s="34"/>
      <c r="H44" s="39"/>
    </row>
    <row r="45" spans="1:8" s="2" customFormat="1" ht="16.9" customHeight="1">
      <c r="A45" s="34"/>
      <c r="B45" s="39"/>
      <c r="C45" s="266" t="s">
        <v>1</v>
      </c>
      <c r="D45" s="266" t="s">
        <v>320</v>
      </c>
      <c r="E45" s="17" t="s">
        <v>1</v>
      </c>
      <c r="F45" s="267">
        <v>0</v>
      </c>
      <c r="G45" s="34"/>
      <c r="H45" s="39"/>
    </row>
    <row r="46" spans="1:8" s="2" customFormat="1" ht="16.9" customHeight="1">
      <c r="A46" s="34"/>
      <c r="B46" s="39"/>
      <c r="C46" s="266" t="s">
        <v>1</v>
      </c>
      <c r="D46" s="266" t="s">
        <v>366</v>
      </c>
      <c r="E46" s="17" t="s">
        <v>1</v>
      </c>
      <c r="F46" s="267">
        <v>264.62</v>
      </c>
      <c r="G46" s="34"/>
      <c r="H46" s="39"/>
    </row>
    <row r="47" spans="1:8" s="2" customFormat="1" ht="16.9" customHeight="1">
      <c r="A47" s="34"/>
      <c r="B47" s="39"/>
      <c r="C47" s="266" t="s">
        <v>292</v>
      </c>
      <c r="D47" s="266" t="s">
        <v>142</v>
      </c>
      <c r="E47" s="17" t="s">
        <v>1</v>
      </c>
      <c r="F47" s="267">
        <v>763.44</v>
      </c>
      <c r="G47" s="34"/>
      <c r="H47" s="39"/>
    </row>
    <row r="48" spans="1:8" s="2" customFormat="1" ht="16.9" customHeight="1">
      <c r="A48" s="34"/>
      <c r="B48" s="39"/>
      <c r="C48" s="268" t="s">
        <v>712</v>
      </c>
      <c r="D48" s="34"/>
      <c r="E48" s="34"/>
      <c r="F48" s="34"/>
      <c r="G48" s="34"/>
      <c r="H48" s="39"/>
    </row>
    <row r="49" spans="1:8" s="2" customFormat="1" ht="22.5">
      <c r="A49" s="34"/>
      <c r="B49" s="39"/>
      <c r="C49" s="266" t="s">
        <v>361</v>
      </c>
      <c r="D49" s="266" t="s">
        <v>362</v>
      </c>
      <c r="E49" s="17" t="s">
        <v>223</v>
      </c>
      <c r="F49" s="267">
        <v>763.44</v>
      </c>
      <c r="G49" s="34"/>
      <c r="H49" s="39"/>
    </row>
    <row r="50" spans="1:8" s="2" customFormat="1" ht="16.9" customHeight="1">
      <c r="A50" s="34"/>
      <c r="B50" s="39"/>
      <c r="C50" s="266" t="s">
        <v>310</v>
      </c>
      <c r="D50" s="266" t="s">
        <v>311</v>
      </c>
      <c r="E50" s="17" t="s">
        <v>223</v>
      </c>
      <c r="F50" s="267">
        <v>763.44</v>
      </c>
      <c r="G50" s="34"/>
      <c r="H50" s="39"/>
    </row>
    <row r="51" spans="1:8" s="2" customFormat="1" ht="16.9" customHeight="1">
      <c r="A51" s="34"/>
      <c r="B51" s="39"/>
      <c r="C51" s="266" t="s">
        <v>353</v>
      </c>
      <c r="D51" s="266" t="s">
        <v>354</v>
      </c>
      <c r="E51" s="17" t="s">
        <v>223</v>
      </c>
      <c r="F51" s="267">
        <v>763.44</v>
      </c>
      <c r="G51" s="34"/>
      <c r="H51" s="39"/>
    </row>
    <row r="52" spans="1:8" s="2" customFormat="1" ht="16.9" customHeight="1">
      <c r="A52" s="34"/>
      <c r="B52" s="39"/>
      <c r="C52" s="266" t="s">
        <v>252</v>
      </c>
      <c r="D52" s="266" t="s">
        <v>253</v>
      </c>
      <c r="E52" s="17" t="s">
        <v>223</v>
      </c>
      <c r="F52" s="267">
        <v>1348.44</v>
      </c>
      <c r="G52" s="34"/>
      <c r="H52" s="39"/>
    </row>
    <row r="53" spans="1:8" s="2" customFormat="1" ht="22.5">
      <c r="A53" s="34"/>
      <c r="B53" s="39"/>
      <c r="C53" s="266" t="s">
        <v>257</v>
      </c>
      <c r="D53" s="266" t="s">
        <v>258</v>
      </c>
      <c r="E53" s="17" t="s">
        <v>223</v>
      </c>
      <c r="F53" s="267">
        <v>20226.6</v>
      </c>
      <c r="G53" s="34"/>
      <c r="H53" s="39"/>
    </row>
    <row r="54" spans="1:8" s="2" customFormat="1" ht="16.9" customHeight="1">
      <c r="A54" s="34"/>
      <c r="B54" s="39"/>
      <c r="C54" s="266" t="s">
        <v>264</v>
      </c>
      <c r="D54" s="266" t="s">
        <v>265</v>
      </c>
      <c r="E54" s="17" t="s">
        <v>223</v>
      </c>
      <c r="F54" s="267">
        <v>1348.44</v>
      </c>
      <c r="G54" s="34"/>
      <c r="H54" s="39"/>
    </row>
    <row r="55" spans="1:8" s="2" customFormat="1" ht="26.45" customHeight="1">
      <c r="A55" s="34"/>
      <c r="B55" s="39"/>
      <c r="C55" s="261" t="s">
        <v>714</v>
      </c>
      <c r="D55" s="261" t="s">
        <v>94</v>
      </c>
      <c r="E55" s="34"/>
      <c r="F55" s="34"/>
      <c r="G55" s="34"/>
      <c r="H55" s="39"/>
    </row>
    <row r="56" spans="1:8" s="2" customFormat="1" ht="16.9" customHeight="1">
      <c r="A56" s="34"/>
      <c r="B56" s="39"/>
      <c r="C56" s="262" t="s">
        <v>470</v>
      </c>
      <c r="D56" s="263" t="s">
        <v>1</v>
      </c>
      <c r="E56" s="264" t="s">
        <v>1</v>
      </c>
      <c r="F56" s="265">
        <v>19.22</v>
      </c>
      <c r="G56" s="34"/>
      <c r="H56" s="39"/>
    </row>
    <row r="57" spans="1:8" s="2" customFormat="1" ht="16.9" customHeight="1">
      <c r="A57" s="34"/>
      <c r="B57" s="39"/>
      <c r="C57" s="266" t="s">
        <v>1</v>
      </c>
      <c r="D57" s="266" t="s">
        <v>547</v>
      </c>
      <c r="E57" s="17" t="s">
        <v>1</v>
      </c>
      <c r="F57" s="267">
        <v>0</v>
      </c>
      <c r="G57" s="34"/>
      <c r="H57" s="39"/>
    </row>
    <row r="58" spans="1:8" s="2" customFormat="1" ht="16.9" customHeight="1">
      <c r="A58" s="34"/>
      <c r="B58" s="39"/>
      <c r="C58" s="266" t="s">
        <v>1</v>
      </c>
      <c r="D58" s="266" t="s">
        <v>548</v>
      </c>
      <c r="E58" s="17" t="s">
        <v>1</v>
      </c>
      <c r="F58" s="267">
        <v>8.7</v>
      </c>
      <c r="G58" s="34"/>
      <c r="H58" s="39"/>
    </row>
    <row r="59" spans="1:8" s="2" customFormat="1" ht="16.9" customHeight="1">
      <c r="A59" s="34"/>
      <c r="B59" s="39"/>
      <c r="C59" s="266" t="s">
        <v>1</v>
      </c>
      <c r="D59" s="266" t="s">
        <v>549</v>
      </c>
      <c r="E59" s="17" t="s">
        <v>1</v>
      </c>
      <c r="F59" s="267">
        <v>0</v>
      </c>
      <c r="G59" s="34"/>
      <c r="H59" s="39"/>
    </row>
    <row r="60" spans="1:8" s="2" customFormat="1" ht="16.9" customHeight="1">
      <c r="A60" s="34"/>
      <c r="B60" s="39"/>
      <c r="C60" s="266" t="s">
        <v>1</v>
      </c>
      <c r="D60" s="266" t="s">
        <v>550</v>
      </c>
      <c r="E60" s="17" t="s">
        <v>1</v>
      </c>
      <c r="F60" s="267">
        <v>1.98</v>
      </c>
      <c r="G60" s="34"/>
      <c r="H60" s="39"/>
    </row>
    <row r="61" spans="1:8" s="2" customFormat="1" ht="16.9" customHeight="1">
      <c r="A61" s="34"/>
      <c r="B61" s="39"/>
      <c r="C61" s="266" t="s">
        <v>1</v>
      </c>
      <c r="D61" s="266" t="s">
        <v>551</v>
      </c>
      <c r="E61" s="17" t="s">
        <v>1</v>
      </c>
      <c r="F61" s="267">
        <v>0</v>
      </c>
      <c r="G61" s="34"/>
      <c r="H61" s="39"/>
    </row>
    <row r="62" spans="1:8" s="2" customFormat="1" ht="16.9" customHeight="1">
      <c r="A62" s="34"/>
      <c r="B62" s="39"/>
      <c r="C62" s="266" t="s">
        <v>1</v>
      </c>
      <c r="D62" s="266" t="s">
        <v>552</v>
      </c>
      <c r="E62" s="17" t="s">
        <v>1</v>
      </c>
      <c r="F62" s="267">
        <v>8.54</v>
      </c>
      <c r="G62" s="34"/>
      <c r="H62" s="39"/>
    </row>
    <row r="63" spans="1:8" s="2" customFormat="1" ht="16.9" customHeight="1">
      <c r="A63" s="34"/>
      <c r="B63" s="39"/>
      <c r="C63" s="266" t="s">
        <v>470</v>
      </c>
      <c r="D63" s="266" t="s">
        <v>142</v>
      </c>
      <c r="E63" s="17" t="s">
        <v>1</v>
      </c>
      <c r="F63" s="267">
        <v>19.22</v>
      </c>
      <c r="G63" s="34"/>
      <c r="H63" s="39"/>
    </row>
    <row r="64" spans="1:8" s="2" customFormat="1" ht="16.9" customHeight="1">
      <c r="A64" s="34"/>
      <c r="B64" s="39"/>
      <c r="C64" s="268" t="s">
        <v>712</v>
      </c>
      <c r="D64" s="34"/>
      <c r="E64" s="34"/>
      <c r="F64" s="34"/>
      <c r="G64" s="34"/>
      <c r="H64" s="39"/>
    </row>
    <row r="65" spans="1:8" s="2" customFormat="1" ht="16.9" customHeight="1">
      <c r="A65" s="34"/>
      <c r="B65" s="39"/>
      <c r="C65" s="266" t="s">
        <v>543</v>
      </c>
      <c r="D65" s="266" t="s">
        <v>544</v>
      </c>
      <c r="E65" s="17" t="s">
        <v>145</v>
      </c>
      <c r="F65" s="267">
        <v>19.22</v>
      </c>
      <c r="G65" s="34"/>
      <c r="H65" s="39"/>
    </row>
    <row r="66" spans="1:8" s="2" customFormat="1" ht="16.9" customHeight="1">
      <c r="A66" s="34"/>
      <c r="B66" s="39"/>
      <c r="C66" s="266" t="s">
        <v>553</v>
      </c>
      <c r="D66" s="266" t="s">
        <v>554</v>
      </c>
      <c r="E66" s="17" t="s">
        <v>145</v>
      </c>
      <c r="F66" s="267">
        <v>19.22</v>
      </c>
      <c r="G66" s="34"/>
      <c r="H66" s="39"/>
    </row>
    <row r="67" spans="1:8" s="2" customFormat="1" ht="7.35" customHeight="1">
      <c r="A67" s="34"/>
      <c r="B67" s="139"/>
      <c r="C67" s="140"/>
      <c r="D67" s="140"/>
      <c r="E67" s="140"/>
      <c r="F67" s="140"/>
      <c r="G67" s="140"/>
      <c r="H67" s="39"/>
    </row>
    <row r="68" spans="1:8" s="2" customFormat="1" ht="11.25">
      <c r="A68" s="34"/>
      <c r="B68" s="34"/>
      <c r="C68" s="34"/>
      <c r="D68" s="34"/>
      <c r="E68" s="34"/>
      <c r="F68" s="34"/>
      <c r="G68" s="34"/>
      <c r="H68" s="34"/>
    </row>
  </sheetData>
  <sheetProtection algorithmName="SHA-512" hashValue="vhuIv3rn27hutgBOevn70AcFshGh5UtsoRHS8pzyhQSZwubX7IYao/xF+3mynPMT49aR8AAIXNCirDy4cQWLnA==" saltValue="ie/k0B6pbMYe+/Ml5EHZcsiudy3aZa5GJlzShXlfPMCJP96iHMQ73I7nL1YrZLlcFTdTpqFHZjdZoEz6/UYNuw==" spinCount="100000" sheet="1" objects="1" scenarios="1" formatColumns="0" formatRows="0"/>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PC-BOHDANA\Bohdana</dc:creator>
  <cp:keywords/>
  <dc:description/>
  <cp:lastModifiedBy>Pavla Hajkova</cp:lastModifiedBy>
  <dcterms:created xsi:type="dcterms:W3CDTF">2021-05-20T11:23:05Z</dcterms:created>
  <dcterms:modified xsi:type="dcterms:W3CDTF">2021-05-20T11:51:14Z</dcterms:modified>
  <cp:category/>
  <cp:version/>
  <cp:contentType/>
  <cp:contentStatus/>
</cp:coreProperties>
</file>