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00" yWindow="690" windowWidth="24435" windowHeight="11505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'Rekapitulace'!$G$12</definedName>
    <definedName name="Dodavka0">'Položky'!#REF!</definedName>
    <definedName name="HSV">'Rekapitulace'!$E$12</definedName>
    <definedName name="HSV0">'Položky'!#REF!</definedName>
    <definedName name="HZS">'Rekapitulace'!$I$12</definedName>
    <definedName name="HZS0">'Položky'!#REF!</definedName>
    <definedName name="JKSO">'Krycí list'!$F$4</definedName>
    <definedName name="MJ">'Krycí list'!$G$4</definedName>
    <definedName name="Mont">'Rekapitulace'!$H$12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Objednatel">'Krycí list'!$C$8</definedName>
    <definedName name="_xlnm.Print_Area" localSheetId="0">'Krycí list'!$A$1:$G$45</definedName>
    <definedName name="_xlnm.Print_Area" localSheetId="2">'Položky'!$A$1:$G$48</definedName>
    <definedName name="_xlnm.Print_Area" localSheetId="1">'Rekapitulace'!$A$1:$I$18</definedName>
    <definedName name="PocetMJ">'Krycí list'!$G$7</definedName>
    <definedName name="Poznamka">'Krycí list'!$B$37</definedName>
    <definedName name="Projektant">'Krycí list'!$C$7</definedName>
    <definedName name="PSV">'Rekapitulace'!$F$12</definedName>
    <definedName name="PSV0">'Položky'!#REF!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'Rekapitulace'!$H$18</definedName>
    <definedName name="VRNKc">'Rekapitulace'!$E$17</definedName>
    <definedName name="VRNnazev">'Rekapitulace'!$A$17</definedName>
    <definedName name="VRNproc">'Rekapitulace'!$F$17</definedName>
    <definedName name="VRNzakl">'Rekapitulace'!$G$17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  <definedName name="_xlnm.Print_Titles" localSheetId="1">'Rekapitulace'!$1:$6</definedName>
    <definedName name="_xlnm.Print_Titles" localSheetId="2">'Položky'!$1:$6</definedName>
  </definedNames>
  <calcPr fullCalcOnLoad="1"/>
</workbook>
</file>

<file path=xl/sharedStrings.xml><?xml version="1.0" encoding="utf-8"?>
<sst xmlns="http://schemas.openxmlformats.org/spreadsheetml/2006/main" count="208" uniqueCount="148">
  <si>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</si>
  <si>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</si>
  <si>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</si>
  <si>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</si>
  <si>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</si>
  <si>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</si>
  <si>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</si>
  <si>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</si>
  <si>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</si>
  <si>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</si>
  <si>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</si>
  <si>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</si>
  <si>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</si>
  <si>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</si>
  <si>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</si>
  <si>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</si>
  <si>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</si>
  <si>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</si>
  <si>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</si>
  <si>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</si>
  <si>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</si>
  <si>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</si>
  <si>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</si>
  <si>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</si>
  <si>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</si>
  <si>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</si>
  <si>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</si>
  <si>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</si>
  <si>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</si>
  <si>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</si>
  <si>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</si>
  <si>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</si>
  <si>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</si>
  <si>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</si>
  <si>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</si>
  <si>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</si>
  <si>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</si>
  <si>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</si>
  <si>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</si>
  <si>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</si>
  <si>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</si>
  <si>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</si>
  <si>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</si>
  <si>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</si>
  <si>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</si>
  <si>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</si>
  <si>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</si>
  <si>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</si>
  <si>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</si>
  <si>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</si>
  <si>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</si>
  <si>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</si>
  <si>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</si>
  <si>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</si>
  <si>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</si>
  <si>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</si>
  <si>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</si>
  <si>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</si>
  <si>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</si>
  <si>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</si>
  <si>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</si>
  <si>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</si>
  <si>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</si>
  <si>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</si>
  <si>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</si>
  <si>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</si>
  <si>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</si>
  <si>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</si>
  <si>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</si>
  <si>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Oprava chodníků</t>
  </si>
  <si>
    <t>ulice Hlubčická</t>
  </si>
  <si>
    <t>113 10-8405.R00</t>
  </si>
  <si>
    <t xml:space="preserve">Odstranění podkladu pl. nad 50 m2, živice tl.5 cm </t>
  </si>
  <si>
    <t>m2</t>
  </si>
  <si>
    <t>113 10-9415.R00</t>
  </si>
  <si>
    <t xml:space="preserve">Odstranění podkladu pl.nad 50 m2, beton, tl. 15 cm </t>
  </si>
  <si>
    <t>113 10-7415.R00</t>
  </si>
  <si>
    <t xml:space="preserve">Odstranění podkladu nad 50 m2,kam.těžené tl.15 cm </t>
  </si>
  <si>
    <t>122 20-1101.R00</t>
  </si>
  <si>
    <t xml:space="preserve">Odkopávky nezapažené v hor. 3 do 100 m3 </t>
  </si>
  <si>
    <t>m3</t>
  </si>
  <si>
    <t>162 60-1102.R00</t>
  </si>
  <si>
    <t xml:space="preserve">Vodorovné přemístění výkopku z hor.1-4 do 5000 m </t>
  </si>
  <si>
    <t>171 20-1101.R00</t>
  </si>
  <si>
    <t xml:space="preserve">Uložení sypaniny do násypů nezhutněných </t>
  </si>
  <si>
    <t>113 20-2111.R00</t>
  </si>
  <si>
    <t xml:space="preserve">Vytrhání obrub z krajníků nebo obrubníků stojatých </t>
  </si>
  <si>
    <t>m</t>
  </si>
  <si>
    <t>199 00-0002.R00</t>
  </si>
  <si>
    <t xml:space="preserve">Poplatek za skládku horniny 1- 4 </t>
  </si>
  <si>
    <t>5</t>
  </si>
  <si>
    <t>Komunikace</t>
  </si>
  <si>
    <t>599 14-2111.R00</t>
  </si>
  <si>
    <t xml:space="preserve">Úprava zálivky dil.spár hloubky do 4 cm š. do 4 cm </t>
  </si>
  <si>
    <t>564 83-1111.R00</t>
  </si>
  <si>
    <t xml:space="preserve">Podklad ze štěrkodrti po zhutnění tloušťky 10 cm </t>
  </si>
  <si>
    <t>564 85-1111.R00</t>
  </si>
  <si>
    <t xml:space="preserve">Podklad ze štěrkodrti po zhutnění tloušťky 15 cm </t>
  </si>
  <si>
    <t>596 21-5021.R00</t>
  </si>
  <si>
    <t xml:space="preserve">Kladení zámkové dlažby tl. 6 cm do drtě tl. 4 cm </t>
  </si>
  <si>
    <t>596 21-5021</t>
  </si>
  <si>
    <t xml:space="preserve">Příplatek za další 1 cm drtě </t>
  </si>
  <si>
    <t>596 21-5041.R00</t>
  </si>
  <si>
    <t xml:space="preserve">Kladení zámkové dlažby tl. 8 cm do drtě tl. 5 cm </t>
  </si>
  <si>
    <t>592-45110</t>
  </si>
  <si>
    <t xml:space="preserve">Dlažba sklad. HOLLAND 20x10x6 cm přírodní </t>
  </si>
  <si>
    <t>592-45115.1</t>
  </si>
  <si>
    <t xml:space="preserve">Dlažba HOLLAND SLP 20x10x6 cm červená </t>
  </si>
  <si>
    <t>592-45117.0</t>
  </si>
  <si>
    <t xml:space="preserve">Dlažba HOLLAND 20x10x8 cm přírodní </t>
  </si>
  <si>
    <t>592-45115.8</t>
  </si>
  <si>
    <t xml:space="preserve">Dlažba HOLLAND SLP 20x10x8 cm červená </t>
  </si>
  <si>
    <t>591 21-1111.R00</t>
  </si>
  <si>
    <t xml:space="preserve">Kladení dlažby drobné kostky,lože z kamen.tl. 5 cm </t>
  </si>
  <si>
    <t>583-80120.A</t>
  </si>
  <si>
    <t xml:space="preserve">Kostka dlažební drobná 10x10 cm </t>
  </si>
  <si>
    <t>596 02 VL</t>
  </si>
  <si>
    <t>Dodávka a montáž varovného nalepovovacího pásu s výstupy (medialine) š.40 cm</t>
  </si>
  <si>
    <t>91</t>
  </si>
  <si>
    <t>Doplňující práce na komunikaci</t>
  </si>
  <si>
    <t>919 73-1121.R00</t>
  </si>
  <si>
    <t xml:space="preserve">Zarovnání styčné plochy živičné tl. do 5 cm </t>
  </si>
  <si>
    <t>919 73-5111.R00</t>
  </si>
  <si>
    <t xml:space="preserve">Řezání stávajícího živičného krytu tl. do 5 cm </t>
  </si>
  <si>
    <t>917 83-2111.R00</t>
  </si>
  <si>
    <t xml:space="preserve">Osazení stojat. obrub. bet.bez opěry,lože z C12/15 </t>
  </si>
  <si>
    <t>917-83 00VL</t>
  </si>
  <si>
    <t xml:space="preserve">Příplatek za tř.betonu C20/25 </t>
  </si>
  <si>
    <t>592-17476</t>
  </si>
  <si>
    <t xml:space="preserve">Obrubník silniční nájezdový 1000/150/150 šedý </t>
  </si>
  <si>
    <t>kus</t>
  </si>
  <si>
    <t>592-17421</t>
  </si>
  <si>
    <t xml:space="preserve">Obrubník chodníkový ABO 14-10 1000/100/250 </t>
  </si>
  <si>
    <t>97</t>
  </si>
  <si>
    <t>Prorážení otvorů</t>
  </si>
  <si>
    <t>979 08-2111.R00</t>
  </si>
  <si>
    <t xml:space="preserve">Vnitrostaveništní doprava suti do 10 m </t>
  </si>
  <si>
    <t>t</t>
  </si>
  <si>
    <t>979 08-1111.R00</t>
  </si>
  <si>
    <t xml:space="preserve">Odvoz suti a vybour. hmot na skládku do 1 km </t>
  </si>
  <si>
    <t>979 99-0113.R00</t>
  </si>
  <si>
    <t xml:space="preserve">Poplatek za skládku suti - obalovaný asfalt </t>
  </si>
  <si>
    <t>979 99-9998.R00</t>
  </si>
  <si>
    <t xml:space="preserve">Poplatek za skládku suti </t>
  </si>
  <si>
    <t>99</t>
  </si>
  <si>
    <t>Staveništní přesun hmot</t>
  </si>
  <si>
    <t>998 22-3011.R00</t>
  </si>
  <si>
    <t xml:space="preserve">Přesun hmot, pozemní komunikace, kryt dlážděný </t>
  </si>
</sst>
</file>

<file path=xl/styles.xml><?xml version="1.0" encoding="utf-8"?>
<styleSheet xmlns="http://schemas.openxmlformats.org/spreadsheetml/2006/main">
  <numFmts count="3">
    <numFmt numFmtId="164" formatCode="dd/mm/yy"/>
    <numFmt numFmtId="165" formatCode="#,##0.00\ &quot;Kč&quot;"/>
    <numFmt numFmtId="166" formatCode="0.0"/>
  </numFmts>
  <fonts count="16">
    <font>
      <sz val="10"/>
      <name val="Arial CE"/>
      <family val="2"/>
    </font>
    <font>
      <sz val="10"/>
      <name val="Arial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97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9" fontId="3" fillId="2" borderId="5" xfId="0" applyNumberFormat="1" applyFont="1" applyFill="1" applyBorder="1"/>
    <xf numFmtId="49" fontId="0" fillId="2" borderId="6" xfId="0" applyNumberFormat="1" applyFill="1" applyBorder="1"/>
    <xf numFmtId="0" fontId="4" fillId="2" borderId="0" xfId="0" applyFont="1" applyFill="1" applyBorder="1"/>
    <xf numFmtId="0" fontId="0" fillId="2" borderId="0" xfId="0" applyFill="1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49" fontId="0" fillId="0" borderId="13" xfId="0" applyNumberForma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0" fillId="0" borderId="11" xfId="0" applyNumberFormat="1" applyBorder="1"/>
    <xf numFmtId="0" fontId="0" fillId="0" borderId="10" xfId="0" applyNumberFormat="1" applyBorder="1"/>
    <xf numFmtId="0" fontId="0" fillId="0" borderId="12" xfId="0" applyNumberFormat="1" applyBorder="1"/>
    <xf numFmtId="0" fontId="0" fillId="0" borderId="0" xfId="0" applyNumberFormat="1"/>
    <xf numFmtId="3" fontId="0" fillId="0" borderId="12" xfId="0" applyNumberFormat="1" applyBorder="1"/>
    <xf numFmtId="0" fontId="0" fillId="0" borderId="16" xfId="0" applyBorder="1"/>
    <xf numFmtId="0" fontId="0" fillId="0" borderId="14" xfId="0" applyBorder="1"/>
    <xf numFmtId="0" fontId="0" fillId="0" borderId="17" xfId="0" applyBorder="1"/>
    <xf numFmtId="0" fontId="0" fillId="0" borderId="18" xfId="0" applyBorder="1"/>
    <xf numFmtId="0" fontId="0" fillId="0" borderId="5" xfId="0" applyBorder="1"/>
    <xf numFmtId="0" fontId="0" fillId="0" borderId="13" xfId="0" applyBorder="1"/>
    <xf numFmtId="3" fontId="0" fillId="0" borderId="0" xfId="0" applyNumberFormat="1"/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2" fillId="0" borderId="22" xfId="0" applyFont="1" applyBorder="1" applyAlignment="1">
      <alignment horizontal="centerContinuous" vertical="center"/>
    </xf>
    <xf numFmtId="0" fontId="7" fillId="0" borderId="23" xfId="0" applyFont="1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0" fontId="6" fillId="0" borderId="25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centerContinuous"/>
    </xf>
    <xf numFmtId="0" fontId="6" fillId="0" borderId="26" xfId="0" applyFont="1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0" fillId="0" borderId="28" xfId="0" applyBorder="1"/>
    <xf numFmtId="0" fontId="0" fillId="0" borderId="20" xfId="0" applyBorder="1"/>
    <xf numFmtId="3" fontId="0" fillId="0" borderId="29" xfId="0" applyNumberFormat="1" applyBorder="1"/>
    <xf numFmtId="0" fontId="0" fillId="0" borderId="30" xfId="0" applyBorder="1"/>
    <xf numFmtId="3" fontId="0" fillId="0" borderId="31" xfId="0" applyNumberFormat="1" applyBorder="1"/>
    <xf numFmtId="0" fontId="0" fillId="0" borderId="32" xfId="0" applyBorder="1"/>
    <xf numFmtId="3" fontId="0" fillId="0" borderId="14" xfId="0" applyNumberFormat="1" applyBorder="1"/>
    <xf numFmtId="0" fontId="0" fillId="0" borderId="15" xfId="0" applyBorder="1"/>
    <xf numFmtId="0" fontId="0" fillId="0" borderId="33" xfId="0" applyBorder="1"/>
    <xf numFmtId="0" fontId="0" fillId="0" borderId="34" xfId="0" applyBorder="1"/>
    <xf numFmtId="0" fontId="0" fillId="0" borderId="16" xfId="0" applyFont="1" applyBorder="1"/>
    <xf numFmtId="3" fontId="0" fillId="0" borderId="35" xfId="0" applyNumberFormat="1" applyBorder="1"/>
    <xf numFmtId="0" fontId="0" fillId="0" borderId="36" xfId="0" applyBorder="1"/>
    <xf numFmtId="3" fontId="0" fillId="0" borderId="37" xfId="0" applyNumberFormat="1" applyBorder="1"/>
    <xf numFmtId="0" fontId="0" fillId="0" borderId="38" xfId="0" applyBorder="1"/>
    <xf numFmtId="0" fontId="0" fillId="0" borderId="39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0" fontId="0" fillId="0" borderId="11" xfId="0" applyNumberFormat="1" applyBorder="1" applyAlignment="1">
      <alignment horizontal="right"/>
    </xf>
    <xf numFmtId="165" fontId="0" fillId="0" borderId="14" xfId="0" applyNumberFormat="1" applyBorder="1"/>
    <xf numFmtId="165" fontId="0" fillId="0" borderId="0" xfId="0" applyNumberFormat="1" applyBorder="1"/>
    <xf numFmtId="0" fontId="7" fillId="0" borderId="36" xfId="0" applyFont="1" applyFill="1" applyBorder="1"/>
    <xf numFmtId="0" fontId="7" fillId="0" borderId="37" xfId="0" applyFont="1" applyFill="1" applyBorder="1"/>
    <xf numFmtId="0" fontId="7" fillId="0" borderId="40" xfId="0" applyFont="1" applyFill="1" applyBorder="1"/>
    <xf numFmtId="165" fontId="7" fillId="0" borderId="37" xfId="0" applyNumberFormat="1" applyFont="1" applyFill="1" applyBorder="1"/>
    <xf numFmtId="0" fontId="7" fillId="0" borderId="41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0" fillId="0" borderId="42" xfId="20" applyFont="1" applyBorder="1" applyAlignment="1">
      <alignment horizontal="center"/>
      <protection/>
    </xf>
    <xf numFmtId="0" fontId="0" fillId="0" borderId="43" xfId="20" applyFont="1" applyBorder="1" applyAlignment="1">
      <alignment horizontal="center"/>
      <protection/>
    </xf>
    <xf numFmtId="0" fontId="4" fillId="0" borderId="44" xfId="20" applyFont="1" applyBorder="1">
      <alignment/>
      <protection/>
    </xf>
    <xf numFmtId="0" fontId="0" fillId="0" borderId="44" xfId="20" applyBorder="1">
      <alignment/>
      <protection/>
    </xf>
    <xf numFmtId="0" fontId="0" fillId="0" borderId="44" xfId="20" applyBorder="1" applyAlignment="1">
      <alignment horizontal="right"/>
      <protection/>
    </xf>
    <xf numFmtId="0" fontId="0" fillId="0" borderId="44" xfId="20" applyFont="1" applyBorder="1">
      <alignment/>
      <protection/>
    </xf>
    <xf numFmtId="0" fontId="0" fillId="0" borderId="44" xfId="0" applyNumberFormat="1" applyBorder="1" applyAlignment="1">
      <alignment horizontal="left"/>
    </xf>
    <xf numFmtId="0" fontId="0" fillId="0" borderId="45" xfId="0" applyNumberFormat="1" applyBorder="1"/>
    <xf numFmtId="0" fontId="0" fillId="0" borderId="46" xfId="20" applyFont="1" applyBorder="1" applyAlignment="1">
      <alignment horizontal="center"/>
      <protection/>
    </xf>
    <xf numFmtId="0" fontId="0" fillId="0" borderId="47" xfId="20" applyFont="1" applyBorder="1" applyAlignment="1">
      <alignment horizontal="center"/>
      <protection/>
    </xf>
    <xf numFmtId="0" fontId="4" fillId="0" borderId="48" xfId="20" applyFont="1" applyBorder="1">
      <alignment/>
      <protection/>
    </xf>
    <xf numFmtId="0" fontId="0" fillId="0" borderId="48" xfId="20" applyBorder="1">
      <alignment/>
      <protection/>
    </xf>
    <xf numFmtId="0" fontId="0" fillId="0" borderId="48" xfId="20" applyBorder="1" applyAlignment="1">
      <alignment horizontal="right"/>
      <protection/>
    </xf>
    <xf numFmtId="0" fontId="0" fillId="0" borderId="48" xfId="20" applyFont="1" applyBorder="1" applyAlignment="1">
      <alignment horizontal="left"/>
      <protection/>
    </xf>
    <xf numFmtId="0" fontId="0" fillId="0" borderId="49" xfId="20" applyFont="1" applyBorder="1" applyAlignment="1">
      <alignment horizontal="lef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6" fillId="0" borderId="25" xfId="0" applyNumberFormat="1" applyFont="1" applyFill="1" applyBorder="1"/>
    <xf numFmtId="0" fontId="6" fillId="0" borderId="26" xfId="0" applyFont="1" applyFill="1" applyBorder="1"/>
    <xf numFmtId="0" fontId="6" fillId="0" borderId="27" xfId="0" applyFont="1" applyFill="1" applyBorder="1"/>
    <xf numFmtId="0" fontId="6" fillId="0" borderId="50" xfId="0" applyFont="1" applyFill="1" applyBorder="1"/>
    <xf numFmtId="0" fontId="6" fillId="0" borderId="51" xfId="0" applyFont="1" applyFill="1" applyBorder="1"/>
    <xf numFmtId="0" fontId="6" fillId="0" borderId="52" xfId="0" applyFont="1" applyFill="1" applyBorder="1"/>
    <xf numFmtId="0" fontId="9" fillId="0" borderId="0" xfId="0" applyFont="1" applyFill="1" applyBorder="1"/>
    <xf numFmtId="0" fontId="0" fillId="0" borderId="0" xfId="0" applyFill="1" applyBorder="1"/>
    <xf numFmtId="3" fontId="0" fillId="0" borderId="7" xfId="0" applyNumberFormat="1" applyFont="1" applyFill="1" applyBorder="1"/>
    <xf numFmtId="0" fontId="6" fillId="0" borderId="25" xfId="0" applyFont="1" applyFill="1" applyBorder="1"/>
    <xf numFmtId="3" fontId="6" fillId="0" borderId="27" xfId="0" applyNumberFormat="1" applyFont="1" applyFill="1" applyBorder="1"/>
    <xf numFmtId="3" fontId="6" fillId="0" borderId="50" xfId="0" applyNumberFormat="1" applyFont="1" applyFill="1" applyBorder="1"/>
    <xf numFmtId="3" fontId="6" fillId="0" borderId="51" xfId="0" applyNumberFormat="1" applyFont="1" applyFill="1" applyBorder="1"/>
    <xf numFmtId="3" fontId="6" fillId="0" borderId="52" xfId="0" applyNumberFormat="1" applyFont="1" applyFill="1" applyBorder="1"/>
    <xf numFmtId="0" fontId="6" fillId="0" borderId="0" xfId="0" applyFont="1"/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0" fontId="0" fillId="0" borderId="0" xfId="0" applyFill="1"/>
    <xf numFmtId="0" fontId="6" fillId="0" borderId="30" xfId="0" applyFont="1" applyFill="1" applyBorder="1"/>
    <xf numFmtId="0" fontId="6" fillId="0" borderId="31" xfId="0" applyFont="1" applyFill="1" applyBorder="1"/>
    <xf numFmtId="0" fontId="0" fillId="0" borderId="53" xfId="0" applyFill="1" applyBorder="1"/>
    <xf numFmtId="0" fontId="6" fillId="0" borderId="54" xfId="0" applyFont="1" applyFill="1" applyBorder="1" applyAlignment="1">
      <alignment horizontal="right"/>
    </xf>
    <xf numFmtId="0" fontId="6" fillId="0" borderId="31" xfId="0" applyFont="1" applyFill="1" applyBorder="1" applyAlignment="1">
      <alignment horizontal="right"/>
    </xf>
    <xf numFmtId="0" fontId="6" fillId="0" borderId="32" xfId="0" applyFont="1" applyFill="1" applyBorder="1" applyAlignment="1">
      <alignment horizontal="center"/>
    </xf>
    <xf numFmtId="4" fontId="5" fillId="0" borderId="31" xfId="0" applyNumberFormat="1" applyFont="1" applyFill="1" applyBorder="1" applyAlignment="1">
      <alignment horizontal="right"/>
    </xf>
    <xf numFmtId="4" fontId="5" fillId="0" borderId="53" xfId="0" applyNumberFormat="1" applyFont="1" applyFill="1" applyBorder="1" applyAlignment="1">
      <alignment horizontal="right"/>
    </xf>
    <xf numFmtId="0" fontId="0" fillId="0" borderId="34" xfId="0" applyFont="1" applyFill="1" applyBorder="1"/>
    <xf numFmtId="0" fontId="0" fillId="0" borderId="20" xfId="0" applyFont="1" applyFill="1" applyBorder="1"/>
    <xf numFmtId="0" fontId="0" fillId="0" borderId="21" xfId="0" applyFont="1" applyFill="1" applyBorder="1"/>
    <xf numFmtId="3" fontId="0" fillId="0" borderId="33" xfId="0" applyNumberFormat="1" applyFont="1" applyFill="1" applyBorder="1" applyAlignment="1">
      <alignment horizontal="right"/>
    </xf>
    <xf numFmtId="166" fontId="0" fillId="0" borderId="55" xfId="0" applyNumberFormat="1" applyFont="1" applyFill="1" applyBorder="1" applyAlignment="1">
      <alignment horizontal="right"/>
    </xf>
    <xf numFmtId="3" fontId="0" fillId="0" borderId="56" xfId="0" applyNumberFormat="1" applyFont="1" applyFill="1" applyBorder="1" applyAlignment="1">
      <alignment horizontal="right"/>
    </xf>
    <xf numFmtId="4" fontId="0" fillId="0" borderId="20" xfId="0" applyNumberFormat="1" applyFont="1" applyFill="1" applyBorder="1" applyAlignment="1">
      <alignment horizontal="right"/>
    </xf>
    <xf numFmtId="3" fontId="0" fillId="0" borderId="21" xfId="0" applyNumberFormat="1" applyFont="1" applyFill="1" applyBorder="1" applyAlignment="1">
      <alignment horizontal="right"/>
    </xf>
    <xf numFmtId="0" fontId="0" fillId="0" borderId="36" xfId="0" applyFill="1" applyBorder="1"/>
    <xf numFmtId="0" fontId="6" fillId="0" borderId="37" xfId="0" applyFont="1" applyFill="1" applyBorder="1"/>
    <xf numFmtId="0" fontId="0" fillId="0" borderId="37" xfId="0" applyFill="1" applyBorder="1"/>
    <xf numFmtId="4" fontId="0" fillId="0" borderId="57" xfId="0" applyNumberFormat="1" applyFill="1" applyBorder="1"/>
    <xf numFmtId="4" fontId="0" fillId="0" borderId="36" xfId="0" applyNumberFormat="1" applyFill="1" applyBorder="1"/>
    <xf numFmtId="4" fontId="0" fillId="0" borderId="37" xfId="0" applyNumberFormat="1" applyFill="1" applyBorder="1"/>
    <xf numFmtId="3" fontId="6" fillId="0" borderId="37" xfId="0" applyNumberFormat="1" applyFont="1" applyFill="1" applyBorder="1" applyAlignment="1">
      <alignment horizontal="right"/>
    </xf>
    <xf numFmtId="3" fontId="6" fillId="0" borderId="57" xfId="0" applyNumberFormat="1" applyFont="1" applyFill="1" applyBorder="1" applyAlignment="1">
      <alignment horizontal="right"/>
    </xf>
    <xf numFmtId="3" fontId="9" fillId="0" borderId="0" xfId="0" applyNumberFormat="1" applyFont="1"/>
    <xf numFmtId="4" fontId="9" fillId="0" borderId="0" xfId="0" applyNumberFormat="1" applyFont="1"/>
    <xf numFmtId="4" fontId="0" fillId="0" borderId="0" xfId="0" applyNumberFormat="1"/>
    <xf numFmtId="0" fontId="10" fillId="0" borderId="0" xfId="20" applyFont="1" applyAlignment="1">
      <alignment horizontal="center"/>
      <protection/>
    </xf>
    <xf numFmtId="0" fontId="0" fillId="0" borderId="0" xfId="20">
      <alignment/>
      <protection/>
    </xf>
    <xf numFmtId="0" fontId="0" fillId="0" borderId="0" xfId="20" applyFill="1">
      <alignment/>
      <protection/>
    </xf>
    <xf numFmtId="0" fontId="11" fillId="0" borderId="0" xfId="20" applyFont="1" applyFill="1" applyAlignment="1">
      <alignment horizontal="centerContinuous"/>
      <protection/>
    </xf>
    <xf numFmtId="0" fontId="12" fillId="0" borderId="0" xfId="20" applyFont="1" applyFill="1" applyAlignment="1">
      <alignment horizontal="centerContinuous"/>
      <protection/>
    </xf>
    <xf numFmtId="0" fontId="12" fillId="0" borderId="0" xfId="20" applyFont="1" applyFill="1" applyAlignment="1">
      <alignment horizontal="right"/>
      <protection/>
    </xf>
    <xf numFmtId="0" fontId="0" fillId="0" borderId="42" xfId="20" applyFont="1" applyFill="1" applyBorder="1" applyAlignment="1">
      <alignment horizontal="center"/>
      <protection/>
    </xf>
    <xf numFmtId="0" fontId="0" fillId="0" borderId="43" xfId="20" applyFont="1" applyFill="1" applyBorder="1" applyAlignment="1">
      <alignment horizontal="center"/>
      <protection/>
    </xf>
    <xf numFmtId="0" fontId="4" fillId="0" borderId="44" xfId="20" applyFont="1" applyFill="1" applyBorder="1">
      <alignment/>
      <protection/>
    </xf>
    <xf numFmtId="0" fontId="0" fillId="0" borderId="44" xfId="20" applyFill="1" applyBorder="1">
      <alignment/>
      <protection/>
    </xf>
    <xf numFmtId="0" fontId="9" fillId="0" borderId="44" xfId="20" applyFont="1" applyFill="1" applyBorder="1" applyAlignment="1">
      <alignment horizontal="right"/>
      <protection/>
    </xf>
    <xf numFmtId="0" fontId="0" fillId="0" borderId="44" xfId="20" applyFill="1" applyBorder="1" applyAlignment="1">
      <alignment horizontal="left"/>
      <protection/>
    </xf>
    <xf numFmtId="0" fontId="0" fillId="0" borderId="45" xfId="20" applyFill="1" applyBorder="1">
      <alignment/>
      <protection/>
    </xf>
    <xf numFmtId="49" fontId="0" fillId="0" borderId="46" xfId="20" applyNumberFormat="1" applyFont="1" applyFill="1" applyBorder="1" applyAlignment="1">
      <alignment horizontal="center"/>
      <protection/>
    </xf>
    <xf numFmtId="0" fontId="0" fillId="0" borderId="47" xfId="20" applyFont="1" applyFill="1" applyBorder="1" applyAlignment="1">
      <alignment horizontal="center"/>
      <protection/>
    </xf>
    <xf numFmtId="0" fontId="4" fillId="0" borderId="48" xfId="20" applyFont="1" applyFill="1" applyBorder="1">
      <alignment/>
      <protection/>
    </xf>
    <xf numFmtId="0" fontId="0" fillId="0" borderId="48" xfId="20" applyFill="1" applyBorder="1">
      <alignment/>
      <protection/>
    </xf>
    <xf numFmtId="0" fontId="0" fillId="0" borderId="48" xfId="20" applyFill="1" applyBorder="1" applyAlignment="1">
      <alignment horizontal="center" shrinkToFit="1"/>
      <protection/>
    </xf>
    <xf numFmtId="0" fontId="0" fillId="0" borderId="49" xfId="20" applyFill="1" applyBorder="1" applyAlignment="1">
      <alignment horizontal="center" shrinkToFit="1"/>
      <protection/>
    </xf>
    <xf numFmtId="0" fontId="9" fillId="0" borderId="0" xfId="20" applyFont="1" applyFill="1">
      <alignment/>
      <protection/>
    </xf>
    <xf numFmtId="0" fontId="0" fillId="0" borderId="0" xfId="20" applyFont="1" applyFill="1">
      <alignment/>
      <protection/>
    </xf>
    <xf numFmtId="0" fontId="0" fillId="0" borderId="0" xfId="20" applyFill="1" applyAlignment="1">
      <alignment horizontal="right"/>
      <protection/>
    </xf>
    <xf numFmtId="0" fontId="0" fillId="0" borderId="0" xfId="20" applyFill="1" applyAlignment="1">
      <alignment/>
      <protection/>
    </xf>
    <xf numFmtId="49" fontId="5" fillId="0" borderId="55" xfId="20" applyNumberFormat="1" applyFont="1" applyFill="1" applyBorder="1">
      <alignment/>
      <protection/>
    </xf>
    <xf numFmtId="0" fontId="5" fillId="0" borderId="15" xfId="20" applyFont="1" applyFill="1" applyBorder="1" applyAlignment="1">
      <alignment horizontal="center"/>
      <protection/>
    </xf>
    <xf numFmtId="0" fontId="5" fillId="0" borderId="15" xfId="20" applyNumberFormat="1" applyFont="1" applyFill="1" applyBorder="1" applyAlignment="1">
      <alignment horizontal="center"/>
      <protection/>
    </xf>
    <xf numFmtId="0" fontId="5" fillId="0" borderId="55" xfId="20" applyFont="1" applyFill="1" applyBorder="1" applyAlignment="1">
      <alignment horizontal="center"/>
      <protection/>
    </xf>
    <xf numFmtId="0" fontId="6" fillId="0" borderId="58" xfId="20" applyFont="1" applyFill="1" applyBorder="1" applyAlignment="1">
      <alignment horizontal="center"/>
      <protection/>
    </xf>
    <xf numFmtId="49" fontId="6" fillId="0" borderId="58" xfId="20" applyNumberFormat="1" applyFont="1" applyFill="1" applyBorder="1" applyAlignment="1">
      <alignment horizontal="left"/>
      <protection/>
    </xf>
    <xf numFmtId="0" fontId="6" fillId="0" borderId="58" xfId="20" applyFont="1" applyFill="1" applyBorder="1">
      <alignment/>
      <protection/>
    </xf>
    <xf numFmtId="0" fontId="0" fillId="0" borderId="58" xfId="20" applyFill="1" applyBorder="1" applyAlignment="1">
      <alignment horizontal="center"/>
      <protection/>
    </xf>
    <xf numFmtId="0" fontId="0" fillId="0" borderId="58" xfId="20" applyNumberFormat="1" applyFill="1" applyBorder="1" applyAlignment="1">
      <alignment horizontal="right"/>
      <protection/>
    </xf>
    <xf numFmtId="0" fontId="0" fillId="0" borderId="58" xfId="20" applyNumberFormat="1" applyFill="1" applyBorder="1">
      <alignment/>
      <protection/>
    </xf>
    <xf numFmtId="0" fontId="0" fillId="0" borderId="0" xfId="20" applyNumberFormat="1">
      <alignment/>
      <protection/>
    </xf>
    <xf numFmtId="0" fontId="13" fillId="0" borderId="0" xfId="20" applyFont="1">
      <alignment/>
      <protection/>
    </xf>
    <xf numFmtId="0" fontId="0" fillId="0" borderId="58" xfId="20" applyFont="1" applyFill="1" applyBorder="1" applyAlignment="1">
      <alignment horizontal="center"/>
      <protection/>
    </xf>
    <xf numFmtId="49" fontId="8" fillId="0" borderId="58" xfId="20" applyNumberFormat="1" applyFont="1" applyFill="1" applyBorder="1" applyAlignment="1">
      <alignment horizontal="left"/>
      <protection/>
    </xf>
    <xf numFmtId="0" fontId="8" fillId="0" borderId="58" xfId="20" applyFont="1" applyFill="1" applyBorder="1" applyAlignment="1">
      <alignment wrapText="1"/>
      <protection/>
    </xf>
    <xf numFmtId="49" fontId="8" fillId="0" borderId="58" xfId="20" applyNumberFormat="1" applyFont="1" applyFill="1" applyBorder="1" applyAlignment="1">
      <alignment horizontal="center" shrinkToFit="1"/>
      <protection/>
    </xf>
    <xf numFmtId="4" fontId="8" fillId="0" borderId="58" xfId="20" applyNumberFormat="1" applyFont="1" applyFill="1" applyBorder="1" applyAlignment="1">
      <alignment horizontal="right"/>
      <protection/>
    </xf>
    <xf numFmtId="4" fontId="8" fillId="0" borderId="58" xfId="20" applyNumberFormat="1" applyFont="1" applyFill="1" applyBorder="1">
      <alignment/>
      <protection/>
    </xf>
    <xf numFmtId="0" fontId="0" fillId="0" borderId="59" xfId="20" applyFill="1" applyBorder="1" applyAlignment="1">
      <alignment horizontal="center"/>
      <protection/>
    </xf>
    <xf numFmtId="49" fontId="4" fillId="0" borderId="59" xfId="20" applyNumberFormat="1" applyFont="1" applyFill="1" applyBorder="1" applyAlignment="1">
      <alignment horizontal="left"/>
      <protection/>
    </xf>
    <xf numFmtId="0" fontId="4" fillId="0" borderId="59" xfId="20" applyFont="1" applyFill="1" applyBorder="1">
      <alignment/>
      <protection/>
    </xf>
    <xf numFmtId="4" fontId="0" fillId="0" borderId="59" xfId="20" applyNumberFormat="1" applyFill="1" applyBorder="1" applyAlignment="1">
      <alignment horizontal="right"/>
      <protection/>
    </xf>
    <xf numFmtId="4" fontId="6" fillId="0" borderId="59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14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15" fillId="0" borderId="0" xfId="20" applyFont="1" applyBorder="1">
      <alignment/>
      <protection/>
    </xf>
    <xf numFmtId="3" fontId="15" fillId="0" borderId="0" xfId="20" applyNumberFormat="1" applyFont="1" applyBorder="1" applyAlignment="1">
      <alignment horizontal="right"/>
      <protection/>
    </xf>
    <xf numFmtId="4" fontId="15" fillId="0" borderId="0" xfId="20" applyNumberFormat="1" applyFont="1" applyBorder="1">
      <alignment/>
      <protection/>
    </xf>
    <xf numFmtId="0" fontId="14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9" fillId="0" borderId="5" xfId="0" applyNumberFormat="1" applyFont="1" applyFill="1" applyBorder="1"/>
    <xf numFmtId="3" fontId="0" fillId="0" borderId="6" xfId="0" applyNumberFormat="1" applyFont="1" applyFill="1" applyBorder="1"/>
    <xf numFmtId="3" fontId="0" fillId="0" borderId="58" xfId="0" applyNumberFormat="1" applyFont="1" applyFill="1" applyBorder="1"/>
    <xf numFmtId="3" fontId="0" fillId="0" borderId="60" xfId="0" applyNumberFormat="1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workbookViewId="0" topLeftCell="A13"/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2.625" style="0" customWidth="1"/>
    <col min="6" max="6" width="19.75390625" style="0" customWidth="1"/>
    <col min="7" max="7" width="14.1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9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7" ht="12.95" customHeight="1">
      <c r="A4" s="7"/>
      <c r="B4" s="8"/>
      <c r="C4" s="9" t="s">
        <v>70</v>
      </c>
      <c r="D4" s="10"/>
      <c r="E4" s="10"/>
      <c r="F4" s="11"/>
      <c r="G4" s="12"/>
    </row>
    <row r="5" spans="1:7" ht="12.95" customHeight="1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7" ht="12.95" customHeight="1">
      <c r="A6" s="7"/>
      <c r="B6" s="8"/>
      <c r="C6" s="9" t="s">
        <v>69</v>
      </c>
      <c r="D6" s="10"/>
      <c r="E6" s="10"/>
      <c r="F6" s="18"/>
      <c r="G6" s="12"/>
    </row>
    <row r="7" spans="1:9" ht="12.75">
      <c r="A7" s="13" t="s">
        <v>8</v>
      </c>
      <c r="B7" s="15"/>
      <c r="C7" s="19"/>
      <c r="D7" s="20"/>
      <c r="E7" s="21" t="s">
        <v>9</v>
      </c>
      <c r="F7" s="22"/>
      <c r="G7" s="23">
        <v>0</v>
      </c>
      <c r="H7" s="24"/>
      <c r="I7" s="24"/>
    </row>
    <row r="8" spans="1:7" ht="12.75">
      <c r="A8" s="13" t="s">
        <v>10</v>
      </c>
      <c r="B8" s="15"/>
      <c r="C8" s="19"/>
      <c r="D8" s="20"/>
      <c r="E8" s="16" t="s">
        <v>11</v>
      </c>
      <c r="F8" s="15"/>
      <c r="G8" s="25">
        <f>IF(PocetMJ=0,,ROUND((F30+F32)/PocetMJ,1))</f>
        <v>0</v>
      </c>
    </row>
    <row r="9" spans="1:7" ht="12.75">
      <c r="A9" s="26" t="s">
        <v>12</v>
      </c>
      <c r="B9" s="27"/>
      <c r="C9" s="27"/>
      <c r="D9" s="27"/>
      <c r="E9" s="28" t="s">
        <v>13</v>
      </c>
      <c r="F9" s="27"/>
      <c r="G9" s="29"/>
    </row>
    <row r="10" spans="1:57" ht="12.75">
      <c r="A10" s="30" t="s">
        <v>14</v>
      </c>
      <c r="B10" s="11"/>
      <c r="C10" s="11"/>
      <c r="D10" s="11"/>
      <c r="E10" s="31" t="s">
        <v>15</v>
      </c>
      <c r="F10" s="11"/>
      <c r="G10" s="12"/>
      <c r="BA10" s="32"/>
      <c r="BB10" s="32"/>
      <c r="BC10" s="32"/>
      <c r="BD10" s="32"/>
      <c r="BE10" s="32"/>
    </row>
    <row r="11" spans="1:7" ht="12.75">
      <c r="A11" s="30"/>
      <c r="B11" s="11"/>
      <c r="C11" s="11"/>
      <c r="D11" s="11"/>
      <c r="E11" s="33"/>
      <c r="F11" s="34"/>
      <c r="G11" s="35"/>
    </row>
    <row r="12" spans="1:7" ht="28.5" customHeight="1" thickBot="1">
      <c r="A12" s="36" t="s">
        <v>16</v>
      </c>
      <c r="B12" s="37"/>
      <c r="C12" s="37"/>
      <c r="D12" s="37"/>
      <c r="E12" s="38"/>
      <c r="F12" s="38"/>
      <c r="G12" s="39"/>
    </row>
    <row r="13" spans="1:7" ht="17.25" customHeight="1" thickBot="1">
      <c r="A13" s="40" t="s">
        <v>17</v>
      </c>
      <c r="B13" s="41"/>
      <c r="C13" s="42"/>
      <c r="D13" s="43" t="s">
        <v>18</v>
      </c>
      <c r="E13" s="44"/>
      <c r="F13" s="44"/>
      <c r="G13" s="42"/>
    </row>
    <row r="14" spans="1:7" ht="15.95" customHeight="1">
      <c r="A14" s="45"/>
      <c r="B14" s="46" t="s">
        <v>19</v>
      </c>
      <c r="C14" s="47">
        <f>Dodavka</f>
        <v>0</v>
      </c>
      <c r="D14" s="48"/>
      <c r="E14" s="49"/>
      <c r="F14" s="50"/>
      <c r="G14" s="47"/>
    </row>
    <row r="15" spans="1:7" ht="15.95" customHeight="1">
      <c r="A15" s="45" t="s">
        <v>20</v>
      </c>
      <c r="B15" s="46" t="s">
        <v>21</v>
      </c>
      <c r="C15" s="47">
        <f>Mont</f>
        <v>0</v>
      </c>
      <c r="D15" s="26"/>
      <c r="E15" s="51"/>
      <c r="F15" s="52"/>
      <c r="G15" s="47"/>
    </row>
    <row r="16" spans="1:7" ht="15.95" customHeight="1">
      <c r="A16" s="45" t="s">
        <v>22</v>
      </c>
      <c r="B16" s="46" t="s">
        <v>23</v>
      </c>
      <c r="C16" s="47">
        <f>HSV</f>
        <v>0</v>
      </c>
      <c r="D16" s="26"/>
      <c r="E16" s="51"/>
      <c r="F16" s="52"/>
      <c r="G16" s="47"/>
    </row>
    <row r="17" spans="1:7" ht="15.95" customHeight="1">
      <c r="A17" s="53" t="s">
        <v>24</v>
      </c>
      <c r="B17" s="46" t="s">
        <v>25</v>
      </c>
      <c r="C17" s="47">
        <f>PSV</f>
        <v>0</v>
      </c>
      <c r="D17" s="26"/>
      <c r="E17" s="51"/>
      <c r="F17" s="52"/>
      <c r="G17" s="47"/>
    </row>
    <row r="18" spans="1:7" ht="15.95" customHeight="1">
      <c r="A18" s="54" t="s">
        <v>26</v>
      </c>
      <c r="B18" s="46"/>
      <c r="C18" s="47">
        <f>SUM(C14:C17)</f>
        <v>0</v>
      </c>
      <c r="D18" s="55"/>
      <c r="E18" s="51"/>
      <c r="F18" s="52"/>
      <c r="G18" s="47"/>
    </row>
    <row r="19" spans="1:7" ht="15.95" customHeight="1">
      <c r="A19" s="54"/>
      <c r="B19" s="46"/>
      <c r="C19" s="47"/>
      <c r="D19" s="26"/>
      <c r="E19" s="51"/>
      <c r="F19" s="52"/>
      <c r="G19" s="47"/>
    </row>
    <row r="20" spans="1:7" ht="15.95" customHeight="1">
      <c r="A20" s="54" t="s">
        <v>27</v>
      </c>
      <c r="B20" s="46"/>
      <c r="C20" s="47">
        <f>HZS</f>
        <v>0</v>
      </c>
      <c r="D20" s="26"/>
      <c r="E20" s="51"/>
      <c r="F20" s="52"/>
      <c r="G20" s="47"/>
    </row>
    <row r="21" spans="1:7" ht="15.95" customHeight="1">
      <c r="A21" s="30" t="s">
        <v>28</v>
      </c>
      <c r="B21" s="11"/>
      <c r="C21" s="47">
        <f>C18+C20</f>
        <v>0</v>
      </c>
      <c r="D21" s="26" t="s">
        <v>29</v>
      </c>
      <c r="E21" s="51"/>
      <c r="F21" s="52"/>
      <c r="G21" s="47">
        <f>G22-SUM(G14:G20)</f>
        <v>0</v>
      </c>
    </row>
    <row r="22" spans="1:7" ht="15.95" customHeight="1" thickBot="1">
      <c r="A22" s="26" t="s">
        <v>30</v>
      </c>
      <c r="B22" s="27"/>
      <c r="C22" s="56">
        <f>C21+G22</f>
        <v>0</v>
      </c>
      <c r="D22" s="57" t="s">
        <v>31</v>
      </c>
      <c r="E22" s="58"/>
      <c r="F22" s="59"/>
      <c r="G22" s="47">
        <f>VRN</f>
        <v>0</v>
      </c>
    </row>
    <row r="23" spans="1:7" ht="12.75">
      <c r="A23" s="3" t="s">
        <v>32</v>
      </c>
      <c r="B23" s="5"/>
      <c r="C23" s="60" t="s">
        <v>33</v>
      </c>
      <c r="D23" s="5"/>
      <c r="E23" s="60" t="s">
        <v>34</v>
      </c>
      <c r="F23" s="5"/>
      <c r="G23" s="6"/>
    </row>
    <row r="24" spans="1:7" ht="12.75">
      <c r="A24" s="13"/>
      <c r="B24" s="15"/>
      <c r="C24" s="16" t="s">
        <v>35</v>
      </c>
      <c r="D24" s="15"/>
      <c r="E24" s="16" t="s">
        <v>35</v>
      </c>
      <c r="F24" s="15"/>
      <c r="G24" s="17"/>
    </row>
    <row r="25" spans="1:7" ht="12.75">
      <c r="A25" s="30" t="s">
        <v>36</v>
      </c>
      <c r="B25" s="61"/>
      <c r="C25" s="31" t="s">
        <v>36</v>
      </c>
      <c r="D25" s="11"/>
      <c r="E25" s="31" t="s">
        <v>36</v>
      </c>
      <c r="F25" s="11"/>
      <c r="G25" s="12"/>
    </row>
    <row r="26" spans="1:7" ht="12.75">
      <c r="A26" s="30"/>
      <c r="B26" s="62"/>
      <c r="C26" s="31" t="s">
        <v>37</v>
      </c>
      <c r="D26" s="11"/>
      <c r="E26" s="31" t="s">
        <v>38</v>
      </c>
      <c r="F26" s="11"/>
      <c r="G26" s="12"/>
    </row>
    <row r="27" spans="1:7" ht="12.75">
      <c r="A27" s="30"/>
      <c r="B27" s="11"/>
      <c r="C27" s="31"/>
      <c r="D27" s="11"/>
      <c r="E27" s="31"/>
      <c r="F27" s="11"/>
      <c r="G27" s="12"/>
    </row>
    <row r="28" spans="1:7" ht="97.5" customHeight="1">
      <c r="A28" s="30"/>
      <c r="B28" s="11"/>
      <c r="C28" s="31"/>
      <c r="D28" s="11"/>
      <c r="E28" s="31"/>
      <c r="F28" s="11"/>
      <c r="G28" s="12"/>
    </row>
    <row r="29" spans="1:7" ht="12.75">
      <c r="A29" s="13" t="s">
        <v>39</v>
      </c>
      <c r="B29" s="15"/>
      <c r="C29" s="63">
        <v>0</v>
      </c>
      <c r="D29" s="15" t="s">
        <v>40</v>
      </c>
      <c r="E29" s="16"/>
      <c r="F29" s="64">
        <v>0</v>
      </c>
      <c r="G29" s="17"/>
    </row>
    <row r="30" spans="1:7" ht="12.75">
      <c r="A30" s="13" t="s">
        <v>39</v>
      </c>
      <c r="B30" s="15"/>
      <c r="C30" s="63">
        <v>15</v>
      </c>
      <c r="D30" s="15" t="s">
        <v>40</v>
      </c>
      <c r="E30" s="16"/>
      <c r="F30" s="64">
        <v>0</v>
      </c>
      <c r="G30" s="17"/>
    </row>
    <row r="31" spans="1:7" ht="12.75">
      <c r="A31" s="13" t="s">
        <v>41</v>
      </c>
      <c r="B31" s="15"/>
      <c r="C31" s="63">
        <v>15</v>
      </c>
      <c r="D31" s="15" t="s">
        <v>40</v>
      </c>
      <c r="E31" s="16"/>
      <c r="F31" s="65">
        <f>ROUND(PRODUCT(F30,C31/100),0)</f>
        <v>0</v>
      </c>
      <c r="G31" s="29"/>
    </row>
    <row r="32" spans="1:7" ht="12.75">
      <c r="A32" s="13" t="s">
        <v>39</v>
      </c>
      <c r="B32" s="15"/>
      <c r="C32" s="63">
        <v>21</v>
      </c>
      <c r="D32" s="15" t="s">
        <v>40</v>
      </c>
      <c r="E32" s="16"/>
      <c r="F32" s="64">
        <v>0</v>
      </c>
      <c r="G32" s="17"/>
    </row>
    <row r="33" spans="1:7" ht="12.75">
      <c r="A33" s="13" t="s">
        <v>41</v>
      </c>
      <c r="B33" s="15"/>
      <c r="C33" s="63">
        <v>21</v>
      </c>
      <c r="D33" s="15" t="s">
        <v>40</v>
      </c>
      <c r="E33" s="16"/>
      <c r="F33" s="65">
        <f>ROUND(PRODUCT(F32,C33/100),0)</f>
        <v>0</v>
      </c>
      <c r="G33" s="29"/>
    </row>
    <row r="34" spans="1:7" s="71" customFormat="1" ht="19.5" customHeight="1" thickBot="1">
      <c r="A34" s="66" t="s">
        <v>42</v>
      </c>
      <c r="B34" s="67"/>
      <c r="C34" s="67"/>
      <c r="D34" s="67"/>
      <c r="E34" s="68"/>
      <c r="F34" s="69">
        <f>ROUND(SUM(F29:F33),0)</f>
        <v>0</v>
      </c>
      <c r="G34" s="70"/>
    </row>
    <row r="36" spans="1:8" ht="12.75">
      <c r="A36" s="72" t="s">
        <v>43</v>
      </c>
      <c r="B36" s="72"/>
      <c r="C36" s="72"/>
      <c r="D36" s="72"/>
      <c r="E36" s="72"/>
      <c r="F36" s="72"/>
      <c r="G36" s="72"/>
      <c r="H36" t="s">
        <v>4</v>
      </c>
    </row>
    <row r="37" spans="1:8" ht="14.25" customHeight="1">
      <c r="A37" s="72"/>
      <c r="B37" s="73"/>
      <c r="C37" s="73"/>
      <c r="D37" s="73"/>
      <c r="E37" s="73"/>
      <c r="F37" s="73"/>
      <c r="G37" s="73"/>
      <c r="H37" t="s">
        <v>4</v>
      </c>
    </row>
    <row r="38" spans="1:8" ht="12.75" customHeight="1">
      <c r="A38" s="74"/>
      <c r="B38" s="73"/>
      <c r="C38" s="73"/>
      <c r="D38" s="73"/>
      <c r="E38" s="73"/>
      <c r="F38" s="73"/>
      <c r="G38" s="73"/>
      <c r="H38" t="s">
        <v>4</v>
      </c>
    </row>
    <row r="39" spans="1:8" ht="12.75">
      <c r="A39" s="74"/>
      <c r="B39" s="73"/>
      <c r="C39" s="73"/>
      <c r="D39" s="73"/>
      <c r="E39" s="73"/>
      <c r="F39" s="73"/>
      <c r="G39" s="73"/>
      <c r="H39" t="s">
        <v>4</v>
      </c>
    </row>
    <row r="40" spans="1:8" ht="12.75">
      <c r="A40" s="74"/>
      <c r="B40" s="73"/>
      <c r="C40" s="73"/>
      <c r="D40" s="73"/>
      <c r="E40" s="73"/>
      <c r="F40" s="73"/>
      <c r="G40" s="73"/>
      <c r="H40" t="s">
        <v>4</v>
      </c>
    </row>
    <row r="41" spans="1:8" ht="12.75">
      <c r="A41" s="74"/>
      <c r="B41" s="73"/>
      <c r="C41" s="73"/>
      <c r="D41" s="73"/>
      <c r="E41" s="73"/>
      <c r="F41" s="73"/>
      <c r="G41" s="73"/>
      <c r="H41" t="s">
        <v>4</v>
      </c>
    </row>
    <row r="42" spans="1:8" ht="12.75">
      <c r="A42" s="74"/>
      <c r="B42" s="73"/>
      <c r="C42" s="73"/>
      <c r="D42" s="73"/>
      <c r="E42" s="73"/>
      <c r="F42" s="73"/>
      <c r="G42" s="73"/>
      <c r="H42" t="s">
        <v>4</v>
      </c>
    </row>
    <row r="43" spans="1:8" ht="12.75">
      <c r="A43" s="74"/>
      <c r="B43" s="73"/>
      <c r="C43" s="73"/>
      <c r="D43" s="73"/>
      <c r="E43" s="73"/>
      <c r="F43" s="73"/>
      <c r="G43" s="73"/>
      <c r="H43" t="s">
        <v>4</v>
      </c>
    </row>
    <row r="44" spans="1:8" ht="12.75">
      <c r="A44" s="74"/>
      <c r="B44" s="73"/>
      <c r="C44" s="73"/>
      <c r="D44" s="73"/>
      <c r="E44" s="73"/>
      <c r="F44" s="73"/>
      <c r="G44" s="73"/>
      <c r="H44" t="s">
        <v>4</v>
      </c>
    </row>
    <row r="45" spans="1:8" ht="3" customHeight="1">
      <c r="A45" s="74"/>
      <c r="B45" s="73"/>
      <c r="C45" s="73"/>
      <c r="D45" s="73"/>
      <c r="E45" s="73"/>
      <c r="F45" s="73"/>
      <c r="G45" s="73"/>
      <c r="H45" t="s">
        <v>4</v>
      </c>
    </row>
    <row r="46" spans="2:7" ht="12.75">
      <c r="B46" s="75"/>
      <c r="C46" s="75"/>
      <c r="D46" s="75"/>
      <c r="E46" s="75"/>
      <c r="F46" s="75"/>
      <c r="G46" s="75"/>
    </row>
    <row r="47" spans="2:7" ht="12.75">
      <c r="B47" s="75"/>
      <c r="C47" s="75"/>
      <c r="D47" s="75"/>
      <c r="E47" s="75"/>
      <c r="F47" s="75"/>
      <c r="G47" s="75"/>
    </row>
    <row r="48" spans="2:7" ht="12.75">
      <c r="B48" s="75"/>
      <c r="C48" s="75"/>
      <c r="D48" s="75"/>
      <c r="E48" s="75"/>
      <c r="F48" s="75"/>
      <c r="G48" s="75"/>
    </row>
    <row r="49" spans="2:7" ht="12.75">
      <c r="B49" s="75"/>
      <c r="C49" s="75"/>
      <c r="D49" s="75"/>
      <c r="E49" s="75"/>
      <c r="F49" s="75"/>
      <c r="G49" s="75"/>
    </row>
    <row r="50" spans="2:7" ht="12.75">
      <c r="B50" s="75"/>
      <c r="C50" s="75"/>
      <c r="D50" s="75"/>
      <c r="E50" s="75"/>
      <c r="F50" s="75"/>
      <c r="G50" s="75"/>
    </row>
    <row r="51" spans="2:7" ht="12.75">
      <c r="B51" s="75"/>
      <c r="C51" s="75"/>
      <c r="D51" s="75"/>
      <c r="E51" s="75"/>
      <c r="F51" s="75"/>
      <c r="G51" s="75"/>
    </row>
    <row r="52" spans="2:7" ht="12.75">
      <c r="B52" s="75"/>
      <c r="C52" s="75"/>
      <c r="D52" s="75"/>
      <c r="E52" s="75"/>
      <c r="F52" s="75"/>
      <c r="G52" s="75"/>
    </row>
    <row r="53" spans="2:7" ht="12.75">
      <c r="B53" s="75"/>
      <c r="C53" s="75"/>
      <c r="D53" s="75"/>
      <c r="E53" s="75"/>
      <c r="F53" s="75"/>
      <c r="G53" s="75"/>
    </row>
    <row r="54" spans="2:7" ht="12.75">
      <c r="B54" s="75"/>
      <c r="C54" s="75"/>
      <c r="D54" s="75"/>
      <c r="E54" s="75"/>
      <c r="F54" s="75"/>
      <c r="G54" s="75"/>
    </row>
    <row r="55" spans="2:7" ht="12.75">
      <c r="B55" s="75"/>
      <c r="C55" s="75"/>
      <c r="D55" s="75"/>
      <c r="E55" s="75"/>
      <c r="F55" s="75"/>
      <c r="G55" s="75"/>
    </row>
  </sheetData>
  <mergeCells count="14">
    <mergeCell ref="B54:G54"/>
    <mergeCell ref="B55:G55"/>
    <mergeCell ref="B48:G48"/>
    <mergeCell ref="B49:G49"/>
    <mergeCell ref="B50:G50"/>
    <mergeCell ref="B51:G51"/>
    <mergeCell ref="B52:G52"/>
    <mergeCell ref="B53:G53"/>
    <mergeCell ref="C7:D7"/>
    <mergeCell ref="C8:D8"/>
    <mergeCell ref="E11:G11"/>
    <mergeCell ref="B37:G45"/>
    <mergeCell ref="B46:G46"/>
    <mergeCell ref="B47:G47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69"/>
  <sheetViews>
    <sheetView workbookViewId="0" topLeftCell="A1">
      <selection activeCell="A17" sqref="A17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76" t="s">
        <v>5</v>
      </c>
      <c r="B1" s="77"/>
      <c r="C1" s="78" t="str">
        <f>CONCATENATE(cislostavby," ",nazevstavby)</f>
        <v xml:space="preserve"> Oprava chodníků</v>
      </c>
      <c r="D1" s="79"/>
      <c r="E1" s="80"/>
      <c r="F1" s="79"/>
      <c r="G1" s="81"/>
      <c r="H1" s="82"/>
      <c r="I1" s="83"/>
    </row>
    <row r="2" spans="1:9" ht="13.5" thickBot="1">
      <c r="A2" s="84" t="s">
        <v>1</v>
      </c>
      <c r="B2" s="85"/>
      <c r="C2" s="86" t="str">
        <f>CONCATENATE(cisloobjektu," ",nazevobjektu)</f>
        <v xml:space="preserve"> ulice Hlubčická</v>
      </c>
      <c r="D2" s="87"/>
      <c r="E2" s="88"/>
      <c r="F2" s="87"/>
      <c r="G2" s="89"/>
      <c r="H2" s="89"/>
      <c r="I2" s="90"/>
    </row>
    <row r="3" ht="13.5" thickTop="1">
      <c r="F3" s="11"/>
    </row>
    <row r="4" spans="1:9" ht="19.5" customHeight="1">
      <c r="A4" s="91" t="s">
        <v>44</v>
      </c>
      <c r="B4" s="1"/>
      <c r="C4" s="1"/>
      <c r="D4" s="1"/>
      <c r="E4" s="92"/>
      <c r="F4" s="1"/>
      <c r="G4" s="1"/>
      <c r="H4" s="1"/>
      <c r="I4" s="1"/>
    </row>
    <row r="5" ht="13.5" thickBot="1"/>
    <row r="6" spans="1:9" s="11" customFormat="1" ht="13.5" thickBot="1">
      <c r="A6" s="93"/>
      <c r="B6" s="94" t="s">
        <v>45</v>
      </c>
      <c r="C6" s="94"/>
      <c r="D6" s="95"/>
      <c r="E6" s="96" t="s">
        <v>46</v>
      </c>
      <c r="F6" s="97" t="s">
        <v>47</v>
      </c>
      <c r="G6" s="97" t="s">
        <v>48</v>
      </c>
      <c r="H6" s="97" t="s">
        <v>49</v>
      </c>
      <c r="I6" s="98" t="s">
        <v>27</v>
      </c>
    </row>
    <row r="7" spans="1:9" s="11" customFormat="1" ht="12.75">
      <c r="A7" s="193" t="str">
        <f>Položky!B7</f>
        <v>1</v>
      </c>
      <c r="B7" s="99" t="str">
        <f>Položky!C7</f>
        <v>Zemní práce</v>
      </c>
      <c r="C7" s="100"/>
      <c r="D7" s="101"/>
      <c r="E7" s="194">
        <f>Položky!BA16</f>
        <v>0</v>
      </c>
      <c r="F7" s="195">
        <f>Položky!BB16</f>
        <v>0</v>
      </c>
      <c r="G7" s="195">
        <f>Položky!BC16</f>
        <v>0</v>
      </c>
      <c r="H7" s="195">
        <f>Položky!BD16</f>
        <v>0</v>
      </c>
      <c r="I7" s="196">
        <f>Položky!BE16</f>
        <v>0</v>
      </c>
    </row>
    <row r="8" spans="1:9" s="11" customFormat="1" ht="12.75">
      <c r="A8" s="193" t="str">
        <f>Položky!B17</f>
        <v>5</v>
      </c>
      <c r="B8" s="99" t="str">
        <f>Položky!C17</f>
        <v>Komunikace</v>
      </c>
      <c r="C8" s="100"/>
      <c r="D8" s="101"/>
      <c r="E8" s="194">
        <f>Položky!BA31</f>
        <v>0</v>
      </c>
      <c r="F8" s="195">
        <f>Položky!BB31</f>
        <v>0</v>
      </c>
      <c r="G8" s="195">
        <f>Položky!BC31</f>
        <v>0</v>
      </c>
      <c r="H8" s="195">
        <f>Položky!BD31</f>
        <v>0</v>
      </c>
      <c r="I8" s="196">
        <f>Položky!BE31</f>
        <v>0</v>
      </c>
    </row>
    <row r="9" spans="1:9" s="11" customFormat="1" ht="12.75">
      <c r="A9" s="193" t="str">
        <f>Položky!B32</f>
        <v>91</v>
      </c>
      <c r="B9" s="99" t="str">
        <f>Položky!C32</f>
        <v>Doplňující práce na komunikaci</v>
      </c>
      <c r="C9" s="100"/>
      <c r="D9" s="101"/>
      <c r="E9" s="194">
        <f>Položky!BA39</f>
        <v>0</v>
      </c>
      <c r="F9" s="195">
        <f>Položky!BB39</f>
        <v>0</v>
      </c>
      <c r="G9" s="195">
        <f>Položky!BC39</f>
        <v>0</v>
      </c>
      <c r="H9" s="195">
        <f>Položky!BD39</f>
        <v>0</v>
      </c>
      <c r="I9" s="196">
        <f>Položky!BE39</f>
        <v>0</v>
      </c>
    </row>
    <row r="10" spans="1:9" s="11" customFormat="1" ht="12.75">
      <c r="A10" s="193" t="str">
        <f>Položky!B40</f>
        <v>97</v>
      </c>
      <c r="B10" s="99" t="str">
        <f>Položky!C40</f>
        <v>Prorážení otvorů</v>
      </c>
      <c r="C10" s="100"/>
      <c r="D10" s="101"/>
      <c r="E10" s="194">
        <f>Položky!BA45</f>
        <v>0</v>
      </c>
      <c r="F10" s="195">
        <f>Položky!BB45</f>
        <v>0</v>
      </c>
      <c r="G10" s="195">
        <f>Položky!BC45</f>
        <v>0</v>
      </c>
      <c r="H10" s="195">
        <f>Položky!BD45</f>
        <v>0</v>
      </c>
      <c r="I10" s="196">
        <f>Položky!BE45</f>
        <v>0</v>
      </c>
    </row>
    <row r="11" spans="1:9" s="11" customFormat="1" ht="13.5" thickBot="1">
      <c r="A11" s="193" t="str">
        <f>Položky!B46</f>
        <v>99</v>
      </c>
      <c r="B11" s="99" t="str">
        <f>Položky!C46</f>
        <v>Staveništní přesun hmot</v>
      </c>
      <c r="C11" s="100"/>
      <c r="D11" s="101"/>
      <c r="E11" s="194">
        <f>Položky!BA48</f>
        <v>0</v>
      </c>
      <c r="F11" s="195">
        <f>Položky!BB48</f>
        <v>0</v>
      </c>
      <c r="G11" s="195">
        <f>Položky!BC48</f>
        <v>0</v>
      </c>
      <c r="H11" s="195">
        <f>Položky!BD48</f>
        <v>0</v>
      </c>
      <c r="I11" s="196">
        <f>Položky!BE48</f>
        <v>0</v>
      </c>
    </row>
    <row r="12" spans="1:9" s="107" customFormat="1" ht="13.5" thickBot="1">
      <c r="A12" s="102"/>
      <c r="B12" s="94" t="s">
        <v>50</v>
      </c>
      <c r="C12" s="94"/>
      <c r="D12" s="103"/>
      <c r="E12" s="104">
        <f>SUM(E7:E11)</f>
        <v>0</v>
      </c>
      <c r="F12" s="105">
        <f>SUM(F7:F11)</f>
        <v>0</v>
      </c>
      <c r="G12" s="105">
        <f>SUM(G7:G11)</f>
        <v>0</v>
      </c>
      <c r="H12" s="105">
        <f>SUM(H7:H11)</f>
        <v>0</v>
      </c>
      <c r="I12" s="106">
        <f>SUM(I7:I11)</f>
        <v>0</v>
      </c>
    </row>
    <row r="13" spans="1:9" ht="12.75">
      <c r="A13" s="100"/>
      <c r="B13" s="100"/>
      <c r="C13" s="100"/>
      <c r="D13" s="100"/>
      <c r="E13" s="100"/>
      <c r="F13" s="100"/>
      <c r="G13" s="100"/>
      <c r="H13" s="100"/>
      <c r="I13" s="100"/>
    </row>
    <row r="14" spans="1:57" ht="19.5" customHeight="1">
      <c r="A14" s="108" t="s">
        <v>51</v>
      </c>
      <c r="B14" s="108"/>
      <c r="C14" s="108"/>
      <c r="D14" s="108"/>
      <c r="E14" s="108"/>
      <c r="F14" s="108"/>
      <c r="G14" s="109"/>
      <c r="H14" s="108"/>
      <c r="I14" s="108"/>
      <c r="BA14" s="32"/>
      <c r="BB14" s="32"/>
      <c r="BC14" s="32"/>
      <c r="BD14" s="32"/>
      <c r="BE14" s="32"/>
    </row>
    <row r="15" spans="1:9" ht="13.5" thickBot="1">
      <c r="A15" s="110"/>
      <c r="B15" s="110"/>
      <c r="C15" s="110"/>
      <c r="D15" s="110"/>
      <c r="E15" s="110"/>
      <c r="F15" s="110"/>
      <c r="G15" s="110"/>
      <c r="H15" s="110"/>
      <c r="I15" s="110"/>
    </row>
    <row r="16" spans="1:9" ht="12.75">
      <c r="A16" s="111" t="s">
        <v>52</v>
      </c>
      <c r="B16" s="112"/>
      <c r="C16" s="112"/>
      <c r="D16" s="113"/>
      <c r="E16" s="114" t="s">
        <v>53</v>
      </c>
      <c r="F16" s="115" t="s">
        <v>54</v>
      </c>
      <c r="G16" s="116" t="s">
        <v>55</v>
      </c>
      <c r="H16" s="117"/>
      <c r="I16" s="118" t="s">
        <v>53</v>
      </c>
    </row>
    <row r="17" spans="1:53" ht="12.75">
      <c r="A17" s="119"/>
      <c r="B17" s="120"/>
      <c r="C17" s="120"/>
      <c r="D17" s="121"/>
      <c r="E17" s="122"/>
      <c r="F17" s="123"/>
      <c r="G17" s="124">
        <f>CHOOSE(BA17+1,HSV+PSV,HSV+PSV+Mont,HSV+PSV+Dodavka+Mont,HSV,PSV,Mont,Dodavka,Mont+Dodavka,0)</f>
        <v>0</v>
      </c>
      <c r="H17" s="125"/>
      <c r="I17" s="126">
        <f>E17+F17*G17/100</f>
        <v>0</v>
      </c>
      <c r="BA17">
        <v>8</v>
      </c>
    </row>
    <row r="18" spans="1:9" ht="13.5" thickBot="1">
      <c r="A18" s="127"/>
      <c r="B18" s="128" t="s">
        <v>56</v>
      </c>
      <c r="C18" s="129"/>
      <c r="D18" s="130"/>
      <c r="E18" s="131"/>
      <c r="F18" s="132"/>
      <c r="G18" s="132"/>
      <c r="H18" s="133">
        <f>SUM(H17:H17)</f>
        <v>0</v>
      </c>
      <c r="I18" s="134"/>
    </row>
    <row r="19" spans="1:9" ht="12.75">
      <c r="A19" s="110"/>
      <c r="B19" s="110"/>
      <c r="C19" s="110"/>
      <c r="D19" s="110"/>
      <c r="E19" s="110"/>
      <c r="F19" s="110"/>
      <c r="G19" s="110"/>
      <c r="H19" s="110"/>
      <c r="I19" s="110"/>
    </row>
    <row r="20" spans="2:9" ht="12.75">
      <c r="B20" s="107"/>
      <c r="F20" s="135"/>
      <c r="G20" s="136"/>
      <c r="H20" s="136"/>
      <c r="I20" s="137"/>
    </row>
    <row r="21" spans="6:9" ht="12.75">
      <c r="F21" s="135"/>
      <c r="G21" s="136"/>
      <c r="H21" s="136"/>
      <c r="I21" s="137"/>
    </row>
    <row r="22" spans="6:9" ht="12.75">
      <c r="F22" s="135"/>
      <c r="G22" s="136"/>
      <c r="H22" s="136"/>
      <c r="I22" s="137"/>
    </row>
    <row r="23" spans="6:9" ht="12.75">
      <c r="F23" s="135"/>
      <c r="G23" s="136"/>
      <c r="H23" s="136"/>
      <c r="I23" s="137"/>
    </row>
    <row r="24" spans="6:9" ht="12.75">
      <c r="F24" s="135"/>
      <c r="G24" s="136"/>
      <c r="H24" s="136"/>
      <c r="I24" s="137"/>
    </row>
    <row r="25" spans="6:9" ht="12.75">
      <c r="F25" s="135"/>
      <c r="G25" s="136"/>
      <c r="H25" s="136"/>
      <c r="I25" s="137"/>
    </row>
    <row r="26" spans="6:9" ht="12.75">
      <c r="F26" s="135"/>
      <c r="G26" s="136"/>
      <c r="H26" s="136"/>
      <c r="I26" s="137"/>
    </row>
    <row r="27" spans="6:9" ht="12.75">
      <c r="F27" s="135"/>
      <c r="G27" s="136"/>
      <c r="H27" s="136"/>
      <c r="I27" s="137"/>
    </row>
    <row r="28" spans="6:9" ht="12.75">
      <c r="F28" s="135"/>
      <c r="G28" s="136"/>
      <c r="H28" s="136"/>
      <c r="I28" s="137"/>
    </row>
    <row r="29" spans="6:9" ht="12.75">
      <c r="F29" s="135"/>
      <c r="G29" s="136"/>
      <c r="H29" s="136"/>
      <c r="I29" s="137"/>
    </row>
    <row r="30" spans="6:9" ht="12.75">
      <c r="F30" s="135"/>
      <c r="G30" s="136"/>
      <c r="H30" s="136"/>
      <c r="I30" s="137"/>
    </row>
    <row r="31" spans="6:9" ht="12.75">
      <c r="F31" s="135"/>
      <c r="G31" s="136"/>
      <c r="H31" s="136"/>
      <c r="I31" s="137"/>
    </row>
    <row r="32" spans="6:9" ht="12.75">
      <c r="F32" s="135"/>
      <c r="G32" s="136"/>
      <c r="H32" s="136"/>
      <c r="I32" s="137"/>
    </row>
    <row r="33" spans="6:9" ht="12.75">
      <c r="F33" s="135"/>
      <c r="G33" s="136"/>
      <c r="H33" s="136"/>
      <c r="I33" s="137"/>
    </row>
    <row r="34" spans="6:9" ht="12.75">
      <c r="F34" s="135"/>
      <c r="G34" s="136"/>
      <c r="H34" s="136"/>
      <c r="I34" s="137"/>
    </row>
    <row r="35" spans="6:9" ht="12.75">
      <c r="F35" s="135"/>
      <c r="G35" s="136"/>
      <c r="H35" s="136"/>
      <c r="I35" s="137"/>
    </row>
    <row r="36" spans="6:9" ht="12.75">
      <c r="F36" s="135"/>
      <c r="G36" s="136"/>
      <c r="H36" s="136"/>
      <c r="I36" s="137"/>
    </row>
    <row r="37" spans="6:9" ht="12.75">
      <c r="F37" s="135"/>
      <c r="G37" s="136"/>
      <c r="H37" s="136"/>
      <c r="I37" s="137"/>
    </row>
    <row r="38" spans="6:9" ht="12.75">
      <c r="F38" s="135"/>
      <c r="G38" s="136"/>
      <c r="H38" s="136"/>
      <c r="I38" s="137"/>
    </row>
    <row r="39" spans="6:9" ht="12.75">
      <c r="F39" s="135"/>
      <c r="G39" s="136"/>
      <c r="H39" s="136"/>
      <c r="I39" s="137"/>
    </row>
    <row r="40" spans="6:9" ht="12.75">
      <c r="F40" s="135"/>
      <c r="G40" s="136"/>
      <c r="H40" s="136"/>
      <c r="I40" s="137"/>
    </row>
    <row r="41" spans="6:9" ht="12.75">
      <c r="F41" s="135"/>
      <c r="G41" s="136"/>
      <c r="H41" s="136"/>
      <c r="I41" s="137"/>
    </row>
    <row r="42" spans="6:9" ht="12.75">
      <c r="F42" s="135"/>
      <c r="G42" s="136"/>
      <c r="H42" s="136"/>
      <c r="I42" s="137"/>
    </row>
    <row r="43" spans="6:9" ht="12.75">
      <c r="F43" s="135"/>
      <c r="G43" s="136"/>
      <c r="H43" s="136"/>
      <c r="I43" s="137"/>
    </row>
    <row r="44" spans="6:9" ht="12.75">
      <c r="F44" s="135"/>
      <c r="G44" s="136"/>
      <c r="H44" s="136"/>
      <c r="I44" s="137"/>
    </row>
    <row r="45" spans="6:9" ht="12.75">
      <c r="F45" s="135"/>
      <c r="G45" s="136"/>
      <c r="H45" s="136"/>
      <c r="I45" s="137"/>
    </row>
    <row r="46" spans="6:9" ht="12.75">
      <c r="F46" s="135"/>
      <c r="G46" s="136"/>
      <c r="H46" s="136"/>
      <c r="I46" s="137"/>
    </row>
    <row r="47" spans="6:9" ht="12.75">
      <c r="F47" s="135"/>
      <c r="G47" s="136"/>
      <c r="H47" s="136"/>
      <c r="I47" s="137"/>
    </row>
    <row r="48" spans="6:9" ht="12.75">
      <c r="F48" s="135"/>
      <c r="G48" s="136"/>
      <c r="H48" s="136"/>
      <c r="I48" s="137"/>
    </row>
    <row r="49" spans="6:9" ht="12.75">
      <c r="F49" s="135"/>
      <c r="G49" s="136"/>
      <c r="H49" s="136"/>
      <c r="I49" s="137"/>
    </row>
    <row r="50" spans="6:9" ht="12.75">
      <c r="F50" s="135"/>
      <c r="G50" s="136"/>
      <c r="H50" s="136"/>
      <c r="I50" s="137"/>
    </row>
    <row r="51" spans="6:9" ht="12.75">
      <c r="F51" s="135"/>
      <c r="G51" s="136"/>
      <c r="H51" s="136"/>
      <c r="I51" s="137"/>
    </row>
    <row r="52" spans="6:9" ht="12.75">
      <c r="F52" s="135"/>
      <c r="G52" s="136"/>
      <c r="H52" s="136"/>
      <c r="I52" s="137"/>
    </row>
    <row r="53" spans="6:9" ht="12.75">
      <c r="F53" s="135"/>
      <c r="G53" s="136"/>
      <c r="H53" s="136"/>
      <c r="I53" s="137"/>
    </row>
    <row r="54" spans="6:9" ht="12.75">
      <c r="F54" s="135"/>
      <c r="G54" s="136"/>
      <c r="H54" s="136"/>
      <c r="I54" s="137"/>
    </row>
    <row r="55" spans="6:9" ht="12.75">
      <c r="F55" s="135"/>
      <c r="G55" s="136"/>
      <c r="H55" s="136"/>
      <c r="I55" s="137"/>
    </row>
    <row r="56" spans="6:9" ht="12.75">
      <c r="F56" s="135"/>
      <c r="G56" s="136"/>
      <c r="H56" s="136"/>
      <c r="I56" s="137"/>
    </row>
    <row r="57" spans="6:9" ht="12.75">
      <c r="F57" s="135"/>
      <c r="G57" s="136"/>
      <c r="H57" s="136"/>
      <c r="I57" s="137"/>
    </row>
    <row r="58" spans="6:9" ht="12.75">
      <c r="F58" s="135"/>
      <c r="G58" s="136"/>
      <c r="H58" s="136"/>
      <c r="I58" s="137"/>
    </row>
    <row r="59" spans="6:9" ht="12.75">
      <c r="F59" s="135"/>
      <c r="G59" s="136"/>
      <c r="H59" s="136"/>
      <c r="I59" s="137"/>
    </row>
    <row r="60" spans="6:9" ht="12.75">
      <c r="F60" s="135"/>
      <c r="G60" s="136"/>
      <c r="H60" s="136"/>
      <c r="I60" s="137"/>
    </row>
    <row r="61" spans="6:9" ht="12.75">
      <c r="F61" s="135"/>
      <c r="G61" s="136"/>
      <c r="H61" s="136"/>
      <c r="I61" s="137"/>
    </row>
    <row r="62" spans="6:9" ht="12.75">
      <c r="F62" s="135"/>
      <c r="G62" s="136"/>
      <c r="H62" s="136"/>
      <c r="I62" s="137"/>
    </row>
    <row r="63" spans="6:9" ht="12.75">
      <c r="F63" s="135"/>
      <c r="G63" s="136"/>
      <c r="H63" s="136"/>
      <c r="I63" s="137"/>
    </row>
    <row r="64" spans="6:9" ht="12.75">
      <c r="F64" s="135"/>
      <c r="G64" s="136"/>
      <c r="H64" s="136"/>
      <c r="I64" s="137"/>
    </row>
    <row r="65" spans="6:9" ht="12.75">
      <c r="F65" s="135"/>
      <c r="G65" s="136"/>
      <c r="H65" s="136"/>
      <c r="I65" s="137"/>
    </row>
    <row r="66" spans="6:9" ht="12.75">
      <c r="F66" s="135"/>
      <c r="G66" s="136"/>
      <c r="H66" s="136"/>
      <c r="I66" s="137"/>
    </row>
    <row r="67" spans="6:9" ht="12.75">
      <c r="F67" s="135"/>
      <c r="G67" s="136"/>
      <c r="H67" s="136"/>
      <c r="I67" s="137"/>
    </row>
    <row r="68" spans="6:9" ht="12.75">
      <c r="F68" s="135"/>
      <c r="G68" s="136"/>
      <c r="H68" s="136"/>
      <c r="I68" s="137"/>
    </row>
    <row r="69" spans="6:9" ht="12.75">
      <c r="F69" s="135"/>
      <c r="G69" s="136"/>
      <c r="H69" s="136"/>
      <c r="I69" s="137"/>
    </row>
  </sheetData>
  <mergeCells count="4">
    <mergeCell ref="A1:B1"/>
    <mergeCell ref="A2:B2"/>
    <mergeCell ref="G2:I2"/>
    <mergeCell ref="H18:I18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21"/>
  <sheetViews>
    <sheetView showGridLines="0" showZeros="0" tabSelected="1" workbookViewId="0" topLeftCell="A7">
      <selection activeCell="A48" sqref="A48:IV50"/>
    </sheetView>
  </sheetViews>
  <sheetFormatPr defaultColWidth="9.00390625" defaultRowHeight="12.75"/>
  <cols>
    <col min="1" max="1" width="3.875" style="139" customWidth="1"/>
    <col min="2" max="2" width="12.00390625" style="139" customWidth="1"/>
    <col min="3" max="3" width="40.375" style="139" customWidth="1"/>
    <col min="4" max="4" width="5.625" style="139" customWidth="1"/>
    <col min="5" max="5" width="8.625" style="187" customWidth="1"/>
    <col min="6" max="6" width="9.875" style="139" customWidth="1"/>
    <col min="7" max="7" width="13.875" style="139" customWidth="1"/>
    <col min="8" max="16384" width="9.125" style="139" customWidth="1"/>
  </cols>
  <sheetData>
    <row r="1" spans="1:7" ht="15.75">
      <c r="A1" s="138" t="s">
        <v>57</v>
      </c>
      <c r="B1" s="138"/>
      <c r="C1" s="138"/>
      <c r="D1" s="138"/>
      <c r="E1" s="138"/>
      <c r="F1" s="138"/>
      <c r="G1" s="138"/>
    </row>
    <row r="2" spans="1:7" ht="13.5" thickBot="1">
      <c r="A2" s="140"/>
      <c r="B2" s="141"/>
      <c r="C2" s="142"/>
      <c r="D2" s="142"/>
      <c r="E2" s="143"/>
      <c r="F2" s="142"/>
      <c r="G2" s="142"/>
    </row>
    <row r="3" spans="1:7" ht="13.5" thickTop="1">
      <c r="A3" s="144" t="s">
        <v>5</v>
      </c>
      <c r="B3" s="145"/>
      <c r="C3" s="146" t="str">
        <f>CONCATENATE(cislostavby," ",nazevstavby)</f>
        <v xml:space="preserve"> Oprava chodníků</v>
      </c>
      <c r="D3" s="147"/>
      <c r="E3" s="148"/>
      <c r="F3" s="149">
        <f>Rekapitulace!H1</f>
        <v>0</v>
      </c>
      <c r="G3" s="150"/>
    </row>
    <row r="4" spans="1:7" ht="13.5" thickBot="1">
      <c r="A4" s="151" t="s">
        <v>1</v>
      </c>
      <c r="B4" s="152"/>
      <c r="C4" s="153" t="str">
        <f>CONCATENATE(cisloobjektu," ",nazevobjektu)</f>
        <v xml:space="preserve"> ulice Hlubčická</v>
      </c>
      <c r="D4" s="154"/>
      <c r="E4" s="155"/>
      <c r="F4" s="155"/>
      <c r="G4" s="156"/>
    </row>
    <row r="5" spans="1:7" ht="13.5" thickTop="1">
      <c r="A5" s="157"/>
      <c r="B5" s="158"/>
      <c r="C5" s="158"/>
      <c r="D5" s="140"/>
      <c r="E5" s="159"/>
      <c r="F5" s="140"/>
      <c r="G5" s="160"/>
    </row>
    <row r="6" spans="1:7" ht="12.75">
      <c r="A6" s="161" t="s">
        <v>58</v>
      </c>
      <c r="B6" s="162" t="s">
        <v>59</v>
      </c>
      <c r="C6" s="162" t="s">
        <v>60</v>
      </c>
      <c r="D6" s="162" t="s">
        <v>61</v>
      </c>
      <c r="E6" s="163" t="s">
        <v>62</v>
      </c>
      <c r="F6" s="162" t="s">
        <v>63</v>
      </c>
      <c r="G6" s="164" t="s">
        <v>64</v>
      </c>
    </row>
    <row r="7" spans="1:15" ht="12.75">
      <c r="A7" s="165" t="s">
        <v>65</v>
      </c>
      <c r="B7" s="166" t="s">
        <v>66</v>
      </c>
      <c r="C7" s="167" t="s">
        <v>67</v>
      </c>
      <c r="D7" s="168"/>
      <c r="E7" s="169"/>
      <c r="F7" s="169"/>
      <c r="G7" s="170"/>
      <c r="H7" s="171"/>
      <c r="I7" s="171"/>
      <c r="O7" s="172">
        <v>1</v>
      </c>
    </row>
    <row r="8" spans="1:104" ht="12.75">
      <c r="A8" s="173">
        <v>1</v>
      </c>
      <c r="B8" s="174" t="s">
        <v>71</v>
      </c>
      <c r="C8" s="175" t="s">
        <v>72</v>
      </c>
      <c r="D8" s="176" t="s">
        <v>73</v>
      </c>
      <c r="E8" s="177">
        <v>600.8552</v>
      </c>
      <c r="F8" s="177">
        <v>0</v>
      </c>
      <c r="G8" s="178">
        <f>E8*F8</f>
        <v>0</v>
      </c>
      <c r="O8" s="172">
        <v>2</v>
      </c>
      <c r="AA8" s="139">
        <v>12</v>
      </c>
      <c r="AB8" s="139">
        <v>0</v>
      </c>
      <c r="AC8" s="139">
        <v>1</v>
      </c>
      <c r="AZ8" s="139">
        <v>1</v>
      </c>
      <c r="BA8" s="139">
        <f>IF(AZ8=1,G8,0)</f>
        <v>0</v>
      </c>
      <c r="BB8" s="139">
        <f>IF(AZ8=2,G8,0)</f>
        <v>0</v>
      </c>
      <c r="BC8" s="139">
        <f>IF(AZ8=3,G8,0)</f>
        <v>0</v>
      </c>
      <c r="BD8" s="139">
        <f>IF(AZ8=4,G8,0)</f>
        <v>0</v>
      </c>
      <c r="BE8" s="139">
        <f>IF(AZ8=5,G8,0)</f>
        <v>0</v>
      </c>
      <c r="CZ8" s="139">
        <v>0</v>
      </c>
    </row>
    <row r="9" spans="1:104" ht="12.75">
      <c r="A9" s="173">
        <v>2</v>
      </c>
      <c r="B9" s="174" t="s">
        <v>74</v>
      </c>
      <c r="C9" s="175" t="s">
        <v>75</v>
      </c>
      <c r="D9" s="176" t="s">
        <v>73</v>
      </c>
      <c r="E9" s="177">
        <v>600.8552</v>
      </c>
      <c r="F9" s="177">
        <v>0</v>
      </c>
      <c r="G9" s="178">
        <f>E9*F9</f>
        <v>0</v>
      </c>
      <c r="O9" s="172">
        <v>2</v>
      </c>
      <c r="AA9" s="139">
        <v>12</v>
      </c>
      <c r="AB9" s="139">
        <v>0</v>
      </c>
      <c r="AC9" s="139">
        <v>2</v>
      </c>
      <c r="AZ9" s="139">
        <v>1</v>
      </c>
      <c r="BA9" s="139">
        <f>IF(AZ9=1,G9,0)</f>
        <v>0</v>
      </c>
      <c r="BB9" s="139">
        <f>IF(AZ9=2,G9,0)</f>
        <v>0</v>
      </c>
      <c r="BC9" s="139">
        <f>IF(AZ9=3,G9,0)</f>
        <v>0</v>
      </c>
      <c r="BD9" s="139">
        <f>IF(AZ9=4,G9,0)</f>
        <v>0</v>
      </c>
      <c r="BE9" s="139">
        <f>IF(AZ9=5,G9,0)</f>
        <v>0</v>
      </c>
      <c r="CZ9" s="139">
        <v>0</v>
      </c>
    </row>
    <row r="10" spans="1:104" ht="12.75">
      <c r="A10" s="173">
        <v>3</v>
      </c>
      <c r="B10" s="174" t="s">
        <v>76</v>
      </c>
      <c r="C10" s="175" t="s">
        <v>77</v>
      </c>
      <c r="D10" s="176" t="s">
        <v>73</v>
      </c>
      <c r="E10" s="177">
        <v>600.8552</v>
      </c>
      <c r="F10" s="177">
        <v>0</v>
      </c>
      <c r="G10" s="178">
        <f>E10*F10</f>
        <v>0</v>
      </c>
      <c r="O10" s="172">
        <v>2</v>
      </c>
      <c r="AA10" s="139">
        <v>12</v>
      </c>
      <c r="AB10" s="139">
        <v>0</v>
      </c>
      <c r="AC10" s="139">
        <v>3</v>
      </c>
      <c r="AZ10" s="139">
        <v>1</v>
      </c>
      <c r="BA10" s="139">
        <f>IF(AZ10=1,G10,0)</f>
        <v>0</v>
      </c>
      <c r="BB10" s="139">
        <f>IF(AZ10=2,G10,0)</f>
        <v>0</v>
      </c>
      <c r="BC10" s="139">
        <f>IF(AZ10=3,G10,0)</f>
        <v>0</v>
      </c>
      <c r="BD10" s="139">
        <f>IF(AZ10=4,G10,0)</f>
        <v>0</v>
      </c>
      <c r="BE10" s="139">
        <f>IF(AZ10=5,G10,0)</f>
        <v>0</v>
      </c>
      <c r="CZ10" s="139">
        <v>0</v>
      </c>
    </row>
    <row r="11" spans="1:104" ht="12.75">
      <c r="A11" s="173">
        <v>4</v>
      </c>
      <c r="B11" s="174" t="s">
        <v>78</v>
      </c>
      <c r="C11" s="175" t="s">
        <v>79</v>
      </c>
      <c r="D11" s="176" t="s">
        <v>80</v>
      </c>
      <c r="E11" s="177">
        <v>90.1283</v>
      </c>
      <c r="F11" s="177">
        <v>0</v>
      </c>
      <c r="G11" s="178">
        <f>E11*F11</f>
        <v>0</v>
      </c>
      <c r="O11" s="172">
        <v>2</v>
      </c>
      <c r="AA11" s="139">
        <v>12</v>
      </c>
      <c r="AB11" s="139">
        <v>0</v>
      </c>
      <c r="AC11" s="139">
        <v>4</v>
      </c>
      <c r="AZ11" s="139">
        <v>1</v>
      </c>
      <c r="BA11" s="139">
        <f>IF(AZ11=1,G11,0)</f>
        <v>0</v>
      </c>
      <c r="BB11" s="139">
        <f>IF(AZ11=2,G11,0)</f>
        <v>0</v>
      </c>
      <c r="BC11" s="139">
        <f>IF(AZ11=3,G11,0)</f>
        <v>0</v>
      </c>
      <c r="BD11" s="139">
        <f>IF(AZ11=4,G11,0)</f>
        <v>0</v>
      </c>
      <c r="BE11" s="139">
        <f>IF(AZ11=5,G11,0)</f>
        <v>0</v>
      </c>
      <c r="CZ11" s="139">
        <v>0</v>
      </c>
    </row>
    <row r="12" spans="1:104" ht="12.75">
      <c r="A12" s="173">
        <v>5</v>
      </c>
      <c r="B12" s="174" t="s">
        <v>81</v>
      </c>
      <c r="C12" s="175" t="s">
        <v>82</v>
      </c>
      <c r="D12" s="176" t="s">
        <v>80</v>
      </c>
      <c r="E12" s="177">
        <v>90.1283</v>
      </c>
      <c r="F12" s="177">
        <v>0</v>
      </c>
      <c r="G12" s="178">
        <f>E12*F12</f>
        <v>0</v>
      </c>
      <c r="O12" s="172">
        <v>2</v>
      </c>
      <c r="AA12" s="139">
        <v>12</v>
      </c>
      <c r="AB12" s="139">
        <v>0</v>
      </c>
      <c r="AC12" s="139">
        <v>5</v>
      </c>
      <c r="AZ12" s="139">
        <v>1</v>
      </c>
      <c r="BA12" s="139">
        <f>IF(AZ12=1,G12,0)</f>
        <v>0</v>
      </c>
      <c r="BB12" s="139">
        <f>IF(AZ12=2,G12,0)</f>
        <v>0</v>
      </c>
      <c r="BC12" s="139">
        <f>IF(AZ12=3,G12,0)</f>
        <v>0</v>
      </c>
      <c r="BD12" s="139">
        <f>IF(AZ12=4,G12,0)</f>
        <v>0</v>
      </c>
      <c r="BE12" s="139">
        <f>IF(AZ12=5,G12,0)</f>
        <v>0</v>
      </c>
      <c r="CZ12" s="139">
        <v>0</v>
      </c>
    </row>
    <row r="13" spans="1:104" ht="12.75">
      <c r="A13" s="173">
        <v>6</v>
      </c>
      <c r="B13" s="174" t="s">
        <v>83</v>
      </c>
      <c r="C13" s="175" t="s">
        <v>84</v>
      </c>
      <c r="D13" s="176" t="s">
        <v>80</v>
      </c>
      <c r="E13" s="177">
        <v>19.1283</v>
      </c>
      <c r="F13" s="177">
        <v>0</v>
      </c>
      <c r="G13" s="178">
        <f>E13*F13</f>
        <v>0</v>
      </c>
      <c r="O13" s="172">
        <v>2</v>
      </c>
      <c r="AA13" s="139">
        <v>12</v>
      </c>
      <c r="AB13" s="139">
        <v>0</v>
      </c>
      <c r="AC13" s="139">
        <v>6</v>
      </c>
      <c r="AZ13" s="139">
        <v>1</v>
      </c>
      <c r="BA13" s="139">
        <f>IF(AZ13=1,G13,0)</f>
        <v>0</v>
      </c>
      <c r="BB13" s="139">
        <f>IF(AZ13=2,G13,0)</f>
        <v>0</v>
      </c>
      <c r="BC13" s="139">
        <f>IF(AZ13=3,G13,0)</f>
        <v>0</v>
      </c>
      <c r="BD13" s="139">
        <f>IF(AZ13=4,G13,0)</f>
        <v>0</v>
      </c>
      <c r="BE13" s="139">
        <f>IF(AZ13=5,G13,0)</f>
        <v>0</v>
      </c>
      <c r="CZ13" s="139">
        <v>0</v>
      </c>
    </row>
    <row r="14" spans="1:104" ht="12.75">
      <c r="A14" s="173">
        <v>7</v>
      </c>
      <c r="B14" s="174" t="s">
        <v>85</v>
      </c>
      <c r="C14" s="175" t="s">
        <v>86</v>
      </c>
      <c r="D14" s="176" t="s">
        <v>87</v>
      </c>
      <c r="E14" s="177">
        <v>135.462</v>
      </c>
      <c r="F14" s="177">
        <v>0</v>
      </c>
      <c r="G14" s="178">
        <f>E14*F14</f>
        <v>0</v>
      </c>
      <c r="O14" s="172">
        <v>2</v>
      </c>
      <c r="AA14" s="139">
        <v>12</v>
      </c>
      <c r="AB14" s="139">
        <v>0</v>
      </c>
      <c r="AC14" s="139">
        <v>7</v>
      </c>
      <c r="AZ14" s="139">
        <v>1</v>
      </c>
      <c r="BA14" s="139">
        <f>IF(AZ14=1,G14,0)</f>
        <v>0</v>
      </c>
      <c r="BB14" s="139">
        <f>IF(AZ14=2,G14,0)</f>
        <v>0</v>
      </c>
      <c r="BC14" s="139">
        <f>IF(AZ14=3,G14,0)</f>
        <v>0</v>
      </c>
      <c r="BD14" s="139">
        <f>IF(AZ14=4,G14,0)</f>
        <v>0</v>
      </c>
      <c r="BE14" s="139">
        <f>IF(AZ14=5,G14,0)</f>
        <v>0</v>
      </c>
      <c r="CZ14" s="139">
        <v>0</v>
      </c>
    </row>
    <row r="15" spans="1:104" ht="12.75">
      <c r="A15" s="173">
        <v>8</v>
      </c>
      <c r="B15" s="174" t="s">
        <v>88</v>
      </c>
      <c r="C15" s="175" t="s">
        <v>89</v>
      </c>
      <c r="D15" s="176" t="s">
        <v>80</v>
      </c>
      <c r="E15" s="177">
        <v>19.1283</v>
      </c>
      <c r="F15" s="177">
        <v>0</v>
      </c>
      <c r="G15" s="178">
        <f>E15*F15</f>
        <v>0</v>
      </c>
      <c r="O15" s="172">
        <v>2</v>
      </c>
      <c r="AA15" s="139">
        <v>12</v>
      </c>
      <c r="AB15" s="139">
        <v>0</v>
      </c>
      <c r="AC15" s="139">
        <v>8</v>
      </c>
      <c r="AZ15" s="139">
        <v>1</v>
      </c>
      <c r="BA15" s="139">
        <f>IF(AZ15=1,G15,0)</f>
        <v>0</v>
      </c>
      <c r="BB15" s="139">
        <f>IF(AZ15=2,G15,0)</f>
        <v>0</v>
      </c>
      <c r="BC15" s="139">
        <f>IF(AZ15=3,G15,0)</f>
        <v>0</v>
      </c>
      <c r="BD15" s="139">
        <f>IF(AZ15=4,G15,0)</f>
        <v>0</v>
      </c>
      <c r="BE15" s="139">
        <f>IF(AZ15=5,G15,0)</f>
        <v>0</v>
      </c>
      <c r="CZ15" s="139">
        <v>0</v>
      </c>
    </row>
    <row r="16" spans="1:57" ht="12.75">
      <c r="A16" s="179"/>
      <c r="B16" s="180" t="s">
        <v>68</v>
      </c>
      <c r="C16" s="181" t="str">
        <f>CONCATENATE(B7," ",C7)</f>
        <v>1 Zemní práce</v>
      </c>
      <c r="D16" s="179"/>
      <c r="E16" s="182"/>
      <c r="F16" s="182"/>
      <c r="G16" s="183">
        <f>SUM(G7:G15)</f>
        <v>0</v>
      </c>
      <c r="O16" s="172">
        <v>4</v>
      </c>
      <c r="BA16" s="184">
        <f>SUM(BA7:BA15)</f>
        <v>0</v>
      </c>
      <c r="BB16" s="184">
        <f>SUM(BB7:BB15)</f>
        <v>0</v>
      </c>
      <c r="BC16" s="184">
        <f>SUM(BC7:BC15)</f>
        <v>0</v>
      </c>
      <c r="BD16" s="184">
        <f>SUM(BD7:BD15)</f>
        <v>0</v>
      </c>
      <c r="BE16" s="184">
        <f>SUM(BE7:BE15)</f>
        <v>0</v>
      </c>
    </row>
    <row r="17" spans="1:15" ht="12.75">
      <c r="A17" s="165" t="s">
        <v>65</v>
      </c>
      <c r="B17" s="166" t="s">
        <v>90</v>
      </c>
      <c r="C17" s="167" t="s">
        <v>91</v>
      </c>
      <c r="D17" s="168"/>
      <c r="E17" s="169"/>
      <c r="F17" s="169"/>
      <c r="G17" s="170"/>
      <c r="H17" s="171"/>
      <c r="I17" s="171"/>
      <c r="O17" s="172">
        <v>1</v>
      </c>
    </row>
    <row r="18" spans="1:104" ht="12.75">
      <c r="A18" s="173">
        <v>9</v>
      </c>
      <c r="B18" s="174" t="s">
        <v>92</v>
      </c>
      <c r="C18" s="175" t="s">
        <v>93</v>
      </c>
      <c r="D18" s="176" t="s">
        <v>87</v>
      </c>
      <c r="E18" s="177">
        <v>36.83</v>
      </c>
      <c r="F18" s="177">
        <v>0</v>
      </c>
      <c r="G18" s="178">
        <f>E18*F18</f>
        <v>0</v>
      </c>
      <c r="O18" s="172">
        <v>2</v>
      </c>
      <c r="AA18" s="139">
        <v>12</v>
      </c>
      <c r="AB18" s="139">
        <v>0</v>
      </c>
      <c r="AC18" s="139">
        <v>9</v>
      </c>
      <c r="AZ18" s="139">
        <v>1</v>
      </c>
      <c r="BA18" s="139">
        <f>IF(AZ18=1,G18,0)</f>
        <v>0</v>
      </c>
      <c r="BB18" s="139">
        <f>IF(AZ18=2,G18,0)</f>
        <v>0</v>
      </c>
      <c r="BC18" s="139">
        <f>IF(AZ18=3,G18,0)</f>
        <v>0</v>
      </c>
      <c r="BD18" s="139">
        <f>IF(AZ18=4,G18,0)</f>
        <v>0</v>
      </c>
      <c r="BE18" s="139">
        <f>IF(AZ18=5,G18,0)</f>
        <v>0</v>
      </c>
      <c r="CZ18" s="139">
        <v>0.00224</v>
      </c>
    </row>
    <row r="19" spans="1:104" ht="12.75">
      <c r="A19" s="173">
        <v>10</v>
      </c>
      <c r="B19" s="174" t="s">
        <v>94</v>
      </c>
      <c r="C19" s="175" t="s">
        <v>95</v>
      </c>
      <c r="D19" s="176" t="s">
        <v>73</v>
      </c>
      <c r="E19" s="177">
        <v>516.7351</v>
      </c>
      <c r="F19" s="177">
        <v>0</v>
      </c>
      <c r="G19" s="178">
        <f>E19*F19</f>
        <v>0</v>
      </c>
      <c r="O19" s="172">
        <v>2</v>
      </c>
      <c r="AA19" s="139">
        <v>12</v>
      </c>
      <c r="AB19" s="139">
        <v>0</v>
      </c>
      <c r="AC19" s="139">
        <v>10</v>
      </c>
      <c r="AZ19" s="139">
        <v>1</v>
      </c>
      <c r="BA19" s="139">
        <f>IF(AZ19=1,G19,0)</f>
        <v>0</v>
      </c>
      <c r="BB19" s="139">
        <f>IF(AZ19=2,G19,0)</f>
        <v>0</v>
      </c>
      <c r="BC19" s="139">
        <f>IF(AZ19=3,G19,0)</f>
        <v>0</v>
      </c>
      <c r="BD19" s="139">
        <f>IF(AZ19=4,G19,0)</f>
        <v>0</v>
      </c>
      <c r="BE19" s="139">
        <f>IF(AZ19=5,G19,0)</f>
        <v>0</v>
      </c>
      <c r="CZ19" s="139">
        <v>0.18907</v>
      </c>
    </row>
    <row r="20" spans="1:104" ht="12.75">
      <c r="A20" s="173">
        <v>11</v>
      </c>
      <c r="B20" s="174" t="s">
        <v>96</v>
      </c>
      <c r="C20" s="175" t="s">
        <v>97</v>
      </c>
      <c r="D20" s="176" t="s">
        <v>73</v>
      </c>
      <c r="E20" s="177">
        <v>737.6867</v>
      </c>
      <c r="F20" s="177">
        <v>0</v>
      </c>
      <c r="G20" s="178">
        <f>E20*F20</f>
        <v>0</v>
      </c>
      <c r="O20" s="172">
        <v>2</v>
      </c>
      <c r="AA20" s="139">
        <v>12</v>
      </c>
      <c r="AB20" s="139">
        <v>0</v>
      </c>
      <c r="AC20" s="139">
        <v>11</v>
      </c>
      <c r="AZ20" s="139">
        <v>1</v>
      </c>
      <c r="BA20" s="139">
        <f>IF(AZ20=1,G20,0)</f>
        <v>0</v>
      </c>
      <c r="BB20" s="139">
        <f>IF(AZ20=2,G20,0)</f>
        <v>0</v>
      </c>
      <c r="BC20" s="139">
        <f>IF(AZ20=3,G20,0)</f>
        <v>0</v>
      </c>
      <c r="BD20" s="139">
        <f>IF(AZ20=4,G20,0)</f>
        <v>0</v>
      </c>
      <c r="BE20" s="139">
        <f>IF(AZ20=5,G20,0)</f>
        <v>0</v>
      </c>
      <c r="CZ20" s="139">
        <v>0.27994</v>
      </c>
    </row>
    <row r="21" spans="1:104" ht="12.75">
      <c r="A21" s="173">
        <v>12</v>
      </c>
      <c r="B21" s="174" t="s">
        <v>98</v>
      </c>
      <c r="C21" s="175" t="s">
        <v>99</v>
      </c>
      <c r="D21" s="176" t="s">
        <v>73</v>
      </c>
      <c r="E21" s="177">
        <v>516.7351</v>
      </c>
      <c r="F21" s="177">
        <v>0</v>
      </c>
      <c r="G21" s="178">
        <f>E21*F21</f>
        <v>0</v>
      </c>
      <c r="O21" s="172">
        <v>2</v>
      </c>
      <c r="AA21" s="139">
        <v>12</v>
      </c>
      <c r="AB21" s="139">
        <v>0</v>
      </c>
      <c r="AC21" s="139">
        <v>12</v>
      </c>
      <c r="AZ21" s="139">
        <v>1</v>
      </c>
      <c r="BA21" s="139">
        <f>IF(AZ21=1,G21,0)</f>
        <v>0</v>
      </c>
      <c r="BB21" s="139">
        <f>IF(AZ21=2,G21,0)</f>
        <v>0</v>
      </c>
      <c r="BC21" s="139">
        <f>IF(AZ21=3,G21,0)</f>
        <v>0</v>
      </c>
      <c r="BD21" s="139">
        <f>IF(AZ21=4,G21,0)</f>
        <v>0</v>
      </c>
      <c r="BE21" s="139">
        <f>IF(AZ21=5,G21,0)</f>
        <v>0</v>
      </c>
      <c r="CZ21" s="139">
        <v>0.0739</v>
      </c>
    </row>
    <row r="22" spans="1:104" ht="12.75">
      <c r="A22" s="173">
        <v>13</v>
      </c>
      <c r="B22" s="174" t="s">
        <v>100</v>
      </c>
      <c r="C22" s="175" t="s">
        <v>101</v>
      </c>
      <c r="D22" s="176" t="s">
        <v>73</v>
      </c>
      <c r="E22" s="177">
        <v>516.7351</v>
      </c>
      <c r="F22" s="177">
        <v>0</v>
      </c>
      <c r="G22" s="178">
        <f>E22*F22</f>
        <v>0</v>
      </c>
      <c r="O22" s="172">
        <v>2</v>
      </c>
      <c r="AA22" s="139">
        <v>12</v>
      </c>
      <c r="AB22" s="139">
        <v>0</v>
      </c>
      <c r="AC22" s="139">
        <v>13</v>
      </c>
      <c r="AZ22" s="139">
        <v>1</v>
      </c>
      <c r="BA22" s="139">
        <f>IF(AZ22=1,G22,0)</f>
        <v>0</v>
      </c>
      <c r="BB22" s="139">
        <f>IF(AZ22=2,G22,0)</f>
        <v>0</v>
      </c>
      <c r="BC22" s="139">
        <f>IF(AZ22=3,G22,0)</f>
        <v>0</v>
      </c>
      <c r="BD22" s="139">
        <f>IF(AZ22=4,G22,0)</f>
        <v>0</v>
      </c>
      <c r="BE22" s="139">
        <f>IF(AZ22=5,G22,0)</f>
        <v>0</v>
      </c>
      <c r="CZ22" s="139">
        <v>0.0739</v>
      </c>
    </row>
    <row r="23" spans="1:104" ht="12.75">
      <c r="A23" s="173">
        <v>14</v>
      </c>
      <c r="B23" s="174" t="s">
        <v>102</v>
      </c>
      <c r="C23" s="175" t="s">
        <v>103</v>
      </c>
      <c r="D23" s="176" t="s">
        <v>73</v>
      </c>
      <c r="E23" s="177">
        <v>69.63</v>
      </c>
      <c r="F23" s="177">
        <v>0</v>
      </c>
      <c r="G23" s="178">
        <f>E23*F23</f>
        <v>0</v>
      </c>
      <c r="O23" s="172">
        <v>2</v>
      </c>
      <c r="AA23" s="139">
        <v>12</v>
      </c>
      <c r="AB23" s="139">
        <v>0</v>
      </c>
      <c r="AC23" s="139">
        <v>14</v>
      </c>
      <c r="AZ23" s="139">
        <v>1</v>
      </c>
      <c r="BA23" s="139">
        <f>IF(AZ23=1,G23,0)</f>
        <v>0</v>
      </c>
      <c r="BB23" s="139">
        <f>IF(AZ23=2,G23,0)</f>
        <v>0</v>
      </c>
      <c r="BC23" s="139">
        <f>IF(AZ23=3,G23,0)</f>
        <v>0</v>
      </c>
      <c r="BD23" s="139">
        <f>IF(AZ23=4,G23,0)</f>
        <v>0</v>
      </c>
      <c r="BE23" s="139">
        <f>IF(AZ23=5,G23,0)</f>
        <v>0</v>
      </c>
      <c r="CZ23" s="139">
        <v>0.0928</v>
      </c>
    </row>
    <row r="24" spans="1:104" ht="12.75">
      <c r="A24" s="173">
        <v>15</v>
      </c>
      <c r="B24" s="174" t="s">
        <v>104</v>
      </c>
      <c r="C24" s="175" t="s">
        <v>105</v>
      </c>
      <c r="D24" s="176" t="s">
        <v>73</v>
      </c>
      <c r="E24" s="177">
        <v>514.5385</v>
      </c>
      <c r="F24" s="177">
        <v>0</v>
      </c>
      <c r="G24" s="178">
        <f>E24*F24</f>
        <v>0</v>
      </c>
      <c r="O24" s="172">
        <v>2</v>
      </c>
      <c r="AA24" s="139">
        <v>12</v>
      </c>
      <c r="AB24" s="139">
        <v>1</v>
      </c>
      <c r="AC24" s="139">
        <v>15</v>
      </c>
      <c r="AZ24" s="139">
        <v>1</v>
      </c>
      <c r="BA24" s="139">
        <f>IF(AZ24=1,G24,0)</f>
        <v>0</v>
      </c>
      <c r="BB24" s="139">
        <f>IF(AZ24=2,G24,0)</f>
        <v>0</v>
      </c>
      <c r="BC24" s="139">
        <f>IF(AZ24=3,G24,0)</f>
        <v>0</v>
      </c>
      <c r="BD24" s="139">
        <f>IF(AZ24=4,G24,0)</f>
        <v>0</v>
      </c>
      <c r="BE24" s="139">
        <f>IF(AZ24=5,G24,0)</f>
        <v>0</v>
      </c>
      <c r="CZ24" s="139">
        <v>0.129</v>
      </c>
    </row>
    <row r="25" spans="1:104" ht="12.75">
      <c r="A25" s="173">
        <v>16</v>
      </c>
      <c r="B25" s="174" t="s">
        <v>106</v>
      </c>
      <c r="C25" s="175" t="s">
        <v>107</v>
      </c>
      <c r="D25" s="176" t="s">
        <v>73</v>
      </c>
      <c r="E25" s="177">
        <v>7.7683</v>
      </c>
      <c r="F25" s="177">
        <v>0</v>
      </c>
      <c r="G25" s="178">
        <f>E25*F25</f>
        <v>0</v>
      </c>
      <c r="O25" s="172">
        <v>2</v>
      </c>
      <c r="AA25" s="139">
        <v>12</v>
      </c>
      <c r="AB25" s="139">
        <v>1</v>
      </c>
      <c r="AC25" s="139">
        <v>16</v>
      </c>
      <c r="AZ25" s="139">
        <v>1</v>
      </c>
      <c r="BA25" s="139">
        <f>IF(AZ25=1,G25,0)</f>
        <v>0</v>
      </c>
      <c r="BB25" s="139">
        <f>IF(AZ25=2,G25,0)</f>
        <v>0</v>
      </c>
      <c r="BC25" s="139">
        <f>IF(AZ25=3,G25,0)</f>
        <v>0</v>
      </c>
      <c r="BD25" s="139">
        <f>IF(AZ25=4,G25,0)</f>
        <v>0</v>
      </c>
      <c r="BE25" s="139">
        <f>IF(AZ25=5,G25,0)</f>
        <v>0</v>
      </c>
      <c r="CZ25" s="139">
        <v>0.1315</v>
      </c>
    </row>
    <row r="26" spans="1:104" ht="12.75">
      <c r="A26" s="173">
        <v>17</v>
      </c>
      <c r="B26" s="174" t="s">
        <v>108</v>
      </c>
      <c r="C26" s="175" t="s">
        <v>109</v>
      </c>
      <c r="D26" s="176" t="s">
        <v>73</v>
      </c>
      <c r="E26" s="177">
        <v>63.0463</v>
      </c>
      <c r="F26" s="177">
        <v>0</v>
      </c>
      <c r="G26" s="178">
        <f>E26*F26</f>
        <v>0</v>
      </c>
      <c r="O26" s="172">
        <v>2</v>
      </c>
      <c r="AA26" s="139">
        <v>12</v>
      </c>
      <c r="AB26" s="139">
        <v>1</v>
      </c>
      <c r="AC26" s="139">
        <v>17</v>
      </c>
      <c r="AZ26" s="139">
        <v>1</v>
      </c>
      <c r="BA26" s="139">
        <f>IF(AZ26=1,G26,0)</f>
        <v>0</v>
      </c>
      <c r="BB26" s="139">
        <f>IF(AZ26=2,G26,0)</f>
        <v>0</v>
      </c>
      <c r="BC26" s="139">
        <f>IF(AZ26=3,G26,0)</f>
        <v>0</v>
      </c>
      <c r="BD26" s="139">
        <f>IF(AZ26=4,G26,0)</f>
        <v>0</v>
      </c>
      <c r="BE26" s="139">
        <f>IF(AZ26=5,G26,0)</f>
        <v>0</v>
      </c>
      <c r="CZ26" s="139">
        <v>0.17245</v>
      </c>
    </row>
    <row r="27" spans="1:104" ht="12.75">
      <c r="A27" s="173">
        <v>18</v>
      </c>
      <c r="B27" s="174" t="s">
        <v>110</v>
      </c>
      <c r="C27" s="175" t="s">
        <v>111</v>
      </c>
      <c r="D27" s="176" t="s">
        <v>73</v>
      </c>
      <c r="E27" s="177">
        <v>7.644</v>
      </c>
      <c r="F27" s="177">
        <v>0</v>
      </c>
      <c r="G27" s="178">
        <f>E27*F27</f>
        <v>0</v>
      </c>
      <c r="O27" s="172">
        <v>2</v>
      </c>
      <c r="AA27" s="139">
        <v>12</v>
      </c>
      <c r="AB27" s="139">
        <v>1</v>
      </c>
      <c r="AC27" s="139">
        <v>18</v>
      </c>
      <c r="AZ27" s="139">
        <v>1</v>
      </c>
      <c r="BA27" s="139">
        <f>IF(AZ27=1,G27,0)</f>
        <v>0</v>
      </c>
      <c r="BB27" s="139">
        <f>IF(AZ27=2,G27,0)</f>
        <v>0</v>
      </c>
      <c r="BC27" s="139">
        <f>IF(AZ27=3,G27,0)</f>
        <v>0</v>
      </c>
      <c r="BD27" s="139">
        <f>IF(AZ27=4,G27,0)</f>
        <v>0</v>
      </c>
      <c r="BE27" s="139">
        <f>IF(AZ27=5,G27,0)</f>
        <v>0</v>
      </c>
      <c r="CZ27" s="139">
        <v>0.17824</v>
      </c>
    </row>
    <row r="28" spans="1:104" ht="12.75">
      <c r="A28" s="173">
        <v>19</v>
      </c>
      <c r="B28" s="174" t="s">
        <v>112</v>
      </c>
      <c r="C28" s="175" t="s">
        <v>113</v>
      </c>
      <c r="D28" s="176" t="s">
        <v>73</v>
      </c>
      <c r="E28" s="177">
        <v>39.7163</v>
      </c>
      <c r="F28" s="177">
        <v>0</v>
      </c>
      <c r="G28" s="178">
        <f>E28*F28</f>
        <v>0</v>
      </c>
      <c r="O28" s="172">
        <v>2</v>
      </c>
      <c r="AA28" s="139">
        <v>12</v>
      </c>
      <c r="AB28" s="139">
        <v>0</v>
      </c>
      <c r="AC28" s="139">
        <v>19</v>
      </c>
      <c r="AZ28" s="139">
        <v>1</v>
      </c>
      <c r="BA28" s="139">
        <f>IF(AZ28=1,G28,0)</f>
        <v>0</v>
      </c>
      <c r="BB28" s="139">
        <f>IF(AZ28=2,G28,0)</f>
        <v>0</v>
      </c>
      <c r="BC28" s="139">
        <f>IF(AZ28=3,G28,0)</f>
        <v>0</v>
      </c>
      <c r="BD28" s="139">
        <f>IF(AZ28=4,G28,0)</f>
        <v>0</v>
      </c>
      <c r="BE28" s="139">
        <f>IF(AZ28=5,G28,0)</f>
        <v>0</v>
      </c>
      <c r="CZ28" s="139">
        <v>0.11</v>
      </c>
    </row>
    <row r="29" spans="1:104" ht="12.75">
      <c r="A29" s="173">
        <v>20</v>
      </c>
      <c r="B29" s="174" t="s">
        <v>114</v>
      </c>
      <c r="C29" s="175" t="s">
        <v>115</v>
      </c>
      <c r="D29" s="176" t="s">
        <v>73</v>
      </c>
      <c r="E29" s="177">
        <v>40.1135</v>
      </c>
      <c r="F29" s="177">
        <v>0</v>
      </c>
      <c r="G29" s="178">
        <f>E29*F29</f>
        <v>0</v>
      </c>
      <c r="O29" s="172">
        <v>2</v>
      </c>
      <c r="AA29" s="139">
        <v>12</v>
      </c>
      <c r="AB29" s="139">
        <v>1</v>
      </c>
      <c r="AC29" s="139">
        <v>20</v>
      </c>
      <c r="AZ29" s="139">
        <v>1</v>
      </c>
      <c r="BA29" s="139">
        <f>IF(AZ29=1,G29,0)</f>
        <v>0</v>
      </c>
      <c r="BB29" s="139">
        <f>IF(AZ29=2,G29,0)</f>
        <v>0</v>
      </c>
      <c r="BC29" s="139">
        <f>IF(AZ29=3,G29,0)</f>
        <v>0</v>
      </c>
      <c r="BD29" s="139">
        <f>IF(AZ29=4,G29,0)</f>
        <v>0</v>
      </c>
      <c r="BE29" s="139">
        <f>IF(AZ29=5,G29,0)</f>
        <v>0</v>
      </c>
      <c r="CZ29" s="139">
        <v>0.2</v>
      </c>
    </row>
    <row r="30" spans="1:104" ht="22.5">
      <c r="A30" s="173">
        <v>21</v>
      </c>
      <c r="B30" s="174" t="s">
        <v>116</v>
      </c>
      <c r="C30" s="175" t="s">
        <v>117</v>
      </c>
      <c r="D30" s="176" t="s">
        <v>87</v>
      </c>
      <c r="E30" s="177">
        <v>9.4</v>
      </c>
      <c r="F30" s="177">
        <v>0</v>
      </c>
      <c r="G30" s="178">
        <f>E30*F30</f>
        <v>0</v>
      </c>
      <c r="O30" s="172">
        <v>2</v>
      </c>
      <c r="AA30" s="139">
        <v>12</v>
      </c>
      <c r="AB30" s="139">
        <v>0</v>
      </c>
      <c r="AC30" s="139">
        <v>21</v>
      </c>
      <c r="AZ30" s="139">
        <v>1</v>
      </c>
      <c r="BA30" s="139">
        <f>IF(AZ30=1,G30,0)</f>
        <v>0</v>
      </c>
      <c r="BB30" s="139">
        <f>IF(AZ30=2,G30,0)</f>
        <v>0</v>
      </c>
      <c r="BC30" s="139">
        <f>IF(AZ30=3,G30,0)</f>
        <v>0</v>
      </c>
      <c r="BD30" s="139">
        <f>IF(AZ30=4,G30,0)</f>
        <v>0</v>
      </c>
      <c r="BE30" s="139">
        <f>IF(AZ30=5,G30,0)</f>
        <v>0</v>
      </c>
      <c r="CZ30" s="139">
        <v>0</v>
      </c>
    </row>
    <row r="31" spans="1:57" ht="12.75">
      <c r="A31" s="179"/>
      <c r="B31" s="180" t="s">
        <v>68</v>
      </c>
      <c r="C31" s="181" t="str">
        <f>CONCATENATE(B17," ",C17)</f>
        <v>5 Komunikace</v>
      </c>
      <c r="D31" s="179"/>
      <c r="E31" s="182"/>
      <c r="F31" s="182"/>
      <c r="G31" s="183">
        <f>SUM(G17:G30)</f>
        <v>0</v>
      </c>
      <c r="O31" s="172">
        <v>4</v>
      </c>
      <c r="BA31" s="184">
        <f>SUM(BA17:BA30)</f>
        <v>0</v>
      </c>
      <c r="BB31" s="184">
        <f>SUM(BB17:BB30)</f>
        <v>0</v>
      </c>
      <c r="BC31" s="184">
        <f>SUM(BC17:BC30)</f>
        <v>0</v>
      </c>
      <c r="BD31" s="184">
        <f>SUM(BD17:BD30)</f>
        <v>0</v>
      </c>
      <c r="BE31" s="184">
        <f>SUM(BE17:BE30)</f>
        <v>0</v>
      </c>
    </row>
    <row r="32" spans="1:15" ht="12.75">
      <c r="A32" s="165" t="s">
        <v>65</v>
      </c>
      <c r="B32" s="166" t="s">
        <v>118</v>
      </c>
      <c r="C32" s="167" t="s">
        <v>119</v>
      </c>
      <c r="D32" s="168"/>
      <c r="E32" s="169"/>
      <c r="F32" s="169"/>
      <c r="G32" s="170"/>
      <c r="H32" s="171"/>
      <c r="I32" s="171"/>
      <c r="O32" s="172">
        <v>1</v>
      </c>
    </row>
    <row r="33" spans="1:104" ht="12.75">
      <c r="A33" s="173">
        <v>22</v>
      </c>
      <c r="B33" s="174" t="s">
        <v>120</v>
      </c>
      <c r="C33" s="175" t="s">
        <v>121</v>
      </c>
      <c r="D33" s="176" t="s">
        <v>87</v>
      </c>
      <c r="E33" s="177">
        <v>36.83</v>
      </c>
      <c r="F33" s="177">
        <v>0</v>
      </c>
      <c r="G33" s="178">
        <f>E33*F33</f>
        <v>0</v>
      </c>
      <c r="O33" s="172">
        <v>2</v>
      </c>
      <c r="AA33" s="139">
        <v>12</v>
      </c>
      <c r="AB33" s="139">
        <v>0</v>
      </c>
      <c r="AC33" s="139">
        <v>22</v>
      </c>
      <c r="AZ33" s="139">
        <v>1</v>
      </c>
      <c r="BA33" s="139">
        <f>IF(AZ33=1,G33,0)</f>
        <v>0</v>
      </c>
      <c r="BB33" s="139">
        <f>IF(AZ33=2,G33,0)</f>
        <v>0</v>
      </c>
      <c r="BC33" s="139">
        <f>IF(AZ33=3,G33,0)</f>
        <v>0</v>
      </c>
      <c r="BD33" s="139">
        <f>IF(AZ33=4,G33,0)</f>
        <v>0</v>
      </c>
      <c r="BE33" s="139">
        <f>IF(AZ33=5,G33,0)</f>
        <v>0</v>
      </c>
      <c r="CZ33" s="139">
        <v>0</v>
      </c>
    </row>
    <row r="34" spans="1:104" ht="12.75">
      <c r="A34" s="173">
        <v>23</v>
      </c>
      <c r="B34" s="174" t="s">
        <v>122</v>
      </c>
      <c r="C34" s="175" t="s">
        <v>123</v>
      </c>
      <c r="D34" s="176" t="s">
        <v>87</v>
      </c>
      <c r="E34" s="177">
        <v>36.83</v>
      </c>
      <c r="F34" s="177">
        <v>0</v>
      </c>
      <c r="G34" s="178">
        <f>E34*F34</f>
        <v>0</v>
      </c>
      <c r="O34" s="172">
        <v>2</v>
      </c>
      <c r="AA34" s="139">
        <v>12</v>
      </c>
      <c r="AB34" s="139">
        <v>0</v>
      </c>
      <c r="AC34" s="139">
        <v>23</v>
      </c>
      <c r="AZ34" s="139">
        <v>1</v>
      </c>
      <c r="BA34" s="139">
        <f>IF(AZ34=1,G34,0)</f>
        <v>0</v>
      </c>
      <c r="BB34" s="139">
        <f>IF(AZ34=2,G34,0)</f>
        <v>0</v>
      </c>
      <c r="BC34" s="139">
        <f>IF(AZ34=3,G34,0)</f>
        <v>0</v>
      </c>
      <c r="BD34" s="139">
        <f>IF(AZ34=4,G34,0)</f>
        <v>0</v>
      </c>
      <c r="BE34" s="139">
        <f>IF(AZ34=5,G34,0)</f>
        <v>0</v>
      </c>
      <c r="CZ34" s="139">
        <v>0</v>
      </c>
    </row>
    <row r="35" spans="1:104" ht="12.75">
      <c r="A35" s="173">
        <v>24</v>
      </c>
      <c r="B35" s="174" t="s">
        <v>124</v>
      </c>
      <c r="C35" s="175" t="s">
        <v>125</v>
      </c>
      <c r="D35" s="176" t="s">
        <v>87</v>
      </c>
      <c r="E35" s="177">
        <v>226.0055</v>
      </c>
      <c r="F35" s="177">
        <v>0</v>
      </c>
      <c r="G35" s="178">
        <f>E35*F35</f>
        <v>0</v>
      </c>
      <c r="O35" s="172">
        <v>2</v>
      </c>
      <c r="AA35" s="139">
        <v>12</v>
      </c>
      <c r="AB35" s="139">
        <v>0</v>
      </c>
      <c r="AC35" s="139">
        <v>24</v>
      </c>
      <c r="AZ35" s="139">
        <v>1</v>
      </c>
      <c r="BA35" s="139">
        <f>IF(AZ35=1,G35,0)</f>
        <v>0</v>
      </c>
      <c r="BB35" s="139">
        <f>IF(AZ35=2,G35,0)</f>
        <v>0</v>
      </c>
      <c r="BC35" s="139">
        <f>IF(AZ35=3,G35,0)</f>
        <v>0</v>
      </c>
      <c r="BD35" s="139">
        <f>IF(AZ35=4,G35,0)</f>
        <v>0</v>
      </c>
      <c r="BE35" s="139">
        <f>IF(AZ35=5,G35,0)</f>
        <v>0</v>
      </c>
      <c r="CZ35" s="139">
        <v>0.10674</v>
      </c>
    </row>
    <row r="36" spans="1:104" ht="12.75">
      <c r="A36" s="173">
        <v>25</v>
      </c>
      <c r="B36" s="174" t="s">
        <v>126</v>
      </c>
      <c r="C36" s="175" t="s">
        <v>127</v>
      </c>
      <c r="D36" s="176" t="s">
        <v>87</v>
      </c>
      <c r="E36" s="177">
        <v>226.055</v>
      </c>
      <c r="F36" s="177">
        <v>0</v>
      </c>
      <c r="G36" s="178">
        <f>E36*F36</f>
        <v>0</v>
      </c>
      <c r="O36" s="172">
        <v>2</v>
      </c>
      <c r="AA36" s="139">
        <v>12</v>
      </c>
      <c r="AB36" s="139">
        <v>0</v>
      </c>
      <c r="AC36" s="139">
        <v>25</v>
      </c>
      <c r="AZ36" s="139">
        <v>1</v>
      </c>
      <c r="BA36" s="139">
        <f>IF(AZ36=1,G36,0)</f>
        <v>0</v>
      </c>
      <c r="BB36" s="139">
        <f>IF(AZ36=2,G36,0)</f>
        <v>0</v>
      </c>
      <c r="BC36" s="139">
        <f>IF(AZ36=3,G36,0)</f>
        <v>0</v>
      </c>
      <c r="BD36" s="139">
        <f>IF(AZ36=4,G36,0)</f>
        <v>0</v>
      </c>
      <c r="BE36" s="139">
        <f>IF(AZ36=5,G36,0)</f>
        <v>0</v>
      </c>
      <c r="CZ36" s="139">
        <v>0</v>
      </c>
    </row>
    <row r="37" spans="1:104" ht="12.75">
      <c r="A37" s="173">
        <v>26</v>
      </c>
      <c r="B37" s="174" t="s">
        <v>128</v>
      </c>
      <c r="C37" s="175" t="s">
        <v>129</v>
      </c>
      <c r="D37" s="176" t="s">
        <v>130</v>
      </c>
      <c r="E37" s="177">
        <v>18.382</v>
      </c>
      <c r="F37" s="177">
        <v>0</v>
      </c>
      <c r="G37" s="178">
        <f>E37*F37</f>
        <v>0</v>
      </c>
      <c r="O37" s="172">
        <v>2</v>
      </c>
      <c r="AA37" s="139">
        <v>12</v>
      </c>
      <c r="AB37" s="139">
        <v>1</v>
      </c>
      <c r="AC37" s="139">
        <v>26</v>
      </c>
      <c r="AZ37" s="139">
        <v>1</v>
      </c>
      <c r="BA37" s="139">
        <f>IF(AZ37=1,G37,0)</f>
        <v>0</v>
      </c>
      <c r="BB37" s="139">
        <f>IF(AZ37=2,G37,0)</f>
        <v>0</v>
      </c>
      <c r="BC37" s="139">
        <f>IF(AZ37=3,G37,0)</f>
        <v>0</v>
      </c>
      <c r="BD37" s="139">
        <f>IF(AZ37=4,G37,0)</f>
        <v>0</v>
      </c>
      <c r="BE37" s="139">
        <f>IF(AZ37=5,G37,0)</f>
        <v>0</v>
      </c>
      <c r="CZ37" s="139">
        <v>0.048</v>
      </c>
    </row>
    <row r="38" spans="1:104" ht="12.75">
      <c r="A38" s="173">
        <v>27</v>
      </c>
      <c r="B38" s="174" t="s">
        <v>131</v>
      </c>
      <c r="C38" s="175" t="s">
        <v>132</v>
      </c>
      <c r="D38" s="176" t="s">
        <v>130</v>
      </c>
      <c r="E38" s="177">
        <v>218.2425</v>
      </c>
      <c r="F38" s="177">
        <v>0</v>
      </c>
      <c r="G38" s="178">
        <f>E38*F38</f>
        <v>0</v>
      </c>
      <c r="O38" s="172">
        <v>2</v>
      </c>
      <c r="AA38" s="139">
        <v>12</v>
      </c>
      <c r="AB38" s="139">
        <v>1</v>
      </c>
      <c r="AC38" s="139">
        <v>27</v>
      </c>
      <c r="AZ38" s="139">
        <v>1</v>
      </c>
      <c r="BA38" s="139">
        <f>IF(AZ38=1,G38,0)</f>
        <v>0</v>
      </c>
      <c r="BB38" s="139">
        <f>IF(AZ38=2,G38,0)</f>
        <v>0</v>
      </c>
      <c r="BC38" s="139">
        <f>IF(AZ38=3,G38,0)</f>
        <v>0</v>
      </c>
      <c r="BD38" s="139">
        <f>IF(AZ38=4,G38,0)</f>
        <v>0</v>
      </c>
      <c r="BE38" s="139">
        <f>IF(AZ38=5,G38,0)</f>
        <v>0</v>
      </c>
      <c r="CZ38" s="139">
        <v>0.06</v>
      </c>
    </row>
    <row r="39" spans="1:57" ht="12.75">
      <c r="A39" s="179"/>
      <c r="B39" s="180" t="s">
        <v>68</v>
      </c>
      <c r="C39" s="181" t="str">
        <f>CONCATENATE(B32," ",C32)</f>
        <v>91 Doplňující práce na komunikaci</v>
      </c>
      <c r="D39" s="179"/>
      <c r="E39" s="182"/>
      <c r="F39" s="182"/>
      <c r="G39" s="183">
        <f>SUM(G32:G38)</f>
        <v>0</v>
      </c>
      <c r="O39" s="172">
        <v>4</v>
      </c>
      <c r="BA39" s="184">
        <f>SUM(BA32:BA38)</f>
        <v>0</v>
      </c>
      <c r="BB39" s="184">
        <f>SUM(BB32:BB38)</f>
        <v>0</v>
      </c>
      <c r="BC39" s="184">
        <f>SUM(BC32:BC38)</f>
        <v>0</v>
      </c>
      <c r="BD39" s="184">
        <f>SUM(BD32:BD38)</f>
        <v>0</v>
      </c>
      <c r="BE39" s="184">
        <f>SUM(BE32:BE38)</f>
        <v>0</v>
      </c>
    </row>
    <row r="40" spans="1:15" ht="12.75">
      <c r="A40" s="165" t="s">
        <v>65</v>
      </c>
      <c r="B40" s="166" t="s">
        <v>133</v>
      </c>
      <c r="C40" s="167" t="s">
        <v>134</v>
      </c>
      <c r="D40" s="168"/>
      <c r="E40" s="169"/>
      <c r="F40" s="169"/>
      <c r="G40" s="170"/>
      <c r="H40" s="171"/>
      <c r="I40" s="171"/>
      <c r="O40" s="172">
        <v>1</v>
      </c>
    </row>
    <row r="41" spans="1:104" ht="12.75">
      <c r="A41" s="173">
        <v>28</v>
      </c>
      <c r="B41" s="174" t="s">
        <v>135</v>
      </c>
      <c r="C41" s="175" t="s">
        <v>136</v>
      </c>
      <c r="D41" s="176" t="s">
        <v>137</v>
      </c>
      <c r="E41" s="177">
        <v>500.236</v>
      </c>
      <c r="F41" s="177">
        <v>0</v>
      </c>
      <c r="G41" s="178">
        <f>E41*F41</f>
        <v>0</v>
      </c>
      <c r="O41" s="172">
        <v>2</v>
      </c>
      <c r="AA41" s="139">
        <v>12</v>
      </c>
      <c r="AB41" s="139">
        <v>0</v>
      </c>
      <c r="AC41" s="139">
        <v>28</v>
      </c>
      <c r="AZ41" s="139">
        <v>1</v>
      </c>
      <c r="BA41" s="139">
        <f>IF(AZ41=1,G41,0)</f>
        <v>0</v>
      </c>
      <c r="BB41" s="139">
        <f>IF(AZ41=2,G41,0)</f>
        <v>0</v>
      </c>
      <c r="BC41" s="139">
        <f>IF(AZ41=3,G41,0)</f>
        <v>0</v>
      </c>
      <c r="BD41" s="139">
        <f>IF(AZ41=4,G41,0)</f>
        <v>0</v>
      </c>
      <c r="BE41" s="139">
        <f>IF(AZ41=5,G41,0)</f>
        <v>0</v>
      </c>
      <c r="CZ41" s="139">
        <v>0</v>
      </c>
    </row>
    <row r="42" spans="1:104" ht="12.75">
      <c r="A42" s="173">
        <v>29</v>
      </c>
      <c r="B42" s="174" t="s">
        <v>138</v>
      </c>
      <c r="C42" s="175" t="s">
        <v>139</v>
      </c>
      <c r="D42" s="176" t="s">
        <v>137</v>
      </c>
      <c r="E42" s="177">
        <v>500.236</v>
      </c>
      <c r="F42" s="177">
        <v>0</v>
      </c>
      <c r="G42" s="178">
        <f>E42*F42</f>
        <v>0</v>
      </c>
      <c r="O42" s="172">
        <v>2</v>
      </c>
      <c r="AA42" s="139">
        <v>12</v>
      </c>
      <c r="AB42" s="139">
        <v>0</v>
      </c>
      <c r="AC42" s="139">
        <v>29</v>
      </c>
      <c r="AZ42" s="139">
        <v>1</v>
      </c>
      <c r="BA42" s="139">
        <f>IF(AZ42=1,G42,0)</f>
        <v>0</v>
      </c>
      <c r="BB42" s="139">
        <f>IF(AZ42=2,G42,0)</f>
        <v>0</v>
      </c>
      <c r="BC42" s="139">
        <f>IF(AZ42=3,G42,0)</f>
        <v>0</v>
      </c>
      <c r="BD42" s="139">
        <f>IF(AZ42=4,G42,0)</f>
        <v>0</v>
      </c>
      <c r="BE42" s="139">
        <f>IF(AZ42=5,G42,0)</f>
        <v>0</v>
      </c>
      <c r="CZ42" s="139">
        <v>0</v>
      </c>
    </row>
    <row r="43" spans="1:104" ht="12.75">
      <c r="A43" s="173">
        <v>30</v>
      </c>
      <c r="B43" s="174" t="s">
        <v>140</v>
      </c>
      <c r="C43" s="175" t="s">
        <v>141</v>
      </c>
      <c r="D43" s="176" t="s">
        <v>137</v>
      </c>
      <c r="E43" s="177">
        <v>66.09</v>
      </c>
      <c r="F43" s="177">
        <v>0</v>
      </c>
      <c r="G43" s="178">
        <f>E43*F43</f>
        <v>0</v>
      </c>
      <c r="O43" s="172">
        <v>2</v>
      </c>
      <c r="AA43" s="139">
        <v>12</v>
      </c>
      <c r="AB43" s="139">
        <v>0</v>
      </c>
      <c r="AC43" s="139">
        <v>30</v>
      </c>
      <c r="AZ43" s="139">
        <v>1</v>
      </c>
      <c r="BA43" s="139">
        <f>IF(AZ43=1,G43,0)</f>
        <v>0</v>
      </c>
      <c r="BB43" s="139">
        <f>IF(AZ43=2,G43,0)</f>
        <v>0</v>
      </c>
      <c r="BC43" s="139">
        <f>IF(AZ43=3,G43,0)</f>
        <v>0</v>
      </c>
      <c r="BD43" s="139">
        <f>IF(AZ43=4,G43,0)</f>
        <v>0</v>
      </c>
      <c r="BE43" s="139">
        <f>IF(AZ43=5,G43,0)</f>
        <v>0</v>
      </c>
      <c r="CZ43" s="139">
        <v>0</v>
      </c>
    </row>
    <row r="44" spans="1:104" ht="12.75">
      <c r="A44" s="173">
        <v>31</v>
      </c>
      <c r="B44" s="174" t="s">
        <v>142</v>
      </c>
      <c r="C44" s="175" t="s">
        <v>143</v>
      </c>
      <c r="D44" s="176" t="s">
        <v>137</v>
      </c>
      <c r="E44" s="177">
        <v>434.14</v>
      </c>
      <c r="F44" s="177">
        <v>0</v>
      </c>
      <c r="G44" s="178">
        <f>E44*F44</f>
        <v>0</v>
      </c>
      <c r="O44" s="172">
        <v>2</v>
      </c>
      <c r="AA44" s="139">
        <v>12</v>
      </c>
      <c r="AB44" s="139">
        <v>0</v>
      </c>
      <c r="AC44" s="139">
        <v>31</v>
      </c>
      <c r="AZ44" s="139">
        <v>1</v>
      </c>
      <c r="BA44" s="139">
        <f>IF(AZ44=1,G44,0)</f>
        <v>0</v>
      </c>
      <c r="BB44" s="139">
        <f>IF(AZ44=2,G44,0)</f>
        <v>0</v>
      </c>
      <c r="BC44" s="139">
        <f>IF(AZ44=3,G44,0)</f>
        <v>0</v>
      </c>
      <c r="BD44" s="139">
        <f>IF(AZ44=4,G44,0)</f>
        <v>0</v>
      </c>
      <c r="BE44" s="139">
        <f>IF(AZ44=5,G44,0)</f>
        <v>0</v>
      </c>
      <c r="CZ44" s="139">
        <v>0</v>
      </c>
    </row>
    <row r="45" spans="1:57" ht="12.75">
      <c r="A45" s="179"/>
      <c r="B45" s="180" t="s">
        <v>68</v>
      </c>
      <c r="C45" s="181" t="str">
        <f>CONCATENATE(B40," ",C40)</f>
        <v>97 Prorážení otvorů</v>
      </c>
      <c r="D45" s="179"/>
      <c r="E45" s="182"/>
      <c r="F45" s="182"/>
      <c r="G45" s="183">
        <f>SUM(G40:G44)</f>
        <v>0</v>
      </c>
      <c r="O45" s="172">
        <v>4</v>
      </c>
      <c r="BA45" s="184">
        <f>SUM(BA40:BA44)</f>
        <v>0</v>
      </c>
      <c r="BB45" s="184">
        <f>SUM(BB40:BB44)</f>
        <v>0</v>
      </c>
      <c r="BC45" s="184">
        <f>SUM(BC40:BC44)</f>
        <v>0</v>
      </c>
      <c r="BD45" s="184">
        <f>SUM(BD40:BD44)</f>
        <v>0</v>
      </c>
      <c r="BE45" s="184">
        <f>SUM(BE40:BE44)</f>
        <v>0</v>
      </c>
    </row>
    <row r="46" spans="1:15" ht="12.75">
      <c r="A46" s="165" t="s">
        <v>65</v>
      </c>
      <c r="B46" s="166" t="s">
        <v>144</v>
      </c>
      <c r="C46" s="167" t="s">
        <v>145</v>
      </c>
      <c r="D46" s="168"/>
      <c r="E46" s="169"/>
      <c r="F46" s="169"/>
      <c r="G46" s="170"/>
      <c r="H46" s="171"/>
      <c r="I46" s="171"/>
      <c r="O46" s="172">
        <v>1</v>
      </c>
    </row>
    <row r="47" spans="1:104" ht="12.75">
      <c r="A47" s="173">
        <v>32</v>
      </c>
      <c r="B47" s="174" t="s">
        <v>146</v>
      </c>
      <c r="C47" s="175" t="s">
        <v>147</v>
      </c>
      <c r="D47" s="176" t="s">
        <v>137</v>
      </c>
      <c r="E47" s="177">
        <v>517.248</v>
      </c>
      <c r="F47" s="177">
        <v>0</v>
      </c>
      <c r="G47" s="178">
        <f>E47*F47</f>
        <v>0</v>
      </c>
      <c r="O47" s="172">
        <v>2</v>
      </c>
      <c r="AA47" s="139">
        <v>12</v>
      </c>
      <c r="AB47" s="139">
        <v>0</v>
      </c>
      <c r="AC47" s="139">
        <v>32</v>
      </c>
      <c r="AZ47" s="139">
        <v>1</v>
      </c>
      <c r="BA47" s="139">
        <f>IF(AZ47=1,G47,0)</f>
        <v>0</v>
      </c>
      <c r="BB47" s="139">
        <f>IF(AZ47=2,G47,0)</f>
        <v>0</v>
      </c>
      <c r="BC47" s="139">
        <f>IF(AZ47=3,G47,0)</f>
        <v>0</v>
      </c>
      <c r="BD47" s="139">
        <f>IF(AZ47=4,G47,0)</f>
        <v>0</v>
      </c>
      <c r="BE47" s="139">
        <f>IF(AZ47=5,G47,0)</f>
        <v>0</v>
      </c>
      <c r="CZ47" s="139">
        <v>0</v>
      </c>
    </row>
    <row r="48" spans="1:57" ht="12.75">
      <c r="A48" s="179"/>
      <c r="B48" s="180" t="s">
        <v>68</v>
      </c>
      <c r="C48" s="181" t="str">
        <f>CONCATENATE(B46," ",C46)</f>
        <v>99 Staveništní přesun hmot</v>
      </c>
      <c r="D48" s="179"/>
      <c r="E48" s="182"/>
      <c r="F48" s="182"/>
      <c r="G48" s="183">
        <f>SUM(G46:G47)</f>
        <v>0</v>
      </c>
      <c r="O48" s="172">
        <v>4</v>
      </c>
      <c r="BA48" s="184">
        <f>SUM(BA46:BA47)</f>
        <v>0</v>
      </c>
      <c r="BB48" s="184">
        <f>SUM(BB46:BB47)</f>
        <v>0</v>
      </c>
      <c r="BC48" s="184">
        <f>SUM(BC46:BC47)</f>
        <v>0</v>
      </c>
      <c r="BD48" s="184">
        <f>SUM(BD46:BD47)</f>
        <v>0</v>
      </c>
      <c r="BE48" s="184">
        <f>SUM(BE46:BE47)</f>
        <v>0</v>
      </c>
    </row>
    <row r="49" spans="1:7" ht="12.75">
      <c r="A49" s="140"/>
      <c r="B49" s="140"/>
      <c r="C49" s="140"/>
      <c r="D49" s="140"/>
      <c r="E49" s="140"/>
      <c r="F49" s="140"/>
      <c r="G49" s="140"/>
    </row>
    <row r="50" ht="12.75">
      <c r="E50" s="139"/>
    </row>
    <row r="51" ht="12.75">
      <c r="E51" s="139"/>
    </row>
    <row r="52" ht="12.75">
      <c r="E52" s="139"/>
    </row>
    <row r="53" ht="12.75">
      <c r="E53" s="139"/>
    </row>
    <row r="54" ht="12.75">
      <c r="E54" s="139"/>
    </row>
    <row r="55" ht="12.75">
      <c r="E55" s="139"/>
    </row>
    <row r="56" ht="12.75">
      <c r="E56" s="139"/>
    </row>
    <row r="57" ht="12.75">
      <c r="E57" s="139"/>
    </row>
    <row r="58" ht="12.75">
      <c r="E58" s="139"/>
    </row>
    <row r="59" ht="12.75">
      <c r="E59" s="139"/>
    </row>
    <row r="60" ht="12.75">
      <c r="E60" s="139"/>
    </row>
    <row r="61" ht="12.75">
      <c r="E61" s="139"/>
    </row>
    <row r="62" ht="12.75">
      <c r="E62" s="139"/>
    </row>
    <row r="63" ht="12.75">
      <c r="E63" s="139"/>
    </row>
    <row r="64" ht="12.75">
      <c r="E64" s="139"/>
    </row>
    <row r="65" ht="12.75">
      <c r="E65" s="139"/>
    </row>
    <row r="66" ht="12.75">
      <c r="E66" s="139"/>
    </row>
    <row r="67" ht="12.75">
      <c r="E67" s="139"/>
    </row>
    <row r="68" ht="12.75">
      <c r="E68" s="139"/>
    </row>
    <row r="69" ht="12.75">
      <c r="E69" s="139"/>
    </row>
    <row r="70" ht="12.75">
      <c r="E70" s="139"/>
    </row>
    <row r="71" ht="12.75">
      <c r="E71" s="139"/>
    </row>
    <row r="72" spans="1:7" ht="12.75">
      <c r="A72" s="185"/>
      <c r="B72" s="185"/>
      <c r="C72" s="185"/>
      <c r="D72" s="185"/>
      <c r="E72" s="185"/>
      <c r="F72" s="185"/>
      <c r="G72" s="185"/>
    </row>
    <row r="73" spans="1:7" ht="12.75">
      <c r="A73" s="185"/>
      <c r="B73" s="185"/>
      <c r="C73" s="185"/>
      <c r="D73" s="185"/>
      <c r="E73" s="185"/>
      <c r="F73" s="185"/>
      <c r="G73" s="185"/>
    </row>
    <row r="74" spans="1:7" ht="12.75">
      <c r="A74" s="185"/>
      <c r="B74" s="185"/>
      <c r="C74" s="185"/>
      <c r="D74" s="185"/>
      <c r="E74" s="185"/>
      <c r="F74" s="185"/>
      <c r="G74" s="185"/>
    </row>
    <row r="75" spans="1:7" ht="12.75">
      <c r="A75" s="185"/>
      <c r="B75" s="185"/>
      <c r="C75" s="185"/>
      <c r="D75" s="185"/>
      <c r="E75" s="185"/>
      <c r="F75" s="185"/>
      <c r="G75" s="185"/>
    </row>
    <row r="76" ht="12.75">
      <c r="E76" s="139"/>
    </row>
    <row r="77" ht="12.75">
      <c r="E77" s="139"/>
    </row>
    <row r="78" ht="12.75">
      <c r="E78" s="139"/>
    </row>
    <row r="79" ht="12.75">
      <c r="E79" s="139"/>
    </row>
    <row r="80" ht="12.75">
      <c r="E80" s="139"/>
    </row>
    <row r="81" ht="12.75">
      <c r="E81" s="139"/>
    </row>
    <row r="82" ht="12.75">
      <c r="E82" s="139"/>
    </row>
    <row r="83" ht="12.75">
      <c r="E83" s="139"/>
    </row>
    <row r="84" ht="12.75">
      <c r="E84" s="139"/>
    </row>
    <row r="85" ht="12.75">
      <c r="E85" s="139"/>
    </row>
    <row r="86" ht="12.75">
      <c r="E86" s="139"/>
    </row>
    <row r="87" ht="12.75">
      <c r="E87" s="139"/>
    </row>
    <row r="88" ht="12.75">
      <c r="E88" s="139"/>
    </row>
    <row r="89" ht="12.75">
      <c r="E89" s="139"/>
    </row>
    <row r="90" ht="12.75">
      <c r="E90" s="139"/>
    </row>
    <row r="91" ht="12.75">
      <c r="E91" s="139"/>
    </row>
    <row r="92" ht="12.75">
      <c r="E92" s="139"/>
    </row>
    <row r="93" ht="12.75">
      <c r="E93" s="139"/>
    </row>
    <row r="94" ht="12.75">
      <c r="E94" s="139"/>
    </row>
    <row r="95" ht="12.75">
      <c r="E95" s="139"/>
    </row>
    <row r="96" ht="12.75">
      <c r="E96" s="139"/>
    </row>
    <row r="97" ht="12.75">
      <c r="E97" s="139"/>
    </row>
    <row r="98" ht="12.75">
      <c r="E98" s="139"/>
    </row>
    <row r="99" ht="12.75">
      <c r="E99" s="139"/>
    </row>
    <row r="100" ht="12.75">
      <c r="E100" s="139"/>
    </row>
    <row r="101" ht="12.75">
      <c r="E101" s="139"/>
    </row>
    <row r="102" ht="12.75">
      <c r="E102" s="139"/>
    </row>
    <row r="103" ht="12.75">
      <c r="E103" s="139"/>
    </row>
    <row r="104" ht="12.75">
      <c r="E104" s="139"/>
    </row>
    <row r="105" ht="12.75">
      <c r="E105" s="139"/>
    </row>
    <row r="106" ht="12.75">
      <c r="E106" s="139"/>
    </row>
    <row r="107" spans="1:2" ht="12.75">
      <c r="A107" s="186"/>
      <c r="B107" s="186"/>
    </row>
    <row r="108" spans="1:7" ht="12.75">
      <c r="A108" s="185"/>
      <c r="B108" s="185"/>
      <c r="C108" s="188"/>
      <c r="D108" s="188"/>
      <c r="E108" s="189"/>
      <c r="F108" s="188"/>
      <c r="G108" s="190"/>
    </row>
    <row r="109" spans="1:7" ht="12.75">
      <c r="A109" s="191"/>
      <c r="B109" s="191"/>
      <c r="C109" s="185"/>
      <c r="D109" s="185"/>
      <c r="E109" s="192"/>
      <c r="F109" s="185"/>
      <c r="G109" s="185"/>
    </row>
    <row r="110" spans="1:7" ht="12.75">
      <c r="A110" s="185"/>
      <c r="B110" s="185"/>
      <c r="C110" s="185"/>
      <c r="D110" s="185"/>
      <c r="E110" s="192"/>
      <c r="F110" s="185"/>
      <c r="G110" s="185"/>
    </row>
    <row r="111" spans="1:7" ht="12.75">
      <c r="A111" s="185"/>
      <c r="B111" s="185"/>
      <c r="C111" s="185"/>
      <c r="D111" s="185"/>
      <c r="E111" s="192"/>
      <c r="F111" s="185"/>
      <c r="G111" s="185"/>
    </row>
    <row r="112" spans="1:7" ht="12.75">
      <c r="A112" s="185"/>
      <c r="B112" s="185"/>
      <c r="C112" s="185"/>
      <c r="D112" s="185"/>
      <c r="E112" s="192"/>
      <c r="F112" s="185"/>
      <c r="G112" s="185"/>
    </row>
    <row r="113" spans="1:7" ht="12.75">
      <c r="A113" s="185"/>
      <c r="B113" s="185"/>
      <c r="C113" s="185"/>
      <c r="D113" s="185"/>
      <c r="E113" s="192"/>
      <c r="F113" s="185"/>
      <c r="G113" s="185"/>
    </row>
    <row r="114" spans="1:7" ht="12.75">
      <c r="A114" s="185"/>
      <c r="B114" s="185"/>
      <c r="C114" s="185"/>
      <c r="D114" s="185"/>
      <c r="E114" s="192"/>
      <c r="F114" s="185"/>
      <c r="G114" s="185"/>
    </row>
    <row r="115" spans="1:7" ht="12.75">
      <c r="A115" s="185"/>
      <c r="B115" s="185"/>
      <c r="C115" s="185"/>
      <c r="D115" s="185"/>
      <c r="E115" s="192"/>
      <c r="F115" s="185"/>
      <c r="G115" s="185"/>
    </row>
    <row r="116" spans="1:7" ht="12.75">
      <c r="A116" s="185"/>
      <c r="B116" s="185"/>
      <c r="C116" s="185"/>
      <c r="D116" s="185"/>
      <c r="E116" s="192"/>
      <c r="F116" s="185"/>
      <c r="G116" s="185"/>
    </row>
    <row r="117" spans="1:7" ht="12.75">
      <c r="A117" s="185"/>
      <c r="B117" s="185"/>
      <c r="C117" s="185"/>
      <c r="D117" s="185"/>
      <c r="E117" s="192"/>
      <c r="F117" s="185"/>
      <c r="G117" s="185"/>
    </row>
    <row r="118" spans="1:7" ht="12.75">
      <c r="A118" s="185"/>
      <c r="B118" s="185"/>
      <c r="C118" s="185"/>
      <c r="D118" s="185"/>
      <c r="E118" s="192"/>
      <c r="F118" s="185"/>
      <c r="G118" s="185"/>
    </row>
    <row r="119" spans="1:7" ht="12.75">
      <c r="A119" s="185"/>
      <c r="B119" s="185"/>
      <c r="C119" s="185"/>
      <c r="D119" s="185"/>
      <c r="E119" s="192"/>
      <c r="F119" s="185"/>
      <c r="G119" s="185"/>
    </row>
    <row r="120" spans="1:7" ht="12.75">
      <c r="A120" s="185"/>
      <c r="B120" s="185"/>
      <c r="C120" s="185"/>
      <c r="D120" s="185"/>
      <c r="E120" s="192"/>
      <c r="F120" s="185"/>
      <c r="G120" s="185"/>
    </row>
    <row r="121" spans="1:7" ht="12.75">
      <c r="A121" s="185"/>
      <c r="B121" s="185"/>
      <c r="C121" s="185"/>
      <c r="D121" s="185"/>
      <c r="E121" s="192"/>
      <c r="F121" s="185"/>
      <c r="G121" s="185"/>
    </row>
  </sheetData>
  <mergeCells count="4">
    <mergeCell ref="A1:G1"/>
    <mergeCell ref="A3:B3"/>
    <mergeCell ref="A4:B4"/>
    <mergeCell ref="E4:G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Švecová</dc:creator>
  <cp:keywords/>
  <dc:description/>
  <cp:lastModifiedBy>Martina Švecová</cp:lastModifiedBy>
  <dcterms:created xsi:type="dcterms:W3CDTF">2014-06-16T07:59:05Z</dcterms:created>
  <dcterms:modified xsi:type="dcterms:W3CDTF">2014-06-16T08:02:12Z</dcterms:modified>
  <cp:category/>
  <cp:version/>
  <cp:contentType/>
  <cp:contentStatus/>
</cp:coreProperties>
</file>