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Sedačky FS Krnov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1 B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B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B Pol'!$A$1:$X$17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0" i="1" l="1"/>
  <c r="G42" i="1"/>
  <c r="F42" i="1"/>
  <c r="I42" i="1" s="1"/>
  <c r="G41" i="1"/>
  <c r="I41" i="1" s="1"/>
  <c r="F41" i="1"/>
  <c r="G39" i="1"/>
  <c r="I39" i="1" s="1"/>
  <c r="I43" i="1" s="1"/>
  <c r="F39" i="1"/>
  <c r="G16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G8" i="12" s="1"/>
  <c r="I13" i="12"/>
  <c r="K13" i="12"/>
  <c r="O13" i="12"/>
  <c r="O8" i="12" s="1"/>
  <c r="Q13" i="12"/>
  <c r="V13" i="12"/>
  <c r="G14" i="12"/>
  <c r="M14" i="12" s="1"/>
  <c r="I14" i="12"/>
  <c r="K14" i="12"/>
  <c r="O14" i="12"/>
  <c r="Q14" i="12"/>
  <c r="V14" i="12"/>
  <c r="AE16" i="12"/>
  <c r="I20" i="1"/>
  <c r="I19" i="1"/>
  <c r="I18" i="1"/>
  <c r="I17" i="1"/>
  <c r="I16" i="1"/>
  <c r="I51" i="1"/>
  <c r="J50" i="1"/>
  <c r="J51" i="1" s="1"/>
  <c r="F43" i="1"/>
  <c r="G23" i="1" s="1"/>
  <c r="G43" i="1"/>
  <c r="G25" i="1" s="1"/>
  <c r="H43" i="1"/>
  <c r="I40" i="1"/>
  <c r="A27" i="1" l="1"/>
  <c r="AF16" i="12"/>
  <c r="M13" i="12"/>
  <c r="M8" i="12" s="1"/>
  <c r="J42" i="1"/>
  <c r="J40" i="1"/>
  <c r="J41" i="1"/>
  <c r="J39" i="1"/>
  <c r="J43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A28" i="1" l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<sst xmlns="http://schemas.openxmlformats.org/spreadsheetml/2006/main" count="165" uniqueCount="112">
  <si>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</si>
  <si>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</si>
  <si>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</si>
  <si>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</si>
  <si>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</si>
  <si>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</si>
  <si>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</si>
  <si>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</si>
  <si>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</si>
  <si>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</si>
  <si>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</si>
  <si>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</si>
  <si>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</si>
  <si>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</si>
  <si>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</si>
  <si>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</si>
  <si>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</si>
  <si>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</si>
  <si>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</si>
  <si>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</si>
  <si>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</si>
  <si>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</si>
  <si>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</si>
  <si>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</si>
  <si>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</si>
  <si>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</si>
  <si>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</si>
  <si>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</si>
  <si>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</si>
  <si>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</si>
  <si>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</si>
  <si>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</si>
  <si>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</si>
  <si>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</si>
  <si>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</si>
  <si>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</si>
  <si>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</si>
  <si>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</si>
  <si>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</si>
  <si>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</si>
  <si>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</si>
  <si>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</si>
  <si>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</si>
  <si>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B</t>
  </si>
  <si>
    <t>Dodávka a montáž sedaček</t>
  </si>
  <si>
    <t>SO01</t>
  </si>
  <si>
    <t>Stavební úpravy tribuny</t>
  </si>
  <si>
    <t>Objekt:</t>
  </si>
  <si>
    <t>Rozpočet:</t>
  </si>
  <si>
    <t>K04/2021</t>
  </si>
  <si>
    <t>FS Krnov - výměna sedaček na tribuně</t>
  </si>
  <si>
    <t>Stavba</t>
  </si>
  <si>
    <t>Stavební objekt</t>
  </si>
  <si>
    <t>Celkem za stavbu</t>
  </si>
  <si>
    <t>CZK</t>
  </si>
  <si>
    <t>Rekapitulace dílů</t>
  </si>
  <si>
    <t>Typ dílu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</si>
  <si>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</si>
  <si>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</si>
  <si>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</si>
  <si>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</si>
  <si>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</si>
  <si>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</si>
  <si>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</si>
  <si>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</si>
  <si>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</si>
  <si>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</si>
  <si>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</si>
  <si>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</si>
  <si>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</si>
  <si>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</si>
  <si>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</si>
  <si>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</si>
  <si>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</si>
  <si>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</si>
  <si>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</si>
  <si>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</si>
  <si>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</si>
  <si>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</si>
  <si>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</si>
  <si>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</si>
  <si>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</si>
  <si>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</si>
  <si>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</si>
  <si>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</si>
  <si>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</si>
  <si>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</si>
  <si>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</si>
  <si>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</si>
  <si>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799999111KR1</t>
  </si>
  <si>
    <t>Montáž sedaček</t>
  </si>
  <si>
    <t>kus</t>
  </si>
  <si>
    <t>Vlastní</t>
  </si>
  <si>
    <t>Indiv</t>
  </si>
  <si>
    <t>Práce</t>
  </si>
  <si>
    <t>POL1_</t>
  </si>
  <si>
    <t>360+108+32</t>
  </si>
  <si>
    <t>VV</t>
  </si>
  <si>
    <t>799-01</t>
  </si>
  <si>
    <t>Dodávka plastové sedačky modrá dle TZ</t>
  </si>
  <si>
    <t>Specifikace</t>
  </si>
  <si>
    <t>POL3_</t>
  </si>
  <si>
    <t>799-02</t>
  </si>
  <si>
    <t>Dodávka plastové sedačky žlutá dle TZ</t>
  </si>
  <si>
    <t>799-03</t>
  </si>
  <si>
    <t>Dodávka plastové sedačky modrá pro VIP sektor dle TZ</t>
  </si>
  <si>
    <t>998799201R00</t>
  </si>
  <si>
    <t>Přesun hmot pro ostatní, výšky do 6 m</t>
  </si>
  <si>
    <t>Přesun hmot</t>
  </si>
  <si>
    <t>POL7_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</si>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</sst>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PI0ZTnK2ZmiyQ5OKVRdc6AU6ItU71vxeKB0mrPtV+g4TDSoov4xyW7CFEw8QBO4y9r5t4m5xMcmvYexto64NTQ==" saltValue="Us50sjQn1M6uMz19u6pX3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826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SUMIF(F50:F50,A16,I50:I50)+SUMIF(F50:F50,"PSU",I50:I50)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SUMIF(F50:F50,A17,I50:I50)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SUMIF(F50:F50,A18,I50:I50)</f>
        <v>0</v>
      </c>
      <c r="J18" s="85"/>
    </row>
    <row r="19" spans="1:10" ht="23.25" customHeight="1" x14ac:dyDescent="0.2">
      <c r="A19" s="199" t="s">
        <v>59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SUMIF(F50:F50,A19,I50:I50)</f>
        <v>0</v>
      </c>
      <c r="J19" s="85"/>
    </row>
    <row r="20" spans="1:10" ht="23.25" customHeight="1" x14ac:dyDescent="0.2">
      <c r="A20" s="199" t="s">
        <v>60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SUMIF(F50:F50,A20,I50:I50)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'SO01 B Pol'!AE16</f>
        <v>0</v>
      </c>
      <c r="G39" s="151">
        <f>'SO01 B Pol'!AF16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'SO01 B Pol'!AE16</f>
        <v>0</v>
      </c>
      <c r="G41" s="158">
        <f>'SO01 B Pol'!AF16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'SO01 B Pol'!AE16</f>
        <v>0</v>
      </c>
      <c r="G42" s="152">
        <f>'SO01 B Pol'!AF16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25</v>
      </c>
      <c r="G50" s="196"/>
      <c r="H50" s="196"/>
      <c r="I50" s="196">
        <f>'SO01 B Pol'!G8</f>
        <v>0</v>
      </c>
      <c r="J50" s="193" t="str">
        <f>IF(I51=0,"",I50/I51*100)</f>
        <v/>
      </c>
    </row>
    <row r="51" spans="1:10" ht="25.5" customHeight="1" x14ac:dyDescent="0.2">
      <c r="A51" s="183"/>
      <c r="B51" s="190" t="s">
        <v>1</v>
      </c>
      <c r="C51" s="191"/>
      <c r="D51" s="192"/>
      <c r="E51" s="192"/>
      <c r="F51" s="197"/>
      <c r="G51" s="198"/>
      <c r="H51" s="198"/>
      <c r="I51" s="198">
        <f>I50</f>
        <v>0</v>
      </c>
      <c r="J51" s="194" t="str">
        <f>J50</f>
        <v/>
      </c>
    </row>
    <row r="52" spans="1:10" x14ac:dyDescent="0.2">
      <c r="F52" s="135"/>
      <c r="G52" s="135"/>
      <c r="H52" s="135"/>
      <c r="I52" s="135"/>
      <c r="J52" s="136"/>
    </row>
    <row r="53" spans="1:10" x14ac:dyDescent="0.2">
      <c r="F53" s="135"/>
      <c r="G53" s="135"/>
      <c r="H53" s="135"/>
      <c r="I53" s="135"/>
      <c r="J53" s="136"/>
    </row>
    <row r="54" spans="1:10" x14ac:dyDescent="0.2">
      <c r="F54" s="135"/>
      <c r="G54" s="135"/>
      <c r="H54" s="135"/>
      <c r="I54" s="135"/>
      <c r="J54" s="136"/>
    </row>
  </sheetData>
  <sheetProtection algorithmName="SHA-512" hashValue="LbLYZ6ovQ4qBWz/6+0z+0mQrPxgcKeGuAf/P48zd8pCDIRn9GbophD+wNEv+hm993rv/CCx+xZih1JMUQPrKcQ==" saltValue="mrjvAC0U3GcQwIyW3QO6Q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0:E50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bmGekV/cwMwGIayeNAh/+aq1e3ssCUwXI5plJNcyzfnsULMqeiE30vS0ibTAodyJl+0yVScwZm2WrSTPTuEKlA==" saltValue="qiBw2R/ZV6Tcj7UtvPLK8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61</v>
      </c>
      <c r="B1" s="200"/>
      <c r="C1" s="200"/>
      <c r="D1" s="200"/>
      <c r="E1" s="200"/>
      <c r="F1" s="200"/>
      <c r="G1" s="200"/>
      <c r="AG1" t="s">
        <v>62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63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63</v>
      </c>
      <c r="AG3" t="s">
        <v>64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65</v>
      </c>
    </row>
    <row r="5" spans="1:60" x14ac:dyDescent="0.2">
      <c r="D5" s="10"/>
    </row>
    <row r="6" spans="1:60" ht="38.25" x14ac:dyDescent="0.2">
      <c r="A6" s="211" t="s">
        <v>66</v>
      </c>
      <c r="B6" s="213" t="s">
        <v>67</v>
      </c>
      <c r="C6" s="213" t="s">
        <v>68</v>
      </c>
      <c r="D6" s="212" t="s">
        <v>69</v>
      </c>
      <c r="E6" s="211" t="s">
        <v>70</v>
      </c>
      <c r="F6" s="210" t="s">
        <v>71</v>
      </c>
      <c r="G6" s="211" t="s">
        <v>29</v>
      </c>
      <c r="H6" s="214" t="s">
        <v>30</v>
      </c>
      <c r="I6" s="214" t="s">
        <v>72</v>
      </c>
      <c r="J6" s="214" t="s">
        <v>31</v>
      </c>
      <c r="K6" s="214" t="s">
        <v>73</v>
      </c>
      <c r="L6" s="214" t="s">
        <v>74</v>
      </c>
      <c r="M6" s="214" t="s">
        <v>75</v>
      </c>
      <c r="N6" s="214" t="s">
        <v>76</v>
      </c>
      <c r="O6" s="214" t="s">
        <v>77</v>
      </c>
      <c r="P6" s="214" t="s">
        <v>78</v>
      </c>
      <c r="Q6" s="214" t="s">
        <v>79</v>
      </c>
      <c r="R6" s="214" t="s">
        <v>80</v>
      </c>
      <c r="S6" s="214" t="s">
        <v>81</v>
      </c>
      <c r="T6" s="214" t="s">
        <v>82</v>
      </c>
      <c r="U6" s="214" t="s">
        <v>83</v>
      </c>
      <c r="V6" s="214" t="s">
        <v>84</v>
      </c>
      <c r="W6" s="214" t="s">
        <v>85</v>
      </c>
      <c r="X6" s="214" t="s">
        <v>86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0" t="s">
        <v>87</v>
      </c>
      <c r="B8" s="231" t="s">
        <v>57</v>
      </c>
      <c r="C8" s="252" t="s">
        <v>58</v>
      </c>
      <c r="D8" s="232"/>
      <c r="E8" s="233"/>
      <c r="F8" s="234"/>
      <c r="G8" s="234">
        <f>SUMIF(AG9:AG14,"&lt;&gt;NOR",G9:G14)</f>
        <v>0</v>
      </c>
      <c r="H8" s="234"/>
      <c r="I8" s="234">
        <f>SUM(I9:I14)</f>
        <v>0</v>
      </c>
      <c r="J8" s="234"/>
      <c r="K8" s="234">
        <f>SUM(K9:K14)</f>
        <v>0</v>
      </c>
      <c r="L8" s="234"/>
      <c r="M8" s="234">
        <f>SUM(M9:M14)</f>
        <v>0</v>
      </c>
      <c r="N8" s="234"/>
      <c r="O8" s="234">
        <f>SUM(O9:O14)</f>
        <v>0</v>
      </c>
      <c r="P8" s="234"/>
      <c r="Q8" s="234">
        <f>SUM(Q9:Q14)</f>
        <v>0</v>
      </c>
      <c r="R8" s="234"/>
      <c r="S8" s="234"/>
      <c r="T8" s="235"/>
      <c r="U8" s="229"/>
      <c r="V8" s="229">
        <f>SUM(V9:V14)</f>
        <v>0</v>
      </c>
      <c r="W8" s="229"/>
      <c r="X8" s="229"/>
      <c r="AG8" t="s">
        <v>88</v>
      </c>
    </row>
    <row r="9" spans="1:60" outlineLevel="1" x14ac:dyDescent="0.2">
      <c r="A9" s="236">
        <v>1</v>
      </c>
      <c r="B9" s="237" t="s">
        <v>89</v>
      </c>
      <c r="C9" s="253" t="s">
        <v>90</v>
      </c>
      <c r="D9" s="238" t="s">
        <v>91</v>
      </c>
      <c r="E9" s="239">
        <v>500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/>
      <c r="S9" s="241" t="s">
        <v>92</v>
      </c>
      <c r="T9" s="242" t="s">
        <v>93</v>
      </c>
      <c r="U9" s="225">
        <v>0</v>
      </c>
      <c r="V9" s="225">
        <f>ROUND(E9*U9,2)</f>
        <v>0</v>
      </c>
      <c r="W9" s="225"/>
      <c r="X9" s="225" t="s">
        <v>94</v>
      </c>
      <c r="Y9" s="215"/>
      <c r="Z9" s="215"/>
      <c r="AA9" s="215"/>
      <c r="AB9" s="215"/>
      <c r="AC9" s="215"/>
      <c r="AD9" s="215"/>
      <c r="AE9" s="215"/>
      <c r="AF9" s="215"/>
      <c r="AG9" s="215" t="s">
        <v>95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4" t="s">
        <v>96</v>
      </c>
      <c r="D10" s="227"/>
      <c r="E10" s="228">
        <v>500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97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43">
        <v>2</v>
      </c>
      <c r="B11" s="244" t="s">
        <v>98</v>
      </c>
      <c r="C11" s="255" t="s">
        <v>99</v>
      </c>
      <c r="D11" s="245" t="s">
        <v>91</v>
      </c>
      <c r="E11" s="246">
        <v>360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92</v>
      </c>
      <c r="T11" s="249" t="s">
        <v>93</v>
      </c>
      <c r="U11" s="225">
        <v>0</v>
      </c>
      <c r="V11" s="225">
        <f>ROUND(E11*U11,2)</f>
        <v>0</v>
      </c>
      <c r="W11" s="225"/>
      <c r="X11" s="225" t="s">
        <v>100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101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43">
        <v>3</v>
      </c>
      <c r="B12" s="244" t="s">
        <v>102</v>
      </c>
      <c r="C12" s="255" t="s">
        <v>103</v>
      </c>
      <c r="D12" s="245" t="s">
        <v>91</v>
      </c>
      <c r="E12" s="246">
        <v>108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92</v>
      </c>
      <c r="T12" s="249" t="s">
        <v>93</v>
      </c>
      <c r="U12" s="225">
        <v>0</v>
      </c>
      <c r="V12" s="225">
        <f>ROUND(E12*U12,2)</f>
        <v>0</v>
      </c>
      <c r="W12" s="225"/>
      <c r="X12" s="225" t="s">
        <v>100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101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6">
        <v>4</v>
      </c>
      <c r="B13" s="237" t="s">
        <v>104</v>
      </c>
      <c r="C13" s="253" t="s">
        <v>105</v>
      </c>
      <c r="D13" s="238" t="s">
        <v>91</v>
      </c>
      <c r="E13" s="239">
        <v>28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1"/>
      <c r="S13" s="241" t="s">
        <v>92</v>
      </c>
      <c r="T13" s="242" t="s">
        <v>93</v>
      </c>
      <c r="U13" s="225">
        <v>0</v>
      </c>
      <c r="V13" s="225">
        <f>ROUND(E13*U13,2)</f>
        <v>0</v>
      </c>
      <c r="W13" s="225"/>
      <c r="X13" s="225" t="s">
        <v>100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101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>
        <v>5</v>
      </c>
      <c r="B14" s="223" t="s">
        <v>106</v>
      </c>
      <c r="C14" s="256" t="s">
        <v>107</v>
      </c>
      <c r="D14" s="224" t="s">
        <v>0</v>
      </c>
      <c r="E14" s="250"/>
      <c r="F14" s="226"/>
      <c r="G14" s="225">
        <f>ROUND(E14*F14,2)</f>
        <v>0</v>
      </c>
      <c r="H14" s="226"/>
      <c r="I14" s="225">
        <f>ROUND(E14*H14,2)</f>
        <v>0</v>
      </c>
      <c r="J14" s="226"/>
      <c r="K14" s="225">
        <f>ROUND(E14*J14,2)</f>
        <v>0</v>
      </c>
      <c r="L14" s="225">
        <v>21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92</v>
      </c>
      <c r="T14" s="225" t="s">
        <v>93</v>
      </c>
      <c r="U14" s="225">
        <v>0</v>
      </c>
      <c r="V14" s="225">
        <f>ROUND(E14*U14,2)</f>
        <v>0</v>
      </c>
      <c r="W14" s="225"/>
      <c r="X14" s="225" t="s">
        <v>108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109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x14ac:dyDescent="0.2">
      <c r="A15" s="3"/>
      <c r="B15" s="4"/>
      <c r="C15" s="257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v>15</v>
      </c>
      <c r="AF15">
        <v>21</v>
      </c>
      <c r="AG15" t="s">
        <v>74</v>
      </c>
    </row>
    <row r="16" spans="1:60" x14ac:dyDescent="0.2">
      <c r="A16" s="218"/>
      <c r="B16" s="219" t="s">
        <v>29</v>
      </c>
      <c r="C16" s="258"/>
      <c r="D16" s="220"/>
      <c r="E16" s="221"/>
      <c r="F16" s="221"/>
      <c r="G16" s="251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f>SUMIF(L7:L14,AE15,G7:G14)</f>
        <v>0</v>
      </c>
      <c r="AF16">
        <f>SUMIF(L7:L14,AF15,G7:G14)</f>
        <v>0</v>
      </c>
      <c r="AG16" t="s">
        <v>110</v>
      </c>
    </row>
    <row r="17" spans="3:33" x14ac:dyDescent="0.2">
      <c r="C17" s="259"/>
      <c r="D17" s="10"/>
      <c r="AG17" t="s">
        <v>111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G2aVDeY05WHSXpbkPH6n18PPtL5kaJdTtaS5EWh5Dc73o27gyzltuM3YgigmI4kbeKBf30Vrusw7LlzQVIfyQ==" saltValue="+tIqcNuPBM/cZO67zGDU6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B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B Pol'!Názvy_tisku</vt:lpstr>
      <vt:lpstr>oadresa</vt:lpstr>
      <vt:lpstr>Stavba!Objednatel</vt:lpstr>
      <vt:lpstr>Stavba!Objekt</vt:lpstr>
      <vt:lpstr>'SO01 B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2021-05-17T05:31:17Z</dcterms:modified>
</cp:coreProperties>
</file>