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Y:\__dočasně_neaktivní\20-031_Krnov_odvodnění\_DPS\"/>
    </mc:Choice>
  </mc:AlternateContent>
  <xr:revisionPtr revIDLastSave="0" documentId="8_{00D95215-A85F-46AA-A1AD-5D866EFFAA4F}" xr6:coauthVersionLast="46" xr6:coauthVersionMax="46" xr10:uidLastSave="{00000000-0000-0000-0000-000000000000}"/>
  <bookViews>
    <workbookView xWindow="28680" yWindow="-120" windowWidth="29040" windowHeight="17790" xr2:uid="{00000000-000D-0000-FFFF-FFFF00000000}"/>
  </bookViews>
  <sheets>
    <sheet name="Rekapitulace stavby" sheetId="1" r:id="rId1"/>
    <sheet name="D.1 - Stavebně technické ..." sheetId="2" r:id="rId2"/>
    <sheet name="VON - Vedlejší a ostatní ..." sheetId="3" r:id="rId3"/>
  </sheets>
  <definedNames>
    <definedName name="_xlnm._FilterDatabase" localSheetId="1" hidden="1">'D.1 - Stavebně technické ...'!$C$126:$K$266</definedName>
    <definedName name="_xlnm._FilterDatabase" localSheetId="2" hidden="1">'VON - Vedlejší a ostatní ...'!$C$122:$K$155</definedName>
    <definedName name="_xlnm.Print_Titles" localSheetId="1">'D.1 - Stavebně technické ...'!$126:$126</definedName>
    <definedName name="_xlnm.Print_Titles" localSheetId="0">'Rekapitulace stavby'!$92:$92</definedName>
    <definedName name="_xlnm.Print_Titles" localSheetId="2">'VON - Vedlejší a ostatní ...'!$122:$122</definedName>
    <definedName name="_xlnm.Print_Area" localSheetId="1">'D.1 - Stavebně technické ...'!$C$4:$J$39,'D.1 - Stavebně technické ...'!$C$50:$J$76,'D.1 - Stavebně technické ...'!$C$82:$J$108,'D.1 - Stavebně technické ...'!$C$114:$K$266</definedName>
    <definedName name="_xlnm.Print_Area" localSheetId="0">'Rekapitulace stavby'!$D$4:$AO$76,'Rekapitulace stavby'!$C$82:$AQ$97</definedName>
    <definedName name="_xlnm.Print_Area" localSheetId="2">'VON - Vedlejší a ostatní ...'!$C$4:$J$39,'VON - Vedlejší a ostatní ...'!$C$50:$J$76,'VON - Vedlejší a ostatní ...'!$C$82:$J$104,'VON - Vedlejší a ostatní ...'!$C$110:$K$155</definedName>
  </definedNames>
  <calcPr calcId="181029"/>
</workbook>
</file>

<file path=xl/calcChain.xml><?xml version="1.0" encoding="utf-8"?>
<calcChain xmlns="http://schemas.openxmlformats.org/spreadsheetml/2006/main">
  <c r="J37" i="3" l="1"/>
  <c r="J36" i="3"/>
  <c r="AY96" i="1"/>
  <c r="J35" i="3"/>
  <c r="AX96" i="1"/>
  <c r="BI154" i="3"/>
  <c r="BH154" i="3"/>
  <c r="BG154" i="3"/>
  <c r="BF154" i="3"/>
  <c r="T154" i="3"/>
  <c r="T153" i="3"/>
  <c r="R154" i="3"/>
  <c r="R153" i="3"/>
  <c r="P154" i="3"/>
  <c r="P153" i="3"/>
  <c r="BI151" i="3"/>
  <c r="BH151" i="3"/>
  <c r="BG151" i="3"/>
  <c r="BF151" i="3"/>
  <c r="T151" i="3"/>
  <c r="T150" i="3"/>
  <c r="R151" i="3"/>
  <c r="R150" i="3"/>
  <c r="P151" i="3"/>
  <c r="P150" i="3" s="1"/>
  <c r="BI148" i="3"/>
  <c r="BH148" i="3"/>
  <c r="BG148" i="3"/>
  <c r="BF148" i="3"/>
  <c r="T148" i="3"/>
  <c r="R148" i="3"/>
  <c r="P148" i="3"/>
  <c r="BI146" i="3"/>
  <c r="BH146" i="3"/>
  <c r="BG146" i="3"/>
  <c r="BF146" i="3"/>
  <c r="T146" i="3"/>
  <c r="R146" i="3"/>
  <c r="P146" i="3"/>
  <c r="BI145" i="3"/>
  <c r="BH145" i="3"/>
  <c r="BG145" i="3"/>
  <c r="BF145" i="3"/>
  <c r="T145" i="3"/>
  <c r="R145" i="3"/>
  <c r="P145" i="3"/>
  <c r="BI142" i="3"/>
  <c r="BH142" i="3"/>
  <c r="BG142" i="3"/>
  <c r="BF142" i="3"/>
  <c r="T142" i="3"/>
  <c r="R142" i="3"/>
  <c r="P142" i="3"/>
  <c r="BI140" i="3"/>
  <c r="BH140" i="3"/>
  <c r="BG140" i="3"/>
  <c r="BF140" i="3"/>
  <c r="T140" i="3"/>
  <c r="R140" i="3"/>
  <c r="P140" i="3"/>
  <c r="BI138" i="3"/>
  <c r="BH138" i="3"/>
  <c r="BG138" i="3"/>
  <c r="BF138" i="3"/>
  <c r="T138" i="3"/>
  <c r="R138" i="3"/>
  <c r="P138" i="3"/>
  <c r="BI135" i="3"/>
  <c r="BH135" i="3"/>
  <c r="BG135" i="3"/>
  <c r="BF135" i="3"/>
  <c r="T135" i="3"/>
  <c r="T134" i="3"/>
  <c r="R135" i="3"/>
  <c r="R134" i="3"/>
  <c r="P135"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J119" i="3"/>
  <c r="F119" i="3"/>
  <c r="F117" i="3"/>
  <c r="E115" i="3"/>
  <c r="J91" i="3"/>
  <c r="F91" i="3"/>
  <c r="F89" i="3"/>
  <c r="E87" i="3"/>
  <c r="J24" i="3"/>
  <c r="E24" i="3"/>
  <c r="J92" i="3" s="1"/>
  <c r="J23" i="3"/>
  <c r="J18" i="3"/>
  <c r="E18" i="3"/>
  <c r="F92" i="3"/>
  <c r="J17" i="3"/>
  <c r="J12" i="3"/>
  <c r="J117" i="3"/>
  <c r="E7" i="3"/>
  <c r="E85" i="3"/>
  <c r="J37" i="2"/>
  <c r="J36" i="2"/>
  <c r="AY95" i="1"/>
  <c r="J35" i="2"/>
  <c r="AX95" i="1"/>
  <c r="BI266" i="2"/>
  <c r="BH266" i="2"/>
  <c r="BG266" i="2"/>
  <c r="BF266" i="2"/>
  <c r="T266" i="2"/>
  <c r="R266" i="2"/>
  <c r="P266" i="2"/>
  <c r="BI265" i="2"/>
  <c r="BH265" i="2"/>
  <c r="BG265" i="2"/>
  <c r="BF265" i="2"/>
  <c r="T265" i="2"/>
  <c r="R265" i="2"/>
  <c r="P265" i="2"/>
  <c r="BI262" i="2"/>
  <c r="BH262" i="2"/>
  <c r="BG262" i="2"/>
  <c r="BF262" i="2"/>
  <c r="T262" i="2"/>
  <c r="R262" i="2"/>
  <c r="P262" i="2"/>
  <c r="BI259" i="2"/>
  <c r="BH259" i="2"/>
  <c r="BG259" i="2"/>
  <c r="BF259" i="2"/>
  <c r="T259" i="2"/>
  <c r="R259" i="2"/>
  <c r="P259" i="2"/>
  <c r="BI258" i="2"/>
  <c r="BH258" i="2"/>
  <c r="BG258" i="2"/>
  <c r="BF258" i="2"/>
  <c r="T258" i="2"/>
  <c r="R258" i="2"/>
  <c r="P258" i="2"/>
  <c r="BI256" i="2"/>
  <c r="BH256" i="2"/>
  <c r="BG256" i="2"/>
  <c r="BF256" i="2"/>
  <c r="T256" i="2"/>
  <c r="R256" i="2"/>
  <c r="P256" i="2"/>
  <c r="BI254" i="2"/>
  <c r="BH254" i="2"/>
  <c r="BG254" i="2"/>
  <c r="BF254" i="2"/>
  <c r="T254" i="2"/>
  <c r="R254" i="2"/>
  <c r="P254" i="2"/>
  <c r="BI253" i="2"/>
  <c r="BH253" i="2"/>
  <c r="BG253" i="2"/>
  <c r="BF253" i="2"/>
  <c r="T253" i="2"/>
  <c r="R253" i="2"/>
  <c r="P253" i="2"/>
  <c r="BI252" i="2"/>
  <c r="BH252" i="2"/>
  <c r="BG252" i="2"/>
  <c r="BF252" i="2"/>
  <c r="T252" i="2"/>
  <c r="R252" i="2"/>
  <c r="P252"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40" i="2"/>
  <c r="BH240" i="2"/>
  <c r="BG240" i="2"/>
  <c r="BF240" i="2"/>
  <c r="T240" i="2"/>
  <c r="R240" i="2"/>
  <c r="P240" i="2"/>
  <c r="BI238" i="2"/>
  <c r="BH238" i="2"/>
  <c r="BG238" i="2"/>
  <c r="BF238" i="2"/>
  <c r="T238" i="2"/>
  <c r="R238" i="2"/>
  <c r="P238" i="2"/>
  <c r="BI237" i="2"/>
  <c r="BH237" i="2"/>
  <c r="BG237" i="2"/>
  <c r="BF237" i="2"/>
  <c r="T237" i="2"/>
  <c r="R237" i="2"/>
  <c r="P237" i="2"/>
  <c r="BI236" i="2"/>
  <c r="BH236" i="2"/>
  <c r="BG236" i="2"/>
  <c r="BF236" i="2"/>
  <c r="T236" i="2"/>
  <c r="R236" i="2"/>
  <c r="P236" i="2"/>
  <c r="BI232" i="2"/>
  <c r="BH232" i="2"/>
  <c r="BG232" i="2"/>
  <c r="BF232" i="2"/>
  <c r="T232" i="2"/>
  <c r="T231" i="2" s="1"/>
  <c r="R232" i="2"/>
  <c r="R231" i="2" s="1"/>
  <c r="P232" i="2"/>
  <c r="P231" i="2"/>
  <c r="BI230" i="2"/>
  <c r="BH230" i="2"/>
  <c r="BG230" i="2"/>
  <c r="BF230" i="2"/>
  <c r="T230" i="2"/>
  <c r="T229" i="2" s="1"/>
  <c r="R230" i="2"/>
  <c r="R229" i="2"/>
  <c r="P230" i="2"/>
  <c r="P229" i="2"/>
  <c r="BI226" i="2"/>
  <c r="BH226" i="2"/>
  <c r="BG226" i="2"/>
  <c r="BF226" i="2"/>
  <c r="T226" i="2"/>
  <c r="R226" i="2"/>
  <c r="P226" i="2"/>
  <c r="BI224" i="2"/>
  <c r="BH224" i="2"/>
  <c r="BG224" i="2"/>
  <c r="BF224" i="2"/>
  <c r="T224" i="2"/>
  <c r="R224" i="2"/>
  <c r="P224" i="2"/>
  <c r="BI221" i="2"/>
  <c r="BH221" i="2"/>
  <c r="BG221" i="2"/>
  <c r="BF221" i="2"/>
  <c r="T221" i="2"/>
  <c r="R221" i="2"/>
  <c r="P221" i="2"/>
  <c r="BI217" i="2"/>
  <c r="BH217" i="2"/>
  <c r="BG217" i="2"/>
  <c r="BF217" i="2"/>
  <c r="T217" i="2"/>
  <c r="R217" i="2"/>
  <c r="P217" i="2"/>
  <c r="BI214" i="2"/>
  <c r="BH214" i="2"/>
  <c r="BG214" i="2"/>
  <c r="BF214" i="2"/>
  <c r="T214" i="2"/>
  <c r="R214" i="2"/>
  <c r="P214" i="2"/>
  <c r="BI212" i="2"/>
  <c r="BH212" i="2"/>
  <c r="BG212" i="2"/>
  <c r="BF212" i="2"/>
  <c r="T212" i="2"/>
  <c r="R212" i="2"/>
  <c r="P212" i="2"/>
  <c r="BI209" i="2"/>
  <c r="BH209" i="2"/>
  <c r="BG209" i="2"/>
  <c r="BF209" i="2"/>
  <c r="T209" i="2"/>
  <c r="R209" i="2"/>
  <c r="P209" i="2"/>
  <c r="BI206" i="2"/>
  <c r="BH206" i="2"/>
  <c r="BG206" i="2"/>
  <c r="BF206" i="2"/>
  <c r="T206" i="2"/>
  <c r="R206" i="2"/>
  <c r="P206" i="2"/>
  <c r="BI203" i="2"/>
  <c r="BH203" i="2"/>
  <c r="BG203" i="2"/>
  <c r="BF203" i="2"/>
  <c r="T203" i="2"/>
  <c r="R203" i="2"/>
  <c r="P203" i="2"/>
  <c r="BI200" i="2"/>
  <c r="BH200" i="2"/>
  <c r="BG200" i="2"/>
  <c r="BF200" i="2"/>
  <c r="T200" i="2"/>
  <c r="R200" i="2"/>
  <c r="P200" i="2"/>
  <c r="BI198" i="2"/>
  <c r="BH198" i="2"/>
  <c r="BG198" i="2"/>
  <c r="BF198" i="2"/>
  <c r="T198" i="2"/>
  <c r="R198" i="2"/>
  <c r="P198"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81" i="2"/>
  <c r="BH181" i="2"/>
  <c r="BG181" i="2"/>
  <c r="BF181" i="2"/>
  <c r="T181" i="2"/>
  <c r="R181" i="2"/>
  <c r="P181" i="2"/>
  <c r="BI177" i="2"/>
  <c r="BH177" i="2"/>
  <c r="BG177" i="2"/>
  <c r="BF177" i="2"/>
  <c r="T177" i="2"/>
  <c r="R177" i="2"/>
  <c r="P177" i="2"/>
  <c r="BI175" i="2"/>
  <c r="BH175" i="2"/>
  <c r="BG175" i="2"/>
  <c r="BF175" i="2"/>
  <c r="T175" i="2"/>
  <c r="R175" i="2"/>
  <c r="P175" i="2"/>
  <c r="BI174" i="2"/>
  <c r="BH174" i="2"/>
  <c r="BG174" i="2"/>
  <c r="BF174" i="2"/>
  <c r="T174" i="2"/>
  <c r="R174" i="2"/>
  <c r="P174" i="2"/>
  <c r="BI172" i="2"/>
  <c r="BH172" i="2"/>
  <c r="BG172" i="2"/>
  <c r="BF172" i="2"/>
  <c r="T172" i="2"/>
  <c r="R172" i="2"/>
  <c r="P172" i="2"/>
  <c r="BI168" i="2"/>
  <c r="BH168" i="2"/>
  <c r="BG168" i="2"/>
  <c r="BF168" i="2"/>
  <c r="T168" i="2"/>
  <c r="R168" i="2"/>
  <c r="P168" i="2"/>
  <c r="BI165" i="2"/>
  <c r="BH165" i="2"/>
  <c r="BG165" i="2"/>
  <c r="BF165" i="2"/>
  <c r="T165" i="2"/>
  <c r="R165" i="2"/>
  <c r="P165" i="2"/>
  <c r="BI162" i="2"/>
  <c r="BH162" i="2"/>
  <c r="BG162" i="2"/>
  <c r="BF162" i="2"/>
  <c r="T162" i="2"/>
  <c r="R162" i="2"/>
  <c r="P162" i="2"/>
  <c r="BI158" i="2"/>
  <c r="BH158" i="2"/>
  <c r="BG158" i="2"/>
  <c r="BF158" i="2"/>
  <c r="T158" i="2"/>
  <c r="R158" i="2"/>
  <c r="P158" i="2"/>
  <c r="BI157" i="2"/>
  <c r="BH157" i="2"/>
  <c r="BG157" i="2"/>
  <c r="BF157" i="2"/>
  <c r="T157" i="2"/>
  <c r="R157" i="2"/>
  <c r="P157" i="2"/>
  <c r="BI154" i="2"/>
  <c r="BH154" i="2"/>
  <c r="BG154" i="2"/>
  <c r="BF154" i="2"/>
  <c r="T154" i="2"/>
  <c r="R154" i="2"/>
  <c r="P154" i="2"/>
  <c r="BI149" i="2"/>
  <c r="BH149" i="2"/>
  <c r="BG149" i="2"/>
  <c r="BF149" i="2"/>
  <c r="T149" i="2"/>
  <c r="R149" i="2"/>
  <c r="P149" i="2"/>
  <c r="BI145" i="2"/>
  <c r="BH145" i="2"/>
  <c r="BG145" i="2"/>
  <c r="BF145" i="2"/>
  <c r="T145" i="2"/>
  <c r="R145" i="2"/>
  <c r="P145" i="2"/>
  <c r="BI142" i="2"/>
  <c r="BH142" i="2"/>
  <c r="BG142" i="2"/>
  <c r="BF142" i="2"/>
  <c r="T142" i="2"/>
  <c r="R142" i="2"/>
  <c r="P142" i="2"/>
  <c r="BI138" i="2"/>
  <c r="BH138" i="2"/>
  <c r="BG138" i="2"/>
  <c r="BF138" i="2"/>
  <c r="T138" i="2"/>
  <c r="R138" i="2"/>
  <c r="P138" i="2"/>
  <c r="BI137" i="2"/>
  <c r="BH137" i="2"/>
  <c r="BG137" i="2"/>
  <c r="BF137" i="2"/>
  <c r="T137" i="2"/>
  <c r="R137" i="2"/>
  <c r="P137"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J123" i="2"/>
  <c r="F123" i="2"/>
  <c r="F121" i="2"/>
  <c r="E119" i="2"/>
  <c r="J91" i="2"/>
  <c r="F91" i="2"/>
  <c r="F89" i="2"/>
  <c r="E87" i="2"/>
  <c r="J24" i="2"/>
  <c r="E24" i="2"/>
  <c r="J92" i="2"/>
  <c r="J23" i="2"/>
  <c r="J18" i="2"/>
  <c r="E18" i="2"/>
  <c r="F92" i="2" s="1"/>
  <c r="J17" i="2"/>
  <c r="J12" i="2"/>
  <c r="J121" i="2"/>
  <c r="E7" i="2"/>
  <c r="E85" i="2" s="1"/>
  <c r="L90" i="1"/>
  <c r="AM90" i="1"/>
  <c r="AM89" i="1"/>
  <c r="L89" i="1"/>
  <c r="AM87" i="1"/>
  <c r="L87" i="1"/>
  <c r="L85" i="1"/>
  <c r="L84" i="1"/>
  <c r="J145" i="3"/>
  <c r="J130" i="3"/>
  <c r="BK126" i="3"/>
  <c r="BK258" i="2"/>
  <c r="J252" i="2"/>
  <c r="BK243" i="2"/>
  <c r="BK224" i="2"/>
  <c r="BK217" i="2"/>
  <c r="J212" i="2"/>
  <c r="J203" i="2"/>
  <c r="J194" i="2"/>
  <c r="BK182" i="2"/>
  <c r="J158" i="2"/>
  <c r="BK154" i="2"/>
  <c r="J149" i="2"/>
  <c r="BK145" i="2"/>
  <c r="J151" i="3"/>
  <c r="BK146" i="3"/>
  <c r="J138" i="3"/>
  <c r="BK132" i="3"/>
  <c r="J128" i="3"/>
  <c r="BK265" i="2"/>
  <c r="J262" i="2"/>
  <c r="J258" i="2"/>
  <c r="BK256" i="2"/>
  <c r="BK254" i="2"/>
  <c r="BK252" i="2"/>
  <c r="J249" i="2"/>
  <c r="J240" i="2"/>
  <c r="BK237" i="2"/>
  <c r="J236" i="2"/>
  <c r="J226" i="2"/>
  <c r="BK221" i="2"/>
  <c r="J209" i="2"/>
  <c r="BK203" i="2"/>
  <c r="J200" i="2"/>
  <c r="J191" i="2"/>
  <c r="BK188" i="2"/>
  <c r="J172" i="2"/>
  <c r="J168" i="2"/>
  <c r="J165" i="2"/>
  <c r="J138" i="2"/>
  <c r="J134" i="2"/>
  <c r="BK132" i="2"/>
  <c r="J130" i="2"/>
  <c r="J148" i="3"/>
  <c r="BK145" i="3"/>
  <c r="J142" i="3"/>
  <c r="J140" i="3"/>
  <c r="BK138" i="3"/>
  <c r="J135" i="3"/>
  <c r="BK128" i="3"/>
  <c r="J266" i="2"/>
  <c r="J265" i="2"/>
  <c r="J256" i="2"/>
  <c r="J254" i="2"/>
  <c r="BK253" i="2"/>
  <c r="BK240" i="2"/>
  <c r="J232" i="2"/>
  <c r="BK209" i="2"/>
  <c r="BK198" i="2"/>
  <c r="J182" i="2"/>
  <c r="BK165" i="2"/>
  <c r="BK149" i="2"/>
  <c r="J142" i="2"/>
  <c r="BK137" i="2"/>
  <c r="BK151" i="3"/>
  <c r="BK142" i="3"/>
  <c r="J259" i="2"/>
  <c r="J247" i="2"/>
  <c r="J245" i="2"/>
  <c r="J237" i="2"/>
  <c r="BK232" i="2"/>
  <c r="J224" i="2"/>
  <c r="J214" i="2"/>
  <c r="J185" i="2"/>
  <c r="BK181" i="2"/>
  <c r="J177" i="2"/>
  <c r="BK174" i="2"/>
  <c r="BK172" i="2"/>
  <c r="J145" i="2"/>
  <c r="BK133" i="2"/>
  <c r="J132" i="2"/>
  <c r="BK154" i="3"/>
  <c r="BK148" i="3"/>
  <c r="BK140" i="3"/>
  <c r="BK135" i="3"/>
  <c r="J132" i="3"/>
  <c r="BK266" i="2"/>
  <c r="BK262" i="2"/>
  <c r="J253" i="2"/>
  <c r="BK245" i="2"/>
  <c r="J243" i="2"/>
  <c r="J238" i="2"/>
  <c r="J230" i="2"/>
  <c r="BK226" i="2"/>
  <c r="J217" i="2"/>
  <c r="BK212" i="2"/>
  <c r="BK194" i="2"/>
  <c r="BK191" i="2"/>
  <c r="J188" i="2"/>
  <c r="BK175" i="2"/>
  <c r="BK162" i="2"/>
  <c r="J157" i="2"/>
  <c r="BK142" i="2"/>
  <c r="J133" i="2"/>
  <c r="J131" i="2"/>
  <c r="J154" i="3"/>
  <c r="J146" i="3"/>
  <c r="BK130" i="3"/>
  <c r="J126" i="3"/>
  <c r="BK259" i="2"/>
  <c r="BK249" i="2"/>
  <c r="BK247" i="2"/>
  <c r="BK238" i="2"/>
  <c r="BK236" i="2"/>
  <c r="BK230" i="2"/>
  <c r="BK214" i="2"/>
  <c r="J206" i="2"/>
  <c r="BK185" i="2"/>
  <c r="J181" i="2"/>
  <c r="BK177" i="2"/>
  <c r="J174" i="2"/>
  <c r="BK158" i="2"/>
  <c r="BK138" i="2"/>
  <c r="J137" i="2"/>
  <c r="J221" i="2"/>
  <c r="BK206" i="2"/>
  <c r="BK200" i="2"/>
  <c r="J198" i="2"/>
  <c r="J175" i="2"/>
  <c r="BK168" i="2"/>
  <c r="J162" i="2"/>
  <c r="BK157" i="2"/>
  <c r="BK130" i="2"/>
  <c r="AS94" i="1"/>
  <c r="J154" i="2"/>
  <c r="BK134" i="2"/>
  <c r="BK131" i="2"/>
  <c r="T220" i="2" l="1"/>
  <c r="R251" i="2"/>
  <c r="T261" i="2"/>
  <c r="T260" i="2" s="1"/>
  <c r="R199" i="2"/>
  <c r="R129" i="2"/>
  <c r="R128" i="2"/>
  <c r="R127" i="2"/>
  <c r="BK235" i="2"/>
  <c r="J235" i="2"/>
  <c r="J103" i="2"/>
  <c r="P251" i="2"/>
  <c r="R257" i="2"/>
  <c r="R220" i="2"/>
  <c r="T251" i="2"/>
  <c r="P261" i="2"/>
  <c r="P260" i="2" s="1"/>
  <c r="BK125" i="3"/>
  <c r="J125" i="3"/>
  <c r="J98" i="3" s="1"/>
  <c r="P137" i="3"/>
  <c r="BK199" i="2"/>
  <c r="BK129" i="2" s="1"/>
  <c r="J129" i="2" s="1"/>
  <c r="J98" i="2" s="1"/>
  <c r="J199" i="2"/>
  <c r="J99" i="2"/>
  <c r="P220" i="2"/>
  <c r="P235" i="2"/>
  <c r="BK257" i="2"/>
  <c r="J257" i="2" s="1"/>
  <c r="J105" i="2" s="1"/>
  <c r="R261" i="2"/>
  <c r="R260" i="2"/>
  <c r="T125" i="3"/>
  <c r="R144" i="3"/>
  <c r="BK220" i="2"/>
  <c r="J220" i="2"/>
  <c r="J100" i="2" s="1"/>
  <c r="BK251" i="2"/>
  <c r="J251" i="2"/>
  <c r="J104" i="2"/>
  <c r="P257" i="2"/>
  <c r="P128" i="2" s="1"/>
  <c r="BK144" i="3"/>
  <c r="J144" i="3"/>
  <c r="J101" i="3"/>
  <c r="P199" i="2"/>
  <c r="P129" i="2"/>
  <c r="R235" i="2"/>
  <c r="BK261" i="2"/>
  <c r="J261" i="2"/>
  <c r="J107" i="2" s="1"/>
  <c r="P125" i="3"/>
  <c r="BK137" i="3"/>
  <c r="J137" i="3"/>
  <c r="J100" i="3"/>
  <c r="T137" i="3"/>
  <c r="T144" i="3"/>
  <c r="T199" i="2"/>
  <c r="T129" i="2" s="1"/>
  <c r="T128" i="2" s="1"/>
  <c r="T235" i="2"/>
  <c r="T257" i="2"/>
  <c r="R125" i="3"/>
  <c r="R137" i="3"/>
  <c r="R124" i="3" s="1"/>
  <c r="R123" i="3" s="1"/>
  <c r="P144" i="3"/>
  <c r="BE138" i="2"/>
  <c r="BE134" i="2"/>
  <c r="BE158" i="2"/>
  <c r="BE177" i="2"/>
  <c r="BE181" i="2"/>
  <c r="BE188" i="2"/>
  <c r="BE214" i="2"/>
  <c r="BE224" i="2"/>
  <c r="BE232" i="2"/>
  <c r="BE130" i="3"/>
  <c r="J89" i="2"/>
  <c r="J124" i="2"/>
  <c r="BE131" i="2"/>
  <c r="BE132" i="2"/>
  <c r="BE145" i="2"/>
  <c r="BE172" i="2"/>
  <c r="BE182" i="2"/>
  <c r="BE194" i="2"/>
  <c r="BE200" i="2"/>
  <c r="BE203" i="2"/>
  <c r="BE209" i="2"/>
  <c r="BE212" i="2"/>
  <c r="BE237" i="2"/>
  <c r="J89" i="3"/>
  <c r="BE128" i="3"/>
  <c r="BE135" i="3"/>
  <c r="BE138" i="3"/>
  <c r="BE140" i="3"/>
  <c r="BE154" i="3"/>
  <c r="BK134" i="3"/>
  <c r="J134" i="3" s="1"/>
  <c r="J99" i="3" s="1"/>
  <c r="BE137" i="2"/>
  <c r="BE149" i="2"/>
  <c r="BE198" i="2"/>
  <c r="BE206" i="2"/>
  <c r="BE240" i="2"/>
  <c r="BE249" i="2"/>
  <c r="BE252" i="2"/>
  <c r="BE254" i="2"/>
  <c r="BE265" i="2"/>
  <c r="BE145" i="3"/>
  <c r="BE146" i="3"/>
  <c r="BE151" i="3"/>
  <c r="BE154" i="2"/>
  <c r="BE165" i="2"/>
  <c r="BE168" i="2"/>
  <c r="BE191" i="2"/>
  <c r="BE226" i="2"/>
  <c r="BE230" i="2"/>
  <c r="BE243" i="2"/>
  <c r="BE258" i="2"/>
  <c r="BE262" i="2"/>
  <c r="E113" i="3"/>
  <c r="J120" i="3"/>
  <c r="BE148" i="3"/>
  <c r="E117" i="2"/>
  <c r="F124" i="2"/>
  <c r="BE130" i="2"/>
  <c r="BE133" i="2"/>
  <c r="BE157" i="2"/>
  <c r="BE236" i="2"/>
  <c r="BE266" i="2"/>
  <c r="BK231" i="2"/>
  <c r="J231" i="2" s="1"/>
  <c r="J102" i="2" s="1"/>
  <c r="F120" i="3"/>
  <c r="BE126" i="3"/>
  <c r="BE132" i="3"/>
  <c r="BE174" i="2"/>
  <c r="BE185" i="2"/>
  <c r="BE217" i="2"/>
  <c r="BE238" i="2"/>
  <c r="BE245" i="2"/>
  <c r="BE247" i="2"/>
  <c r="BE253" i="2"/>
  <c r="BE259" i="2"/>
  <c r="BK229" i="2"/>
  <c r="J229" i="2"/>
  <c r="J101" i="2"/>
  <c r="BE142" i="2"/>
  <c r="BE162" i="2"/>
  <c r="BE175" i="2"/>
  <c r="BE221" i="2"/>
  <c r="BE256" i="2"/>
  <c r="BE142" i="3"/>
  <c r="BK150" i="3"/>
  <c r="J150" i="3"/>
  <c r="J102" i="3" s="1"/>
  <c r="BK153" i="3"/>
  <c r="J153" i="3"/>
  <c r="J103" i="3" s="1"/>
  <c r="F35" i="2"/>
  <c r="BB95" i="1"/>
  <c r="F36" i="3"/>
  <c r="BC96" i="1"/>
  <c r="F37" i="2"/>
  <c r="BD95" i="1" s="1"/>
  <c r="F34" i="2"/>
  <c r="BA95" i="1" s="1"/>
  <c r="F35" i="3"/>
  <c r="BB96" i="1"/>
  <c r="J34" i="3"/>
  <c r="AW96" i="1"/>
  <c r="J34" i="2"/>
  <c r="AW95" i="1" s="1"/>
  <c r="F37" i="3"/>
  <c r="BD96" i="1" s="1"/>
  <c r="F34" i="3"/>
  <c r="BA96" i="1"/>
  <c r="F36" i="2"/>
  <c r="BC95" i="1"/>
  <c r="P127" i="2" l="1"/>
  <c r="AU95" i="1" s="1"/>
  <c r="T127" i="2"/>
  <c r="P124" i="3"/>
  <c r="P123" i="3" s="1"/>
  <c r="AU96" i="1" s="1"/>
  <c r="AU94" i="1" s="1"/>
  <c r="T124" i="3"/>
  <c r="T123" i="3"/>
  <c r="BK260" i="2"/>
  <c r="J260" i="2" s="1"/>
  <c r="J106" i="2" s="1"/>
  <c r="BK128" i="2"/>
  <c r="BK127" i="2" s="1"/>
  <c r="J127" i="2" s="1"/>
  <c r="J96" i="2" s="1"/>
  <c r="BK124" i="3"/>
  <c r="BK123" i="3"/>
  <c r="J123" i="3" s="1"/>
  <c r="J96" i="3" s="1"/>
  <c r="BC94" i="1"/>
  <c r="W32" i="1" s="1"/>
  <c r="BB94" i="1"/>
  <c r="AX94" i="1"/>
  <c r="BA94" i="1"/>
  <c r="W30" i="1" s="1"/>
  <c r="J33" i="3"/>
  <c r="AV96" i="1"/>
  <c r="AT96" i="1"/>
  <c r="J33" i="2"/>
  <c r="AV95" i="1"/>
  <c r="AT95" i="1"/>
  <c r="BD94" i="1"/>
  <c r="W33" i="1" s="1"/>
  <c r="F33" i="2"/>
  <c r="AZ95" i="1"/>
  <c r="F33" i="3"/>
  <c r="AZ96" i="1" s="1"/>
  <c r="J128" i="2" l="1"/>
  <c r="J97" i="2"/>
  <c r="J124" i="3"/>
  <c r="J97" i="3" s="1"/>
  <c r="AZ94" i="1"/>
  <c r="W29" i="1"/>
  <c r="J30" i="2"/>
  <c r="AG95" i="1" s="1"/>
  <c r="AN95" i="1" s="1"/>
  <c r="J30" i="3"/>
  <c r="AG96" i="1"/>
  <c r="AN96" i="1" s="1"/>
  <c r="W31" i="1"/>
  <c r="AW94" i="1"/>
  <c r="AK30" i="1"/>
  <c r="AY94" i="1"/>
  <c r="J39" i="2" l="1"/>
  <c r="J39" i="3"/>
  <c r="AV94" i="1"/>
  <c r="AK29" i="1"/>
  <c r="AG94" i="1"/>
  <c r="AK26" i="1"/>
  <c r="AK35" i="1" l="1"/>
  <c r="AT94" i="1"/>
  <c r="AN94" i="1" l="1"/>
</calcChain>
</file>

<file path=xl/sharedStrings.xml><?xml version="1.0" encoding="utf-8"?>
<sst xmlns="http://schemas.openxmlformats.org/spreadsheetml/2006/main" count="2154" uniqueCount="490">
  <si>
    <t>Export Komplet</t>
  </si>
  <si>
    <t/>
  </si>
  <si>
    <t>2.0</t>
  </si>
  <si>
    <t>ZAMOK</t>
  </si>
  <si>
    <t>False</t>
  </si>
  <si>
    <t>{61cc7673-9944-4ba0-81d7-7253dd8998a4}</t>
  </si>
  <si>
    <t>0,01</t>
  </si>
  <si>
    <t>21</t>
  </si>
  <si>
    <t>15</t>
  </si>
  <si>
    <t>REKAPITULACE STAVBY</t>
  </si>
  <si>
    <t>v ---  níže se nacházejí doplnkové a pomocné údaje k sestavám  --- v</t>
  </si>
  <si>
    <t>Návod na vyplnění</t>
  </si>
  <si>
    <t>0,001</t>
  </si>
  <si>
    <t>Kód:</t>
  </si>
  <si>
    <t>N21-065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</si>
  <si>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</si>
  <si>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</si>
  <si>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Odvedení dešťových vod z okolí atletického stadionu Krnov</t>
  </si>
  <si>
    <t>KSO:</t>
  </si>
  <si>
    <t>827 29</t>
  </si>
  <si>
    <t>CC-CZ:</t>
  </si>
  <si>
    <t>2223</t>
  </si>
  <si>
    <t>Místo:</t>
  </si>
  <si>
    <t xml:space="preserve"> </t>
  </si>
  <si>
    <t>Datum:</t>
  </si>
  <si>
    <t>28. 4. 2021</t>
  </si>
  <si>
    <t>CZ-CPV:</t>
  </si>
  <si>
    <t>45000000-7</t>
  </si>
  <si>
    <t>CZ-CPA:</t>
  </si>
  <si>
    <t>42.21.2</t>
  </si>
  <si>
    <t>Zadavatel:</t>
  </si>
  <si>
    <t>IČ:</t>
  </si>
  <si>
    <t>Městský úřad Krnov</t>
  </si>
  <si>
    <t>DIČ:</t>
  </si>
  <si>
    <t>Uchazeč:</t>
  </si>
  <si>
    <t>Vyplň údaj</t>
  </si>
  <si>
    <t>Projektant:</t>
  </si>
  <si>
    <t>ADEA projekt s.r.o.</t>
  </si>
  <si>
    <t>True</t>
  </si>
  <si>
    <t>Zpracovatel:</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</si>
  <si>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</si>
  <si>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</si>
  <si>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</si>
  <si>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</si>
  <si>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</si>
  <si>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</si>
  <si>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</si>
  <si>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</si>
  <si>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</si>
  <si>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</si>
  <si>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</si>
  <si>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</si>
  <si>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</si>
  <si>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</si>
  <si>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</si>
  <si>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</si>
  <si>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</si>
  <si>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</si>
  <si>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</si>
  <si>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</si>
  <si>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</si>
  <si>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</si>
  <si>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</si>
  <si>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</si>
  <si>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</si>
  <si>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</si>
  <si>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</si>
  <si>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</si>
  <si>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</si>
  <si>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</si>
  <si>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</si>
  <si>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</si>
  <si>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</si>
  <si>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</si>
  <si>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</si>
  <si>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</si>
  <si>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</si>
  <si>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</si>
  <si>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</si>
  <si>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</si>
  <si>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</si>
  <si>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</si>
  <si>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</si>
  <si>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</si>
  <si>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</si>
  <si>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</si>
  <si>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</si>
  <si>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t>
  </si>
  <si>
    <t xml:space="preserve">Stavebně technické řešení </t>
  </si>
  <si>
    <t>STA</t>
  </si>
  <si>
    <t>1</t>
  </si>
  <si>
    <t>{6139ed65-2139-40e7-a1ea-88b01c4c089c}</t>
  </si>
  <si>
    <t>2</t>
  </si>
  <si>
    <t>VON</t>
  </si>
  <si>
    <t xml:space="preserve">Vedlejší a ostatní náklady stavby </t>
  </si>
  <si>
    <t>{6b9f14ea-c010-435e-88a8-b627c071c6b2}</t>
  </si>
  <si>
    <t>KRYCÍ LIST SOUPISU PRACÍ</t>
  </si>
  <si>
    <t>Objekt:</t>
  </si>
  <si>
    <t xml:space="preserve">D.1 - Stavebně technické řešení </t>
  </si>
  <si>
    <t>REKAPITULACE ČLENĚNÍ SOUPISU PRACÍ</t>
  </si>
  <si>
    <t>Kód dílu - Popis</t>
  </si>
  <si>
    <t>Cena celkem [CZK]</t>
  </si>
  <si>
    <t>Náklady ze soupisu prací</t>
  </si>
  <si>
    <t>-1</t>
  </si>
  <si>
    <t>HSV - Práce a dodávky HSV</t>
  </si>
  <si>
    <t xml:space="preserve">    1 - Zemní práce</t>
  </si>
  <si>
    <t xml:space="preserve">      18 - Zemní práce - povrchové úpravy terénu</t>
  </si>
  <si>
    <t xml:space="preserve">    2 - Zakládání</t>
  </si>
  <si>
    <t xml:space="preserve">    3 - Svislé a kompletní konstrukce</t>
  </si>
  <si>
    <t xml:space="preserve">    4 - Vodorovné konstrukce</t>
  </si>
  <si>
    <t xml:space="preserve">    8 - Trubní vedení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</si>
  <si>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</si>
  <si>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</si>
  <si>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</si>
  <si>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</si>
  <si>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</si>
  <si>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</si>
  <si>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</si>
  <si>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</si>
  <si>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</si>
  <si>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</si>
  <si>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</si>
  <si>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</si>
  <si>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</si>
  <si>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</si>
  <si>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</si>
  <si>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</si>
  <si>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</si>
  <si>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</si>
  <si>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</si>
  <si>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</si>
  <si>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</si>
  <si>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</si>
  <si>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112151011</t>
  </si>
  <si>
    <t>Volné kácení stromů s rozřezáním a odvětvením D kmene do 200 mm</t>
  </si>
  <si>
    <t>kus</t>
  </si>
  <si>
    <t>CS ÚRS 2021 01</t>
  </si>
  <si>
    <t>4</t>
  </si>
  <si>
    <t>1530012411</t>
  </si>
  <si>
    <t>112151012</t>
  </si>
  <si>
    <t>Volné kácení stromů s rozřezáním a odvětvením D kmene do 300 mm</t>
  </si>
  <si>
    <t>-713062605</t>
  </si>
  <si>
    <t>3</t>
  </si>
  <si>
    <t>112201111</t>
  </si>
  <si>
    <t>Odstranění pařezů D do 0,2 m v rovině a svahu 1:5 s odklizením do 20 m a zasypáním jámy</t>
  </si>
  <si>
    <t>1717333098</t>
  </si>
  <si>
    <t>112201112</t>
  </si>
  <si>
    <t>Odstranění pařezů D do 0,3 m v rovině a svahu 1:5 s odklizením do 20 m a zasypáním jámy</t>
  </si>
  <si>
    <t>1472004771</t>
  </si>
  <si>
    <t>5</t>
  </si>
  <si>
    <t>113151111</t>
  </si>
  <si>
    <t>Rozebrání zpevněných ploch ze silničních dílců</t>
  </si>
  <si>
    <t>m2</t>
  </si>
  <si>
    <t>305304618</t>
  </si>
  <si>
    <t>VV</t>
  </si>
  <si>
    <t>"předpoklad_bude upřesněno při realizaci stavby" 10,0</t>
  </si>
  <si>
    <t>Součet</t>
  </si>
  <si>
    <t>6</t>
  </si>
  <si>
    <t>115015R01</t>
  </si>
  <si>
    <t xml:space="preserve">Přesuny a likvidace stromů, větví, pařezů _ dle zákona o odpadech </t>
  </si>
  <si>
    <t>kpl.</t>
  </si>
  <si>
    <t>CS VLASTNÍ</t>
  </si>
  <si>
    <t>445480817</t>
  </si>
  <si>
    <t>7</t>
  </si>
  <si>
    <t>115101201</t>
  </si>
  <si>
    <t>Čerpání vody na dopravní výšku do 10 m průměrný přítok do 500 l/min</t>
  </si>
  <si>
    <t>hod</t>
  </si>
  <si>
    <t>1369140143</t>
  </si>
  <si>
    <t>P</t>
  </si>
  <si>
    <t>Poznámka k položce:_x000D_
-JC obsahuje , nad rámec ceníkového obsahu, také náklady na likvidaci čerpaných vod</t>
  </si>
  <si>
    <t>"předpoklad_bude upřesněno v rámci realizace stavby" 250,0</t>
  </si>
  <si>
    <t>8</t>
  </si>
  <si>
    <t>131213101</t>
  </si>
  <si>
    <t>Hloubení jam v soudržných horninách třídy těžitelnosti I, skupiny 3 ručně</t>
  </si>
  <si>
    <t>m3</t>
  </si>
  <si>
    <t>-1173197531</t>
  </si>
  <si>
    <t>"kopané sondy_předpoklad_bude upřesněno při realizaci dle požadavků" 5,0</t>
  </si>
  <si>
    <t>9</t>
  </si>
  <si>
    <t>131351205</t>
  </si>
  <si>
    <t>Hloubení jam zapažených v hornině třídy těžitelnosti II, skupiny 4 objem do 1000 m3 strojně</t>
  </si>
  <si>
    <t>-1055647181</t>
  </si>
  <si>
    <t>Poznámka k položce:_x000D_
-JC zahrnuje , nad rámec ceníkového obsahu , také náklady na hloubení v blízkosti stávajících inženýrských sítí</t>
  </si>
  <si>
    <t>"zasakovací objekt" (25,28*6,18)*3,85</t>
  </si>
  <si>
    <t>10</t>
  </si>
  <si>
    <t>132254204</t>
  </si>
  <si>
    <t>Hloubení zapažených rýh š do 2000 mm v hornině třídy těžitelnosti I, skupiny 3 objem do 500 m3</t>
  </si>
  <si>
    <t>-1152924738</t>
  </si>
  <si>
    <t>"kanalizační trasa" (55,0)*3,45*1,5</t>
  </si>
  <si>
    <t>(3,5*2)</t>
  </si>
  <si>
    <t>11</t>
  </si>
  <si>
    <t>151101102</t>
  </si>
  <si>
    <t>Zřízení příložného pažení a rozepření stěn rýh hl do 4 m</t>
  </si>
  <si>
    <t>895060154</t>
  </si>
  <si>
    <t>"kanalizační trasa" (55,0)*3,45*2</t>
  </si>
  <si>
    <t>12</t>
  </si>
  <si>
    <t>151101112</t>
  </si>
  <si>
    <t>Odstranění příložného pažení a rozepření stěn rýh hl do 4 m</t>
  </si>
  <si>
    <t>2055817132</t>
  </si>
  <si>
    <t>13</t>
  </si>
  <si>
    <t>161151103</t>
  </si>
  <si>
    <t>Svislé přemístění výkopku z horniny třídy těžitelnosti I, skupiny 1 až 3 hl výkopu do 8 m</t>
  </si>
  <si>
    <t>-1436415048</t>
  </si>
  <si>
    <t>"kanalizační trasa" (55,0)*3,45*1,5*0,55</t>
  </si>
  <si>
    <t>(3,5*2)*0,55</t>
  </si>
  <si>
    <t>14</t>
  </si>
  <si>
    <t>161151113</t>
  </si>
  <si>
    <t>Svislé přemístění výkopku z horniny třídy těžitelnosti II, skupiny 4 a 5 hl výkopu do 8 m</t>
  </si>
  <si>
    <t>1300109104</t>
  </si>
  <si>
    <t>"zasakovací objekt" (25,28*6,18)*3,85*0,16</t>
  </si>
  <si>
    <t>162251102</t>
  </si>
  <si>
    <t>Vodorovné přemístění do 50 m výkopku/sypaniny z horniny třídy těžitelnosti I, skupiny 1 až 3</t>
  </si>
  <si>
    <t>-334450824</t>
  </si>
  <si>
    <t>Poznámka k položce:_x000D_
(položka pro zpětný zásyp_tam a zpět tzn. 2x)</t>
  </si>
  <si>
    <t>627,316*2 'Přepočtené koeficientem množství</t>
  </si>
  <si>
    <t>16</t>
  </si>
  <si>
    <t>162751117</t>
  </si>
  <si>
    <t>Vodorovné přemístění do 10000 m výkopku/sypaniny z horniny třídy těžitelnosti I, skupiny 1 až 3</t>
  </si>
  <si>
    <t>1170587908</t>
  </si>
  <si>
    <t>"trasa_lože+obsyp"(57,75+13,325)+6,9</t>
  </si>
  <si>
    <t>"zasakovací objekt" ((25,28*6,18)*1,183)+3,0</t>
  </si>
  <si>
    <t>17</t>
  </si>
  <si>
    <t>162751119</t>
  </si>
  <si>
    <t>Příplatek k vodorovnému přemístění výkopku/sypaniny z horniny třídy těžitelnosti I, skupiny 1 až 3 ZKD 1000 m přes 10000 m</t>
  </si>
  <si>
    <t>937968517</t>
  </si>
  <si>
    <t>265,796*10 'Přepočtené koeficientem množství</t>
  </si>
  <si>
    <t>18</t>
  </si>
  <si>
    <t>171251201</t>
  </si>
  <si>
    <t>Uložení sypaniny na skládky nebo meziskládky</t>
  </si>
  <si>
    <t>1783912843</t>
  </si>
  <si>
    <t>19</t>
  </si>
  <si>
    <t>17120123R</t>
  </si>
  <si>
    <t xml:space="preserve">Poplatek za uložení navážek, zeminy a kamení na recyklační skládce (skládkovné) </t>
  </si>
  <si>
    <t>t</t>
  </si>
  <si>
    <t>1645710344</t>
  </si>
  <si>
    <t>265,796*1,8 'Přepočtené koeficientem množství</t>
  </si>
  <si>
    <t>20</t>
  </si>
  <si>
    <t>174151101</t>
  </si>
  <si>
    <t>Zásyp jam, šachet rýh nebo kolem objektů sypaninou se zhutněním</t>
  </si>
  <si>
    <t>-579061306</t>
  </si>
  <si>
    <t>Poznámka k položce:_x000D_
-hutněný zásyp rýhy bude proveden dobře hutnitelným přírodním materiálem , 95% PS_x000D_
-materiály pro provedení zásypů musí určit zodpovědný geotechnik stavby.</t>
  </si>
  <si>
    <t>(601,487+291,625)-265,796</t>
  </si>
  <si>
    <t>-1767352002</t>
  </si>
  <si>
    <t>22</t>
  </si>
  <si>
    <t>-433676798</t>
  </si>
  <si>
    <t>"zasakovací objekt" (25,28*6,18*0,4)+(62,92*0,683*0,6)</t>
  </si>
  <si>
    <t>23</t>
  </si>
  <si>
    <t>M</t>
  </si>
  <si>
    <t>58331200</t>
  </si>
  <si>
    <t>štěrkopísek tříděný zásypový</t>
  </si>
  <si>
    <t>-2056750730</t>
  </si>
  <si>
    <t>Poznámka k položce:_x000D_
-JC obsahuje "obsypový materiál" - dle specifikace PD a TZ</t>
  </si>
  <si>
    <t>88,277*2 'Přepočtené koeficientem množství</t>
  </si>
  <si>
    <t>24</t>
  </si>
  <si>
    <t>175111101</t>
  </si>
  <si>
    <t>Obsypání potrubí ručně sypaninou bez prohození, uloženou do 3 m</t>
  </si>
  <si>
    <t>1445758496</t>
  </si>
  <si>
    <t>"kanalizační trasa" (55,0)*0,7*1,5</t>
  </si>
  <si>
    <t>25</t>
  </si>
  <si>
    <t>1271057389</t>
  </si>
  <si>
    <t>57,75*2 'Přepočtené koeficientem množství</t>
  </si>
  <si>
    <t>26</t>
  </si>
  <si>
    <t>181912112</t>
  </si>
  <si>
    <t>Úprava pláně v hornině třídy těžitelnosti I, skupiny 3 se zhutněním ručně</t>
  </si>
  <si>
    <t>1196800410</t>
  </si>
  <si>
    <t>"kanalizační trasa" ((55,0)*1,5)+(4,5)</t>
  </si>
  <si>
    <t>"zasakovací objekt" (25,28*6,18)</t>
  </si>
  <si>
    <t>27</t>
  </si>
  <si>
    <t>460120019</t>
  </si>
  <si>
    <t>Naložení výkopku strojně z hornin třídy 1 až 4</t>
  </si>
  <si>
    <t>64</t>
  </si>
  <si>
    <t>-731206764</t>
  </si>
  <si>
    <t>Zemní práce - povrchové úpravy terénu</t>
  </si>
  <si>
    <t>28</t>
  </si>
  <si>
    <t>181111111</t>
  </si>
  <si>
    <t>Plošná úprava terénu do 500 m2 zemina skupiny 1 až 4 nerovnosti do 100 mm v rovinně a svahu do 1:5</t>
  </si>
  <si>
    <t>-1771465140</t>
  </si>
  <si>
    <t>"terénní úprava_bude upřesněno dle potřeb" (165,0)</t>
  </si>
  <si>
    <t>29</t>
  </si>
  <si>
    <t>181351103</t>
  </si>
  <si>
    <t>Rozprostření ornice tl vrstvy do 200 mm pl do 500 m2 v rovině nebo ve svahu do 1:5 strojně</t>
  </si>
  <si>
    <t>-2005785472</t>
  </si>
  <si>
    <t>30</t>
  </si>
  <si>
    <t>10364101R</t>
  </si>
  <si>
    <t>zemina pro terénní úpravy -  ornice</t>
  </si>
  <si>
    <t>1678930472</t>
  </si>
  <si>
    <t>Poznámka k položce:_x000D_
Jednotková cena obsahuje veškeré potřebné přesuny._x000D_
(objem _ pro zeminu objemové hmotnosti 1500 kg/m3)</t>
  </si>
  <si>
    <t>165*0,165 'Přepočtené koeficientem množství</t>
  </si>
  <si>
    <t>31</t>
  </si>
  <si>
    <t>181411131</t>
  </si>
  <si>
    <t>Založení parkového trávníku výsevem plochy do 1000 m2 v rovině a ve svahu do 1:5</t>
  </si>
  <si>
    <t>-2005272487</t>
  </si>
  <si>
    <t>32</t>
  </si>
  <si>
    <t>00572410</t>
  </si>
  <si>
    <t>osivo směs travní parková</t>
  </si>
  <si>
    <t>kg</t>
  </si>
  <si>
    <t>-1012663382</t>
  </si>
  <si>
    <t>165*0,03 'Přepočtené koeficientem množství</t>
  </si>
  <si>
    <t>33</t>
  </si>
  <si>
    <t>181951111</t>
  </si>
  <si>
    <t>Úprava pláně v hornině třídy těžitelnosti I, skupiny 1 až 3 bez zhutnění strojně</t>
  </si>
  <si>
    <t>1935720374</t>
  </si>
  <si>
    <t>34</t>
  </si>
  <si>
    <t>183403153</t>
  </si>
  <si>
    <t>Obdělání půdy hrabáním v rovině a svahu do 1:5</t>
  </si>
  <si>
    <t>1317203687</t>
  </si>
  <si>
    <t>Zakládání</t>
  </si>
  <si>
    <t>35</t>
  </si>
  <si>
    <t>211971110</t>
  </si>
  <si>
    <t>Zřízení opláštění žeber nebo trativodů geotextilií v rýze nebo zářezu sklonu do 1:2</t>
  </si>
  <si>
    <t>1613934190</t>
  </si>
  <si>
    <t>"zasakovací objekt" 1,1*((24,08*4,88*2)+(57,92*0,683))</t>
  </si>
  <si>
    <t>36</t>
  </si>
  <si>
    <t>69311080</t>
  </si>
  <si>
    <t>geotextilie netkaná separační, ochranná, filtrační, drenážní PES 200g/m2</t>
  </si>
  <si>
    <t>-1500513336</t>
  </si>
  <si>
    <t>302,038*1,1845 'Přepočtené koeficientem množství</t>
  </si>
  <si>
    <t>37</t>
  </si>
  <si>
    <t>213311141</t>
  </si>
  <si>
    <t>Polštáře zhutněné pod základy ze štěrkopísku tříděného</t>
  </si>
  <si>
    <t>840892054</t>
  </si>
  <si>
    <t>"zasakovací objekt" (25,28*6,18)*0,1</t>
  </si>
  <si>
    <t>Svislé a kompletní konstrukce</t>
  </si>
  <si>
    <t>38</t>
  </si>
  <si>
    <t>359310241</t>
  </si>
  <si>
    <t>Výplň trub prostým betonem tř. C 12/15 ve výkopu</t>
  </si>
  <si>
    <t>-395105761</t>
  </si>
  <si>
    <t>Vodorovné konstrukce</t>
  </si>
  <si>
    <t>39</t>
  </si>
  <si>
    <t>451572111</t>
  </si>
  <si>
    <t>Lože pod potrubí otevřený výkop z kameniva drobného těženého</t>
  </si>
  <si>
    <t>1928777841</t>
  </si>
  <si>
    <t>"kanalizační trasa" ((55,0)*0,15*1,5)+0,95</t>
  </si>
  <si>
    <t>Trubní vedení</t>
  </si>
  <si>
    <t>40</t>
  </si>
  <si>
    <t>721290113.1</t>
  </si>
  <si>
    <t>Zkouška těsnosti potrubí kanalizace vodou do DN 400</t>
  </si>
  <si>
    <t>m</t>
  </si>
  <si>
    <t>-945325189</t>
  </si>
  <si>
    <t>41</t>
  </si>
  <si>
    <t>810391811</t>
  </si>
  <si>
    <t>Bourání stávajícího potrubí z betonu DN přes 200 do 400</t>
  </si>
  <si>
    <t>1521818082</t>
  </si>
  <si>
    <t>42</t>
  </si>
  <si>
    <t>871393121</t>
  </si>
  <si>
    <t>Montáž kanalizačního potrubí z PVC těsněné gumovým kroužkem otevřený výkop sklon do 20 % DN 400</t>
  </si>
  <si>
    <t>-1962475269</t>
  </si>
  <si>
    <t>Poznámka k položce:_x000D_
JC obsahuje , nad rámec ceníkového obsahu , také náklady na montáže veškerých přímo souvisejících tvarovek/armatur/doplňků a příslušenství</t>
  </si>
  <si>
    <t>43</t>
  </si>
  <si>
    <t>28611146R</t>
  </si>
  <si>
    <t>trubka kanalizační PVC DN 400 SN8</t>
  </si>
  <si>
    <t>-1489142624</t>
  </si>
  <si>
    <t>Poznámka k položce:_x000D_
V jednotkové ceně zahrnuty náklady také na dodávku přímo souvisejících tvarovek/armatur a příslušenství/doplňků_dle PD a TZ _x000D_
-----------------------------------------------------------------------------------------------------------------------------------------------------------</t>
  </si>
  <si>
    <t>55*1,1 'Přepočtené koeficientem množství</t>
  </si>
  <si>
    <t>44</t>
  </si>
  <si>
    <t>894411R01</t>
  </si>
  <si>
    <t xml:space="preserve">D+M _ kanalizační šachty _ D1 </t>
  </si>
  <si>
    <t>-1309551556</t>
  </si>
  <si>
    <t>Poznámka k položce:_x000D_
Kompletní systémová dodávka a provedení dle specifikace PD a TZ včetně všech souvisejících prací/činnostíí a dodávek/doplňků a příslušenství_x000D_
(JC obsahuje dodávku a osazení kompletního seznamu prvků)_x000D_
--------------------------------------------------------------------------_x000D_
Upřesnění dodávky a rozsahu provedení: _x000D_
Šachta D1: prefabrikovaná betonová šachta. Šachtové dno - vnitřní profil 1,5 m s usazovacím prostorem, betonové s ochranným nátěrem, bez žlabu a nástupice.  Skruže vnitřní profil 1,0, tl. stěny 120 mm,  stupačky ocelové s PE povlakem „KASI“.  Poklop BEGU D 400 s betonovou výplní s odvětráním, rám BEGU R-1 EN 124. Rám šachtového poklopu bude osazen na maltu na cementové bázi. Podrobně viz. 20-031-5/D-03 Výkaz šachet.</t>
  </si>
  <si>
    <t>45</t>
  </si>
  <si>
    <t>894411R02</t>
  </si>
  <si>
    <t>D+M _ kanalizační šachty _ D2</t>
  </si>
  <si>
    <t>-2078884391</t>
  </si>
  <si>
    <t xml:space="preserve">Poznámka k položce:_x000D_
Kompletní systémová dodávka a provedení dle specifikace PD a TZ včetně všech souvisejících prací/činnostíí a dodávek/doplňků a příslušenství_x000D_
-----------------------------------------------------------------------------------------------------------------------------------------------------------------------------_x000D_
Upřesnění rozsahu dodávky:_x000D_
Šachta D2: prefabrikovaná betonová šachta. Šachtové dno - vnitřní profil 1,2 m s usazovacím prostorem, průtočná část dna šachty upravena do žlábku se zvýšenou nástupnicí do ½ průtočného profilu,  žlab a nástupnice budou betonové s ochranným nátěrem. Skruže vnitřní profil 1,0, tl. stěny 120 mm,  stupačky ocelové s PE povlakem „KASI“.  Poklop BEGU D 400 s betonovou výplní s odvětráním, rám BEGU R-1 EN 124. Rám šachtového poklopu bude osazen na maltu na cementové bázi. Podrobně viz. 20-031-5/D-03 Výkaz šachet._x000D_
_x000D_
_x000D_
_x000D_
_x000D_
</t>
  </si>
  <si>
    <t>46</t>
  </si>
  <si>
    <t>897171R14</t>
  </si>
  <si>
    <t>Akumulační boxy - vsakovací objekt _ dle specifikace _ rozsah viz v.č. D-04</t>
  </si>
  <si>
    <t>581223787</t>
  </si>
  <si>
    <t xml:space="preserve">Poznámka k položce:_x000D_
Kompletní systémové dodávky a provedení dle specifikace PD a TZ včetně všech přímo souvisejících prací/činností a dodávek/doplňků a příslušenství_x000D_
----------------------------------------------------------------------------------------------------------------------------------------------------------------------------------_x000D_
Zasakovací objekt z 1 vrstvy vysoce zatížitelných polypropylenových systémových bloků (SLW60) zelené barvy, složených ze dvou polovičních prvků. Rozměry bloků 0,8 x 0,8 m, výška 0,66 m, užitný akumulační objem každého bloku činí 406 l. Vnější boční ohraničení bloků bočními mřížkami.  V rastru základních bloků budou zařazeny 4 čistící bloky s přístupem přes PP šachtový komín (vlnovec) s poklopem D400 s odvětráním a lapačem hrubých nečistot._x000D_
---------------------------------------------------------------------------------------------------------------------------------------------------------------------_x000D_
•vysoce zatížitelný retenční blok z PP (SLW60) zelené barvy, rozm. 0,8x0,8x0,66 m, retenční objem 406 l, s křížovým revizním tunelem 0,16x0,58 m, ve dvou osách a ve 4 směrech přejezdný a proplachovatelný_176 ks_x000D_
•čistící blok v rastru základních bloků z vysoce zatížitelných bloků z PP (SLW60) zelené barvy rozm. 0,8x0,8x0,66  , včetně přechodového konusu_4 ks_x000D_
•spojka bloku pro jednovrstvou pokládku_ 324 ks_x000D_
•boční mřížka pro retenční bloky rozm. 0,8x0,66x0,03 m pro uzavření vnějších bočních stěn retenčních bloků_72 ks_x000D_
•vstupní komín - šachtový prodlužovací nástavec z PP – vlnovec profilu 0,6 m, délka 3,0 m _ 4 ks_x000D_
•Těsnící kroužek k betonovému dosedacímu prstenci_4 ks_x000D_
•lapač hrubých nečistot ve vstupních komínech_4 ks_x000D_
•Kanalizační poklop BEGU D400 – betonové víko s odvětráním _ 4 ks_x000D_
•Vyrovnávací prstenec TBW-Q.1 63/100_4 ks _x000D_
•podbetonování vyrovn. prstenců betonem C12/16 na výšku 0,15 m + pomocné bednění_0,4 m3 betonu_x000D_
</t>
  </si>
  <si>
    <t>47</t>
  </si>
  <si>
    <t>899950R01</t>
  </si>
  <si>
    <t>Úprava stávající kanalizační šachty _ Šstav _ (výměna šachtové vložky + utěsnění)</t>
  </si>
  <si>
    <t>-1951002916</t>
  </si>
  <si>
    <t>Poznámka k položce:_x000D_
Kompletní systémové dodávky a provedení dle specifikace PD a TZ včetně všech přímo souvisejících prací / činností a dodávek/doplňků/příslušenství</t>
  </si>
  <si>
    <t>997</t>
  </si>
  <si>
    <t>Přesun sutě</t>
  </si>
  <si>
    <t>48</t>
  </si>
  <si>
    <t>997013602</t>
  </si>
  <si>
    <t xml:space="preserve">Poplatek za uložení na skládce (skládkovné) stavebního odpadu železobetonového </t>
  </si>
  <si>
    <t>-1356277491</t>
  </si>
  <si>
    <t>49</t>
  </si>
  <si>
    <t>997321511</t>
  </si>
  <si>
    <t>Vodorovná doprava suti a vybouraných hmot po suchu do 1 km</t>
  </si>
  <si>
    <t>-2113732504</t>
  </si>
  <si>
    <t>50</t>
  </si>
  <si>
    <t>997321519</t>
  </si>
  <si>
    <t>Příplatek ZKD 1 km vodorovné dopravy suti a vybouraných hmot po suchu</t>
  </si>
  <si>
    <t>1135596561</t>
  </si>
  <si>
    <t>1,76*20 'Přepočtené koeficientem množství</t>
  </si>
  <si>
    <t>51</t>
  </si>
  <si>
    <t>997321611</t>
  </si>
  <si>
    <t>Nakládání nebo překládání suti a vybouraných hmot</t>
  </si>
  <si>
    <t>-893813611</t>
  </si>
  <si>
    <t>998</t>
  </si>
  <si>
    <t>Přesun hmot</t>
  </si>
  <si>
    <t>52</t>
  </si>
  <si>
    <t>998276101</t>
  </si>
  <si>
    <t>Přesun hmot pro trubní vedení z trub otevřený výkop</t>
  </si>
  <si>
    <t>2057522534</t>
  </si>
  <si>
    <t>53</t>
  </si>
  <si>
    <t>998276125</t>
  </si>
  <si>
    <t>Příplatek k přesunu hmot pro trubní vedení z trub za zvětšený přesun do 1000 m</t>
  </si>
  <si>
    <t>953833189</t>
  </si>
  <si>
    <t>Práce a dodávky M</t>
  </si>
  <si>
    <t>46-M</t>
  </si>
  <si>
    <t>Zemní práce při extr.mont.pracích</t>
  </si>
  <si>
    <t>54</t>
  </si>
  <si>
    <t>460281113</t>
  </si>
  <si>
    <t>Pažení příložné plné výkopů jam hloubky do 4 m</t>
  </si>
  <si>
    <t>2112496100</t>
  </si>
  <si>
    <t>"zasakovací objekt" (25,28+6,18)*2*3,85</t>
  </si>
  <si>
    <t>55</t>
  </si>
  <si>
    <t>460281123</t>
  </si>
  <si>
    <t>Odstranění pažení příložného výkopů jam hloubky do 4 m</t>
  </si>
  <si>
    <t>1682407657</t>
  </si>
  <si>
    <t>56</t>
  </si>
  <si>
    <t>460881411</t>
  </si>
  <si>
    <t xml:space="preserve">Zřízení komunikace ze silničních panelů se štěrkovým ložem </t>
  </si>
  <si>
    <t>137602983</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</si>
  <si>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</si>
  <si>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</si>
  <si>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</si>
  <si>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</si>
  <si>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</si>
  <si>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</si>
  <si>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</si>
  <si>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</si>
  <si>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</si>
  <si>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</si>
  <si>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</si>
  <si>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012103000</t>
  </si>
  <si>
    <t>Geodetické práce před výstavbou</t>
  </si>
  <si>
    <t>1024</t>
  </si>
  <si>
    <t>-15438147</t>
  </si>
  <si>
    <t>Poznámka k položce:_x000D_
-vytyčení stavby nebo jejich částí oprávněným geodetem vč. vypracování příslušných protokolů - před zahájením stavby_x000D_
(veškeré nové a upravované stavby/konstrukce , inženýrské a liniové stavby v rámci stavby)_x000D_
VEŠKERÉ FORMY A PŘEDÁNÍ SE ŘÍDÍ PODMÍNKAMI ZADÁVACÍ DOKUMENTACE STAVBY</t>
  </si>
  <si>
    <t>012303000</t>
  </si>
  <si>
    <t>Geodetické práce po výstavbě</t>
  </si>
  <si>
    <t>1181357448</t>
  </si>
  <si>
    <t>Poznámka k položce:_x000D_
-zaměření skutečného provedení stavby nebo jejich částí vč. vypracování geometrických plánů a ostatních příslušných protokolů_x000D_
(veškeré nové a upravované stavby/konstrukce , inženýrské a liniové stavby v rámci stavby)_x000D_
VEŠKERÉ FORMY A PŘEDÁNÍ SE ŘÍDÍ PODMÍNKAMI ZADÁVACÍ DOKUMENTACE STAVBY_x000D_
(Zaměření skutečného provedení  stavby včetně polohy stávajících sítí)</t>
  </si>
  <si>
    <t>013244000</t>
  </si>
  <si>
    <t>Dokumentace dílenská pro realizaci stavby</t>
  </si>
  <si>
    <t>406872810</t>
  </si>
  <si>
    <t>Poznámka k položce:_x000D_
V jednotkové ceně zahrnuty náklady na vypracování :_x000D_
-prováděcí / dílenské dokumentace pro provedení stavby vč. potřebných detailů_x000D_
(v JC jsou také zahrnuty náklady na provedení potřebných stavebních průzkumů)_x000D_
VEŠKERÉ FORMY A PŘEDÁNÍ SE ŘÍDÍ PODMÍNKAMI ZADÁVACÍ DOKUMENTACE STAVBY</t>
  </si>
  <si>
    <t>013254000</t>
  </si>
  <si>
    <t>Dokumentace skutečného provedení stavby</t>
  </si>
  <si>
    <t>2059116186</t>
  </si>
  <si>
    <t>Poznámka k položce:_x000D_
VEŠKERÉ FORMY A PŘEDÁNÍ SE ŘÍDÍ PODMÍNKAMI ZADÁVACÍ DOKUMENTACE STAVBY_x000D_
-včetně zakreslení stávajících sítí</t>
  </si>
  <si>
    <t>VRN2</t>
  </si>
  <si>
    <t>Příprava staveniště</t>
  </si>
  <si>
    <t>020001000</t>
  </si>
  <si>
    <t xml:space="preserve">Příprava staveniště </t>
  </si>
  <si>
    <t>-552926577</t>
  </si>
  <si>
    <t xml:space="preserve">Poznámka k položce:_x000D_
-Zřízení trvalé, dočasné deponie a mezideponie_x000D_
-zřízení příjezdů a přístupů na staveniště_x000D_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</si>
  <si>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</si>
  <si>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</si>
  <si>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</si>
  <si>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</si>
  <si>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-238766785</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</si>
  <si>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</si>
  <si>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035103001</t>
  </si>
  <si>
    <t>Pronájem ploch</t>
  </si>
  <si>
    <t>1600190154</t>
  </si>
  <si>
    <t>Poznámka k položce:_x000D_
(plochy potřebné pro zařízení staveniště, které nejsou v majetku objednatele)</t>
  </si>
  <si>
    <t>039002000</t>
  </si>
  <si>
    <t>Zrušení zařízení staveniště</t>
  </si>
  <si>
    <t>-923049801</t>
  </si>
  <si>
    <t>Poznámka k položce:_x000D_
-náklady zhotovitele spojené s kompletní likvidací zařízení staveniště vč. uvedení všech dotčených ploch do bezvadného stavu</t>
  </si>
  <si>
    <t>VRN4</t>
  </si>
  <si>
    <t>Inženýrská činnost</t>
  </si>
  <si>
    <t>041903000</t>
  </si>
  <si>
    <t>Dozor jiné osoby_geotechnik / oprávněný hydrogeolog _ po celou dobu výstavby</t>
  </si>
  <si>
    <t>-821706934</t>
  </si>
  <si>
    <t>043103000</t>
  </si>
  <si>
    <t>Zkoušky bez rozlišení</t>
  </si>
  <si>
    <t>-142779048</t>
  </si>
  <si>
    <t xml:space="preserve">Poznámka k položce:_x000D_
Provedení všech zkoušek a revizí předepsaných projektovou a zadávací dokumentací, platnými normami, návodů k obsluze - (neuvedených v jednotlivých soupisech prací) </t>
  </si>
  <si>
    <t>045002000</t>
  </si>
  <si>
    <t xml:space="preserve">Kompletační a koordinační činnost </t>
  </si>
  <si>
    <t>-1615273638</t>
  </si>
  <si>
    <t>Poznámka k položce:_x000D_
-příprava předávací dokumentace dle ZD_x000D_
-ostatní kompletační činnost</t>
  </si>
  <si>
    <t>VRN7</t>
  </si>
  <si>
    <t>Provozní vlivy</t>
  </si>
  <si>
    <t>071103000</t>
  </si>
  <si>
    <t>Provoz investora</t>
  </si>
  <si>
    <t>-758049476</t>
  </si>
  <si>
    <t>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 ZABEZPEČENÍ PŘED POŠKOZENÍM STAVEBNÍ ČINNOSTÍ)_x000D_
(Zabezpečení  stávajícího oplocení  proti poškození  dle technických podmínek dodavatele stavby)_x000D_
(Statické zajištění sloupu osvětlení dle technických podmínek dodavatele stavby)</t>
  </si>
  <si>
    <t>VRN9</t>
  </si>
  <si>
    <t>Ostatní náklady</t>
  </si>
  <si>
    <t>090001000</t>
  </si>
  <si>
    <t>-1479192662</t>
  </si>
  <si>
    <t>Poznámka k položce:_x000D_
V jednotkové ceně zahrnuty náklady :_x000D_
-------------------------------------------------_x000D_
-náklady zhotovitele spojené s ochranou všech dotčených, jinde nespecifikovaných, dřevin, stromů, porostů a vegetačních ploch při stavebních prací dle ČSN 83 9061 - po celou dobu výstavby_x000D_
(Zabezpečení vzrostlé zeleně proti poškození dle technických podmínek dodavatele stavby)_x000D_
-pravidelné čištění přilehlých / souvisejících komunikací a zpevněných ploch - po celou dobu stavby _x000D_
-uvedení všech dotčených ploch, konstrukcí a povrchů do původního, bezvadného stavu_x000D_
-vytyčení všech inženýrských sítí před zahájením prací vč. řádného zajištění. Zpětné protokolární předání všech inženýrských sítí jednotlivým správcům vč. uvedení dotčených ploch do bezvadného stavu._x000D_
----------------------------------------------------------------------------_x000D_
-ostatní, jinde neuvedené, náklady potřebné k provedení a předání díla objednateli _ dle PD a 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</si>
</sst>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8"/>
  <sheetViews>
    <sheetView showGridLines="0" tabSelected="1" topLeftCell="A82" workbookViewId="0">
      <selection activeCell="AN14" sqref="AN14"/>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4"/>
      <c r="AS2" s="284"/>
      <c r="AT2" s="284"/>
      <c r="AU2" s="284"/>
      <c r="AV2" s="284"/>
      <c r="AW2" s="284"/>
      <c r="AX2" s="284"/>
      <c r="AY2" s="284"/>
      <c r="AZ2" s="284"/>
      <c r="BA2" s="284"/>
      <c r="BB2" s="284"/>
      <c r="BC2" s="284"/>
      <c r="BD2" s="284"/>
      <c r="BE2" s="284"/>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47" t="s">
        <v>14</v>
      </c>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1"/>
      <c r="AQ5" s="21"/>
      <c r="AR5" s="19"/>
      <c r="BE5" s="244" t="s">
        <v>15</v>
      </c>
      <c r="BS5" s="16" t="s">
        <v>6</v>
      </c>
    </row>
    <row r="6" spans="1:74" s="1" customFormat="1" ht="36.950000000000003" customHeight="1">
      <c r="B6" s="20"/>
      <c r="C6" s="21"/>
      <c r="D6" s="27" t="s">
        <v>16</v>
      </c>
      <c r="E6" s="21"/>
      <c r="F6" s="21"/>
      <c r="G6" s="21"/>
      <c r="H6" s="21"/>
      <c r="I6" s="21"/>
      <c r="J6" s="21"/>
      <c r="K6" s="249" t="s">
        <v>17</v>
      </c>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21"/>
      <c r="AQ6" s="21"/>
      <c r="AR6" s="19"/>
      <c r="BE6" s="245"/>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45"/>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45"/>
      <c r="BS8" s="16" t="s">
        <v>6</v>
      </c>
    </row>
    <row r="9" spans="1:74" s="1" customFormat="1" ht="29.25" customHeight="1">
      <c r="B9" s="20"/>
      <c r="C9" s="21"/>
      <c r="D9" s="25" t="s">
        <v>26</v>
      </c>
      <c r="E9" s="21"/>
      <c r="F9" s="21"/>
      <c r="G9" s="21"/>
      <c r="H9" s="21"/>
      <c r="I9" s="21"/>
      <c r="J9" s="21"/>
      <c r="K9" s="30" t="s">
        <v>27</v>
      </c>
      <c r="L9" s="21"/>
      <c r="M9" s="21"/>
      <c r="N9" s="21"/>
      <c r="O9" s="21"/>
      <c r="P9" s="21"/>
      <c r="Q9" s="21"/>
      <c r="R9" s="21"/>
      <c r="S9" s="21"/>
      <c r="T9" s="21"/>
      <c r="U9" s="21"/>
      <c r="V9" s="21"/>
      <c r="W9" s="21"/>
      <c r="X9" s="21"/>
      <c r="Y9" s="21"/>
      <c r="Z9" s="21"/>
      <c r="AA9" s="21"/>
      <c r="AB9" s="21"/>
      <c r="AC9" s="21"/>
      <c r="AD9" s="21"/>
      <c r="AE9" s="21"/>
      <c r="AF9" s="21"/>
      <c r="AG9" s="21"/>
      <c r="AH9" s="21"/>
      <c r="AI9" s="21"/>
      <c r="AJ9" s="21"/>
      <c r="AK9" s="25" t="s">
        <v>28</v>
      </c>
      <c r="AL9" s="21"/>
      <c r="AM9" s="21"/>
      <c r="AN9" s="30" t="s">
        <v>29</v>
      </c>
      <c r="AO9" s="21"/>
      <c r="AP9" s="21"/>
      <c r="AQ9" s="21"/>
      <c r="AR9" s="19"/>
      <c r="BE9" s="245"/>
      <c r="BS9" s="16" t="s">
        <v>6</v>
      </c>
    </row>
    <row r="10" spans="1:74" s="1" customFormat="1" ht="12" customHeight="1">
      <c r="B10" s="20"/>
      <c r="C10" s="21"/>
      <c r="D10" s="28" t="s">
        <v>30</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31</v>
      </c>
      <c r="AL10" s="21"/>
      <c r="AM10" s="21"/>
      <c r="AN10" s="26" t="s">
        <v>1</v>
      </c>
      <c r="AO10" s="21"/>
      <c r="AP10" s="21"/>
      <c r="AQ10" s="21"/>
      <c r="AR10" s="19"/>
      <c r="BE10" s="245"/>
      <c r="BS10" s="16" t="s">
        <v>6</v>
      </c>
    </row>
    <row r="11" spans="1:74" s="1" customFormat="1" ht="18.399999999999999" customHeight="1">
      <c r="B11" s="20"/>
      <c r="C11" s="21"/>
      <c r="D11" s="21"/>
      <c r="E11" s="26" t="s">
        <v>32</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33</v>
      </c>
      <c r="AL11" s="21"/>
      <c r="AM11" s="21"/>
      <c r="AN11" s="26" t="s">
        <v>1</v>
      </c>
      <c r="AO11" s="21"/>
      <c r="AP11" s="21"/>
      <c r="AQ11" s="21"/>
      <c r="AR11" s="19"/>
      <c r="BE11" s="245"/>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45"/>
      <c r="BS12" s="16" t="s">
        <v>6</v>
      </c>
    </row>
    <row r="13" spans="1:74" s="1" customFormat="1" ht="12" customHeight="1">
      <c r="B13" s="20"/>
      <c r="C13" s="21"/>
      <c r="D13" s="28" t="s">
        <v>34</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31</v>
      </c>
      <c r="AL13" s="21"/>
      <c r="AM13" s="21"/>
      <c r="AN13" s="31" t="s">
        <v>35</v>
      </c>
      <c r="AO13" s="21"/>
      <c r="AP13" s="21"/>
      <c r="AQ13" s="21"/>
      <c r="AR13" s="19"/>
      <c r="BE13" s="245"/>
      <c r="BS13" s="16" t="s">
        <v>6</v>
      </c>
    </row>
    <row r="14" spans="1:74" ht="12.75">
      <c r="B14" s="20"/>
      <c r="C14" s="21"/>
      <c r="D14" s="21"/>
      <c r="E14" s="250" t="s">
        <v>35</v>
      </c>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8" t="s">
        <v>33</v>
      </c>
      <c r="AL14" s="21"/>
      <c r="AM14" s="21"/>
      <c r="AN14" s="31" t="s">
        <v>35</v>
      </c>
      <c r="AO14" s="21"/>
      <c r="AP14" s="21"/>
      <c r="AQ14" s="21"/>
      <c r="AR14" s="19"/>
      <c r="BE14" s="245"/>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45"/>
      <c r="BS15" s="16" t="s">
        <v>4</v>
      </c>
    </row>
    <row r="16" spans="1:74" s="1" customFormat="1" ht="12" customHeight="1">
      <c r="B16" s="20"/>
      <c r="C16" s="21"/>
      <c r="D16" s="28" t="s">
        <v>36</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31</v>
      </c>
      <c r="AL16" s="21"/>
      <c r="AM16" s="21"/>
      <c r="AN16" s="26" t="s">
        <v>1</v>
      </c>
      <c r="AO16" s="21"/>
      <c r="AP16" s="21"/>
      <c r="AQ16" s="21"/>
      <c r="AR16" s="19"/>
      <c r="BE16" s="245"/>
      <c r="BS16" s="16" t="s">
        <v>4</v>
      </c>
    </row>
    <row r="17" spans="1:71" s="1" customFormat="1" ht="18.399999999999999" customHeight="1">
      <c r="B17" s="20"/>
      <c r="C17" s="21"/>
      <c r="D17" s="21"/>
      <c r="E17" s="26" t="s">
        <v>37</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33</v>
      </c>
      <c r="AL17" s="21"/>
      <c r="AM17" s="21"/>
      <c r="AN17" s="26" t="s">
        <v>1</v>
      </c>
      <c r="AO17" s="21"/>
      <c r="AP17" s="21"/>
      <c r="AQ17" s="21"/>
      <c r="AR17" s="19"/>
      <c r="BE17" s="245"/>
      <c r="BS17" s="16" t="s">
        <v>38</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45"/>
      <c r="BS18" s="16" t="s">
        <v>6</v>
      </c>
    </row>
    <row r="19" spans="1:71" s="1" customFormat="1" ht="12" customHeight="1">
      <c r="B19" s="20"/>
      <c r="C19" s="21"/>
      <c r="D19" s="28" t="s">
        <v>39</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31</v>
      </c>
      <c r="AL19" s="21"/>
      <c r="AM19" s="21"/>
      <c r="AN19" s="26" t="s">
        <v>1</v>
      </c>
      <c r="AO19" s="21"/>
      <c r="AP19" s="21"/>
      <c r="AQ19" s="21"/>
      <c r="AR19" s="19"/>
      <c r="BE19" s="245"/>
      <c r="BS19" s="16" t="s">
        <v>6</v>
      </c>
    </row>
    <row r="20" spans="1:71" s="1" customFormat="1" ht="18.399999999999999" customHeight="1">
      <c r="B20" s="20"/>
      <c r="C20" s="21"/>
      <c r="D20" s="21"/>
      <c r="E20" s="26" t="s">
        <v>23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33</v>
      </c>
      <c r="AL20" s="21"/>
      <c r="AM20" s="21"/>
      <c r="AN20" s="26" t="s">
        <v>1</v>
      </c>
      <c r="AO20" s="21"/>
      <c r="AP20" s="21"/>
      <c r="AQ20" s="21"/>
      <c r="AR20" s="19"/>
      <c r="BE20" s="245"/>
      <c r="BS20" s="16" t="s">
        <v>38</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45"/>
    </row>
    <row r="22" spans="1:71" s="1" customFormat="1" ht="12" customHeight="1">
      <c r="B22" s="20"/>
      <c r="C22" s="21"/>
      <c r="D22" s="28"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45"/>
    </row>
    <row r="23" spans="1:71" s="1" customFormat="1" ht="83.25" customHeight="1">
      <c r="B23" s="20"/>
      <c r="C23" s="21"/>
      <c r="D23" s="21"/>
      <c r="E23" s="252" t="s">
        <v>41</v>
      </c>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21"/>
      <c r="AP23" s="21"/>
      <c r="AQ23" s="21"/>
      <c r="AR23" s="19"/>
      <c r="BE23" s="245"/>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45"/>
    </row>
    <row r="25" spans="1:71" s="1" customFormat="1" ht="6.95" customHeight="1">
      <c r="B25" s="20"/>
      <c r="C25" s="21"/>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1"/>
      <c r="AQ25" s="21"/>
      <c r="AR25" s="19"/>
      <c r="BE25" s="245"/>
    </row>
    <row r="26" spans="1:71" s="2" customFormat="1" ht="25.9" customHeight="1">
      <c r="A26" s="34"/>
      <c r="B26" s="35"/>
      <c r="C26" s="36"/>
      <c r="D26" s="37" t="s">
        <v>42</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53">
        <f>ROUND(AG94,2)</f>
        <v>0</v>
      </c>
      <c r="AL26" s="254"/>
      <c r="AM26" s="254"/>
      <c r="AN26" s="254"/>
      <c r="AO26" s="254"/>
      <c r="AP26" s="36"/>
      <c r="AQ26" s="36"/>
      <c r="AR26" s="39"/>
      <c r="BE26" s="245"/>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45"/>
    </row>
    <row r="28" spans="1:71" s="2" customFormat="1" ht="12.75">
      <c r="A28" s="34"/>
      <c r="B28" s="35"/>
      <c r="C28" s="36"/>
      <c r="D28" s="36"/>
      <c r="E28" s="36"/>
      <c r="F28" s="36"/>
      <c r="G28" s="36"/>
      <c r="H28" s="36"/>
      <c r="I28" s="36"/>
      <c r="J28" s="36"/>
      <c r="K28" s="36"/>
      <c r="L28" s="255" t="s">
        <v>43</v>
      </c>
      <c r="M28" s="255"/>
      <c r="N28" s="255"/>
      <c r="O28" s="255"/>
      <c r="P28" s="255"/>
      <c r="Q28" s="36"/>
      <c r="R28" s="36"/>
      <c r="S28" s="36"/>
      <c r="T28" s="36"/>
      <c r="U28" s="36"/>
      <c r="V28" s="36"/>
      <c r="W28" s="255" t="s">
        <v>44</v>
      </c>
      <c r="X28" s="255"/>
      <c r="Y28" s="255"/>
      <c r="Z28" s="255"/>
      <c r="AA28" s="255"/>
      <c r="AB28" s="255"/>
      <c r="AC28" s="255"/>
      <c r="AD28" s="255"/>
      <c r="AE28" s="255"/>
      <c r="AF28" s="36"/>
      <c r="AG28" s="36"/>
      <c r="AH28" s="36"/>
      <c r="AI28" s="36"/>
      <c r="AJ28" s="36"/>
      <c r="AK28" s="255" t="s">
        <v>45</v>
      </c>
      <c r="AL28" s="255"/>
      <c r="AM28" s="255"/>
      <c r="AN28" s="255"/>
      <c r="AO28" s="255"/>
      <c r="AP28" s="36"/>
      <c r="AQ28" s="36"/>
      <c r="AR28" s="39"/>
      <c r="BE28" s="245"/>
    </row>
    <row r="29" spans="1:71" s="3" customFormat="1" ht="14.45" customHeight="1">
      <c r="B29" s="40"/>
      <c r="C29" s="41"/>
      <c r="D29" s="28" t="s">
        <v>46</v>
      </c>
      <c r="E29" s="41"/>
      <c r="F29" s="28" t="s">
        <v>47</v>
      </c>
      <c r="G29" s="41"/>
      <c r="H29" s="41"/>
      <c r="I29" s="41"/>
      <c r="J29" s="41"/>
      <c r="K29" s="41"/>
      <c r="L29" s="258">
        <v>0.21</v>
      </c>
      <c r="M29" s="257"/>
      <c r="N29" s="257"/>
      <c r="O29" s="257"/>
      <c r="P29" s="257"/>
      <c r="Q29" s="41"/>
      <c r="R29" s="41"/>
      <c r="S29" s="41"/>
      <c r="T29" s="41"/>
      <c r="U29" s="41"/>
      <c r="V29" s="41"/>
      <c r="W29" s="256">
        <f>ROUND(AZ94, 2)</f>
        <v>0</v>
      </c>
      <c r="X29" s="257"/>
      <c r="Y29" s="257"/>
      <c r="Z29" s="257"/>
      <c r="AA29" s="257"/>
      <c r="AB29" s="257"/>
      <c r="AC29" s="257"/>
      <c r="AD29" s="257"/>
      <c r="AE29" s="257"/>
      <c r="AF29" s="41"/>
      <c r="AG29" s="41"/>
      <c r="AH29" s="41"/>
      <c r="AI29" s="41"/>
      <c r="AJ29" s="41"/>
      <c r="AK29" s="256">
        <f>ROUND(AV94, 2)</f>
        <v>0</v>
      </c>
      <c r="AL29" s="257"/>
      <c r="AM29" s="257"/>
      <c r="AN29" s="257"/>
      <c r="AO29" s="257"/>
      <c r="AP29" s="41"/>
      <c r="AQ29" s="41"/>
      <c r="AR29" s="42"/>
      <c r="BE29" s="246"/>
    </row>
    <row r="30" spans="1:71" s="3" customFormat="1" ht="14.45" customHeight="1">
      <c r="B30" s="40"/>
      <c r="C30" s="41"/>
      <c r="D30" s="41"/>
      <c r="E30" s="41"/>
      <c r="F30" s="28" t="s">
        <v>48</v>
      </c>
      <c r="G30" s="41"/>
      <c r="H30" s="41"/>
      <c r="I30" s="41"/>
      <c r="J30" s="41"/>
      <c r="K30" s="41"/>
      <c r="L30" s="258">
        <v>0.15</v>
      </c>
      <c r="M30" s="257"/>
      <c r="N30" s="257"/>
      <c r="O30" s="257"/>
      <c r="P30" s="257"/>
      <c r="Q30" s="41"/>
      <c r="R30" s="41"/>
      <c r="S30" s="41"/>
      <c r="T30" s="41"/>
      <c r="U30" s="41"/>
      <c r="V30" s="41"/>
      <c r="W30" s="256">
        <f>ROUND(BA94, 2)</f>
        <v>0</v>
      </c>
      <c r="X30" s="257"/>
      <c r="Y30" s="257"/>
      <c r="Z30" s="257"/>
      <c r="AA30" s="257"/>
      <c r="AB30" s="257"/>
      <c r="AC30" s="257"/>
      <c r="AD30" s="257"/>
      <c r="AE30" s="257"/>
      <c r="AF30" s="41"/>
      <c r="AG30" s="41"/>
      <c r="AH30" s="41"/>
      <c r="AI30" s="41"/>
      <c r="AJ30" s="41"/>
      <c r="AK30" s="256">
        <f>ROUND(AW94, 2)</f>
        <v>0</v>
      </c>
      <c r="AL30" s="257"/>
      <c r="AM30" s="257"/>
      <c r="AN30" s="257"/>
      <c r="AO30" s="257"/>
      <c r="AP30" s="41"/>
      <c r="AQ30" s="41"/>
      <c r="AR30" s="42"/>
      <c r="BE30" s="246"/>
    </row>
    <row r="31" spans="1:71" s="3" customFormat="1" ht="14.45" hidden="1" customHeight="1">
      <c r="B31" s="40"/>
      <c r="C31" s="41"/>
      <c r="D31" s="41"/>
      <c r="E31" s="41"/>
      <c r="F31" s="28" t="s">
        <v>49</v>
      </c>
      <c r="G31" s="41"/>
      <c r="H31" s="41"/>
      <c r="I31" s="41"/>
      <c r="J31" s="41"/>
      <c r="K31" s="41"/>
      <c r="L31" s="258">
        <v>0.21</v>
      </c>
      <c r="M31" s="257"/>
      <c r="N31" s="257"/>
      <c r="O31" s="257"/>
      <c r="P31" s="257"/>
      <c r="Q31" s="41"/>
      <c r="R31" s="41"/>
      <c r="S31" s="41"/>
      <c r="T31" s="41"/>
      <c r="U31" s="41"/>
      <c r="V31" s="41"/>
      <c r="W31" s="256">
        <f>ROUND(BB94, 2)</f>
        <v>0</v>
      </c>
      <c r="X31" s="257"/>
      <c r="Y31" s="257"/>
      <c r="Z31" s="257"/>
      <c r="AA31" s="257"/>
      <c r="AB31" s="257"/>
      <c r="AC31" s="257"/>
      <c r="AD31" s="257"/>
      <c r="AE31" s="257"/>
      <c r="AF31" s="41"/>
      <c r="AG31" s="41"/>
      <c r="AH31" s="41"/>
      <c r="AI31" s="41"/>
      <c r="AJ31" s="41"/>
      <c r="AK31" s="256">
        <v>0</v>
      </c>
      <c r="AL31" s="257"/>
      <c r="AM31" s="257"/>
      <c r="AN31" s="257"/>
      <c r="AO31" s="257"/>
      <c r="AP31" s="41"/>
      <c r="AQ31" s="41"/>
      <c r="AR31" s="42"/>
      <c r="BE31" s="246"/>
    </row>
    <row r="32" spans="1:71" s="3" customFormat="1" ht="14.45" hidden="1" customHeight="1">
      <c r="B32" s="40"/>
      <c r="C32" s="41"/>
      <c r="D32" s="41"/>
      <c r="E32" s="41"/>
      <c r="F32" s="28" t="s">
        <v>50</v>
      </c>
      <c r="G32" s="41"/>
      <c r="H32" s="41"/>
      <c r="I32" s="41"/>
      <c r="J32" s="41"/>
      <c r="K32" s="41"/>
      <c r="L32" s="258">
        <v>0.15</v>
      </c>
      <c r="M32" s="257"/>
      <c r="N32" s="257"/>
      <c r="O32" s="257"/>
      <c r="P32" s="257"/>
      <c r="Q32" s="41"/>
      <c r="R32" s="41"/>
      <c r="S32" s="41"/>
      <c r="T32" s="41"/>
      <c r="U32" s="41"/>
      <c r="V32" s="41"/>
      <c r="W32" s="256">
        <f>ROUND(BC94, 2)</f>
        <v>0</v>
      </c>
      <c r="X32" s="257"/>
      <c r="Y32" s="257"/>
      <c r="Z32" s="257"/>
      <c r="AA32" s="257"/>
      <c r="AB32" s="257"/>
      <c r="AC32" s="257"/>
      <c r="AD32" s="257"/>
      <c r="AE32" s="257"/>
      <c r="AF32" s="41"/>
      <c r="AG32" s="41"/>
      <c r="AH32" s="41"/>
      <c r="AI32" s="41"/>
      <c r="AJ32" s="41"/>
      <c r="AK32" s="256">
        <v>0</v>
      </c>
      <c r="AL32" s="257"/>
      <c r="AM32" s="257"/>
      <c r="AN32" s="257"/>
      <c r="AO32" s="257"/>
      <c r="AP32" s="41"/>
      <c r="AQ32" s="41"/>
      <c r="AR32" s="42"/>
      <c r="BE32" s="246"/>
    </row>
    <row r="33" spans="1:57" s="3" customFormat="1" ht="14.45" hidden="1" customHeight="1">
      <c r="B33" s="40"/>
      <c r="C33" s="41"/>
      <c r="D33" s="41"/>
      <c r="E33" s="41"/>
      <c r="F33" s="28" t="s">
        <v>51</v>
      </c>
      <c r="G33" s="41"/>
      <c r="H33" s="41"/>
      <c r="I33" s="41"/>
      <c r="J33" s="41"/>
      <c r="K33" s="41"/>
      <c r="L33" s="258">
        <v>0</v>
      </c>
      <c r="M33" s="257"/>
      <c r="N33" s="257"/>
      <c r="O33" s="257"/>
      <c r="P33" s="257"/>
      <c r="Q33" s="41"/>
      <c r="R33" s="41"/>
      <c r="S33" s="41"/>
      <c r="T33" s="41"/>
      <c r="U33" s="41"/>
      <c r="V33" s="41"/>
      <c r="W33" s="256">
        <f>ROUND(BD94, 2)</f>
        <v>0</v>
      </c>
      <c r="X33" s="257"/>
      <c r="Y33" s="257"/>
      <c r="Z33" s="257"/>
      <c r="AA33" s="257"/>
      <c r="AB33" s="257"/>
      <c r="AC33" s="257"/>
      <c r="AD33" s="257"/>
      <c r="AE33" s="257"/>
      <c r="AF33" s="41"/>
      <c r="AG33" s="41"/>
      <c r="AH33" s="41"/>
      <c r="AI33" s="41"/>
      <c r="AJ33" s="41"/>
      <c r="AK33" s="256">
        <v>0</v>
      </c>
      <c r="AL33" s="257"/>
      <c r="AM33" s="257"/>
      <c r="AN33" s="257"/>
      <c r="AO33" s="257"/>
      <c r="AP33" s="41"/>
      <c r="AQ33" s="41"/>
      <c r="AR33" s="42"/>
      <c r="BE33" s="246"/>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45"/>
    </row>
    <row r="35" spans="1:57" s="2" customFormat="1" ht="25.9" customHeight="1">
      <c r="A35" s="34"/>
      <c r="B35" s="35"/>
      <c r="C35" s="43"/>
      <c r="D35" s="44" t="s">
        <v>52</v>
      </c>
      <c r="E35" s="45"/>
      <c r="F35" s="45"/>
      <c r="G35" s="45"/>
      <c r="H35" s="45"/>
      <c r="I35" s="45"/>
      <c r="J35" s="45"/>
      <c r="K35" s="45"/>
      <c r="L35" s="45"/>
      <c r="M35" s="45"/>
      <c r="N35" s="45"/>
      <c r="O35" s="45"/>
      <c r="P35" s="45"/>
      <c r="Q35" s="45"/>
      <c r="R35" s="45"/>
      <c r="S35" s="45"/>
      <c r="T35" s="46" t="s">
        <v>53</v>
      </c>
      <c r="U35" s="45"/>
      <c r="V35" s="45"/>
      <c r="W35" s="45"/>
      <c r="X35" s="259" t="s">
        <v>54</v>
      </c>
      <c r="Y35" s="260"/>
      <c r="Z35" s="260"/>
      <c r="AA35" s="260"/>
      <c r="AB35" s="260"/>
      <c r="AC35" s="45"/>
      <c r="AD35" s="45"/>
      <c r="AE35" s="45"/>
      <c r="AF35" s="45"/>
      <c r="AG35" s="45"/>
      <c r="AH35" s="45"/>
      <c r="AI35" s="45"/>
      <c r="AJ35" s="45"/>
      <c r="AK35" s="261">
        <f>SUM(AK26:AK33)</f>
        <v>0</v>
      </c>
      <c r="AL35" s="260"/>
      <c r="AM35" s="260"/>
      <c r="AN35" s="260"/>
      <c r="AO35" s="262"/>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7"/>
      <c r="C49" s="48"/>
      <c r="D49" s="49" t="s">
        <v>55</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56</v>
      </c>
      <c r="AI49" s="50"/>
      <c r="AJ49" s="50"/>
      <c r="AK49" s="50"/>
      <c r="AL49" s="50"/>
      <c r="AM49" s="50"/>
      <c r="AN49" s="50"/>
      <c r="AO49" s="50"/>
      <c r="AP49" s="48"/>
      <c r="AQ49" s="48"/>
      <c r="AR49" s="51"/>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4"/>
      <c r="B60" s="35"/>
      <c r="C60" s="36"/>
      <c r="D60" s="52" t="s">
        <v>57</v>
      </c>
      <c r="E60" s="38"/>
      <c r="F60" s="38"/>
      <c r="G60" s="38"/>
      <c r="H60" s="38"/>
      <c r="I60" s="38"/>
      <c r="J60" s="38"/>
      <c r="K60" s="38"/>
      <c r="L60" s="38"/>
      <c r="M60" s="38"/>
      <c r="N60" s="38"/>
      <c r="O60" s="38"/>
      <c r="P60" s="38"/>
      <c r="Q60" s="38"/>
      <c r="R60" s="38"/>
      <c r="S60" s="38"/>
      <c r="T60" s="38"/>
      <c r="U60" s="38"/>
      <c r="V60" s="52" t="s">
        <v>58</v>
      </c>
      <c r="W60" s="38"/>
      <c r="X60" s="38"/>
      <c r="Y60" s="38"/>
      <c r="Z60" s="38"/>
      <c r="AA60" s="38"/>
      <c r="AB60" s="38"/>
      <c r="AC60" s="38"/>
      <c r="AD60" s="38"/>
      <c r="AE60" s="38"/>
      <c r="AF60" s="38"/>
      <c r="AG60" s="38"/>
      <c r="AH60" s="52" t="s">
        <v>57</v>
      </c>
      <c r="AI60" s="38"/>
      <c r="AJ60" s="38"/>
      <c r="AK60" s="38"/>
      <c r="AL60" s="38"/>
      <c r="AM60" s="52" t="s">
        <v>58</v>
      </c>
      <c r="AN60" s="38"/>
      <c r="AO60" s="38"/>
      <c r="AP60" s="36"/>
      <c r="AQ60" s="36"/>
      <c r="AR60" s="39"/>
      <c r="BE60" s="34"/>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4"/>
      <c r="B64" s="35"/>
      <c r="C64" s="36"/>
      <c r="D64" s="49" t="s">
        <v>59</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60</v>
      </c>
      <c r="AI64" s="53"/>
      <c r="AJ64" s="53"/>
      <c r="AK64" s="53"/>
      <c r="AL64" s="53"/>
      <c r="AM64" s="53"/>
      <c r="AN64" s="53"/>
      <c r="AO64" s="53"/>
      <c r="AP64" s="36"/>
      <c r="AQ64" s="36"/>
      <c r="AR64" s="39"/>
      <c r="BE64" s="34"/>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4"/>
      <c r="B75" s="35"/>
      <c r="C75" s="36"/>
      <c r="D75" s="52" t="s">
        <v>57</v>
      </c>
      <c r="E75" s="38"/>
      <c r="F75" s="38"/>
      <c r="G75" s="38"/>
      <c r="H75" s="38"/>
      <c r="I75" s="38"/>
      <c r="J75" s="38"/>
      <c r="K75" s="38"/>
      <c r="L75" s="38"/>
      <c r="M75" s="38"/>
      <c r="N75" s="38"/>
      <c r="O75" s="38"/>
      <c r="P75" s="38"/>
      <c r="Q75" s="38"/>
      <c r="R75" s="38"/>
      <c r="S75" s="38"/>
      <c r="T75" s="38"/>
      <c r="U75" s="38"/>
      <c r="V75" s="52" t="s">
        <v>58</v>
      </c>
      <c r="W75" s="38"/>
      <c r="X75" s="38"/>
      <c r="Y75" s="38"/>
      <c r="Z75" s="38"/>
      <c r="AA75" s="38"/>
      <c r="AB75" s="38"/>
      <c r="AC75" s="38"/>
      <c r="AD75" s="38"/>
      <c r="AE75" s="38"/>
      <c r="AF75" s="38"/>
      <c r="AG75" s="38"/>
      <c r="AH75" s="52" t="s">
        <v>57</v>
      </c>
      <c r="AI75" s="38"/>
      <c r="AJ75" s="38"/>
      <c r="AK75" s="38"/>
      <c r="AL75" s="38"/>
      <c r="AM75" s="52" t="s">
        <v>58</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2" t="s">
        <v>61</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8" t="s">
        <v>13</v>
      </c>
      <c r="D84" s="59"/>
      <c r="E84" s="59"/>
      <c r="F84" s="59"/>
      <c r="G84" s="59"/>
      <c r="H84" s="59"/>
      <c r="I84" s="59"/>
      <c r="J84" s="59"/>
      <c r="K84" s="59"/>
      <c r="L84" s="59" t="str">
        <f>K5</f>
        <v>N21-065</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63" t="str">
        <f>K6</f>
        <v>Odvedení dešťových vod z okolí atletického stadionu Krnov</v>
      </c>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4"/>
      <c r="AL85" s="264"/>
      <c r="AM85" s="264"/>
      <c r="AN85" s="264"/>
      <c r="AO85" s="264"/>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8" t="s">
        <v>22</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8" t="s">
        <v>24</v>
      </c>
      <c r="AJ87" s="36"/>
      <c r="AK87" s="36"/>
      <c r="AL87" s="36"/>
      <c r="AM87" s="265" t="str">
        <f>IF(AN8= "","",AN8)</f>
        <v>28. 4. 2021</v>
      </c>
      <c r="AN87" s="265"/>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8" t="s">
        <v>30</v>
      </c>
      <c r="D89" s="36"/>
      <c r="E89" s="36"/>
      <c r="F89" s="36"/>
      <c r="G89" s="36"/>
      <c r="H89" s="36"/>
      <c r="I89" s="36"/>
      <c r="J89" s="36"/>
      <c r="K89" s="36"/>
      <c r="L89" s="59" t="str">
        <f>IF(E11= "","",E11)</f>
        <v>Městský úřad Krnov</v>
      </c>
      <c r="M89" s="36"/>
      <c r="N89" s="36"/>
      <c r="O89" s="36"/>
      <c r="P89" s="36"/>
      <c r="Q89" s="36"/>
      <c r="R89" s="36"/>
      <c r="S89" s="36"/>
      <c r="T89" s="36"/>
      <c r="U89" s="36"/>
      <c r="V89" s="36"/>
      <c r="W89" s="36"/>
      <c r="X89" s="36"/>
      <c r="Y89" s="36"/>
      <c r="Z89" s="36"/>
      <c r="AA89" s="36"/>
      <c r="AB89" s="36"/>
      <c r="AC89" s="36"/>
      <c r="AD89" s="36"/>
      <c r="AE89" s="36"/>
      <c r="AF89" s="36"/>
      <c r="AG89" s="36"/>
      <c r="AH89" s="36"/>
      <c r="AI89" s="28" t="s">
        <v>36</v>
      </c>
      <c r="AJ89" s="36"/>
      <c r="AK89" s="36"/>
      <c r="AL89" s="36"/>
      <c r="AM89" s="266" t="str">
        <f>IF(E17="","",E17)</f>
        <v>ADEA projekt s.r.o.</v>
      </c>
      <c r="AN89" s="267"/>
      <c r="AO89" s="267"/>
      <c r="AP89" s="267"/>
      <c r="AQ89" s="36"/>
      <c r="AR89" s="39"/>
      <c r="AS89" s="268" t="s">
        <v>62</v>
      </c>
      <c r="AT89" s="269"/>
      <c r="AU89" s="67"/>
      <c r="AV89" s="67"/>
      <c r="AW89" s="67"/>
      <c r="AX89" s="67"/>
      <c r="AY89" s="67"/>
      <c r="AZ89" s="67"/>
      <c r="BA89" s="67"/>
      <c r="BB89" s="67"/>
      <c r="BC89" s="67"/>
      <c r="BD89" s="68"/>
      <c r="BE89" s="34"/>
    </row>
    <row r="90" spans="1:91" s="2" customFormat="1" ht="15.2" customHeight="1">
      <c r="A90" s="34"/>
      <c r="B90" s="35"/>
      <c r="C90" s="28" t="s">
        <v>34</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8" t="s">
        <v>39</v>
      </c>
      <c r="AJ90" s="36"/>
      <c r="AK90" s="36"/>
      <c r="AL90" s="36"/>
      <c r="AM90" s="266" t="str">
        <f>IF(E20="","",E20)</f>
        <v xml:space="preserve"> </v>
      </c>
      <c r="AN90" s="267"/>
      <c r="AO90" s="267"/>
      <c r="AP90" s="267"/>
      <c r="AQ90" s="36"/>
      <c r="AR90" s="39"/>
      <c r="AS90" s="270"/>
      <c r="AT90" s="271"/>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72"/>
      <c r="AT91" s="273"/>
      <c r="AU91" s="71"/>
      <c r="AV91" s="71"/>
      <c r="AW91" s="71"/>
      <c r="AX91" s="71"/>
      <c r="AY91" s="71"/>
      <c r="AZ91" s="71"/>
      <c r="BA91" s="71"/>
      <c r="BB91" s="71"/>
      <c r="BC91" s="71"/>
      <c r="BD91" s="72"/>
      <c r="BE91" s="34"/>
    </row>
    <row r="92" spans="1:91" s="2" customFormat="1" ht="29.25" customHeight="1">
      <c r="A92" s="34"/>
      <c r="B92" s="35"/>
      <c r="C92" s="274" t="s">
        <v>63</v>
      </c>
      <c r="D92" s="275"/>
      <c r="E92" s="275"/>
      <c r="F92" s="275"/>
      <c r="G92" s="275"/>
      <c r="H92" s="73"/>
      <c r="I92" s="276" t="s">
        <v>64</v>
      </c>
      <c r="J92" s="275"/>
      <c r="K92" s="275"/>
      <c r="L92" s="275"/>
      <c r="M92" s="275"/>
      <c r="N92" s="275"/>
      <c r="O92" s="275"/>
      <c r="P92" s="275"/>
      <c r="Q92" s="275"/>
      <c r="R92" s="275"/>
      <c r="S92" s="275"/>
      <c r="T92" s="275"/>
      <c r="U92" s="275"/>
      <c r="V92" s="275"/>
      <c r="W92" s="275"/>
      <c r="X92" s="275"/>
      <c r="Y92" s="275"/>
      <c r="Z92" s="275"/>
      <c r="AA92" s="275"/>
      <c r="AB92" s="275"/>
      <c r="AC92" s="275"/>
      <c r="AD92" s="275"/>
      <c r="AE92" s="275"/>
      <c r="AF92" s="275"/>
      <c r="AG92" s="277" t="s">
        <v>65</v>
      </c>
      <c r="AH92" s="275"/>
      <c r="AI92" s="275"/>
      <c r="AJ92" s="275"/>
      <c r="AK92" s="275"/>
      <c r="AL92" s="275"/>
      <c r="AM92" s="275"/>
      <c r="AN92" s="276" t="s">
        <v>66</v>
      </c>
      <c r="AO92" s="275"/>
      <c r="AP92" s="278"/>
      <c r="AQ92" s="74" t="s">
        <v>67</v>
      </c>
      <c r="AR92" s="39"/>
      <c r="AS92" s="75" t="s">
        <v>68</v>
      </c>
      <c r="AT92" s="76" t="s">
        <v>69</v>
      </c>
      <c r="AU92" s="76" t="s">
        <v>70</v>
      </c>
      <c r="AV92" s="76" t="s">
        <v>71</v>
      </c>
      <c r="AW92" s="76" t="s">
        <v>72</v>
      </c>
      <c r="AX92" s="76" t="s">
        <v>73</v>
      </c>
      <c r="AY92" s="76" t="s">
        <v>74</v>
      </c>
      <c r="AZ92" s="76" t="s">
        <v>75</v>
      </c>
      <c r="BA92" s="76" t="s">
        <v>76</v>
      </c>
      <c r="BB92" s="76" t="s">
        <v>77</v>
      </c>
      <c r="BC92" s="76" t="s">
        <v>78</v>
      </c>
      <c r="BD92" s="77" t="s">
        <v>79</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80</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82">
        <f>ROUND(SUM(AG95:AG96),2)</f>
        <v>0</v>
      </c>
      <c r="AH94" s="282"/>
      <c r="AI94" s="282"/>
      <c r="AJ94" s="282"/>
      <c r="AK94" s="282"/>
      <c r="AL94" s="282"/>
      <c r="AM94" s="282"/>
      <c r="AN94" s="283">
        <f>SUM(AG94,AT94)</f>
        <v>0</v>
      </c>
      <c r="AO94" s="283"/>
      <c r="AP94" s="283"/>
      <c r="AQ94" s="85" t="s">
        <v>1</v>
      </c>
      <c r="AR94" s="86"/>
      <c r="AS94" s="87">
        <f>ROUND(SUM(AS95:AS96),2)</f>
        <v>0</v>
      </c>
      <c r="AT94" s="88">
        <f>ROUND(SUM(AV94:AW94),2)</f>
        <v>0</v>
      </c>
      <c r="AU94" s="89">
        <f>ROUND(SUM(AU95:AU96),5)</f>
        <v>0</v>
      </c>
      <c r="AV94" s="88">
        <f>ROUND(AZ94*L29,2)</f>
        <v>0</v>
      </c>
      <c r="AW94" s="88">
        <f>ROUND(BA94*L30,2)</f>
        <v>0</v>
      </c>
      <c r="AX94" s="88">
        <f>ROUND(BB94*L29,2)</f>
        <v>0</v>
      </c>
      <c r="AY94" s="88">
        <f>ROUND(BC94*L30,2)</f>
        <v>0</v>
      </c>
      <c r="AZ94" s="88">
        <f>ROUND(SUM(AZ95:AZ96),2)</f>
        <v>0</v>
      </c>
      <c r="BA94" s="88">
        <f>ROUND(SUM(BA95:BA96),2)</f>
        <v>0</v>
      </c>
      <c r="BB94" s="88">
        <f>ROUND(SUM(BB95:BB96),2)</f>
        <v>0</v>
      </c>
      <c r="BC94" s="88">
        <f>ROUND(SUM(BC95:BC96),2)</f>
        <v>0</v>
      </c>
      <c r="BD94" s="90">
        <f>ROUND(SUM(BD95:BD96),2)</f>
        <v>0</v>
      </c>
      <c r="BS94" s="91" t="s">
        <v>81</v>
      </c>
      <c r="BT94" s="91" t="s">
        <v>82</v>
      </c>
      <c r="BU94" s="92" t="s">
        <v>83</v>
      </c>
      <c r="BV94" s="91" t="s">
        <v>84</v>
      </c>
      <c r="BW94" s="91" t="s">
        <v>5</v>
      </c>
      <c r="BX94" s="91" t="s">
        <v>85</v>
      </c>
      <c r="CL94" s="91" t="s">
        <v>19</v>
      </c>
    </row>
    <row r="95" spans="1:91" s="7" customFormat="1" ht="16.5" customHeight="1">
      <c r="A95" s="93" t="s">
        <v>86</v>
      </c>
      <c r="B95" s="94"/>
      <c r="C95" s="95"/>
      <c r="D95" s="281" t="s">
        <v>87</v>
      </c>
      <c r="E95" s="281"/>
      <c r="F95" s="281"/>
      <c r="G95" s="281"/>
      <c r="H95" s="281"/>
      <c r="I95" s="96"/>
      <c r="J95" s="281" t="s">
        <v>88</v>
      </c>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79">
        <f>'D.1 - Stavebně technické ...'!J30</f>
        <v>0</v>
      </c>
      <c r="AH95" s="280"/>
      <c r="AI95" s="280"/>
      <c r="AJ95" s="280"/>
      <c r="AK95" s="280"/>
      <c r="AL95" s="280"/>
      <c r="AM95" s="280"/>
      <c r="AN95" s="279">
        <f>SUM(AG95,AT95)</f>
        <v>0</v>
      </c>
      <c r="AO95" s="280"/>
      <c r="AP95" s="280"/>
      <c r="AQ95" s="97" t="s">
        <v>89</v>
      </c>
      <c r="AR95" s="98"/>
      <c r="AS95" s="99">
        <v>0</v>
      </c>
      <c r="AT95" s="100">
        <f>ROUND(SUM(AV95:AW95),2)</f>
        <v>0</v>
      </c>
      <c r="AU95" s="101">
        <f>'D.1 - Stavebně technické ...'!P127</f>
        <v>0</v>
      </c>
      <c r="AV95" s="100">
        <f>'D.1 - Stavebně technické ...'!J33</f>
        <v>0</v>
      </c>
      <c r="AW95" s="100">
        <f>'D.1 - Stavebně technické ...'!J34</f>
        <v>0</v>
      </c>
      <c r="AX95" s="100">
        <f>'D.1 - Stavebně technické ...'!J35</f>
        <v>0</v>
      </c>
      <c r="AY95" s="100">
        <f>'D.1 - Stavebně technické ...'!J36</f>
        <v>0</v>
      </c>
      <c r="AZ95" s="100">
        <f>'D.1 - Stavebně technické ...'!F33</f>
        <v>0</v>
      </c>
      <c r="BA95" s="100">
        <f>'D.1 - Stavebně technické ...'!F34</f>
        <v>0</v>
      </c>
      <c r="BB95" s="100">
        <f>'D.1 - Stavebně technické ...'!F35</f>
        <v>0</v>
      </c>
      <c r="BC95" s="100">
        <f>'D.1 - Stavebně technické ...'!F36</f>
        <v>0</v>
      </c>
      <c r="BD95" s="102">
        <f>'D.1 - Stavebně technické ...'!F37</f>
        <v>0</v>
      </c>
      <c r="BT95" s="103" t="s">
        <v>90</v>
      </c>
      <c r="BV95" s="103" t="s">
        <v>84</v>
      </c>
      <c r="BW95" s="103" t="s">
        <v>91</v>
      </c>
      <c r="BX95" s="103" t="s">
        <v>5</v>
      </c>
      <c r="CL95" s="103" t="s">
        <v>19</v>
      </c>
      <c r="CM95" s="103" t="s">
        <v>92</v>
      </c>
    </row>
    <row r="96" spans="1:91" s="7" customFormat="1" ht="16.5" customHeight="1">
      <c r="A96" s="93" t="s">
        <v>86</v>
      </c>
      <c r="B96" s="94"/>
      <c r="C96" s="95"/>
      <c r="D96" s="281" t="s">
        <v>93</v>
      </c>
      <c r="E96" s="281"/>
      <c r="F96" s="281"/>
      <c r="G96" s="281"/>
      <c r="H96" s="281"/>
      <c r="I96" s="96"/>
      <c r="J96" s="281" t="s">
        <v>94</v>
      </c>
      <c r="K96" s="281"/>
      <c r="L96" s="281"/>
      <c r="M96" s="281"/>
      <c r="N96" s="281"/>
      <c r="O96" s="281"/>
      <c r="P96" s="281"/>
      <c r="Q96" s="281"/>
      <c r="R96" s="281"/>
      <c r="S96" s="281"/>
      <c r="T96" s="281"/>
      <c r="U96" s="281"/>
      <c r="V96" s="281"/>
      <c r="W96" s="281"/>
      <c r="X96" s="281"/>
      <c r="Y96" s="281"/>
      <c r="Z96" s="281"/>
      <c r="AA96" s="281"/>
      <c r="AB96" s="281"/>
      <c r="AC96" s="281"/>
      <c r="AD96" s="281"/>
      <c r="AE96" s="281"/>
      <c r="AF96" s="281"/>
      <c r="AG96" s="279">
        <f>'VON - Vedlejší a ostatní ...'!J30</f>
        <v>0</v>
      </c>
      <c r="AH96" s="280"/>
      <c r="AI96" s="280"/>
      <c r="AJ96" s="280"/>
      <c r="AK96" s="280"/>
      <c r="AL96" s="280"/>
      <c r="AM96" s="280"/>
      <c r="AN96" s="279">
        <f>SUM(AG96,AT96)</f>
        <v>0</v>
      </c>
      <c r="AO96" s="280"/>
      <c r="AP96" s="280"/>
      <c r="AQ96" s="97" t="s">
        <v>89</v>
      </c>
      <c r="AR96" s="98"/>
      <c r="AS96" s="104">
        <v>0</v>
      </c>
      <c r="AT96" s="105">
        <f>ROUND(SUM(AV96:AW96),2)</f>
        <v>0</v>
      </c>
      <c r="AU96" s="106">
        <f>'VON - Vedlejší a ostatní ...'!P123</f>
        <v>0</v>
      </c>
      <c r="AV96" s="105">
        <f>'VON - Vedlejší a ostatní ...'!J33</f>
        <v>0</v>
      </c>
      <c r="AW96" s="105">
        <f>'VON - Vedlejší a ostatní ...'!J34</f>
        <v>0</v>
      </c>
      <c r="AX96" s="105">
        <f>'VON - Vedlejší a ostatní ...'!J35</f>
        <v>0</v>
      </c>
      <c r="AY96" s="105">
        <f>'VON - Vedlejší a ostatní ...'!J36</f>
        <v>0</v>
      </c>
      <c r="AZ96" s="105">
        <f>'VON - Vedlejší a ostatní ...'!F33</f>
        <v>0</v>
      </c>
      <c r="BA96" s="105">
        <f>'VON - Vedlejší a ostatní ...'!F34</f>
        <v>0</v>
      </c>
      <c r="BB96" s="105">
        <f>'VON - Vedlejší a ostatní ...'!F35</f>
        <v>0</v>
      </c>
      <c r="BC96" s="105">
        <f>'VON - Vedlejší a ostatní ...'!F36</f>
        <v>0</v>
      </c>
      <c r="BD96" s="107">
        <f>'VON - Vedlejší a ostatní ...'!F37</f>
        <v>0</v>
      </c>
      <c r="BT96" s="103" t="s">
        <v>90</v>
      </c>
      <c r="BV96" s="103" t="s">
        <v>84</v>
      </c>
      <c r="BW96" s="103" t="s">
        <v>95</v>
      </c>
      <c r="BX96" s="103" t="s">
        <v>5</v>
      </c>
      <c r="CL96" s="103" t="s">
        <v>19</v>
      </c>
      <c r="CM96" s="103" t="s">
        <v>92</v>
      </c>
    </row>
    <row r="97" spans="1:57" s="2" customFormat="1" ht="30" customHeight="1">
      <c r="A97" s="34"/>
      <c r="B97" s="35"/>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9"/>
      <c r="AS97" s="34"/>
      <c r="AT97" s="34"/>
      <c r="AU97" s="34"/>
      <c r="AV97" s="34"/>
      <c r="AW97" s="34"/>
      <c r="AX97" s="34"/>
      <c r="AY97" s="34"/>
      <c r="AZ97" s="34"/>
      <c r="BA97" s="34"/>
      <c r="BB97" s="34"/>
      <c r="BC97" s="34"/>
      <c r="BD97" s="34"/>
      <c r="BE97" s="34"/>
    </row>
    <row r="98" spans="1:57" s="2" customFormat="1" ht="6.95" customHeight="1">
      <c r="A98" s="34"/>
      <c r="B98" s="54"/>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39"/>
      <c r="AS98" s="34"/>
      <c r="AT98" s="34"/>
      <c r="AU98" s="34"/>
      <c r="AV98" s="34"/>
      <c r="AW98" s="34"/>
      <c r="AX98" s="34"/>
      <c r="AY98" s="34"/>
      <c r="AZ98" s="34"/>
      <c r="BA98" s="34"/>
      <c r="BB98" s="34"/>
      <c r="BC98" s="34"/>
      <c r="BD98" s="34"/>
      <c r="BE98" s="34"/>
    </row>
  </sheetData>
  <sheetProtection algorithmName="SHA-512" hashValue="1L+yvj7r5vBnRxo/LFkfrlcnbQM866wbwQPW294fcwQ3Gt+UWAMYaUVvS4o2RX2e1shCZbCdp+sCETFb5rdyEg==" saltValue="EhTZ9JS2bc3R6rFCj0LQC8PyHu8XSJ2/apBa5Dm/YFWbiMlTH8qdKr2ZyXFuuq7DgtnNd+ilvQLZCh69pWDWCA=="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D.1 - Stavebně technické ...'!C2" display="/" xr:uid="{00000000-0004-0000-0000-000000000000}"/>
    <hyperlink ref="A96" location="'VON - Vedlejší a ostatní ...'!C2" display="/" xr:uid="{00000000-0004-0000-0000-000001000000}"/>
  </hyperlink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6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4"/>
      <c r="M2" s="284"/>
      <c r="N2" s="284"/>
      <c r="O2" s="284"/>
      <c r="P2" s="284"/>
      <c r="Q2" s="284"/>
      <c r="R2" s="284"/>
      <c r="S2" s="284"/>
      <c r="T2" s="284"/>
      <c r="U2" s="284"/>
      <c r="V2" s="284"/>
      <c r="AT2" s="16" t="s">
        <v>91</v>
      </c>
    </row>
    <row r="3" spans="1:46" s="1" customFormat="1" ht="6.95" customHeight="1">
      <c r="B3" s="108"/>
      <c r="C3" s="109"/>
      <c r="D3" s="109"/>
      <c r="E3" s="109"/>
      <c r="F3" s="109"/>
      <c r="G3" s="109"/>
      <c r="H3" s="109"/>
      <c r="I3" s="109"/>
      <c r="J3" s="109"/>
      <c r="K3" s="109"/>
      <c r="L3" s="19"/>
      <c r="AT3" s="16" t="s">
        <v>92</v>
      </c>
    </row>
    <row r="4" spans="1:46" s="1" customFormat="1" ht="24.95" customHeight="1">
      <c r="B4" s="19"/>
      <c r="D4" s="110" t="s">
        <v>96</v>
      </c>
      <c r="L4" s="19"/>
      <c r="M4" s="111" t="s">
        <v>10</v>
      </c>
      <c r="AT4" s="16" t="s">
        <v>4</v>
      </c>
    </row>
    <row r="5" spans="1:46" s="1" customFormat="1" ht="6.95" customHeight="1">
      <c r="B5" s="19"/>
      <c r="L5" s="19"/>
    </row>
    <row r="6" spans="1:46" s="1" customFormat="1" ht="12" customHeight="1">
      <c r="B6" s="19"/>
      <c r="D6" s="112" t="s">
        <v>16</v>
      </c>
      <c r="L6" s="19"/>
    </row>
    <row r="7" spans="1:46" s="1" customFormat="1" ht="16.5" customHeight="1">
      <c r="B7" s="19"/>
      <c r="E7" s="285" t="str">
        <f>'Rekapitulace stavby'!K6</f>
        <v>Odvedení dešťových vod z okolí atletického stadionu Krnov</v>
      </c>
      <c r="F7" s="286"/>
      <c r="G7" s="286"/>
      <c r="H7" s="286"/>
      <c r="L7" s="19"/>
    </row>
    <row r="8" spans="1:46" s="2" customFormat="1" ht="12" customHeight="1">
      <c r="A8" s="34"/>
      <c r="B8" s="39"/>
      <c r="C8" s="34"/>
      <c r="D8" s="112" t="s">
        <v>97</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87" t="s">
        <v>98</v>
      </c>
      <c r="F9" s="288"/>
      <c r="G9" s="288"/>
      <c r="H9" s="288"/>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19</v>
      </c>
      <c r="G11" s="34"/>
      <c r="H11" s="34"/>
      <c r="I11" s="112" t="s">
        <v>20</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22</v>
      </c>
      <c r="E12" s="34"/>
      <c r="F12" s="113" t="s">
        <v>23</v>
      </c>
      <c r="G12" s="34"/>
      <c r="H12" s="34"/>
      <c r="I12" s="112" t="s">
        <v>24</v>
      </c>
      <c r="J12" s="114" t="str">
        <f>'Rekapitulace stavby'!AN8</f>
        <v>28. 4. 2021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30</v>
      </c>
      <c r="E14" s="34"/>
      <c r="F14" s="34"/>
      <c r="G14" s="34"/>
      <c r="H14" s="34"/>
      <c r="I14" s="112" t="s">
        <v>31</v>
      </c>
      <c r="J14" s="113"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32</v>
      </c>
      <c r="F15" s="34"/>
      <c r="G15" s="34"/>
      <c r="H15" s="34"/>
      <c r="I15" s="112" t="s">
        <v>33</v>
      </c>
      <c r="J15" s="113"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34</v>
      </c>
      <c r="E17" s="34"/>
      <c r="F17" s="34"/>
      <c r="G17" s="34"/>
      <c r="H17" s="34"/>
      <c r="I17" s="112" t="s">
        <v>31</v>
      </c>
      <c r="J17" s="29"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89" t="str">
        <f>'Rekapitulace stavby'!E14</f>
        <v>Vyplň údaj</v>
      </c>
      <c r="F18" s="290"/>
      <c r="G18" s="290"/>
      <c r="H18" s="290"/>
      <c r="I18" s="112" t="s">
        <v>33</v>
      </c>
      <c r="J18" s="29"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36</v>
      </c>
      <c r="E20" s="34"/>
      <c r="F20" s="34"/>
      <c r="G20" s="34"/>
      <c r="H20" s="34"/>
      <c r="I20" s="112" t="s">
        <v>31</v>
      </c>
      <c r="J20" s="113"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
        <v>37</v>
      </c>
      <c r="F21" s="34"/>
      <c r="G21" s="34"/>
      <c r="H21" s="34"/>
      <c r="I21" s="112" t="s">
        <v>33</v>
      </c>
      <c r="J21" s="113"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39</v>
      </c>
      <c r="E23" s="34"/>
      <c r="F23" s="34"/>
      <c r="G23" s="34"/>
      <c r="H23" s="34"/>
      <c r="I23" s="112" t="s">
        <v>31</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33</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40</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95.25" customHeight="1">
      <c r="A27" s="115"/>
      <c r="B27" s="116"/>
      <c r="C27" s="115"/>
      <c r="D27" s="115"/>
      <c r="E27" s="291" t="s">
        <v>41</v>
      </c>
      <c r="F27" s="291"/>
      <c r="G27" s="291"/>
      <c r="H27" s="291"/>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42</v>
      </c>
      <c r="E30" s="34"/>
      <c r="F30" s="34"/>
      <c r="G30" s="34"/>
      <c r="H30" s="34"/>
      <c r="I30" s="34"/>
      <c r="J30" s="120">
        <f>ROUND(J127,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44</v>
      </c>
      <c r="G32" s="34"/>
      <c r="H32" s="34"/>
      <c r="I32" s="121" t="s">
        <v>43</v>
      </c>
      <c r="J32" s="121" t="s">
        <v>45</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46</v>
      </c>
      <c r="E33" s="112" t="s">
        <v>47</v>
      </c>
      <c r="F33" s="123">
        <f>ROUND((SUM(BE127:BE266)),  2)</f>
        <v>0</v>
      </c>
      <c r="G33" s="34"/>
      <c r="H33" s="34"/>
      <c r="I33" s="124">
        <v>0.21</v>
      </c>
      <c r="J33" s="123">
        <f>ROUND(((SUM(BE127:BE266))*I33),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48</v>
      </c>
      <c r="F34" s="123">
        <f>ROUND((SUM(BF127:BF266)),  2)</f>
        <v>0</v>
      </c>
      <c r="G34" s="34"/>
      <c r="H34" s="34"/>
      <c r="I34" s="124">
        <v>0.15</v>
      </c>
      <c r="J34" s="123">
        <f>ROUND(((SUM(BF127:BF266))*I34),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49</v>
      </c>
      <c r="F35" s="123">
        <f>ROUND((SUM(BG127:BG266)),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50</v>
      </c>
      <c r="F36" s="123">
        <f>ROUND((SUM(BH127:BH266)),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51</v>
      </c>
      <c r="F37" s="123">
        <f>ROUND((SUM(BI127:BI266)),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52</v>
      </c>
      <c r="E39" s="127"/>
      <c r="F39" s="127"/>
      <c r="G39" s="128" t="s">
        <v>53</v>
      </c>
      <c r="H39" s="129" t="s">
        <v>54</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1"/>
      <c r="D50" s="132" t="s">
        <v>55</v>
      </c>
      <c r="E50" s="133"/>
      <c r="F50" s="133"/>
      <c r="G50" s="132" t="s">
        <v>56</v>
      </c>
      <c r="H50" s="133"/>
      <c r="I50" s="133"/>
      <c r="J50" s="133"/>
      <c r="K50" s="133"/>
      <c r="L50" s="51"/>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4"/>
      <c r="B61" s="39"/>
      <c r="C61" s="34"/>
      <c r="D61" s="134" t="s">
        <v>57</v>
      </c>
      <c r="E61" s="135"/>
      <c r="F61" s="136" t="s">
        <v>58</v>
      </c>
      <c r="G61" s="134" t="s">
        <v>57</v>
      </c>
      <c r="H61" s="135"/>
      <c r="I61" s="135"/>
      <c r="J61" s="137" t="s">
        <v>58</v>
      </c>
      <c r="K61" s="135"/>
      <c r="L61" s="51"/>
      <c r="S61" s="34"/>
      <c r="T61" s="34"/>
      <c r="U61" s="34"/>
      <c r="V61" s="34"/>
      <c r="W61" s="34"/>
      <c r="X61" s="34"/>
      <c r="Y61" s="34"/>
      <c r="Z61" s="34"/>
      <c r="AA61" s="34"/>
      <c r="AB61" s="34"/>
      <c r="AC61" s="34"/>
      <c r="AD61" s="34"/>
      <c r="AE61" s="34"/>
    </row>
    <row r="62" spans="1:31" ht="11.25">
      <c r="B62" s="19"/>
      <c r="L62" s="19"/>
    </row>
    <row r="63" spans="1:31" ht="11.25">
      <c r="B63" s="19"/>
      <c r="L63" s="19"/>
    </row>
    <row r="64" spans="1:31" ht="11.25">
      <c r="B64" s="19"/>
      <c r="L64" s="19"/>
    </row>
    <row r="65" spans="1:31" s="2" customFormat="1" ht="12.75">
      <c r="A65" s="34"/>
      <c r="B65" s="39"/>
      <c r="C65" s="34"/>
      <c r="D65" s="132" t="s">
        <v>59</v>
      </c>
      <c r="E65" s="138"/>
      <c r="F65" s="138"/>
      <c r="G65" s="132" t="s">
        <v>60</v>
      </c>
      <c r="H65" s="138"/>
      <c r="I65" s="138"/>
      <c r="J65" s="138"/>
      <c r="K65" s="138"/>
      <c r="L65" s="51"/>
      <c r="S65" s="34"/>
      <c r="T65" s="34"/>
      <c r="U65" s="34"/>
      <c r="V65" s="34"/>
      <c r="W65" s="34"/>
      <c r="X65" s="34"/>
      <c r="Y65" s="34"/>
      <c r="Z65" s="34"/>
      <c r="AA65" s="34"/>
      <c r="AB65" s="34"/>
      <c r="AC65" s="34"/>
      <c r="AD65" s="34"/>
      <c r="AE65" s="34"/>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4"/>
      <c r="B76" s="39"/>
      <c r="C76" s="34"/>
      <c r="D76" s="134" t="s">
        <v>57</v>
      </c>
      <c r="E76" s="135"/>
      <c r="F76" s="136" t="s">
        <v>58</v>
      </c>
      <c r="G76" s="134" t="s">
        <v>57</v>
      </c>
      <c r="H76" s="135"/>
      <c r="I76" s="135"/>
      <c r="J76" s="137" t="s">
        <v>58</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2" t="s">
        <v>99</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8"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292" t="str">
        <f>E7</f>
        <v>Odvedení dešťových vod z okolí atletického stadionu Krnov</v>
      </c>
      <c r="F85" s="293"/>
      <c r="G85" s="293"/>
      <c r="H85" s="293"/>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8" t="s">
        <v>97</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3" t="str">
        <f>E9</f>
        <v xml:space="preserve">D.1 - Stavebně technické řešení </v>
      </c>
      <c r="F87" s="294"/>
      <c r="G87" s="294"/>
      <c r="H87" s="294"/>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8" t="s">
        <v>22</v>
      </c>
      <c r="D89" s="36"/>
      <c r="E89" s="36"/>
      <c r="F89" s="26" t="str">
        <f>F12</f>
        <v xml:space="preserve"> </v>
      </c>
      <c r="G89" s="36"/>
      <c r="H89" s="36"/>
      <c r="I89" s="28" t="s">
        <v>24</v>
      </c>
      <c r="J89" s="66" t="str">
        <f>IF(J12="","",J12)</f>
        <v>28. 4. 2021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8" t="s">
        <v>30</v>
      </c>
      <c r="D91" s="36"/>
      <c r="E91" s="36"/>
      <c r="F91" s="26" t="str">
        <f>E15</f>
        <v>Městský úřad Krnov</v>
      </c>
      <c r="G91" s="36"/>
      <c r="H91" s="36"/>
      <c r="I91" s="28" t="s">
        <v>36</v>
      </c>
      <c r="J91" s="32" t="str">
        <f>E21</f>
        <v>ADEA projekt s.r.o.</v>
      </c>
      <c r="K91" s="36"/>
      <c r="L91" s="51"/>
      <c r="S91" s="34"/>
      <c r="T91" s="34"/>
      <c r="U91" s="34"/>
      <c r="V91" s="34"/>
      <c r="W91" s="34"/>
      <c r="X91" s="34"/>
      <c r="Y91" s="34"/>
      <c r="Z91" s="34"/>
      <c r="AA91" s="34"/>
      <c r="AB91" s="34"/>
      <c r="AC91" s="34"/>
      <c r="AD91" s="34"/>
      <c r="AE91" s="34"/>
    </row>
    <row r="92" spans="1:47" s="2" customFormat="1" ht="15.2" customHeight="1">
      <c r="A92" s="34"/>
      <c r="B92" s="35"/>
      <c r="C92" s="28" t="s">
        <v>34</v>
      </c>
      <c r="D92" s="36"/>
      <c r="E92" s="36"/>
      <c r="F92" s="26" t="str">
        <f>IF(E18="","",E18)</f>
        <v>Vyplň údaj</v>
      </c>
      <c r="G92" s="36"/>
      <c r="H92" s="36"/>
      <c r="I92" s="28" t="s">
        <v>39</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100</v>
      </c>
      <c r="D94" s="144"/>
      <c r="E94" s="144"/>
      <c r="F94" s="144"/>
      <c r="G94" s="144"/>
      <c r="H94" s="144"/>
      <c r="I94" s="144"/>
      <c r="J94" s="145" t="s">
        <v>101</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102</v>
      </c>
      <c r="D96" s="36"/>
      <c r="E96" s="36"/>
      <c r="F96" s="36"/>
      <c r="G96" s="36"/>
      <c r="H96" s="36"/>
      <c r="I96" s="36"/>
      <c r="J96" s="84">
        <f>J127</f>
        <v>0</v>
      </c>
      <c r="K96" s="36"/>
      <c r="L96" s="51"/>
      <c r="S96" s="34"/>
      <c r="T96" s="34"/>
      <c r="U96" s="34"/>
      <c r="V96" s="34"/>
      <c r="W96" s="34"/>
      <c r="X96" s="34"/>
      <c r="Y96" s="34"/>
      <c r="Z96" s="34"/>
      <c r="AA96" s="34"/>
      <c r="AB96" s="34"/>
      <c r="AC96" s="34"/>
      <c r="AD96" s="34"/>
      <c r="AE96" s="34"/>
      <c r="AU96" s="16" t="s">
        <v>103</v>
      </c>
    </row>
    <row r="97" spans="1:31" s="9" customFormat="1" ht="24.95" customHeight="1">
      <c r="B97" s="147"/>
      <c r="C97" s="148"/>
      <c r="D97" s="149" t="s">
        <v>104</v>
      </c>
      <c r="E97" s="150"/>
      <c r="F97" s="150"/>
      <c r="G97" s="150"/>
      <c r="H97" s="150"/>
      <c r="I97" s="150"/>
      <c r="J97" s="151">
        <f>J128</f>
        <v>0</v>
      </c>
      <c r="K97" s="148"/>
      <c r="L97" s="152"/>
    </row>
    <row r="98" spans="1:31" s="10" customFormat="1" ht="19.899999999999999" customHeight="1">
      <c r="B98" s="153"/>
      <c r="C98" s="154"/>
      <c r="D98" s="155" t="s">
        <v>105</v>
      </c>
      <c r="E98" s="156"/>
      <c r="F98" s="156"/>
      <c r="G98" s="156"/>
      <c r="H98" s="156"/>
      <c r="I98" s="156"/>
      <c r="J98" s="157">
        <f>J129</f>
        <v>0</v>
      </c>
      <c r="K98" s="154"/>
      <c r="L98" s="158"/>
    </row>
    <row r="99" spans="1:31" s="10" customFormat="1" ht="14.85" customHeight="1">
      <c r="B99" s="153"/>
      <c r="C99" s="154"/>
      <c r="D99" s="155" t="s">
        <v>106</v>
      </c>
      <c r="E99" s="156"/>
      <c r="F99" s="156"/>
      <c r="G99" s="156"/>
      <c r="H99" s="156"/>
      <c r="I99" s="156"/>
      <c r="J99" s="157">
        <f>J199</f>
        <v>0</v>
      </c>
      <c r="K99" s="154"/>
      <c r="L99" s="158"/>
    </row>
    <row r="100" spans="1:31" s="10" customFormat="1" ht="19.899999999999999" customHeight="1">
      <c r="B100" s="153"/>
      <c r="C100" s="154"/>
      <c r="D100" s="155" t="s">
        <v>107</v>
      </c>
      <c r="E100" s="156"/>
      <c r="F100" s="156"/>
      <c r="G100" s="156"/>
      <c r="H100" s="156"/>
      <c r="I100" s="156"/>
      <c r="J100" s="157">
        <f>J220</f>
        <v>0</v>
      </c>
      <c r="K100" s="154"/>
      <c r="L100" s="158"/>
    </row>
    <row r="101" spans="1:31" s="10" customFormat="1" ht="19.899999999999999" customHeight="1">
      <c r="B101" s="153"/>
      <c r="C101" s="154"/>
      <c r="D101" s="155" t="s">
        <v>108</v>
      </c>
      <c r="E101" s="156"/>
      <c r="F101" s="156"/>
      <c r="G101" s="156"/>
      <c r="H101" s="156"/>
      <c r="I101" s="156"/>
      <c r="J101" s="157">
        <f>J229</f>
        <v>0</v>
      </c>
      <c r="K101" s="154"/>
      <c r="L101" s="158"/>
    </row>
    <row r="102" spans="1:31" s="10" customFormat="1" ht="19.899999999999999" customHeight="1">
      <c r="B102" s="153"/>
      <c r="C102" s="154"/>
      <c r="D102" s="155" t="s">
        <v>109</v>
      </c>
      <c r="E102" s="156"/>
      <c r="F102" s="156"/>
      <c r="G102" s="156"/>
      <c r="H102" s="156"/>
      <c r="I102" s="156"/>
      <c r="J102" s="157">
        <f>J231</f>
        <v>0</v>
      </c>
      <c r="K102" s="154"/>
      <c r="L102" s="158"/>
    </row>
    <row r="103" spans="1:31" s="10" customFormat="1" ht="19.899999999999999" customHeight="1">
      <c r="B103" s="153"/>
      <c r="C103" s="154"/>
      <c r="D103" s="155" t="s">
        <v>110</v>
      </c>
      <c r="E103" s="156"/>
      <c r="F103" s="156"/>
      <c r="G103" s="156"/>
      <c r="H103" s="156"/>
      <c r="I103" s="156"/>
      <c r="J103" s="157">
        <f>J235</f>
        <v>0</v>
      </c>
      <c r="K103" s="154"/>
      <c r="L103" s="158"/>
    </row>
    <row r="104" spans="1:31" s="10" customFormat="1" ht="19.899999999999999" customHeight="1">
      <c r="B104" s="153"/>
      <c r="C104" s="154"/>
      <c r="D104" s="155" t="s">
        <v>111</v>
      </c>
      <c r="E104" s="156"/>
      <c r="F104" s="156"/>
      <c r="G104" s="156"/>
      <c r="H104" s="156"/>
      <c r="I104" s="156"/>
      <c r="J104" s="157">
        <f>J251</f>
        <v>0</v>
      </c>
      <c r="K104" s="154"/>
      <c r="L104" s="158"/>
    </row>
    <row r="105" spans="1:31" s="10" customFormat="1" ht="19.899999999999999" customHeight="1">
      <c r="B105" s="153"/>
      <c r="C105" s="154"/>
      <c r="D105" s="155" t="s">
        <v>112</v>
      </c>
      <c r="E105" s="156"/>
      <c r="F105" s="156"/>
      <c r="G105" s="156"/>
      <c r="H105" s="156"/>
      <c r="I105" s="156"/>
      <c r="J105" s="157">
        <f>J257</f>
        <v>0</v>
      </c>
      <c r="K105" s="154"/>
      <c r="L105" s="158"/>
    </row>
    <row r="106" spans="1:31" s="9" customFormat="1" ht="24.95" customHeight="1">
      <c r="B106" s="147"/>
      <c r="C106" s="148"/>
      <c r="D106" s="149" t="s">
        <v>113</v>
      </c>
      <c r="E106" s="150"/>
      <c r="F106" s="150"/>
      <c r="G106" s="150"/>
      <c r="H106" s="150"/>
      <c r="I106" s="150"/>
      <c r="J106" s="151">
        <f>J260</f>
        <v>0</v>
      </c>
      <c r="K106" s="148"/>
      <c r="L106" s="152"/>
    </row>
    <row r="107" spans="1:31" s="10" customFormat="1" ht="19.899999999999999" customHeight="1">
      <c r="B107" s="153"/>
      <c r="C107" s="154"/>
      <c r="D107" s="155" t="s">
        <v>114</v>
      </c>
      <c r="E107" s="156"/>
      <c r="F107" s="156"/>
      <c r="G107" s="156"/>
      <c r="H107" s="156"/>
      <c r="I107" s="156"/>
      <c r="J107" s="157">
        <f>J261</f>
        <v>0</v>
      </c>
      <c r="K107" s="154"/>
      <c r="L107" s="158"/>
    </row>
    <row r="108" spans="1:31" s="2" customFormat="1" ht="21.7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54"/>
      <c r="C109" s="55"/>
      <c r="D109" s="55"/>
      <c r="E109" s="55"/>
      <c r="F109" s="55"/>
      <c r="G109" s="55"/>
      <c r="H109" s="55"/>
      <c r="I109" s="55"/>
      <c r="J109" s="55"/>
      <c r="K109" s="55"/>
      <c r="L109" s="51"/>
      <c r="S109" s="34"/>
      <c r="T109" s="34"/>
      <c r="U109" s="34"/>
      <c r="V109" s="34"/>
      <c r="W109" s="34"/>
      <c r="X109" s="34"/>
      <c r="Y109" s="34"/>
      <c r="Z109" s="34"/>
      <c r="AA109" s="34"/>
      <c r="AB109" s="34"/>
      <c r="AC109" s="34"/>
      <c r="AD109" s="34"/>
      <c r="AE109" s="34"/>
    </row>
    <row r="113" spans="1:63" s="2" customFormat="1" ht="6.95" customHeight="1">
      <c r="A113" s="34"/>
      <c r="B113" s="56"/>
      <c r="C113" s="57"/>
      <c r="D113" s="57"/>
      <c r="E113" s="57"/>
      <c r="F113" s="57"/>
      <c r="G113" s="57"/>
      <c r="H113" s="57"/>
      <c r="I113" s="57"/>
      <c r="J113" s="57"/>
      <c r="K113" s="57"/>
      <c r="L113" s="51"/>
      <c r="S113" s="34"/>
      <c r="T113" s="34"/>
      <c r="U113" s="34"/>
      <c r="V113" s="34"/>
      <c r="W113" s="34"/>
      <c r="X113" s="34"/>
      <c r="Y113" s="34"/>
      <c r="Z113" s="34"/>
      <c r="AA113" s="34"/>
      <c r="AB113" s="34"/>
      <c r="AC113" s="34"/>
      <c r="AD113" s="34"/>
      <c r="AE113" s="34"/>
    </row>
    <row r="114" spans="1:63" s="2" customFormat="1" ht="24.95" customHeight="1">
      <c r="A114" s="34"/>
      <c r="B114" s="35"/>
      <c r="C114" s="22" t="s">
        <v>115</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3"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3" s="2" customFormat="1" ht="12" customHeight="1">
      <c r="A116" s="34"/>
      <c r="B116" s="35"/>
      <c r="C116" s="28" t="s">
        <v>16</v>
      </c>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3" s="2" customFormat="1" ht="16.5" customHeight="1">
      <c r="A117" s="34"/>
      <c r="B117" s="35"/>
      <c r="C117" s="36"/>
      <c r="D117" s="36"/>
      <c r="E117" s="292" t="str">
        <f>E7</f>
        <v>Odvedení dešťových vod z okolí atletického stadionu Krnov</v>
      </c>
      <c r="F117" s="293"/>
      <c r="G117" s="293"/>
      <c r="H117" s="293"/>
      <c r="I117" s="36"/>
      <c r="J117" s="36"/>
      <c r="K117" s="36"/>
      <c r="L117" s="51"/>
      <c r="S117" s="34"/>
      <c r="T117" s="34"/>
      <c r="U117" s="34"/>
      <c r="V117" s="34"/>
      <c r="W117" s="34"/>
      <c r="X117" s="34"/>
      <c r="Y117" s="34"/>
      <c r="Z117" s="34"/>
      <c r="AA117" s="34"/>
      <c r="AB117" s="34"/>
      <c r="AC117" s="34"/>
      <c r="AD117" s="34"/>
      <c r="AE117" s="34"/>
    </row>
    <row r="118" spans="1:63" s="2" customFormat="1" ht="12" customHeight="1">
      <c r="A118" s="34"/>
      <c r="B118" s="35"/>
      <c r="C118" s="28" t="s">
        <v>97</v>
      </c>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3" s="2" customFormat="1" ht="16.5" customHeight="1">
      <c r="A119" s="34"/>
      <c r="B119" s="35"/>
      <c r="C119" s="36"/>
      <c r="D119" s="36"/>
      <c r="E119" s="263" t="str">
        <f>E9</f>
        <v xml:space="preserve">D.1 - Stavebně technické řešení </v>
      </c>
      <c r="F119" s="294"/>
      <c r="G119" s="294"/>
      <c r="H119" s="294"/>
      <c r="I119" s="36"/>
      <c r="J119" s="36"/>
      <c r="K119" s="36"/>
      <c r="L119" s="51"/>
      <c r="S119" s="34"/>
      <c r="T119" s="34"/>
      <c r="U119" s="34"/>
      <c r="V119" s="34"/>
      <c r="W119" s="34"/>
      <c r="X119" s="34"/>
      <c r="Y119" s="34"/>
      <c r="Z119" s="34"/>
      <c r="AA119" s="34"/>
      <c r="AB119" s="34"/>
      <c r="AC119" s="34"/>
      <c r="AD119" s="34"/>
      <c r="AE119" s="34"/>
    </row>
    <row r="120" spans="1:63" s="2" customFormat="1" ht="6.95" customHeight="1">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3" s="2" customFormat="1" ht="12" customHeight="1">
      <c r="A121" s="34"/>
      <c r="B121" s="35"/>
      <c r="C121" s="28" t="s">
        <v>22</v>
      </c>
      <c r="D121" s="36"/>
      <c r="E121" s="36"/>
      <c r="F121" s="26" t="str">
        <f>F12</f>
        <v xml:space="preserve"> </v>
      </c>
      <c r="G121" s="36"/>
      <c r="H121" s="36"/>
      <c r="I121" s="28" t="s">
        <v>24</v>
      </c>
      <c r="J121" s="66" t="str">
        <f>IF(J12="","",J12)</f>
        <v>28. 4. 2021</v>
      </c>
      <c r="K121" s="36"/>
      <c r="L121" s="51"/>
      <c r="S121" s="34"/>
      <c r="T121" s="34"/>
      <c r="U121" s="34"/>
      <c r="V121" s="34"/>
      <c r="W121" s="34"/>
      <c r="X121" s="34"/>
      <c r="Y121" s="34"/>
      <c r="Z121" s="34"/>
      <c r="AA121" s="34"/>
      <c r="AB121" s="34"/>
      <c r="AC121" s="34"/>
      <c r="AD121" s="34"/>
      <c r="AE121" s="34"/>
    </row>
    <row r="122" spans="1:63" s="2" customFormat="1" ht="6.95"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3" s="2" customFormat="1" ht="15.2" customHeight="1">
      <c r="A123" s="34"/>
      <c r="B123" s="35"/>
      <c r="C123" s="28" t="s">
        <v>30</v>
      </c>
      <c r="D123" s="36"/>
      <c r="E123" s="36"/>
      <c r="F123" s="26" t="str">
        <f>E15</f>
        <v>Městský úřad Krnov</v>
      </c>
      <c r="G123" s="36"/>
      <c r="H123" s="36"/>
      <c r="I123" s="28" t="s">
        <v>36</v>
      </c>
      <c r="J123" s="32" t="str">
        <f>E21</f>
        <v>ADEA projekt s.r.o.</v>
      </c>
      <c r="K123" s="36"/>
      <c r="L123" s="51"/>
      <c r="S123" s="34"/>
      <c r="T123" s="34"/>
      <c r="U123" s="34"/>
      <c r="V123" s="34"/>
      <c r="W123" s="34"/>
      <c r="X123" s="34"/>
      <c r="Y123" s="34"/>
      <c r="Z123" s="34"/>
      <c r="AA123" s="34"/>
      <c r="AB123" s="34"/>
      <c r="AC123" s="34"/>
      <c r="AD123" s="34"/>
      <c r="AE123" s="34"/>
    </row>
    <row r="124" spans="1:63" s="2" customFormat="1" ht="15.2" customHeight="1">
      <c r="A124" s="34"/>
      <c r="B124" s="35"/>
      <c r="C124" s="28" t="s">
        <v>34</v>
      </c>
      <c r="D124" s="36"/>
      <c r="E124" s="36"/>
      <c r="F124" s="26" t="str">
        <f>IF(E18="","",E18)</f>
        <v>Vyplň údaj</v>
      </c>
      <c r="G124" s="36"/>
      <c r="H124" s="36"/>
      <c r="I124" s="28" t="s">
        <v>39</v>
      </c>
      <c r="J124" s="32" t="str">
        <f>E24</f>
        <v xml:space="preserve"> </v>
      </c>
      <c r="K124" s="36"/>
      <c r="L124" s="51"/>
      <c r="S124" s="34"/>
      <c r="T124" s="34"/>
      <c r="U124" s="34"/>
      <c r="V124" s="34"/>
      <c r="W124" s="34"/>
      <c r="X124" s="34"/>
      <c r="Y124" s="34"/>
      <c r="Z124" s="34"/>
      <c r="AA124" s="34"/>
      <c r="AB124" s="34"/>
      <c r="AC124" s="34"/>
      <c r="AD124" s="34"/>
      <c r="AE124" s="34"/>
    </row>
    <row r="125" spans="1:63" s="2" customFormat="1" ht="10.35" customHeight="1">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63" s="11" customFormat="1" ht="29.25" customHeight="1">
      <c r="A126" s="159"/>
      <c r="B126" s="160"/>
      <c r="C126" s="161" t="s">
        <v>116</v>
      </c>
      <c r="D126" s="162" t="s">
        <v>67</v>
      </c>
      <c r="E126" s="162" t="s">
        <v>63</v>
      </c>
      <c r="F126" s="162" t="s">
        <v>64</v>
      </c>
      <c r="G126" s="162" t="s">
        <v>117</v>
      </c>
      <c r="H126" s="162" t="s">
        <v>118</v>
      </c>
      <c r="I126" s="162" t="s">
        <v>119</v>
      </c>
      <c r="J126" s="162" t="s">
        <v>101</v>
      </c>
      <c r="K126" s="163" t="s">
        <v>120</v>
      </c>
      <c r="L126" s="164"/>
      <c r="M126" s="75" t="s">
        <v>1</v>
      </c>
      <c r="N126" s="76" t="s">
        <v>46</v>
      </c>
      <c r="O126" s="76" t="s">
        <v>121</v>
      </c>
      <c r="P126" s="76" t="s">
        <v>122</v>
      </c>
      <c r="Q126" s="76" t="s">
        <v>123</v>
      </c>
      <c r="R126" s="76" t="s">
        <v>124</v>
      </c>
      <c r="S126" s="76" t="s">
        <v>125</v>
      </c>
      <c r="T126" s="77" t="s">
        <v>126</v>
      </c>
      <c r="U126" s="159"/>
      <c r="V126" s="159"/>
      <c r="W126" s="159"/>
      <c r="X126" s="159"/>
      <c r="Y126" s="159"/>
      <c r="Z126" s="159"/>
      <c r="AA126" s="159"/>
      <c r="AB126" s="159"/>
      <c r="AC126" s="159"/>
      <c r="AD126" s="159"/>
      <c r="AE126" s="159"/>
    </row>
    <row r="127" spans="1:63" s="2" customFormat="1" ht="22.9" customHeight="1">
      <c r="A127" s="34"/>
      <c r="B127" s="35"/>
      <c r="C127" s="82" t="s">
        <v>127</v>
      </c>
      <c r="D127" s="36"/>
      <c r="E127" s="36"/>
      <c r="F127" s="36"/>
      <c r="G127" s="36"/>
      <c r="H127" s="36"/>
      <c r="I127" s="36"/>
      <c r="J127" s="165">
        <f>BK127</f>
        <v>0</v>
      </c>
      <c r="K127" s="36"/>
      <c r="L127" s="39"/>
      <c r="M127" s="78"/>
      <c r="N127" s="166"/>
      <c r="O127" s="79"/>
      <c r="P127" s="167">
        <f>P128+P260</f>
        <v>0</v>
      </c>
      <c r="Q127" s="79"/>
      <c r="R127" s="167">
        <f>R128+R260</f>
        <v>402.67705390999993</v>
      </c>
      <c r="S127" s="79"/>
      <c r="T127" s="168">
        <f>T128+T260</f>
        <v>1.76</v>
      </c>
      <c r="U127" s="34"/>
      <c r="V127" s="34"/>
      <c r="W127" s="34"/>
      <c r="X127" s="34"/>
      <c r="Y127" s="34"/>
      <c r="Z127" s="34"/>
      <c r="AA127" s="34"/>
      <c r="AB127" s="34"/>
      <c r="AC127" s="34"/>
      <c r="AD127" s="34"/>
      <c r="AE127" s="34"/>
      <c r="AT127" s="16" t="s">
        <v>81</v>
      </c>
      <c r="AU127" s="16" t="s">
        <v>103</v>
      </c>
      <c r="BK127" s="169">
        <f>BK128+BK260</f>
        <v>0</v>
      </c>
    </row>
    <row r="128" spans="1:63" s="12" customFormat="1" ht="25.9" customHeight="1">
      <c r="B128" s="170"/>
      <c r="C128" s="171"/>
      <c r="D128" s="172" t="s">
        <v>81</v>
      </c>
      <c r="E128" s="173" t="s">
        <v>128</v>
      </c>
      <c r="F128" s="173" t="s">
        <v>129</v>
      </c>
      <c r="G128" s="171"/>
      <c r="H128" s="171"/>
      <c r="I128" s="174"/>
      <c r="J128" s="175">
        <f>BK128</f>
        <v>0</v>
      </c>
      <c r="K128" s="171"/>
      <c r="L128" s="176"/>
      <c r="M128" s="177"/>
      <c r="N128" s="178"/>
      <c r="O128" s="178"/>
      <c r="P128" s="179">
        <f>P129+P220+P229+P231+P235+P251+P257</f>
        <v>0</v>
      </c>
      <c r="Q128" s="178"/>
      <c r="R128" s="179">
        <f>R129+R220+R229+R231+R235+R251+R257</f>
        <v>401.67248450999995</v>
      </c>
      <c r="S128" s="178"/>
      <c r="T128" s="180">
        <f>T129+T220+T229+T231+T235+T251+T257</f>
        <v>1.76</v>
      </c>
      <c r="AR128" s="181" t="s">
        <v>90</v>
      </c>
      <c r="AT128" s="182" t="s">
        <v>81</v>
      </c>
      <c r="AU128" s="182" t="s">
        <v>82</v>
      </c>
      <c r="AY128" s="181" t="s">
        <v>130</v>
      </c>
      <c r="BK128" s="183">
        <f>BK129+BK220+BK229+BK231+BK235+BK251+BK257</f>
        <v>0</v>
      </c>
    </row>
    <row r="129" spans="1:65" s="12" customFormat="1" ht="22.9" customHeight="1">
      <c r="B129" s="170"/>
      <c r="C129" s="171"/>
      <c r="D129" s="172" t="s">
        <v>81</v>
      </c>
      <c r="E129" s="184" t="s">
        <v>90</v>
      </c>
      <c r="F129" s="184" t="s">
        <v>131</v>
      </c>
      <c r="G129" s="171"/>
      <c r="H129" s="171"/>
      <c r="I129" s="174"/>
      <c r="J129" s="185">
        <f>BK129</f>
        <v>0</v>
      </c>
      <c r="K129" s="171"/>
      <c r="L129" s="176"/>
      <c r="M129" s="177"/>
      <c r="N129" s="178"/>
      <c r="O129" s="178"/>
      <c r="P129" s="179">
        <f>P130+SUM(P131:P199)</f>
        <v>0</v>
      </c>
      <c r="Q129" s="178"/>
      <c r="R129" s="179">
        <f>R130+SUM(R131:R199)</f>
        <v>319.61402499999997</v>
      </c>
      <c r="S129" s="178"/>
      <c r="T129" s="180">
        <f>T130+SUM(T131:T199)</f>
        <v>0</v>
      </c>
      <c r="AR129" s="181" t="s">
        <v>90</v>
      </c>
      <c r="AT129" s="182" t="s">
        <v>81</v>
      </c>
      <c r="AU129" s="182" t="s">
        <v>90</v>
      </c>
      <c r="AY129" s="181" t="s">
        <v>130</v>
      </c>
      <c r="BK129" s="183">
        <f>BK130+SUM(BK131:BK199)</f>
        <v>0</v>
      </c>
    </row>
    <row r="130" spans="1:65" s="2" customFormat="1" ht="16.5" customHeight="1">
      <c r="A130" s="34"/>
      <c r="B130" s="35"/>
      <c r="C130" s="186" t="s">
        <v>90</v>
      </c>
      <c r="D130" s="186" t="s">
        <v>132</v>
      </c>
      <c r="E130" s="187" t="s">
        <v>133</v>
      </c>
      <c r="F130" s="188" t="s">
        <v>134</v>
      </c>
      <c r="G130" s="189" t="s">
        <v>135</v>
      </c>
      <c r="H130" s="190">
        <v>1</v>
      </c>
      <c r="I130" s="191"/>
      <c r="J130" s="192">
        <f>ROUND(I130*H130,2)</f>
        <v>0</v>
      </c>
      <c r="K130" s="188" t="s">
        <v>136</v>
      </c>
      <c r="L130" s="39"/>
      <c r="M130" s="193" t="s">
        <v>1</v>
      </c>
      <c r="N130" s="194" t="s">
        <v>47</v>
      </c>
      <c r="O130" s="71"/>
      <c r="P130" s="195">
        <f>O130*H130</f>
        <v>0</v>
      </c>
      <c r="Q130" s="195">
        <v>0</v>
      </c>
      <c r="R130" s="195">
        <f>Q130*H130</f>
        <v>0</v>
      </c>
      <c r="S130" s="195">
        <v>0</v>
      </c>
      <c r="T130" s="196">
        <f>S130*H130</f>
        <v>0</v>
      </c>
      <c r="U130" s="34"/>
      <c r="V130" s="34"/>
      <c r="W130" s="34"/>
      <c r="X130" s="34"/>
      <c r="Y130" s="34"/>
      <c r="Z130" s="34"/>
      <c r="AA130" s="34"/>
      <c r="AB130" s="34"/>
      <c r="AC130" s="34"/>
      <c r="AD130" s="34"/>
      <c r="AE130" s="34"/>
      <c r="AR130" s="197" t="s">
        <v>137</v>
      </c>
      <c r="AT130" s="197" t="s">
        <v>132</v>
      </c>
      <c r="AU130" s="197" t="s">
        <v>92</v>
      </c>
      <c r="AY130" s="16" t="s">
        <v>130</v>
      </c>
      <c r="BE130" s="198">
        <f>IF(N130="základní",J130,0)</f>
        <v>0</v>
      </c>
      <c r="BF130" s="198">
        <f>IF(N130="snížená",J130,0)</f>
        <v>0</v>
      </c>
      <c r="BG130" s="198">
        <f>IF(N130="zákl. přenesená",J130,0)</f>
        <v>0</v>
      </c>
      <c r="BH130" s="198">
        <f>IF(N130="sníž. přenesená",J130,0)</f>
        <v>0</v>
      </c>
      <c r="BI130" s="198">
        <f>IF(N130="nulová",J130,0)</f>
        <v>0</v>
      </c>
      <c r="BJ130" s="16" t="s">
        <v>90</v>
      </c>
      <c r="BK130" s="198">
        <f>ROUND(I130*H130,2)</f>
        <v>0</v>
      </c>
      <c r="BL130" s="16" t="s">
        <v>137</v>
      </c>
      <c r="BM130" s="197" t="s">
        <v>138</v>
      </c>
    </row>
    <row r="131" spans="1:65" s="2" customFormat="1" ht="16.5" customHeight="1">
      <c r="A131" s="34"/>
      <c r="B131" s="35"/>
      <c r="C131" s="186" t="s">
        <v>92</v>
      </c>
      <c r="D131" s="186" t="s">
        <v>132</v>
      </c>
      <c r="E131" s="187" t="s">
        <v>139</v>
      </c>
      <c r="F131" s="188" t="s">
        <v>140</v>
      </c>
      <c r="G131" s="189" t="s">
        <v>135</v>
      </c>
      <c r="H131" s="190">
        <v>1</v>
      </c>
      <c r="I131" s="191"/>
      <c r="J131" s="192">
        <f>ROUND(I131*H131,2)</f>
        <v>0</v>
      </c>
      <c r="K131" s="188" t="s">
        <v>136</v>
      </c>
      <c r="L131" s="39"/>
      <c r="M131" s="193" t="s">
        <v>1</v>
      </c>
      <c r="N131" s="194" t="s">
        <v>47</v>
      </c>
      <c r="O131" s="71"/>
      <c r="P131" s="195">
        <f>O131*H131</f>
        <v>0</v>
      </c>
      <c r="Q131" s="195">
        <v>0</v>
      </c>
      <c r="R131" s="195">
        <f>Q131*H131</f>
        <v>0</v>
      </c>
      <c r="S131" s="195">
        <v>0</v>
      </c>
      <c r="T131" s="196">
        <f>S131*H131</f>
        <v>0</v>
      </c>
      <c r="U131" s="34"/>
      <c r="V131" s="34"/>
      <c r="W131" s="34"/>
      <c r="X131" s="34"/>
      <c r="Y131" s="34"/>
      <c r="Z131" s="34"/>
      <c r="AA131" s="34"/>
      <c r="AB131" s="34"/>
      <c r="AC131" s="34"/>
      <c r="AD131" s="34"/>
      <c r="AE131" s="34"/>
      <c r="AR131" s="197" t="s">
        <v>137</v>
      </c>
      <c r="AT131" s="197" t="s">
        <v>132</v>
      </c>
      <c r="AU131" s="197" t="s">
        <v>92</v>
      </c>
      <c r="AY131" s="16" t="s">
        <v>130</v>
      </c>
      <c r="BE131" s="198">
        <f>IF(N131="základní",J131,0)</f>
        <v>0</v>
      </c>
      <c r="BF131" s="198">
        <f>IF(N131="snížená",J131,0)</f>
        <v>0</v>
      </c>
      <c r="BG131" s="198">
        <f>IF(N131="zákl. přenesená",J131,0)</f>
        <v>0</v>
      </c>
      <c r="BH131" s="198">
        <f>IF(N131="sníž. přenesená",J131,0)</f>
        <v>0</v>
      </c>
      <c r="BI131" s="198">
        <f>IF(N131="nulová",J131,0)</f>
        <v>0</v>
      </c>
      <c r="BJ131" s="16" t="s">
        <v>90</v>
      </c>
      <c r="BK131" s="198">
        <f>ROUND(I131*H131,2)</f>
        <v>0</v>
      </c>
      <c r="BL131" s="16" t="s">
        <v>137</v>
      </c>
      <c r="BM131" s="197" t="s">
        <v>141</v>
      </c>
    </row>
    <row r="132" spans="1:65" s="2" customFormat="1" ht="16.5" customHeight="1">
      <c r="A132" s="34"/>
      <c r="B132" s="35"/>
      <c r="C132" s="186" t="s">
        <v>142</v>
      </c>
      <c r="D132" s="186" t="s">
        <v>132</v>
      </c>
      <c r="E132" s="187" t="s">
        <v>143</v>
      </c>
      <c r="F132" s="188" t="s">
        <v>144</v>
      </c>
      <c r="G132" s="189" t="s">
        <v>135</v>
      </c>
      <c r="H132" s="190">
        <v>1</v>
      </c>
      <c r="I132" s="191"/>
      <c r="J132" s="192">
        <f>ROUND(I132*H132,2)</f>
        <v>0</v>
      </c>
      <c r="K132" s="188" t="s">
        <v>136</v>
      </c>
      <c r="L132" s="39"/>
      <c r="M132" s="193" t="s">
        <v>1</v>
      </c>
      <c r="N132" s="194" t="s">
        <v>47</v>
      </c>
      <c r="O132" s="71"/>
      <c r="P132" s="195">
        <f>O132*H132</f>
        <v>0</v>
      </c>
      <c r="Q132" s="195">
        <v>0</v>
      </c>
      <c r="R132" s="195">
        <f>Q132*H132</f>
        <v>0</v>
      </c>
      <c r="S132" s="195">
        <v>0</v>
      </c>
      <c r="T132" s="196">
        <f>S132*H132</f>
        <v>0</v>
      </c>
      <c r="U132" s="34"/>
      <c r="V132" s="34"/>
      <c r="W132" s="34"/>
      <c r="X132" s="34"/>
      <c r="Y132" s="34"/>
      <c r="Z132" s="34"/>
      <c r="AA132" s="34"/>
      <c r="AB132" s="34"/>
      <c r="AC132" s="34"/>
      <c r="AD132" s="34"/>
      <c r="AE132" s="34"/>
      <c r="AR132" s="197" t="s">
        <v>137</v>
      </c>
      <c r="AT132" s="197" t="s">
        <v>132</v>
      </c>
      <c r="AU132" s="197" t="s">
        <v>92</v>
      </c>
      <c r="AY132" s="16" t="s">
        <v>130</v>
      </c>
      <c r="BE132" s="198">
        <f>IF(N132="základní",J132,0)</f>
        <v>0</v>
      </c>
      <c r="BF132" s="198">
        <f>IF(N132="snížená",J132,0)</f>
        <v>0</v>
      </c>
      <c r="BG132" s="198">
        <f>IF(N132="zákl. přenesená",J132,0)</f>
        <v>0</v>
      </c>
      <c r="BH132" s="198">
        <f>IF(N132="sníž. přenesená",J132,0)</f>
        <v>0</v>
      </c>
      <c r="BI132" s="198">
        <f>IF(N132="nulová",J132,0)</f>
        <v>0</v>
      </c>
      <c r="BJ132" s="16" t="s">
        <v>90</v>
      </c>
      <c r="BK132" s="198">
        <f>ROUND(I132*H132,2)</f>
        <v>0</v>
      </c>
      <c r="BL132" s="16" t="s">
        <v>137</v>
      </c>
      <c r="BM132" s="197" t="s">
        <v>145</v>
      </c>
    </row>
    <row r="133" spans="1:65" s="2" customFormat="1" ht="16.5" customHeight="1">
      <c r="A133" s="34"/>
      <c r="B133" s="35"/>
      <c r="C133" s="186" t="s">
        <v>137</v>
      </c>
      <c r="D133" s="186" t="s">
        <v>132</v>
      </c>
      <c r="E133" s="187" t="s">
        <v>146</v>
      </c>
      <c r="F133" s="188" t="s">
        <v>147</v>
      </c>
      <c r="G133" s="189" t="s">
        <v>135</v>
      </c>
      <c r="H133" s="190">
        <v>1</v>
      </c>
      <c r="I133" s="191"/>
      <c r="J133" s="192">
        <f>ROUND(I133*H133,2)</f>
        <v>0</v>
      </c>
      <c r="K133" s="188" t="s">
        <v>136</v>
      </c>
      <c r="L133" s="39"/>
      <c r="M133" s="193" t="s">
        <v>1</v>
      </c>
      <c r="N133" s="194" t="s">
        <v>47</v>
      </c>
      <c r="O133" s="71"/>
      <c r="P133" s="195">
        <f>O133*H133</f>
        <v>0</v>
      </c>
      <c r="Q133" s="195">
        <v>0</v>
      </c>
      <c r="R133" s="195">
        <f>Q133*H133</f>
        <v>0</v>
      </c>
      <c r="S133" s="195">
        <v>0</v>
      </c>
      <c r="T133" s="196">
        <f>S133*H133</f>
        <v>0</v>
      </c>
      <c r="U133" s="34"/>
      <c r="V133" s="34"/>
      <c r="W133" s="34"/>
      <c r="X133" s="34"/>
      <c r="Y133" s="34"/>
      <c r="Z133" s="34"/>
      <c r="AA133" s="34"/>
      <c r="AB133" s="34"/>
      <c r="AC133" s="34"/>
      <c r="AD133" s="34"/>
      <c r="AE133" s="34"/>
      <c r="AR133" s="197" t="s">
        <v>137</v>
      </c>
      <c r="AT133" s="197" t="s">
        <v>132</v>
      </c>
      <c r="AU133" s="197" t="s">
        <v>92</v>
      </c>
      <c r="AY133" s="16" t="s">
        <v>130</v>
      </c>
      <c r="BE133" s="198">
        <f>IF(N133="základní",J133,0)</f>
        <v>0</v>
      </c>
      <c r="BF133" s="198">
        <f>IF(N133="snížená",J133,0)</f>
        <v>0</v>
      </c>
      <c r="BG133" s="198">
        <f>IF(N133="zákl. přenesená",J133,0)</f>
        <v>0</v>
      </c>
      <c r="BH133" s="198">
        <f>IF(N133="sníž. přenesená",J133,0)</f>
        <v>0</v>
      </c>
      <c r="BI133" s="198">
        <f>IF(N133="nulová",J133,0)</f>
        <v>0</v>
      </c>
      <c r="BJ133" s="16" t="s">
        <v>90</v>
      </c>
      <c r="BK133" s="198">
        <f>ROUND(I133*H133,2)</f>
        <v>0</v>
      </c>
      <c r="BL133" s="16" t="s">
        <v>137</v>
      </c>
      <c r="BM133" s="197" t="s">
        <v>148</v>
      </c>
    </row>
    <row r="134" spans="1:65" s="2" customFormat="1" ht="16.5" customHeight="1">
      <c r="A134" s="34"/>
      <c r="B134" s="35"/>
      <c r="C134" s="186" t="s">
        <v>149</v>
      </c>
      <c r="D134" s="186" t="s">
        <v>132</v>
      </c>
      <c r="E134" s="187" t="s">
        <v>150</v>
      </c>
      <c r="F134" s="188" t="s">
        <v>151</v>
      </c>
      <c r="G134" s="189" t="s">
        <v>152</v>
      </c>
      <c r="H134" s="190">
        <v>10</v>
      </c>
      <c r="I134" s="191"/>
      <c r="J134" s="192">
        <f>ROUND(I134*H134,2)</f>
        <v>0</v>
      </c>
      <c r="K134" s="188" t="s">
        <v>136</v>
      </c>
      <c r="L134" s="39"/>
      <c r="M134" s="193" t="s">
        <v>1</v>
      </c>
      <c r="N134" s="194" t="s">
        <v>47</v>
      </c>
      <c r="O134" s="71"/>
      <c r="P134" s="195">
        <f>O134*H134</f>
        <v>0</v>
      </c>
      <c r="Q134" s="195">
        <v>0</v>
      </c>
      <c r="R134" s="195">
        <f>Q134*H134</f>
        <v>0</v>
      </c>
      <c r="S134" s="195">
        <v>0</v>
      </c>
      <c r="T134" s="196">
        <f>S134*H134</f>
        <v>0</v>
      </c>
      <c r="U134" s="34"/>
      <c r="V134" s="34"/>
      <c r="W134" s="34"/>
      <c r="X134" s="34"/>
      <c r="Y134" s="34"/>
      <c r="Z134" s="34"/>
      <c r="AA134" s="34"/>
      <c r="AB134" s="34"/>
      <c r="AC134" s="34"/>
      <c r="AD134" s="34"/>
      <c r="AE134" s="34"/>
      <c r="AR134" s="197" t="s">
        <v>137</v>
      </c>
      <c r="AT134" s="197" t="s">
        <v>132</v>
      </c>
      <c r="AU134" s="197" t="s">
        <v>92</v>
      </c>
      <c r="AY134" s="16" t="s">
        <v>130</v>
      </c>
      <c r="BE134" s="198">
        <f>IF(N134="základní",J134,0)</f>
        <v>0</v>
      </c>
      <c r="BF134" s="198">
        <f>IF(N134="snížená",J134,0)</f>
        <v>0</v>
      </c>
      <c r="BG134" s="198">
        <f>IF(N134="zákl. přenesená",J134,0)</f>
        <v>0</v>
      </c>
      <c r="BH134" s="198">
        <f>IF(N134="sníž. přenesená",J134,0)</f>
        <v>0</v>
      </c>
      <c r="BI134" s="198">
        <f>IF(N134="nulová",J134,0)</f>
        <v>0</v>
      </c>
      <c r="BJ134" s="16" t="s">
        <v>90</v>
      </c>
      <c r="BK134" s="198">
        <f>ROUND(I134*H134,2)</f>
        <v>0</v>
      </c>
      <c r="BL134" s="16" t="s">
        <v>137</v>
      </c>
      <c r="BM134" s="197" t="s">
        <v>153</v>
      </c>
    </row>
    <row r="135" spans="1:65" s="13" customFormat="1" ht="11.25">
      <c r="B135" s="199"/>
      <c r="C135" s="200"/>
      <c r="D135" s="201" t="s">
        <v>154</v>
      </c>
      <c r="E135" s="202" t="s">
        <v>1</v>
      </c>
      <c r="F135" s="203" t="s">
        <v>155</v>
      </c>
      <c r="G135" s="200"/>
      <c r="H135" s="204">
        <v>10</v>
      </c>
      <c r="I135" s="205"/>
      <c r="J135" s="200"/>
      <c r="K135" s="200"/>
      <c r="L135" s="206"/>
      <c r="M135" s="207"/>
      <c r="N135" s="208"/>
      <c r="O135" s="208"/>
      <c r="P135" s="208"/>
      <c r="Q135" s="208"/>
      <c r="R135" s="208"/>
      <c r="S135" s="208"/>
      <c r="T135" s="209"/>
      <c r="AT135" s="210" t="s">
        <v>154</v>
      </c>
      <c r="AU135" s="210" t="s">
        <v>92</v>
      </c>
      <c r="AV135" s="13" t="s">
        <v>92</v>
      </c>
      <c r="AW135" s="13" t="s">
        <v>38</v>
      </c>
      <c r="AX135" s="13" t="s">
        <v>82</v>
      </c>
      <c r="AY135" s="210" t="s">
        <v>130</v>
      </c>
    </row>
    <row r="136" spans="1:65" s="14" customFormat="1" ht="11.25">
      <c r="B136" s="211"/>
      <c r="C136" s="212"/>
      <c r="D136" s="201" t="s">
        <v>154</v>
      </c>
      <c r="E136" s="213" t="s">
        <v>1</v>
      </c>
      <c r="F136" s="214" t="s">
        <v>156</v>
      </c>
      <c r="G136" s="212"/>
      <c r="H136" s="215">
        <v>10</v>
      </c>
      <c r="I136" s="216"/>
      <c r="J136" s="212"/>
      <c r="K136" s="212"/>
      <c r="L136" s="217"/>
      <c r="M136" s="218"/>
      <c r="N136" s="219"/>
      <c r="O136" s="219"/>
      <c r="P136" s="219"/>
      <c r="Q136" s="219"/>
      <c r="R136" s="219"/>
      <c r="S136" s="219"/>
      <c r="T136" s="220"/>
      <c r="AT136" s="221" t="s">
        <v>154</v>
      </c>
      <c r="AU136" s="221" t="s">
        <v>92</v>
      </c>
      <c r="AV136" s="14" t="s">
        <v>137</v>
      </c>
      <c r="AW136" s="14" t="s">
        <v>38</v>
      </c>
      <c r="AX136" s="14" t="s">
        <v>90</v>
      </c>
      <c r="AY136" s="221" t="s">
        <v>130</v>
      </c>
    </row>
    <row r="137" spans="1:65" s="2" customFormat="1" ht="16.5" customHeight="1">
      <c r="A137" s="34"/>
      <c r="B137" s="35"/>
      <c r="C137" s="186" t="s">
        <v>157</v>
      </c>
      <c r="D137" s="186" t="s">
        <v>132</v>
      </c>
      <c r="E137" s="187" t="s">
        <v>158</v>
      </c>
      <c r="F137" s="188" t="s">
        <v>159</v>
      </c>
      <c r="G137" s="189" t="s">
        <v>160</v>
      </c>
      <c r="H137" s="190">
        <v>1</v>
      </c>
      <c r="I137" s="191"/>
      <c r="J137" s="192">
        <f>ROUND(I137*H137,2)</f>
        <v>0</v>
      </c>
      <c r="K137" s="188" t="s">
        <v>161</v>
      </c>
      <c r="L137" s="39"/>
      <c r="M137" s="193" t="s">
        <v>1</v>
      </c>
      <c r="N137" s="194" t="s">
        <v>47</v>
      </c>
      <c r="O137" s="71"/>
      <c r="P137" s="195">
        <f>O137*H137</f>
        <v>0</v>
      </c>
      <c r="Q137" s="195">
        <v>0</v>
      </c>
      <c r="R137" s="195">
        <f>Q137*H137</f>
        <v>0</v>
      </c>
      <c r="S137" s="195">
        <v>0</v>
      </c>
      <c r="T137" s="196">
        <f>S137*H137</f>
        <v>0</v>
      </c>
      <c r="U137" s="34"/>
      <c r="V137" s="34"/>
      <c r="W137" s="34"/>
      <c r="X137" s="34"/>
      <c r="Y137" s="34"/>
      <c r="Z137" s="34"/>
      <c r="AA137" s="34"/>
      <c r="AB137" s="34"/>
      <c r="AC137" s="34"/>
      <c r="AD137" s="34"/>
      <c r="AE137" s="34"/>
      <c r="AR137" s="197" t="s">
        <v>137</v>
      </c>
      <c r="AT137" s="197" t="s">
        <v>132</v>
      </c>
      <c r="AU137" s="197" t="s">
        <v>92</v>
      </c>
      <c r="AY137" s="16" t="s">
        <v>130</v>
      </c>
      <c r="BE137" s="198">
        <f>IF(N137="základní",J137,0)</f>
        <v>0</v>
      </c>
      <c r="BF137" s="198">
        <f>IF(N137="snížená",J137,0)</f>
        <v>0</v>
      </c>
      <c r="BG137" s="198">
        <f>IF(N137="zákl. přenesená",J137,0)</f>
        <v>0</v>
      </c>
      <c r="BH137" s="198">
        <f>IF(N137="sníž. přenesená",J137,0)</f>
        <v>0</v>
      </c>
      <c r="BI137" s="198">
        <f>IF(N137="nulová",J137,0)</f>
        <v>0</v>
      </c>
      <c r="BJ137" s="16" t="s">
        <v>90</v>
      </c>
      <c r="BK137" s="198">
        <f>ROUND(I137*H137,2)</f>
        <v>0</v>
      </c>
      <c r="BL137" s="16" t="s">
        <v>137</v>
      </c>
      <c r="BM137" s="197" t="s">
        <v>162</v>
      </c>
    </row>
    <row r="138" spans="1:65" s="2" customFormat="1" ht="16.5" customHeight="1">
      <c r="A138" s="34"/>
      <c r="B138" s="35"/>
      <c r="C138" s="186" t="s">
        <v>163</v>
      </c>
      <c r="D138" s="186" t="s">
        <v>132</v>
      </c>
      <c r="E138" s="187" t="s">
        <v>164</v>
      </c>
      <c r="F138" s="188" t="s">
        <v>165</v>
      </c>
      <c r="G138" s="189" t="s">
        <v>166</v>
      </c>
      <c r="H138" s="190">
        <v>250</v>
      </c>
      <c r="I138" s="191"/>
      <c r="J138" s="192">
        <f>ROUND(I138*H138,2)</f>
        <v>0</v>
      </c>
      <c r="K138" s="188" t="s">
        <v>136</v>
      </c>
      <c r="L138" s="39"/>
      <c r="M138" s="193" t="s">
        <v>1</v>
      </c>
      <c r="N138" s="194" t="s">
        <v>47</v>
      </c>
      <c r="O138" s="71"/>
      <c r="P138" s="195">
        <f>O138*H138</f>
        <v>0</v>
      </c>
      <c r="Q138" s="195">
        <v>3.0000000000000001E-5</v>
      </c>
      <c r="R138" s="195">
        <f>Q138*H138</f>
        <v>7.5000000000000006E-3</v>
      </c>
      <c r="S138" s="195">
        <v>0</v>
      </c>
      <c r="T138" s="196">
        <f>S138*H138</f>
        <v>0</v>
      </c>
      <c r="U138" s="34"/>
      <c r="V138" s="34"/>
      <c r="W138" s="34"/>
      <c r="X138" s="34"/>
      <c r="Y138" s="34"/>
      <c r="Z138" s="34"/>
      <c r="AA138" s="34"/>
      <c r="AB138" s="34"/>
      <c r="AC138" s="34"/>
      <c r="AD138" s="34"/>
      <c r="AE138" s="34"/>
      <c r="AR138" s="197" t="s">
        <v>137</v>
      </c>
      <c r="AT138" s="197" t="s">
        <v>132</v>
      </c>
      <c r="AU138" s="197" t="s">
        <v>92</v>
      </c>
      <c r="AY138" s="16" t="s">
        <v>130</v>
      </c>
      <c r="BE138" s="198">
        <f>IF(N138="základní",J138,0)</f>
        <v>0</v>
      </c>
      <c r="BF138" s="198">
        <f>IF(N138="snížená",J138,0)</f>
        <v>0</v>
      </c>
      <c r="BG138" s="198">
        <f>IF(N138="zákl. přenesená",J138,0)</f>
        <v>0</v>
      </c>
      <c r="BH138" s="198">
        <f>IF(N138="sníž. přenesená",J138,0)</f>
        <v>0</v>
      </c>
      <c r="BI138" s="198">
        <f>IF(N138="nulová",J138,0)</f>
        <v>0</v>
      </c>
      <c r="BJ138" s="16" t="s">
        <v>90</v>
      </c>
      <c r="BK138" s="198">
        <f>ROUND(I138*H138,2)</f>
        <v>0</v>
      </c>
      <c r="BL138" s="16" t="s">
        <v>137</v>
      </c>
      <c r="BM138" s="197" t="s">
        <v>167</v>
      </c>
    </row>
    <row r="139" spans="1:65" s="2" customFormat="1" ht="19.5">
      <c r="A139" s="34"/>
      <c r="B139" s="35"/>
      <c r="C139" s="36"/>
      <c r="D139" s="201" t="s">
        <v>168</v>
      </c>
      <c r="E139" s="36"/>
      <c r="F139" s="222" t="s">
        <v>169</v>
      </c>
      <c r="G139" s="36"/>
      <c r="H139" s="36"/>
      <c r="I139" s="223"/>
      <c r="J139" s="36"/>
      <c r="K139" s="36"/>
      <c r="L139" s="39"/>
      <c r="M139" s="224"/>
      <c r="N139" s="225"/>
      <c r="O139" s="71"/>
      <c r="P139" s="71"/>
      <c r="Q139" s="71"/>
      <c r="R139" s="71"/>
      <c r="S139" s="71"/>
      <c r="T139" s="72"/>
      <c r="U139" s="34"/>
      <c r="V139" s="34"/>
      <c r="W139" s="34"/>
      <c r="X139" s="34"/>
      <c r="Y139" s="34"/>
      <c r="Z139" s="34"/>
      <c r="AA139" s="34"/>
      <c r="AB139" s="34"/>
      <c r="AC139" s="34"/>
      <c r="AD139" s="34"/>
      <c r="AE139" s="34"/>
      <c r="AT139" s="16" t="s">
        <v>168</v>
      </c>
      <c r="AU139" s="16" t="s">
        <v>92</v>
      </c>
    </row>
    <row r="140" spans="1:65" s="13" customFormat="1" ht="11.25">
      <c r="B140" s="199"/>
      <c r="C140" s="200"/>
      <c r="D140" s="201" t="s">
        <v>154</v>
      </c>
      <c r="E140" s="202" t="s">
        <v>1</v>
      </c>
      <c r="F140" s="203" t="s">
        <v>170</v>
      </c>
      <c r="G140" s="200"/>
      <c r="H140" s="204">
        <v>250</v>
      </c>
      <c r="I140" s="205"/>
      <c r="J140" s="200"/>
      <c r="K140" s="200"/>
      <c r="L140" s="206"/>
      <c r="M140" s="207"/>
      <c r="N140" s="208"/>
      <c r="O140" s="208"/>
      <c r="P140" s="208"/>
      <c r="Q140" s="208"/>
      <c r="R140" s="208"/>
      <c r="S140" s="208"/>
      <c r="T140" s="209"/>
      <c r="AT140" s="210" t="s">
        <v>154</v>
      </c>
      <c r="AU140" s="210" t="s">
        <v>92</v>
      </c>
      <c r="AV140" s="13" t="s">
        <v>92</v>
      </c>
      <c r="AW140" s="13" t="s">
        <v>38</v>
      </c>
      <c r="AX140" s="13" t="s">
        <v>82</v>
      </c>
      <c r="AY140" s="210" t="s">
        <v>130</v>
      </c>
    </row>
    <row r="141" spans="1:65" s="14" customFormat="1" ht="11.25">
      <c r="B141" s="211"/>
      <c r="C141" s="212"/>
      <c r="D141" s="201" t="s">
        <v>154</v>
      </c>
      <c r="E141" s="213" t="s">
        <v>1</v>
      </c>
      <c r="F141" s="214" t="s">
        <v>156</v>
      </c>
      <c r="G141" s="212"/>
      <c r="H141" s="215">
        <v>250</v>
      </c>
      <c r="I141" s="216"/>
      <c r="J141" s="212"/>
      <c r="K141" s="212"/>
      <c r="L141" s="217"/>
      <c r="M141" s="218"/>
      <c r="N141" s="219"/>
      <c r="O141" s="219"/>
      <c r="P141" s="219"/>
      <c r="Q141" s="219"/>
      <c r="R141" s="219"/>
      <c r="S141" s="219"/>
      <c r="T141" s="220"/>
      <c r="AT141" s="221" t="s">
        <v>154</v>
      </c>
      <c r="AU141" s="221" t="s">
        <v>92</v>
      </c>
      <c r="AV141" s="14" t="s">
        <v>137</v>
      </c>
      <c r="AW141" s="14" t="s">
        <v>38</v>
      </c>
      <c r="AX141" s="14" t="s">
        <v>90</v>
      </c>
      <c r="AY141" s="221" t="s">
        <v>130</v>
      </c>
    </row>
    <row r="142" spans="1:65" s="2" customFormat="1" ht="16.5" customHeight="1">
      <c r="A142" s="34"/>
      <c r="B142" s="35"/>
      <c r="C142" s="186" t="s">
        <v>171</v>
      </c>
      <c r="D142" s="186" t="s">
        <v>132</v>
      </c>
      <c r="E142" s="187" t="s">
        <v>172</v>
      </c>
      <c r="F142" s="188" t="s">
        <v>173</v>
      </c>
      <c r="G142" s="189" t="s">
        <v>174</v>
      </c>
      <c r="H142" s="190">
        <v>5</v>
      </c>
      <c r="I142" s="191"/>
      <c r="J142" s="192">
        <f>ROUND(I142*H142,2)</f>
        <v>0</v>
      </c>
      <c r="K142" s="188" t="s">
        <v>136</v>
      </c>
      <c r="L142" s="39"/>
      <c r="M142" s="193" t="s">
        <v>1</v>
      </c>
      <c r="N142" s="194" t="s">
        <v>47</v>
      </c>
      <c r="O142" s="71"/>
      <c r="P142" s="195">
        <f>O142*H142</f>
        <v>0</v>
      </c>
      <c r="Q142" s="195">
        <v>0</v>
      </c>
      <c r="R142" s="195">
        <f>Q142*H142</f>
        <v>0</v>
      </c>
      <c r="S142" s="195">
        <v>0</v>
      </c>
      <c r="T142" s="196">
        <f>S142*H142</f>
        <v>0</v>
      </c>
      <c r="U142" s="34"/>
      <c r="V142" s="34"/>
      <c r="W142" s="34"/>
      <c r="X142" s="34"/>
      <c r="Y142" s="34"/>
      <c r="Z142" s="34"/>
      <c r="AA142" s="34"/>
      <c r="AB142" s="34"/>
      <c r="AC142" s="34"/>
      <c r="AD142" s="34"/>
      <c r="AE142" s="34"/>
      <c r="AR142" s="197" t="s">
        <v>137</v>
      </c>
      <c r="AT142" s="197" t="s">
        <v>132</v>
      </c>
      <c r="AU142" s="197" t="s">
        <v>92</v>
      </c>
      <c r="AY142" s="16" t="s">
        <v>130</v>
      </c>
      <c r="BE142" s="198">
        <f>IF(N142="základní",J142,0)</f>
        <v>0</v>
      </c>
      <c r="BF142" s="198">
        <f>IF(N142="snížená",J142,0)</f>
        <v>0</v>
      </c>
      <c r="BG142" s="198">
        <f>IF(N142="zákl. přenesená",J142,0)</f>
        <v>0</v>
      </c>
      <c r="BH142" s="198">
        <f>IF(N142="sníž. přenesená",J142,0)</f>
        <v>0</v>
      </c>
      <c r="BI142" s="198">
        <f>IF(N142="nulová",J142,0)</f>
        <v>0</v>
      </c>
      <c r="BJ142" s="16" t="s">
        <v>90</v>
      </c>
      <c r="BK142" s="198">
        <f>ROUND(I142*H142,2)</f>
        <v>0</v>
      </c>
      <c r="BL142" s="16" t="s">
        <v>137</v>
      </c>
      <c r="BM142" s="197" t="s">
        <v>175</v>
      </c>
    </row>
    <row r="143" spans="1:65" s="13" customFormat="1" ht="11.25">
      <c r="B143" s="199"/>
      <c r="C143" s="200"/>
      <c r="D143" s="201" t="s">
        <v>154</v>
      </c>
      <c r="E143" s="202" t="s">
        <v>1</v>
      </c>
      <c r="F143" s="203" t="s">
        <v>176</v>
      </c>
      <c r="G143" s="200"/>
      <c r="H143" s="204">
        <v>5</v>
      </c>
      <c r="I143" s="205"/>
      <c r="J143" s="200"/>
      <c r="K143" s="200"/>
      <c r="L143" s="206"/>
      <c r="M143" s="207"/>
      <c r="N143" s="208"/>
      <c r="O143" s="208"/>
      <c r="P143" s="208"/>
      <c r="Q143" s="208"/>
      <c r="R143" s="208"/>
      <c r="S143" s="208"/>
      <c r="T143" s="209"/>
      <c r="AT143" s="210" t="s">
        <v>154</v>
      </c>
      <c r="AU143" s="210" t="s">
        <v>92</v>
      </c>
      <c r="AV143" s="13" t="s">
        <v>92</v>
      </c>
      <c r="AW143" s="13" t="s">
        <v>38</v>
      </c>
      <c r="AX143" s="13" t="s">
        <v>82</v>
      </c>
      <c r="AY143" s="210" t="s">
        <v>130</v>
      </c>
    </row>
    <row r="144" spans="1:65" s="14" customFormat="1" ht="11.25">
      <c r="B144" s="211"/>
      <c r="C144" s="212"/>
      <c r="D144" s="201" t="s">
        <v>154</v>
      </c>
      <c r="E144" s="213" t="s">
        <v>1</v>
      </c>
      <c r="F144" s="214" t="s">
        <v>156</v>
      </c>
      <c r="G144" s="212"/>
      <c r="H144" s="215">
        <v>5</v>
      </c>
      <c r="I144" s="216"/>
      <c r="J144" s="212"/>
      <c r="K144" s="212"/>
      <c r="L144" s="217"/>
      <c r="M144" s="218"/>
      <c r="N144" s="219"/>
      <c r="O144" s="219"/>
      <c r="P144" s="219"/>
      <c r="Q144" s="219"/>
      <c r="R144" s="219"/>
      <c r="S144" s="219"/>
      <c r="T144" s="220"/>
      <c r="AT144" s="221" t="s">
        <v>154</v>
      </c>
      <c r="AU144" s="221" t="s">
        <v>92</v>
      </c>
      <c r="AV144" s="14" t="s">
        <v>137</v>
      </c>
      <c r="AW144" s="14" t="s">
        <v>38</v>
      </c>
      <c r="AX144" s="14" t="s">
        <v>90</v>
      </c>
      <c r="AY144" s="221" t="s">
        <v>130</v>
      </c>
    </row>
    <row r="145" spans="1:65" s="2" customFormat="1" ht="16.5" customHeight="1">
      <c r="A145" s="34"/>
      <c r="B145" s="35"/>
      <c r="C145" s="186" t="s">
        <v>177</v>
      </c>
      <c r="D145" s="186" t="s">
        <v>132</v>
      </c>
      <c r="E145" s="187" t="s">
        <v>178</v>
      </c>
      <c r="F145" s="188" t="s">
        <v>179</v>
      </c>
      <c r="G145" s="189" t="s">
        <v>174</v>
      </c>
      <c r="H145" s="190">
        <v>601.48699999999997</v>
      </c>
      <c r="I145" s="191"/>
      <c r="J145" s="192">
        <f>ROUND(I145*H145,2)</f>
        <v>0</v>
      </c>
      <c r="K145" s="188" t="s">
        <v>136</v>
      </c>
      <c r="L145" s="39"/>
      <c r="M145" s="193" t="s">
        <v>1</v>
      </c>
      <c r="N145" s="194" t="s">
        <v>47</v>
      </c>
      <c r="O145" s="71"/>
      <c r="P145" s="195">
        <f>O145*H145</f>
        <v>0</v>
      </c>
      <c r="Q145" s="195">
        <v>0</v>
      </c>
      <c r="R145" s="195">
        <f>Q145*H145</f>
        <v>0</v>
      </c>
      <c r="S145" s="195">
        <v>0</v>
      </c>
      <c r="T145" s="196">
        <f>S145*H145</f>
        <v>0</v>
      </c>
      <c r="U145" s="34"/>
      <c r="V145" s="34"/>
      <c r="W145" s="34"/>
      <c r="X145" s="34"/>
      <c r="Y145" s="34"/>
      <c r="Z145" s="34"/>
      <c r="AA145" s="34"/>
      <c r="AB145" s="34"/>
      <c r="AC145" s="34"/>
      <c r="AD145" s="34"/>
      <c r="AE145" s="34"/>
      <c r="AR145" s="197" t="s">
        <v>137</v>
      </c>
      <c r="AT145" s="197" t="s">
        <v>132</v>
      </c>
      <c r="AU145" s="197" t="s">
        <v>92</v>
      </c>
      <c r="AY145" s="16" t="s">
        <v>130</v>
      </c>
      <c r="BE145" s="198">
        <f>IF(N145="základní",J145,0)</f>
        <v>0</v>
      </c>
      <c r="BF145" s="198">
        <f>IF(N145="snížená",J145,0)</f>
        <v>0</v>
      </c>
      <c r="BG145" s="198">
        <f>IF(N145="zákl. přenesená",J145,0)</f>
        <v>0</v>
      </c>
      <c r="BH145" s="198">
        <f>IF(N145="sníž. přenesená",J145,0)</f>
        <v>0</v>
      </c>
      <c r="BI145" s="198">
        <f>IF(N145="nulová",J145,0)</f>
        <v>0</v>
      </c>
      <c r="BJ145" s="16" t="s">
        <v>90</v>
      </c>
      <c r="BK145" s="198">
        <f>ROUND(I145*H145,2)</f>
        <v>0</v>
      </c>
      <c r="BL145" s="16" t="s">
        <v>137</v>
      </c>
      <c r="BM145" s="197" t="s">
        <v>180</v>
      </c>
    </row>
    <row r="146" spans="1:65" s="2" customFormat="1" ht="19.5">
      <c r="A146" s="34"/>
      <c r="B146" s="35"/>
      <c r="C146" s="36"/>
      <c r="D146" s="201" t="s">
        <v>168</v>
      </c>
      <c r="E146" s="36"/>
      <c r="F146" s="222" t="s">
        <v>181</v>
      </c>
      <c r="G146" s="36"/>
      <c r="H146" s="36"/>
      <c r="I146" s="223"/>
      <c r="J146" s="36"/>
      <c r="K146" s="36"/>
      <c r="L146" s="39"/>
      <c r="M146" s="224"/>
      <c r="N146" s="225"/>
      <c r="O146" s="71"/>
      <c r="P146" s="71"/>
      <c r="Q146" s="71"/>
      <c r="R146" s="71"/>
      <c r="S146" s="71"/>
      <c r="T146" s="72"/>
      <c r="U146" s="34"/>
      <c r="V146" s="34"/>
      <c r="W146" s="34"/>
      <c r="X146" s="34"/>
      <c r="Y146" s="34"/>
      <c r="Z146" s="34"/>
      <c r="AA146" s="34"/>
      <c r="AB146" s="34"/>
      <c r="AC146" s="34"/>
      <c r="AD146" s="34"/>
      <c r="AE146" s="34"/>
      <c r="AT146" s="16" t="s">
        <v>168</v>
      </c>
      <c r="AU146" s="16" t="s">
        <v>92</v>
      </c>
    </row>
    <row r="147" spans="1:65" s="13" customFormat="1" ht="11.25">
      <c r="B147" s="199"/>
      <c r="C147" s="200"/>
      <c r="D147" s="201" t="s">
        <v>154</v>
      </c>
      <c r="E147" s="202" t="s">
        <v>1</v>
      </c>
      <c r="F147" s="203" t="s">
        <v>182</v>
      </c>
      <c r="G147" s="200"/>
      <c r="H147" s="204">
        <v>601.48699999999997</v>
      </c>
      <c r="I147" s="205"/>
      <c r="J147" s="200"/>
      <c r="K147" s="200"/>
      <c r="L147" s="206"/>
      <c r="M147" s="207"/>
      <c r="N147" s="208"/>
      <c r="O147" s="208"/>
      <c r="P147" s="208"/>
      <c r="Q147" s="208"/>
      <c r="R147" s="208"/>
      <c r="S147" s="208"/>
      <c r="T147" s="209"/>
      <c r="AT147" s="210" t="s">
        <v>154</v>
      </c>
      <c r="AU147" s="210" t="s">
        <v>92</v>
      </c>
      <c r="AV147" s="13" t="s">
        <v>92</v>
      </c>
      <c r="AW147" s="13" t="s">
        <v>38</v>
      </c>
      <c r="AX147" s="13" t="s">
        <v>82</v>
      </c>
      <c r="AY147" s="210" t="s">
        <v>130</v>
      </c>
    </row>
    <row r="148" spans="1:65" s="14" customFormat="1" ht="11.25">
      <c r="B148" s="211"/>
      <c r="C148" s="212"/>
      <c r="D148" s="201" t="s">
        <v>154</v>
      </c>
      <c r="E148" s="213" t="s">
        <v>1</v>
      </c>
      <c r="F148" s="214" t="s">
        <v>156</v>
      </c>
      <c r="G148" s="212"/>
      <c r="H148" s="215">
        <v>601.48699999999997</v>
      </c>
      <c r="I148" s="216"/>
      <c r="J148" s="212"/>
      <c r="K148" s="212"/>
      <c r="L148" s="217"/>
      <c r="M148" s="218"/>
      <c r="N148" s="219"/>
      <c r="O148" s="219"/>
      <c r="P148" s="219"/>
      <c r="Q148" s="219"/>
      <c r="R148" s="219"/>
      <c r="S148" s="219"/>
      <c r="T148" s="220"/>
      <c r="AT148" s="221" t="s">
        <v>154</v>
      </c>
      <c r="AU148" s="221" t="s">
        <v>92</v>
      </c>
      <c r="AV148" s="14" t="s">
        <v>137</v>
      </c>
      <c r="AW148" s="14" t="s">
        <v>38</v>
      </c>
      <c r="AX148" s="14" t="s">
        <v>90</v>
      </c>
      <c r="AY148" s="221" t="s">
        <v>130</v>
      </c>
    </row>
    <row r="149" spans="1:65" s="2" customFormat="1" ht="21.75" customHeight="1">
      <c r="A149" s="34"/>
      <c r="B149" s="35"/>
      <c r="C149" s="186" t="s">
        <v>183</v>
      </c>
      <c r="D149" s="186" t="s">
        <v>132</v>
      </c>
      <c r="E149" s="187" t="s">
        <v>184</v>
      </c>
      <c r="F149" s="188" t="s">
        <v>185</v>
      </c>
      <c r="G149" s="189" t="s">
        <v>174</v>
      </c>
      <c r="H149" s="190">
        <v>291.625</v>
      </c>
      <c r="I149" s="191"/>
      <c r="J149" s="192">
        <f>ROUND(I149*H149,2)</f>
        <v>0</v>
      </c>
      <c r="K149" s="188" t="s">
        <v>136</v>
      </c>
      <c r="L149" s="39"/>
      <c r="M149" s="193" t="s">
        <v>1</v>
      </c>
      <c r="N149" s="194" t="s">
        <v>47</v>
      </c>
      <c r="O149" s="71"/>
      <c r="P149" s="195">
        <f>O149*H149</f>
        <v>0</v>
      </c>
      <c r="Q149" s="195">
        <v>0</v>
      </c>
      <c r="R149" s="195">
        <f>Q149*H149</f>
        <v>0</v>
      </c>
      <c r="S149" s="195">
        <v>0</v>
      </c>
      <c r="T149" s="196">
        <f>S149*H149</f>
        <v>0</v>
      </c>
      <c r="U149" s="34"/>
      <c r="V149" s="34"/>
      <c r="W149" s="34"/>
      <c r="X149" s="34"/>
      <c r="Y149" s="34"/>
      <c r="Z149" s="34"/>
      <c r="AA149" s="34"/>
      <c r="AB149" s="34"/>
      <c r="AC149" s="34"/>
      <c r="AD149" s="34"/>
      <c r="AE149" s="34"/>
      <c r="AR149" s="197" t="s">
        <v>137</v>
      </c>
      <c r="AT149" s="197" t="s">
        <v>132</v>
      </c>
      <c r="AU149" s="197" t="s">
        <v>92</v>
      </c>
      <c r="AY149" s="16" t="s">
        <v>130</v>
      </c>
      <c r="BE149" s="198">
        <f>IF(N149="základní",J149,0)</f>
        <v>0</v>
      </c>
      <c r="BF149" s="198">
        <f>IF(N149="snížená",J149,0)</f>
        <v>0</v>
      </c>
      <c r="BG149" s="198">
        <f>IF(N149="zákl. přenesená",J149,0)</f>
        <v>0</v>
      </c>
      <c r="BH149" s="198">
        <f>IF(N149="sníž. přenesená",J149,0)</f>
        <v>0</v>
      </c>
      <c r="BI149" s="198">
        <f>IF(N149="nulová",J149,0)</f>
        <v>0</v>
      </c>
      <c r="BJ149" s="16" t="s">
        <v>90</v>
      </c>
      <c r="BK149" s="198">
        <f>ROUND(I149*H149,2)</f>
        <v>0</v>
      </c>
      <c r="BL149" s="16" t="s">
        <v>137</v>
      </c>
      <c r="BM149" s="197" t="s">
        <v>186</v>
      </c>
    </row>
    <row r="150" spans="1:65" s="2" customFormat="1" ht="19.5">
      <c r="A150" s="34"/>
      <c r="B150" s="35"/>
      <c r="C150" s="36"/>
      <c r="D150" s="201" t="s">
        <v>168</v>
      </c>
      <c r="E150" s="36"/>
      <c r="F150" s="222" t="s">
        <v>181</v>
      </c>
      <c r="G150" s="36"/>
      <c r="H150" s="36"/>
      <c r="I150" s="223"/>
      <c r="J150" s="36"/>
      <c r="K150" s="36"/>
      <c r="L150" s="39"/>
      <c r="M150" s="224"/>
      <c r="N150" s="225"/>
      <c r="O150" s="71"/>
      <c r="P150" s="71"/>
      <c r="Q150" s="71"/>
      <c r="R150" s="71"/>
      <c r="S150" s="71"/>
      <c r="T150" s="72"/>
      <c r="U150" s="34"/>
      <c r="V150" s="34"/>
      <c r="W150" s="34"/>
      <c r="X150" s="34"/>
      <c r="Y150" s="34"/>
      <c r="Z150" s="34"/>
      <c r="AA150" s="34"/>
      <c r="AB150" s="34"/>
      <c r="AC150" s="34"/>
      <c r="AD150" s="34"/>
      <c r="AE150" s="34"/>
      <c r="AT150" s="16" t="s">
        <v>168</v>
      </c>
      <c r="AU150" s="16" t="s">
        <v>92</v>
      </c>
    </row>
    <row r="151" spans="1:65" s="13" customFormat="1" ht="11.25">
      <c r="B151" s="199"/>
      <c r="C151" s="200"/>
      <c r="D151" s="201" t="s">
        <v>154</v>
      </c>
      <c r="E151" s="202" t="s">
        <v>1</v>
      </c>
      <c r="F151" s="203" t="s">
        <v>187</v>
      </c>
      <c r="G151" s="200"/>
      <c r="H151" s="204">
        <v>284.625</v>
      </c>
      <c r="I151" s="205"/>
      <c r="J151" s="200"/>
      <c r="K151" s="200"/>
      <c r="L151" s="206"/>
      <c r="M151" s="207"/>
      <c r="N151" s="208"/>
      <c r="O151" s="208"/>
      <c r="P151" s="208"/>
      <c r="Q151" s="208"/>
      <c r="R151" s="208"/>
      <c r="S151" s="208"/>
      <c r="T151" s="209"/>
      <c r="AT151" s="210" t="s">
        <v>154</v>
      </c>
      <c r="AU151" s="210" t="s">
        <v>92</v>
      </c>
      <c r="AV151" s="13" t="s">
        <v>92</v>
      </c>
      <c r="AW151" s="13" t="s">
        <v>38</v>
      </c>
      <c r="AX151" s="13" t="s">
        <v>82</v>
      </c>
      <c r="AY151" s="210" t="s">
        <v>130</v>
      </c>
    </row>
    <row r="152" spans="1:65" s="13" customFormat="1" ht="11.25">
      <c r="B152" s="199"/>
      <c r="C152" s="200"/>
      <c r="D152" s="201" t="s">
        <v>154</v>
      </c>
      <c r="E152" s="202" t="s">
        <v>1</v>
      </c>
      <c r="F152" s="203" t="s">
        <v>188</v>
      </c>
      <c r="G152" s="200"/>
      <c r="H152" s="204">
        <v>7</v>
      </c>
      <c r="I152" s="205"/>
      <c r="J152" s="200"/>
      <c r="K152" s="200"/>
      <c r="L152" s="206"/>
      <c r="M152" s="207"/>
      <c r="N152" s="208"/>
      <c r="O152" s="208"/>
      <c r="P152" s="208"/>
      <c r="Q152" s="208"/>
      <c r="R152" s="208"/>
      <c r="S152" s="208"/>
      <c r="T152" s="209"/>
      <c r="AT152" s="210" t="s">
        <v>154</v>
      </c>
      <c r="AU152" s="210" t="s">
        <v>92</v>
      </c>
      <c r="AV152" s="13" t="s">
        <v>92</v>
      </c>
      <c r="AW152" s="13" t="s">
        <v>38</v>
      </c>
      <c r="AX152" s="13" t="s">
        <v>82</v>
      </c>
      <c r="AY152" s="210" t="s">
        <v>130</v>
      </c>
    </row>
    <row r="153" spans="1:65" s="14" customFormat="1" ht="11.25">
      <c r="B153" s="211"/>
      <c r="C153" s="212"/>
      <c r="D153" s="201" t="s">
        <v>154</v>
      </c>
      <c r="E153" s="213" t="s">
        <v>1</v>
      </c>
      <c r="F153" s="214" t="s">
        <v>156</v>
      </c>
      <c r="G153" s="212"/>
      <c r="H153" s="215">
        <v>291.625</v>
      </c>
      <c r="I153" s="216"/>
      <c r="J153" s="212"/>
      <c r="K153" s="212"/>
      <c r="L153" s="217"/>
      <c r="M153" s="218"/>
      <c r="N153" s="219"/>
      <c r="O153" s="219"/>
      <c r="P153" s="219"/>
      <c r="Q153" s="219"/>
      <c r="R153" s="219"/>
      <c r="S153" s="219"/>
      <c r="T153" s="220"/>
      <c r="AT153" s="221" t="s">
        <v>154</v>
      </c>
      <c r="AU153" s="221" t="s">
        <v>92</v>
      </c>
      <c r="AV153" s="14" t="s">
        <v>137</v>
      </c>
      <c r="AW153" s="14" t="s">
        <v>38</v>
      </c>
      <c r="AX153" s="14" t="s">
        <v>90</v>
      </c>
      <c r="AY153" s="221" t="s">
        <v>130</v>
      </c>
    </row>
    <row r="154" spans="1:65" s="2" customFormat="1" ht="16.5" customHeight="1">
      <c r="A154" s="34"/>
      <c r="B154" s="35"/>
      <c r="C154" s="186" t="s">
        <v>189</v>
      </c>
      <c r="D154" s="186" t="s">
        <v>132</v>
      </c>
      <c r="E154" s="187" t="s">
        <v>190</v>
      </c>
      <c r="F154" s="188" t="s">
        <v>191</v>
      </c>
      <c r="G154" s="189" t="s">
        <v>152</v>
      </c>
      <c r="H154" s="190">
        <v>379.5</v>
      </c>
      <c r="I154" s="191"/>
      <c r="J154" s="192">
        <f>ROUND(I154*H154,2)</f>
        <v>0</v>
      </c>
      <c r="K154" s="188" t="s">
        <v>136</v>
      </c>
      <c r="L154" s="39"/>
      <c r="M154" s="193" t="s">
        <v>1</v>
      </c>
      <c r="N154" s="194" t="s">
        <v>47</v>
      </c>
      <c r="O154" s="71"/>
      <c r="P154" s="195">
        <f>O154*H154</f>
        <v>0</v>
      </c>
      <c r="Q154" s="195">
        <v>8.4999999999999995E-4</v>
      </c>
      <c r="R154" s="195">
        <f>Q154*H154</f>
        <v>0.322575</v>
      </c>
      <c r="S154" s="195">
        <v>0</v>
      </c>
      <c r="T154" s="196">
        <f>S154*H154</f>
        <v>0</v>
      </c>
      <c r="U154" s="34"/>
      <c r="V154" s="34"/>
      <c r="W154" s="34"/>
      <c r="X154" s="34"/>
      <c r="Y154" s="34"/>
      <c r="Z154" s="34"/>
      <c r="AA154" s="34"/>
      <c r="AB154" s="34"/>
      <c r="AC154" s="34"/>
      <c r="AD154" s="34"/>
      <c r="AE154" s="34"/>
      <c r="AR154" s="197" t="s">
        <v>137</v>
      </c>
      <c r="AT154" s="197" t="s">
        <v>132</v>
      </c>
      <c r="AU154" s="197" t="s">
        <v>92</v>
      </c>
      <c r="AY154" s="16" t="s">
        <v>130</v>
      </c>
      <c r="BE154" s="198">
        <f>IF(N154="základní",J154,0)</f>
        <v>0</v>
      </c>
      <c r="BF154" s="198">
        <f>IF(N154="snížená",J154,0)</f>
        <v>0</v>
      </c>
      <c r="BG154" s="198">
        <f>IF(N154="zákl. přenesená",J154,0)</f>
        <v>0</v>
      </c>
      <c r="BH154" s="198">
        <f>IF(N154="sníž. přenesená",J154,0)</f>
        <v>0</v>
      </c>
      <c r="BI154" s="198">
        <f>IF(N154="nulová",J154,0)</f>
        <v>0</v>
      </c>
      <c r="BJ154" s="16" t="s">
        <v>90</v>
      </c>
      <c r="BK154" s="198">
        <f>ROUND(I154*H154,2)</f>
        <v>0</v>
      </c>
      <c r="BL154" s="16" t="s">
        <v>137</v>
      </c>
      <c r="BM154" s="197" t="s">
        <v>192</v>
      </c>
    </row>
    <row r="155" spans="1:65" s="13" customFormat="1" ht="11.25">
      <c r="B155" s="199"/>
      <c r="C155" s="200"/>
      <c r="D155" s="201" t="s">
        <v>154</v>
      </c>
      <c r="E155" s="202" t="s">
        <v>1</v>
      </c>
      <c r="F155" s="203" t="s">
        <v>193</v>
      </c>
      <c r="G155" s="200"/>
      <c r="H155" s="204">
        <v>379.5</v>
      </c>
      <c r="I155" s="205"/>
      <c r="J155" s="200"/>
      <c r="K155" s="200"/>
      <c r="L155" s="206"/>
      <c r="M155" s="207"/>
      <c r="N155" s="208"/>
      <c r="O155" s="208"/>
      <c r="P155" s="208"/>
      <c r="Q155" s="208"/>
      <c r="R155" s="208"/>
      <c r="S155" s="208"/>
      <c r="T155" s="209"/>
      <c r="AT155" s="210" t="s">
        <v>154</v>
      </c>
      <c r="AU155" s="210" t="s">
        <v>92</v>
      </c>
      <c r="AV155" s="13" t="s">
        <v>92</v>
      </c>
      <c r="AW155" s="13" t="s">
        <v>38</v>
      </c>
      <c r="AX155" s="13" t="s">
        <v>82</v>
      </c>
      <c r="AY155" s="210" t="s">
        <v>130</v>
      </c>
    </row>
    <row r="156" spans="1:65" s="14" customFormat="1" ht="11.25">
      <c r="B156" s="211"/>
      <c r="C156" s="212"/>
      <c r="D156" s="201" t="s">
        <v>154</v>
      </c>
      <c r="E156" s="213" t="s">
        <v>1</v>
      </c>
      <c r="F156" s="214" t="s">
        <v>156</v>
      </c>
      <c r="G156" s="212"/>
      <c r="H156" s="215">
        <v>379.5</v>
      </c>
      <c r="I156" s="216"/>
      <c r="J156" s="212"/>
      <c r="K156" s="212"/>
      <c r="L156" s="217"/>
      <c r="M156" s="218"/>
      <c r="N156" s="219"/>
      <c r="O156" s="219"/>
      <c r="P156" s="219"/>
      <c r="Q156" s="219"/>
      <c r="R156" s="219"/>
      <c r="S156" s="219"/>
      <c r="T156" s="220"/>
      <c r="AT156" s="221" t="s">
        <v>154</v>
      </c>
      <c r="AU156" s="221" t="s">
        <v>92</v>
      </c>
      <c r="AV156" s="14" t="s">
        <v>137</v>
      </c>
      <c r="AW156" s="14" t="s">
        <v>38</v>
      </c>
      <c r="AX156" s="14" t="s">
        <v>90</v>
      </c>
      <c r="AY156" s="221" t="s">
        <v>130</v>
      </c>
    </row>
    <row r="157" spans="1:65" s="2" customFormat="1" ht="16.5" customHeight="1">
      <c r="A157" s="34"/>
      <c r="B157" s="35"/>
      <c r="C157" s="186" t="s">
        <v>194</v>
      </c>
      <c r="D157" s="186" t="s">
        <v>132</v>
      </c>
      <c r="E157" s="187" t="s">
        <v>195</v>
      </c>
      <c r="F157" s="188" t="s">
        <v>196</v>
      </c>
      <c r="G157" s="189" t="s">
        <v>152</v>
      </c>
      <c r="H157" s="190">
        <v>379.5</v>
      </c>
      <c r="I157" s="191"/>
      <c r="J157" s="192">
        <f>ROUND(I157*H157,2)</f>
        <v>0</v>
      </c>
      <c r="K157" s="188" t="s">
        <v>136</v>
      </c>
      <c r="L157" s="39"/>
      <c r="M157" s="193" t="s">
        <v>1</v>
      </c>
      <c r="N157" s="194" t="s">
        <v>47</v>
      </c>
      <c r="O157" s="71"/>
      <c r="P157" s="195">
        <f>O157*H157</f>
        <v>0</v>
      </c>
      <c r="Q157" s="195">
        <v>0</v>
      </c>
      <c r="R157" s="195">
        <f>Q157*H157</f>
        <v>0</v>
      </c>
      <c r="S157" s="195">
        <v>0</v>
      </c>
      <c r="T157" s="196">
        <f>S157*H157</f>
        <v>0</v>
      </c>
      <c r="U157" s="34"/>
      <c r="V157" s="34"/>
      <c r="W157" s="34"/>
      <c r="X157" s="34"/>
      <c r="Y157" s="34"/>
      <c r="Z157" s="34"/>
      <c r="AA157" s="34"/>
      <c r="AB157" s="34"/>
      <c r="AC157" s="34"/>
      <c r="AD157" s="34"/>
      <c r="AE157" s="34"/>
      <c r="AR157" s="197" t="s">
        <v>137</v>
      </c>
      <c r="AT157" s="197" t="s">
        <v>132</v>
      </c>
      <c r="AU157" s="197" t="s">
        <v>92</v>
      </c>
      <c r="AY157" s="16" t="s">
        <v>130</v>
      </c>
      <c r="BE157" s="198">
        <f>IF(N157="základní",J157,0)</f>
        <v>0</v>
      </c>
      <c r="BF157" s="198">
        <f>IF(N157="snížená",J157,0)</f>
        <v>0</v>
      </c>
      <c r="BG157" s="198">
        <f>IF(N157="zákl. přenesená",J157,0)</f>
        <v>0</v>
      </c>
      <c r="BH157" s="198">
        <f>IF(N157="sníž. přenesená",J157,0)</f>
        <v>0</v>
      </c>
      <c r="BI157" s="198">
        <f>IF(N157="nulová",J157,0)</f>
        <v>0</v>
      </c>
      <c r="BJ157" s="16" t="s">
        <v>90</v>
      </c>
      <c r="BK157" s="198">
        <f>ROUND(I157*H157,2)</f>
        <v>0</v>
      </c>
      <c r="BL157" s="16" t="s">
        <v>137</v>
      </c>
      <c r="BM157" s="197" t="s">
        <v>197</v>
      </c>
    </row>
    <row r="158" spans="1:65" s="2" customFormat="1" ht="16.5" customHeight="1">
      <c r="A158" s="34"/>
      <c r="B158" s="35"/>
      <c r="C158" s="186" t="s">
        <v>198</v>
      </c>
      <c r="D158" s="186" t="s">
        <v>132</v>
      </c>
      <c r="E158" s="187" t="s">
        <v>199</v>
      </c>
      <c r="F158" s="188" t="s">
        <v>200</v>
      </c>
      <c r="G158" s="189" t="s">
        <v>174</v>
      </c>
      <c r="H158" s="190">
        <v>160.39400000000001</v>
      </c>
      <c r="I158" s="191"/>
      <c r="J158" s="192">
        <f>ROUND(I158*H158,2)</f>
        <v>0</v>
      </c>
      <c r="K158" s="188" t="s">
        <v>136</v>
      </c>
      <c r="L158" s="39"/>
      <c r="M158" s="193" t="s">
        <v>1</v>
      </c>
      <c r="N158" s="194" t="s">
        <v>47</v>
      </c>
      <c r="O158" s="71"/>
      <c r="P158" s="195">
        <f>O158*H158</f>
        <v>0</v>
      </c>
      <c r="Q158" s="195">
        <v>0</v>
      </c>
      <c r="R158" s="195">
        <f>Q158*H158</f>
        <v>0</v>
      </c>
      <c r="S158" s="195">
        <v>0</v>
      </c>
      <c r="T158" s="196">
        <f>S158*H158</f>
        <v>0</v>
      </c>
      <c r="U158" s="34"/>
      <c r="V158" s="34"/>
      <c r="W158" s="34"/>
      <c r="X158" s="34"/>
      <c r="Y158" s="34"/>
      <c r="Z158" s="34"/>
      <c r="AA158" s="34"/>
      <c r="AB158" s="34"/>
      <c r="AC158" s="34"/>
      <c r="AD158" s="34"/>
      <c r="AE158" s="34"/>
      <c r="AR158" s="197" t="s">
        <v>137</v>
      </c>
      <c r="AT158" s="197" t="s">
        <v>132</v>
      </c>
      <c r="AU158" s="197" t="s">
        <v>92</v>
      </c>
      <c r="AY158" s="16" t="s">
        <v>130</v>
      </c>
      <c r="BE158" s="198">
        <f>IF(N158="základní",J158,0)</f>
        <v>0</v>
      </c>
      <c r="BF158" s="198">
        <f>IF(N158="snížená",J158,0)</f>
        <v>0</v>
      </c>
      <c r="BG158" s="198">
        <f>IF(N158="zákl. přenesená",J158,0)</f>
        <v>0</v>
      </c>
      <c r="BH158" s="198">
        <f>IF(N158="sníž. přenesená",J158,0)</f>
        <v>0</v>
      </c>
      <c r="BI158" s="198">
        <f>IF(N158="nulová",J158,0)</f>
        <v>0</v>
      </c>
      <c r="BJ158" s="16" t="s">
        <v>90</v>
      </c>
      <c r="BK158" s="198">
        <f>ROUND(I158*H158,2)</f>
        <v>0</v>
      </c>
      <c r="BL158" s="16" t="s">
        <v>137</v>
      </c>
      <c r="BM158" s="197" t="s">
        <v>201</v>
      </c>
    </row>
    <row r="159" spans="1:65" s="13" customFormat="1" ht="11.25">
      <c r="B159" s="199"/>
      <c r="C159" s="200"/>
      <c r="D159" s="201" t="s">
        <v>154</v>
      </c>
      <c r="E159" s="202" t="s">
        <v>1</v>
      </c>
      <c r="F159" s="203" t="s">
        <v>202</v>
      </c>
      <c r="G159" s="200"/>
      <c r="H159" s="204">
        <v>156.54400000000001</v>
      </c>
      <c r="I159" s="205"/>
      <c r="J159" s="200"/>
      <c r="K159" s="200"/>
      <c r="L159" s="206"/>
      <c r="M159" s="207"/>
      <c r="N159" s="208"/>
      <c r="O159" s="208"/>
      <c r="P159" s="208"/>
      <c r="Q159" s="208"/>
      <c r="R159" s="208"/>
      <c r="S159" s="208"/>
      <c r="T159" s="209"/>
      <c r="AT159" s="210" t="s">
        <v>154</v>
      </c>
      <c r="AU159" s="210" t="s">
        <v>92</v>
      </c>
      <c r="AV159" s="13" t="s">
        <v>92</v>
      </c>
      <c r="AW159" s="13" t="s">
        <v>38</v>
      </c>
      <c r="AX159" s="13" t="s">
        <v>82</v>
      </c>
      <c r="AY159" s="210" t="s">
        <v>130</v>
      </c>
    </row>
    <row r="160" spans="1:65" s="13" customFormat="1" ht="11.25">
      <c r="B160" s="199"/>
      <c r="C160" s="200"/>
      <c r="D160" s="201" t="s">
        <v>154</v>
      </c>
      <c r="E160" s="202" t="s">
        <v>1</v>
      </c>
      <c r="F160" s="203" t="s">
        <v>203</v>
      </c>
      <c r="G160" s="200"/>
      <c r="H160" s="204">
        <v>3.85</v>
      </c>
      <c r="I160" s="205"/>
      <c r="J160" s="200"/>
      <c r="K160" s="200"/>
      <c r="L160" s="206"/>
      <c r="M160" s="207"/>
      <c r="N160" s="208"/>
      <c r="O160" s="208"/>
      <c r="P160" s="208"/>
      <c r="Q160" s="208"/>
      <c r="R160" s="208"/>
      <c r="S160" s="208"/>
      <c r="T160" s="209"/>
      <c r="AT160" s="210" t="s">
        <v>154</v>
      </c>
      <c r="AU160" s="210" t="s">
        <v>92</v>
      </c>
      <c r="AV160" s="13" t="s">
        <v>92</v>
      </c>
      <c r="AW160" s="13" t="s">
        <v>38</v>
      </c>
      <c r="AX160" s="13" t="s">
        <v>82</v>
      </c>
      <c r="AY160" s="210" t="s">
        <v>130</v>
      </c>
    </row>
    <row r="161" spans="1:65" s="14" customFormat="1" ht="11.25">
      <c r="B161" s="211"/>
      <c r="C161" s="212"/>
      <c r="D161" s="201" t="s">
        <v>154</v>
      </c>
      <c r="E161" s="213" t="s">
        <v>1</v>
      </c>
      <c r="F161" s="214" t="s">
        <v>156</v>
      </c>
      <c r="G161" s="212"/>
      <c r="H161" s="215">
        <v>160.39400000000001</v>
      </c>
      <c r="I161" s="216"/>
      <c r="J161" s="212"/>
      <c r="K161" s="212"/>
      <c r="L161" s="217"/>
      <c r="M161" s="218"/>
      <c r="N161" s="219"/>
      <c r="O161" s="219"/>
      <c r="P161" s="219"/>
      <c r="Q161" s="219"/>
      <c r="R161" s="219"/>
      <c r="S161" s="219"/>
      <c r="T161" s="220"/>
      <c r="AT161" s="221" t="s">
        <v>154</v>
      </c>
      <c r="AU161" s="221" t="s">
        <v>92</v>
      </c>
      <c r="AV161" s="14" t="s">
        <v>137</v>
      </c>
      <c r="AW161" s="14" t="s">
        <v>38</v>
      </c>
      <c r="AX161" s="14" t="s">
        <v>90</v>
      </c>
      <c r="AY161" s="221" t="s">
        <v>130</v>
      </c>
    </row>
    <row r="162" spans="1:65" s="2" customFormat="1" ht="16.5" customHeight="1">
      <c r="A162" s="34"/>
      <c r="B162" s="35"/>
      <c r="C162" s="186" t="s">
        <v>204</v>
      </c>
      <c r="D162" s="186" t="s">
        <v>132</v>
      </c>
      <c r="E162" s="187" t="s">
        <v>205</v>
      </c>
      <c r="F162" s="188" t="s">
        <v>206</v>
      </c>
      <c r="G162" s="189" t="s">
        <v>174</v>
      </c>
      <c r="H162" s="190">
        <v>96.238</v>
      </c>
      <c r="I162" s="191"/>
      <c r="J162" s="192">
        <f>ROUND(I162*H162,2)</f>
        <v>0</v>
      </c>
      <c r="K162" s="188" t="s">
        <v>136</v>
      </c>
      <c r="L162" s="39"/>
      <c r="M162" s="193" t="s">
        <v>1</v>
      </c>
      <c r="N162" s="194" t="s">
        <v>47</v>
      </c>
      <c r="O162" s="71"/>
      <c r="P162" s="195">
        <f>O162*H162</f>
        <v>0</v>
      </c>
      <c r="Q162" s="195">
        <v>0</v>
      </c>
      <c r="R162" s="195">
        <f>Q162*H162</f>
        <v>0</v>
      </c>
      <c r="S162" s="195">
        <v>0</v>
      </c>
      <c r="T162" s="196">
        <f>S162*H162</f>
        <v>0</v>
      </c>
      <c r="U162" s="34"/>
      <c r="V162" s="34"/>
      <c r="W162" s="34"/>
      <c r="X162" s="34"/>
      <c r="Y162" s="34"/>
      <c r="Z162" s="34"/>
      <c r="AA162" s="34"/>
      <c r="AB162" s="34"/>
      <c r="AC162" s="34"/>
      <c r="AD162" s="34"/>
      <c r="AE162" s="34"/>
      <c r="AR162" s="197" t="s">
        <v>137</v>
      </c>
      <c r="AT162" s="197" t="s">
        <v>132</v>
      </c>
      <c r="AU162" s="197" t="s">
        <v>92</v>
      </c>
      <c r="AY162" s="16" t="s">
        <v>130</v>
      </c>
      <c r="BE162" s="198">
        <f>IF(N162="základní",J162,0)</f>
        <v>0</v>
      </c>
      <c r="BF162" s="198">
        <f>IF(N162="snížená",J162,0)</f>
        <v>0</v>
      </c>
      <c r="BG162" s="198">
        <f>IF(N162="zákl. přenesená",J162,0)</f>
        <v>0</v>
      </c>
      <c r="BH162" s="198">
        <f>IF(N162="sníž. přenesená",J162,0)</f>
        <v>0</v>
      </c>
      <c r="BI162" s="198">
        <f>IF(N162="nulová",J162,0)</f>
        <v>0</v>
      </c>
      <c r="BJ162" s="16" t="s">
        <v>90</v>
      </c>
      <c r="BK162" s="198">
        <f>ROUND(I162*H162,2)</f>
        <v>0</v>
      </c>
      <c r="BL162" s="16" t="s">
        <v>137</v>
      </c>
      <c r="BM162" s="197" t="s">
        <v>207</v>
      </c>
    </row>
    <row r="163" spans="1:65" s="13" customFormat="1" ht="11.25">
      <c r="B163" s="199"/>
      <c r="C163" s="200"/>
      <c r="D163" s="201" t="s">
        <v>154</v>
      </c>
      <c r="E163" s="202" t="s">
        <v>1</v>
      </c>
      <c r="F163" s="203" t="s">
        <v>208</v>
      </c>
      <c r="G163" s="200"/>
      <c r="H163" s="204">
        <v>96.238</v>
      </c>
      <c r="I163" s="205"/>
      <c r="J163" s="200"/>
      <c r="K163" s="200"/>
      <c r="L163" s="206"/>
      <c r="M163" s="207"/>
      <c r="N163" s="208"/>
      <c r="O163" s="208"/>
      <c r="P163" s="208"/>
      <c r="Q163" s="208"/>
      <c r="R163" s="208"/>
      <c r="S163" s="208"/>
      <c r="T163" s="209"/>
      <c r="AT163" s="210" t="s">
        <v>154</v>
      </c>
      <c r="AU163" s="210" t="s">
        <v>92</v>
      </c>
      <c r="AV163" s="13" t="s">
        <v>92</v>
      </c>
      <c r="AW163" s="13" t="s">
        <v>38</v>
      </c>
      <c r="AX163" s="13" t="s">
        <v>82</v>
      </c>
      <c r="AY163" s="210" t="s">
        <v>130</v>
      </c>
    </row>
    <row r="164" spans="1:65" s="14" customFormat="1" ht="11.25">
      <c r="B164" s="211"/>
      <c r="C164" s="212"/>
      <c r="D164" s="201" t="s">
        <v>154</v>
      </c>
      <c r="E164" s="213" t="s">
        <v>1</v>
      </c>
      <c r="F164" s="214" t="s">
        <v>156</v>
      </c>
      <c r="G164" s="212"/>
      <c r="H164" s="215">
        <v>96.238</v>
      </c>
      <c r="I164" s="216"/>
      <c r="J164" s="212"/>
      <c r="K164" s="212"/>
      <c r="L164" s="217"/>
      <c r="M164" s="218"/>
      <c r="N164" s="219"/>
      <c r="O164" s="219"/>
      <c r="P164" s="219"/>
      <c r="Q164" s="219"/>
      <c r="R164" s="219"/>
      <c r="S164" s="219"/>
      <c r="T164" s="220"/>
      <c r="AT164" s="221" t="s">
        <v>154</v>
      </c>
      <c r="AU164" s="221" t="s">
        <v>92</v>
      </c>
      <c r="AV164" s="14" t="s">
        <v>137</v>
      </c>
      <c r="AW164" s="14" t="s">
        <v>38</v>
      </c>
      <c r="AX164" s="14" t="s">
        <v>90</v>
      </c>
      <c r="AY164" s="221" t="s">
        <v>130</v>
      </c>
    </row>
    <row r="165" spans="1:65" s="2" customFormat="1" ht="16.5" customHeight="1">
      <c r="A165" s="34"/>
      <c r="B165" s="35"/>
      <c r="C165" s="186" t="s">
        <v>8</v>
      </c>
      <c r="D165" s="186" t="s">
        <v>132</v>
      </c>
      <c r="E165" s="187" t="s">
        <v>209</v>
      </c>
      <c r="F165" s="188" t="s">
        <v>210</v>
      </c>
      <c r="G165" s="189" t="s">
        <v>174</v>
      </c>
      <c r="H165" s="190">
        <v>1254.6320000000001</v>
      </c>
      <c r="I165" s="191"/>
      <c r="J165" s="192">
        <f>ROUND(I165*H165,2)</f>
        <v>0</v>
      </c>
      <c r="K165" s="188" t="s">
        <v>136</v>
      </c>
      <c r="L165" s="39"/>
      <c r="M165" s="193" t="s">
        <v>1</v>
      </c>
      <c r="N165" s="194" t="s">
        <v>47</v>
      </c>
      <c r="O165" s="71"/>
      <c r="P165" s="195">
        <f>O165*H165</f>
        <v>0</v>
      </c>
      <c r="Q165" s="195">
        <v>0</v>
      </c>
      <c r="R165" s="195">
        <f>Q165*H165</f>
        <v>0</v>
      </c>
      <c r="S165" s="195">
        <v>0</v>
      </c>
      <c r="T165" s="196">
        <f>S165*H165</f>
        <v>0</v>
      </c>
      <c r="U165" s="34"/>
      <c r="V165" s="34"/>
      <c r="W165" s="34"/>
      <c r="X165" s="34"/>
      <c r="Y165" s="34"/>
      <c r="Z165" s="34"/>
      <c r="AA165" s="34"/>
      <c r="AB165" s="34"/>
      <c r="AC165" s="34"/>
      <c r="AD165" s="34"/>
      <c r="AE165" s="34"/>
      <c r="AR165" s="197" t="s">
        <v>137</v>
      </c>
      <c r="AT165" s="197" t="s">
        <v>132</v>
      </c>
      <c r="AU165" s="197" t="s">
        <v>92</v>
      </c>
      <c r="AY165" s="16" t="s">
        <v>130</v>
      </c>
      <c r="BE165" s="198">
        <f>IF(N165="základní",J165,0)</f>
        <v>0</v>
      </c>
      <c r="BF165" s="198">
        <f>IF(N165="snížená",J165,0)</f>
        <v>0</v>
      </c>
      <c r="BG165" s="198">
        <f>IF(N165="zákl. přenesená",J165,0)</f>
        <v>0</v>
      </c>
      <c r="BH165" s="198">
        <f>IF(N165="sníž. přenesená",J165,0)</f>
        <v>0</v>
      </c>
      <c r="BI165" s="198">
        <f>IF(N165="nulová",J165,0)</f>
        <v>0</v>
      </c>
      <c r="BJ165" s="16" t="s">
        <v>90</v>
      </c>
      <c r="BK165" s="198">
        <f>ROUND(I165*H165,2)</f>
        <v>0</v>
      </c>
      <c r="BL165" s="16" t="s">
        <v>137</v>
      </c>
      <c r="BM165" s="197" t="s">
        <v>211</v>
      </c>
    </row>
    <row r="166" spans="1:65" s="2" customFormat="1" ht="19.5">
      <c r="A166" s="34"/>
      <c r="B166" s="35"/>
      <c r="C166" s="36"/>
      <c r="D166" s="201" t="s">
        <v>168</v>
      </c>
      <c r="E166" s="36"/>
      <c r="F166" s="222" t="s">
        <v>212</v>
      </c>
      <c r="G166" s="36"/>
      <c r="H166" s="36"/>
      <c r="I166" s="223"/>
      <c r="J166" s="36"/>
      <c r="K166" s="36"/>
      <c r="L166" s="39"/>
      <c r="M166" s="224"/>
      <c r="N166" s="225"/>
      <c r="O166" s="71"/>
      <c r="P166" s="71"/>
      <c r="Q166" s="71"/>
      <c r="R166" s="71"/>
      <c r="S166" s="71"/>
      <c r="T166" s="72"/>
      <c r="U166" s="34"/>
      <c r="V166" s="34"/>
      <c r="W166" s="34"/>
      <c r="X166" s="34"/>
      <c r="Y166" s="34"/>
      <c r="Z166" s="34"/>
      <c r="AA166" s="34"/>
      <c r="AB166" s="34"/>
      <c r="AC166" s="34"/>
      <c r="AD166" s="34"/>
      <c r="AE166" s="34"/>
      <c r="AT166" s="16" t="s">
        <v>168</v>
      </c>
      <c r="AU166" s="16" t="s">
        <v>92</v>
      </c>
    </row>
    <row r="167" spans="1:65" s="13" customFormat="1" ht="11.25">
      <c r="B167" s="199"/>
      <c r="C167" s="200"/>
      <c r="D167" s="201" t="s">
        <v>154</v>
      </c>
      <c r="E167" s="200"/>
      <c r="F167" s="203" t="s">
        <v>213</v>
      </c>
      <c r="G167" s="200"/>
      <c r="H167" s="204">
        <v>1254.6320000000001</v>
      </c>
      <c r="I167" s="205"/>
      <c r="J167" s="200"/>
      <c r="K167" s="200"/>
      <c r="L167" s="206"/>
      <c r="M167" s="207"/>
      <c r="N167" s="208"/>
      <c r="O167" s="208"/>
      <c r="P167" s="208"/>
      <c r="Q167" s="208"/>
      <c r="R167" s="208"/>
      <c r="S167" s="208"/>
      <c r="T167" s="209"/>
      <c r="AT167" s="210" t="s">
        <v>154</v>
      </c>
      <c r="AU167" s="210" t="s">
        <v>92</v>
      </c>
      <c r="AV167" s="13" t="s">
        <v>92</v>
      </c>
      <c r="AW167" s="13" t="s">
        <v>4</v>
      </c>
      <c r="AX167" s="13" t="s">
        <v>90</v>
      </c>
      <c r="AY167" s="210" t="s">
        <v>130</v>
      </c>
    </row>
    <row r="168" spans="1:65" s="2" customFormat="1" ht="16.5" customHeight="1">
      <c r="A168" s="34"/>
      <c r="B168" s="35"/>
      <c r="C168" s="186" t="s">
        <v>214</v>
      </c>
      <c r="D168" s="186" t="s">
        <v>132</v>
      </c>
      <c r="E168" s="187" t="s">
        <v>215</v>
      </c>
      <c r="F168" s="188" t="s">
        <v>216</v>
      </c>
      <c r="G168" s="189" t="s">
        <v>174</v>
      </c>
      <c r="H168" s="190">
        <v>265.79599999999999</v>
      </c>
      <c r="I168" s="191"/>
      <c r="J168" s="192">
        <f>ROUND(I168*H168,2)</f>
        <v>0</v>
      </c>
      <c r="K168" s="188" t="s">
        <v>136</v>
      </c>
      <c r="L168" s="39"/>
      <c r="M168" s="193" t="s">
        <v>1</v>
      </c>
      <c r="N168" s="194" t="s">
        <v>47</v>
      </c>
      <c r="O168" s="71"/>
      <c r="P168" s="195">
        <f>O168*H168</f>
        <v>0</v>
      </c>
      <c r="Q168" s="195">
        <v>0</v>
      </c>
      <c r="R168" s="195">
        <f>Q168*H168</f>
        <v>0</v>
      </c>
      <c r="S168" s="195">
        <v>0</v>
      </c>
      <c r="T168" s="196">
        <f>S168*H168</f>
        <v>0</v>
      </c>
      <c r="U168" s="34"/>
      <c r="V168" s="34"/>
      <c r="W168" s="34"/>
      <c r="X168" s="34"/>
      <c r="Y168" s="34"/>
      <c r="Z168" s="34"/>
      <c r="AA168" s="34"/>
      <c r="AB168" s="34"/>
      <c r="AC168" s="34"/>
      <c r="AD168" s="34"/>
      <c r="AE168" s="34"/>
      <c r="AR168" s="197" t="s">
        <v>137</v>
      </c>
      <c r="AT168" s="197" t="s">
        <v>132</v>
      </c>
      <c r="AU168" s="197" t="s">
        <v>92</v>
      </c>
      <c r="AY168" s="16" t="s">
        <v>130</v>
      </c>
      <c r="BE168" s="198">
        <f>IF(N168="základní",J168,0)</f>
        <v>0</v>
      </c>
      <c r="BF168" s="198">
        <f>IF(N168="snížená",J168,0)</f>
        <v>0</v>
      </c>
      <c r="BG168" s="198">
        <f>IF(N168="zákl. přenesená",J168,0)</f>
        <v>0</v>
      </c>
      <c r="BH168" s="198">
        <f>IF(N168="sníž. přenesená",J168,0)</f>
        <v>0</v>
      </c>
      <c r="BI168" s="198">
        <f>IF(N168="nulová",J168,0)</f>
        <v>0</v>
      </c>
      <c r="BJ168" s="16" t="s">
        <v>90</v>
      </c>
      <c r="BK168" s="198">
        <f>ROUND(I168*H168,2)</f>
        <v>0</v>
      </c>
      <c r="BL168" s="16" t="s">
        <v>137</v>
      </c>
      <c r="BM168" s="197" t="s">
        <v>217</v>
      </c>
    </row>
    <row r="169" spans="1:65" s="13" customFormat="1" ht="11.25">
      <c r="B169" s="199"/>
      <c r="C169" s="200"/>
      <c r="D169" s="201" t="s">
        <v>154</v>
      </c>
      <c r="E169" s="202" t="s">
        <v>1</v>
      </c>
      <c r="F169" s="203" t="s">
        <v>218</v>
      </c>
      <c r="G169" s="200"/>
      <c r="H169" s="204">
        <v>77.974999999999994</v>
      </c>
      <c r="I169" s="205"/>
      <c r="J169" s="200"/>
      <c r="K169" s="200"/>
      <c r="L169" s="206"/>
      <c r="M169" s="207"/>
      <c r="N169" s="208"/>
      <c r="O169" s="208"/>
      <c r="P169" s="208"/>
      <c r="Q169" s="208"/>
      <c r="R169" s="208"/>
      <c r="S169" s="208"/>
      <c r="T169" s="209"/>
      <c r="AT169" s="210" t="s">
        <v>154</v>
      </c>
      <c r="AU169" s="210" t="s">
        <v>92</v>
      </c>
      <c r="AV169" s="13" t="s">
        <v>92</v>
      </c>
      <c r="AW169" s="13" t="s">
        <v>38</v>
      </c>
      <c r="AX169" s="13" t="s">
        <v>82</v>
      </c>
      <c r="AY169" s="210" t="s">
        <v>130</v>
      </c>
    </row>
    <row r="170" spans="1:65" s="13" customFormat="1" ht="11.25">
      <c r="B170" s="199"/>
      <c r="C170" s="200"/>
      <c r="D170" s="201" t="s">
        <v>154</v>
      </c>
      <c r="E170" s="202" t="s">
        <v>1</v>
      </c>
      <c r="F170" s="203" t="s">
        <v>219</v>
      </c>
      <c r="G170" s="200"/>
      <c r="H170" s="204">
        <v>187.821</v>
      </c>
      <c r="I170" s="205"/>
      <c r="J170" s="200"/>
      <c r="K170" s="200"/>
      <c r="L170" s="206"/>
      <c r="M170" s="207"/>
      <c r="N170" s="208"/>
      <c r="O170" s="208"/>
      <c r="P170" s="208"/>
      <c r="Q170" s="208"/>
      <c r="R170" s="208"/>
      <c r="S170" s="208"/>
      <c r="T170" s="209"/>
      <c r="AT170" s="210" t="s">
        <v>154</v>
      </c>
      <c r="AU170" s="210" t="s">
        <v>92</v>
      </c>
      <c r="AV170" s="13" t="s">
        <v>92</v>
      </c>
      <c r="AW170" s="13" t="s">
        <v>38</v>
      </c>
      <c r="AX170" s="13" t="s">
        <v>82</v>
      </c>
      <c r="AY170" s="210" t="s">
        <v>130</v>
      </c>
    </row>
    <row r="171" spans="1:65" s="14" customFormat="1" ht="11.25">
      <c r="B171" s="211"/>
      <c r="C171" s="212"/>
      <c r="D171" s="201" t="s">
        <v>154</v>
      </c>
      <c r="E171" s="213" t="s">
        <v>1</v>
      </c>
      <c r="F171" s="214" t="s">
        <v>156</v>
      </c>
      <c r="G171" s="212"/>
      <c r="H171" s="215">
        <v>265.79599999999999</v>
      </c>
      <c r="I171" s="216"/>
      <c r="J171" s="212"/>
      <c r="K171" s="212"/>
      <c r="L171" s="217"/>
      <c r="M171" s="218"/>
      <c r="N171" s="219"/>
      <c r="O171" s="219"/>
      <c r="P171" s="219"/>
      <c r="Q171" s="219"/>
      <c r="R171" s="219"/>
      <c r="S171" s="219"/>
      <c r="T171" s="220"/>
      <c r="AT171" s="221" t="s">
        <v>154</v>
      </c>
      <c r="AU171" s="221" t="s">
        <v>92</v>
      </c>
      <c r="AV171" s="14" t="s">
        <v>137</v>
      </c>
      <c r="AW171" s="14" t="s">
        <v>38</v>
      </c>
      <c r="AX171" s="14" t="s">
        <v>90</v>
      </c>
      <c r="AY171" s="221" t="s">
        <v>130</v>
      </c>
    </row>
    <row r="172" spans="1:65" s="2" customFormat="1" ht="24">
      <c r="A172" s="34"/>
      <c r="B172" s="35"/>
      <c r="C172" s="186" t="s">
        <v>220</v>
      </c>
      <c r="D172" s="186" t="s">
        <v>132</v>
      </c>
      <c r="E172" s="187" t="s">
        <v>221</v>
      </c>
      <c r="F172" s="188" t="s">
        <v>222</v>
      </c>
      <c r="G172" s="189" t="s">
        <v>174</v>
      </c>
      <c r="H172" s="190">
        <v>2657.96</v>
      </c>
      <c r="I172" s="191"/>
      <c r="J172" s="192">
        <f>ROUND(I172*H172,2)</f>
        <v>0</v>
      </c>
      <c r="K172" s="188" t="s">
        <v>136</v>
      </c>
      <c r="L172" s="39"/>
      <c r="M172" s="193" t="s">
        <v>1</v>
      </c>
      <c r="N172" s="194" t="s">
        <v>47</v>
      </c>
      <c r="O172" s="71"/>
      <c r="P172" s="195">
        <f>O172*H172</f>
        <v>0</v>
      </c>
      <c r="Q172" s="195">
        <v>0</v>
      </c>
      <c r="R172" s="195">
        <f>Q172*H172</f>
        <v>0</v>
      </c>
      <c r="S172" s="195">
        <v>0</v>
      </c>
      <c r="T172" s="196">
        <f>S172*H172</f>
        <v>0</v>
      </c>
      <c r="U172" s="34"/>
      <c r="V172" s="34"/>
      <c r="W172" s="34"/>
      <c r="X172" s="34"/>
      <c r="Y172" s="34"/>
      <c r="Z172" s="34"/>
      <c r="AA172" s="34"/>
      <c r="AB172" s="34"/>
      <c r="AC172" s="34"/>
      <c r="AD172" s="34"/>
      <c r="AE172" s="34"/>
      <c r="AR172" s="197" t="s">
        <v>137</v>
      </c>
      <c r="AT172" s="197" t="s">
        <v>132</v>
      </c>
      <c r="AU172" s="197" t="s">
        <v>92</v>
      </c>
      <c r="AY172" s="16" t="s">
        <v>130</v>
      </c>
      <c r="BE172" s="198">
        <f>IF(N172="základní",J172,0)</f>
        <v>0</v>
      </c>
      <c r="BF172" s="198">
        <f>IF(N172="snížená",J172,0)</f>
        <v>0</v>
      </c>
      <c r="BG172" s="198">
        <f>IF(N172="zákl. přenesená",J172,0)</f>
        <v>0</v>
      </c>
      <c r="BH172" s="198">
        <f>IF(N172="sníž. přenesená",J172,0)</f>
        <v>0</v>
      </c>
      <c r="BI172" s="198">
        <f>IF(N172="nulová",J172,0)</f>
        <v>0</v>
      </c>
      <c r="BJ172" s="16" t="s">
        <v>90</v>
      </c>
      <c r="BK172" s="198">
        <f>ROUND(I172*H172,2)</f>
        <v>0</v>
      </c>
      <c r="BL172" s="16" t="s">
        <v>137</v>
      </c>
      <c r="BM172" s="197" t="s">
        <v>223</v>
      </c>
    </row>
    <row r="173" spans="1:65" s="13" customFormat="1" ht="11.25">
      <c r="B173" s="199"/>
      <c r="C173" s="200"/>
      <c r="D173" s="201" t="s">
        <v>154</v>
      </c>
      <c r="E173" s="200"/>
      <c r="F173" s="203" t="s">
        <v>224</v>
      </c>
      <c r="G173" s="200"/>
      <c r="H173" s="204">
        <v>2657.96</v>
      </c>
      <c r="I173" s="205"/>
      <c r="J173" s="200"/>
      <c r="K173" s="200"/>
      <c r="L173" s="206"/>
      <c r="M173" s="207"/>
      <c r="N173" s="208"/>
      <c r="O173" s="208"/>
      <c r="P173" s="208"/>
      <c r="Q173" s="208"/>
      <c r="R173" s="208"/>
      <c r="S173" s="208"/>
      <c r="T173" s="209"/>
      <c r="AT173" s="210" t="s">
        <v>154</v>
      </c>
      <c r="AU173" s="210" t="s">
        <v>92</v>
      </c>
      <c r="AV173" s="13" t="s">
        <v>92</v>
      </c>
      <c r="AW173" s="13" t="s">
        <v>4</v>
      </c>
      <c r="AX173" s="13" t="s">
        <v>90</v>
      </c>
      <c r="AY173" s="210" t="s">
        <v>130</v>
      </c>
    </row>
    <row r="174" spans="1:65" s="2" customFormat="1" ht="16.5" customHeight="1">
      <c r="A174" s="34"/>
      <c r="B174" s="35"/>
      <c r="C174" s="186" t="s">
        <v>225</v>
      </c>
      <c r="D174" s="186" t="s">
        <v>132</v>
      </c>
      <c r="E174" s="187" t="s">
        <v>226</v>
      </c>
      <c r="F174" s="188" t="s">
        <v>227</v>
      </c>
      <c r="G174" s="189" t="s">
        <v>174</v>
      </c>
      <c r="H174" s="190">
        <v>265.79599999999999</v>
      </c>
      <c r="I174" s="191"/>
      <c r="J174" s="192">
        <f>ROUND(I174*H174,2)</f>
        <v>0</v>
      </c>
      <c r="K174" s="188" t="s">
        <v>136</v>
      </c>
      <c r="L174" s="39"/>
      <c r="M174" s="193" t="s">
        <v>1</v>
      </c>
      <c r="N174" s="194" t="s">
        <v>47</v>
      </c>
      <c r="O174" s="71"/>
      <c r="P174" s="195">
        <f>O174*H174</f>
        <v>0</v>
      </c>
      <c r="Q174" s="195">
        <v>0</v>
      </c>
      <c r="R174" s="195">
        <f>Q174*H174</f>
        <v>0</v>
      </c>
      <c r="S174" s="195">
        <v>0</v>
      </c>
      <c r="T174" s="196">
        <f>S174*H174</f>
        <v>0</v>
      </c>
      <c r="U174" s="34"/>
      <c r="V174" s="34"/>
      <c r="W174" s="34"/>
      <c r="X174" s="34"/>
      <c r="Y174" s="34"/>
      <c r="Z174" s="34"/>
      <c r="AA174" s="34"/>
      <c r="AB174" s="34"/>
      <c r="AC174" s="34"/>
      <c r="AD174" s="34"/>
      <c r="AE174" s="34"/>
      <c r="AR174" s="197" t="s">
        <v>137</v>
      </c>
      <c r="AT174" s="197" t="s">
        <v>132</v>
      </c>
      <c r="AU174" s="197" t="s">
        <v>92</v>
      </c>
      <c r="AY174" s="16" t="s">
        <v>130</v>
      </c>
      <c r="BE174" s="198">
        <f>IF(N174="základní",J174,0)</f>
        <v>0</v>
      </c>
      <c r="BF174" s="198">
        <f>IF(N174="snížená",J174,0)</f>
        <v>0</v>
      </c>
      <c r="BG174" s="198">
        <f>IF(N174="zákl. přenesená",J174,0)</f>
        <v>0</v>
      </c>
      <c r="BH174" s="198">
        <f>IF(N174="sníž. přenesená",J174,0)</f>
        <v>0</v>
      </c>
      <c r="BI174" s="198">
        <f>IF(N174="nulová",J174,0)</f>
        <v>0</v>
      </c>
      <c r="BJ174" s="16" t="s">
        <v>90</v>
      </c>
      <c r="BK174" s="198">
        <f>ROUND(I174*H174,2)</f>
        <v>0</v>
      </c>
      <c r="BL174" s="16" t="s">
        <v>137</v>
      </c>
      <c r="BM174" s="197" t="s">
        <v>228</v>
      </c>
    </row>
    <row r="175" spans="1:65" s="2" customFormat="1" ht="16.5" customHeight="1">
      <c r="A175" s="34"/>
      <c r="B175" s="35"/>
      <c r="C175" s="186" t="s">
        <v>229</v>
      </c>
      <c r="D175" s="186" t="s">
        <v>132</v>
      </c>
      <c r="E175" s="187" t="s">
        <v>230</v>
      </c>
      <c r="F175" s="188" t="s">
        <v>231</v>
      </c>
      <c r="G175" s="189" t="s">
        <v>232</v>
      </c>
      <c r="H175" s="190">
        <v>478.43299999999999</v>
      </c>
      <c r="I175" s="191"/>
      <c r="J175" s="192">
        <f>ROUND(I175*H175,2)</f>
        <v>0</v>
      </c>
      <c r="K175" s="188" t="s">
        <v>161</v>
      </c>
      <c r="L175" s="39"/>
      <c r="M175" s="193" t="s">
        <v>1</v>
      </c>
      <c r="N175" s="194" t="s">
        <v>47</v>
      </c>
      <c r="O175" s="71"/>
      <c r="P175" s="195">
        <f>O175*H175</f>
        <v>0</v>
      </c>
      <c r="Q175" s="195">
        <v>0</v>
      </c>
      <c r="R175" s="195">
        <f>Q175*H175</f>
        <v>0</v>
      </c>
      <c r="S175" s="195">
        <v>0</v>
      </c>
      <c r="T175" s="196">
        <f>S175*H175</f>
        <v>0</v>
      </c>
      <c r="U175" s="34"/>
      <c r="V175" s="34"/>
      <c r="W175" s="34"/>
      <c r="X175" s="34"/>
      <c r="Y175" s="34"/>
      <c r="Z175" s="34"/>
      <c r="AA175" s="34"/>
      <c r="AB175" s="34"/>
      <c r="AC175" s="34"/>
      <c r="AD175" s="34"/>
      <c r="AE175" s="34"/>
      <c r="AR175" s="197" t="s">
        <v>137</v>
      </c>
      <c r="AT175" s="197" t="s">
        <v>132</v>
      </c>
      <c r="AU175" s="197" t="s">
        <v>92</v>
      </c>
      <c r="AY175" s="16" t="s">
        <v>130</v>
      </c>
      <c r="BE175" s="198">
        <f>IF(N175="základní",J175,0)</f>
        <v>0</v>
      </c>
      <c r="BF175" s="198">
        <f>IF(N175="snížená",J175,0)</f>
        <v>0</v>
      </c>
      <c r="BG175" s="198">
        <f>IF(N175="zákl. přenesená",J175,0)</f>
        <v>0</v>
      </c>
      <c r="BH175" s="198">
        <f>IF(N175="sníž. přenesená",J175,0)</f>
        <v>0</v>
      </c>
      <c r="BI175" s="198">
        <f>IF(N175="nulová",J175,0)</f>
        <v>0</v>
      </c>
      <c r="BJ175" s="16" t="s">
        <v>90</v>
      </c>
      <c r="BK175" s="198">
        <f>ROUND(I175*H175,2)</f>
        <v>0</v>
      </c>
      <c r="BL175" s="16" t="s">
        <v>137</v>
      </c>
      <c r="BM175" s="197" t="s">
        <v>233</v>
      </c>
    </row>
    <row r="176" spans="1:65" s="13" customFormat="1" ht="11.25">
      <c r="B176" s="199"/>
      <c r="C176" s="200"/>
      <c r="D176" s="201" t="s">
        <v>154</v>
      </c>
      <c r="E176" s="200"/>
      <c r="F176" s="203" t="s">
        <v>234</v>
      </c>
      <c r="G176" s="200"/>
      <c r="H176" s="204">
        <v>478.43299999999999</v>
      </c>
      <c r="I176" s="205"/>
      <c r="J176" s="200"/>
      <c r="K176" s="200"/>
      <c r="L176" s="206"/>
      <c r="M176" s="207"/>
      <c r="N176" s="208"/>
      <c r="O176" s="208"/>
      <c r="P176" s="208"/>
      <c r="Q176" s="208"/>
      <c r="R176" s="208"/>
      <c r="S176" s="208"/>
      <c r="T176" s="209"/>
      <c r="AT176" s="210" t="s">
        <v>154</v>
      </c>
      <c r="AU176" s="210" t="s">
        <v>92</v>
      </c>
      <c r="AV176" s="13" t="s">
        <v>92</v>
      </c>
      <c r="AW176" s="13" t="s">
        <v>4</v>
      </c>
      <c r="AX176" s="13" t="s">
        <v>90</v>
      </c>
      <c r="AY176" s="210" t="s">
        <v>130</v>
      </c>
    </row>
    <row r="177" spans="1:65" s="2" customFormat="1" ht="16.5" customHeight="1">
      <c r="A177" s="34"/>
      <c r="B177" s="35"/>
      <c r="C177" s="186" t="s">
        <v>235</v>
      </c>
      <c r="D177" s="186" t="s">
        <v>132</v>
      </c>
      <c r="E177" s="187" t="s">
        <v>236</v>
      </c>
      <c r="F177" s="188" t="s">
        <v>237</v>
      </c>
      <c r="G177" s="189" t="s">
        <v>174</v>
      </c>
      <c r="H177" s="190">
        <v>627.31600000000003</v>
      </c>
      <c r="I177" s="191"/>
      <c r="J177" s="192">
        <f>ROUND(I177*H177,2)</f>
        <v>0</v>
      </c>
      <c r="K177" s="188" t="s">
        <v>136</v>
      </c>
      <c r="L177" s="39"/>
      <c r="M177" s="193" t="s">
        <v>1</v>
      </c>
      <c r="N177" s="194" t="s">
        <v>47</v>
      </c>
      <c r="O177" s="71"/>
      <c r="P177" s="195">
        <f>O177*H177</f>
        <v>0</v>
      </c>
      <c r="Q177" s="195">
        <v>0</v>
      </c>
      <c r="R177" s="195">
        <f>Q177*H177</f>
        <v>0</v>
      </c>
      <c r="S177" s="195">
        <v>0</v>
      </c>
      <c r="T177" s="196">
        <f>S177*H177</f>
        <v>0</v>
      </c>
      <c r="U177" s="34"/>
      <c r="V177" s="34"/>
      <c r="W177" s="34"/>
      <c r="X177" s="34"/>
      <c r="Y177" s="34"/>
      <c r="Z177" s="34"/>
      <c r="AA177" s="34"/>
      <c r="AB177" s="34"/>
      <c r="AC177" s="34"/>
      <c r="AD177" s="34"/>
      <c r="AE177" s="34"/>
      <c r="AR177" s="197" t="s">
        <v>137</v>
      </c>
      <c r="AT177" s="197" t="s">
        <v>132</v>
      </c>
      <c r="AU177" s="197" t="s">
        <v>92</v>
      </c>
      <c r="AY177" s="16" t="s">
        <v>130</v>
      </c>
      <c r="BE177" s="198">
        <f>IF(N177="základní",J177,0)</f>
        <v>0</v>
      </c>
      <c r="BF177" s="198">
        <f>IF(N177="snížená",J177,0)</f>
        <v>0</v>
      </c>
      <c r="BG177" s="198">
        <f>IF(N177="zákl. přenesená",J177,0)</f>
        <v>0</v>
      </c>
      <c r="BH177" s="198">
        <f>IF(N177="sníž. přenesená",J177,0)</f>
        <v>0</v>
      </c>
      <c r="BI177" s="198">
        <f>IF(N177="nulová",J177,0)</f>
        <v>0</v>
      </c>
      <c r="BJ177" s="16" t="s">
        <v>90</v>
      </c>
      <c r="BK177" s="198">
        <f>ROUND(I177*H177,2)</f>
        <v>0</v>
      </c>
      <c r="BL177" s="16" t="s">
        <v>137</v>
      </c>
      <c r="BM177" s="197" t="s">
        <v>238</v>
      </c>
    </row>
    <row r="178" spans="1:65" s="2" customFormat="1" ht="29.25">
      <c r="A178" s="34"/>
      <c r="B178" s="35"/>
      <c r="C178" s="36"/>
      <c r="D178" s="201" t="s">
        <v>168</v>
      </c>
      <c r="E178" s="36"/>
      <c r="F178" s="222" t="s">
        <v>239</v>
      </c>
      <c r="G178" s="36"/>
      <c r="H178" s="36"/>
      <c r="I178" s="223"/>
      <c r="J178" s="36"/>
      <c r="K178" s="36"/>
      <c r="L178" s="39"/>
      <c r="M178" s="224"/>
      <c r="N178" s="225"/>
      <c r="O178" s="71"/>
      <c r="P178" s="71"/>
      <c r="Q178" s="71"/>
      <c r="R178" s="71"/>
      <c r="S178" s="71"/>
      <c r="T178" s="72"/>
      <c r="U178" s="34"/>
      <c r="V178" s="34"/>
      <c r="W178" s="34"/>
      <c r="X178" s="34"/>
      <c r="Y178" s="34"/>
      <c r="Z178" s="34"/>
      <c r="AA178" s="34"/>
      <c r="AB178" s="34"/>
      <c r="AC178" s="34"/>
      <c r="AD178" s="34"/>
      <c r="AE178" s="34"/>
      <c r="AT178" s="16" t="s">
        <v>168</v>
      </c>
      <c r="AU178" s="16" t="s">
        <v>92</v>
      </c>
    </row>
    <row r="179" spans="1:65" s="13" customFormat="1" ht="11.25">
      <c r="B179" s="199"/>
      <c r="C179" s="200"/>
      <c r="D179" s="201" t="s">
        <v>154</v>
      </c>
      <c r="E179" s="202" t="s">
        <v>1</v>
      </c>
      <c r="F179" s="203" t="s">
        <v>240</v>
      </c>
      <c r="G179" s="200"/>
      <c r="H179" s="204">
        <v>627.31600000000003</v>
      </c>
      <c r="I179" s="205"/>
      <c r="J179" s="200"/>
      <c r="K179" s="200"/>
      <c r="L179" s="206"/>
      <c r="M179" s="207"/>
      <c r="N179" s="208"/>
      <c r="O179" s="208"/>
      <c r="P179" s="208"/>
      <c r="Q179" s="208"/>
      <c r="R179" s="208"/>
      <c r="S179" s="208"/>
      <c r="T179" s="209"/>
      <c r="AT179" s="210" t="s">
        <v>154</v>
      </c>
      <c r="AU179" s="210" t="s">
        <v>92</v>
      </c>
      <c r="AV179" s="13" t="s">
        <v>92</v>
      </c>
      <c r="AW179" s="13" t="s">
        <v>38</v>
      </c>
      <c r="AX179" s="13" t="s">
        <v>82</v>
      </c>
      <c r="AY179" s="210" t="s">
        <v>130</v>
      </c>
    </row>
    <row r="180" spans="1:65" s="14" customFormat="1" ht="11.25">
      <c r="B180" s="211"/>
      <c r="C180" s="212"/>
      <c r="D180" s="201" t="s">
        <v>154</v>
      </c>
      <c r="E180" s="213" t="s">
        <v>1</v>
      </c>
      <c r="F180" s="214" t="s">
        <v>156</v>
      </c>
      <c r="G180" s="212"/>
      <c r="H180" s="215">
        <v>627.31600000000003</v>
      </c>
      <c r="I180" s="216"/>
      <c r="J180" s="212"/>
      <c r="K180" s="212"/>
      <c r="L180" s="217"/>
      <c r="M180" s="218"/>
      <c r="N180" s="219"/>
      <c r="O180" s="219"/>
      <c r="P180" s="219"/>
      <c r="Q180" s="219"/>
      <c r="R180" s="219"/>
      <c r="S180" s="219"/>
      <c r="T180" s="220"/>
      <c r="AT180" s="221" t="s">
        <v>154</v>
      </c>
      <c r="AU180" s="221" t="s">
        <v>92</v>
      </c>
      <c r="AV180" s="14" t="s">
        <v>137</v>
      </c>
      <c r="AW180" s="14" t="s">
        <v>38</v>
      </c>
      <c r="AX180" s="14" t="s">
        <v>90</v>
      </c>
      <c r="AY180" s="221" t="s">
        <v>130</v>
      </c>
    </row>
    <row r="181" spans="1:65" s="2" customFormat="1" ht="16.5" customHeight="1">
      <c r="A181" s="34"/>
      <c r="B181" s="35"/>
      <c r="C181" s="186" t="s">
        <v>7</v>
      </c>
      <c r="D181" s="186" t="s">
        <v>132</v>
      </c>
      <c r="E181" s="187" t="s">
        <v>236</v>
      </c>
      <c r="F181" s="188" t="s">
        <v>237</v>
      </c>
      <c r="G181" s="189" t="s">
        <v>174</v>
      </c>
      <c r="H181" s="190">
        <v>5</v>
      </c>
      <c r="I181" s="191"/>
      <c r="J181" s="192">
        <f>ROUND(I181*H181,2)</f>
        <v>0</v>
      </c>
      <c r="K181" s="188" t="s">
        <v>136</v>
      </c>
      <c r="L181" s="39"/>
      <c r="M181" s="193" t="s">
        <v>1</v>
      </c>
      <c r="N181" s="194" t="s">
        <v>47</v>
      </c>
      <c r="O181" s="71"/>
      <c r="P181" s="195">
        <f>O181*H181</f>
        <v>0</v>
      </c>
      <c r="Q181" s="195">
        <v>0</v>
      </c>
      <c r="R181" s="195">
        <f>Q181*H181</f>
        <v>0</v>
      </c>
      <c r="S181" s="195">
        <v>0</v>
      </c>
      <c r="T181" s="196">
        <f>S181*H181</f>
        <v>0</v>
      </c>
      <c r="U181" s="34"/>
      <c r="V181" s="34"/>
      <c r="W181" s="34"/>
      <c r="X181" s="34"/>
      <c r="Y181" s="34"/>
      <c r="Z181" s="34"/>
      <c r="AA181" s="34"/>
      <c r="AB181" s="34"/>
      <c r="AC181" s="34"/>
      <c r="AD181" s="34"/>
      <c r="AE181" s="34"/>
      <c r="AR181" s="197" t="s">
        <v>137</v>
      </c>
      <c r="AT181" s="197" t="s">
        <v>132</v>
      </c>
      <c r="AU181" s="197" t="s">
        <v>92</v>
      </c>
      <c r="AY181" s="16" t="s">
        <v>130</v>
      </c>
      <c r="BE181" s="198">
        <f>IF(N181="základní",J181,0)</f>
        <v>0</v>
      </c>
      <c r="BF181" s="198">
        <f>IF(N181="snížená",J181,0)</f>
        <v>0</v>
      </c>
      <c r="BG181" s="198">
        <f>IF(N181="zákl. přenesená",J181,0)</f>
        <v>0</v>
      </c>
      <c r="BH181" s="198">
        <f>IF(N181="sníž. přenesená",J181,0)</f>
        <v>0</v>
      </c>
      <c r="BI181" s="198">
        <f>IF(N181="nulová",J181,0)</f>
        <v>0</v>
      </c>
      <c r="BJ181" s="16" t="s">
        <v>90</v>
      </c>
      <c r="BK181" s="198">
        <f>ROUND(I181*H181,2)</f>
        <v>0</v>
      </c>
      <c r="BL181" s="16" t="s">
        <v>137</v>
      </c>
      <c r="BM181" s="197" t="s">
        <v>241</v>
      </c>
    </row>
    <row r="182" spans="1:65" s="2" customFormat="1" ht="16.5" customHeight="1">
      <c r="A182" s="34"/>
      <c r="B182" s="35"/>
      <c r="C182" s="186" t="s">
        <v>242</v>
      </c>
      <c r="D182" s="186" t="s">
        <v>132</v>
      </c>
      <c r="E182" s="187" t="s">
        <v>236</v>
      </c>
      <c r="F182" s="188" t="s">
        <v>237</v>
      </c>
      <c r="G182" s="189" t="s">
        <v>174</v>
      </c>
      <c r="H182" s="190">
        <v>88.277000000000001</v>
      </c>
      <c r="I182" s="191"/>
      <c r="J182" s="192">
        <f>ROUND(I182*H182,2)</f>
        <v>0</v>
      </c>
      <c r="K182" s="188" t="s">
        <v>136</v>
      </c>
      <c r="L182" s="39"/>
      <c r="M182" s="193" t="s">
        <v>1</v>
      </c>
      <c r="N182" s="194" t="s">
        <v>47</v>
      </c>
      <c r="O182" s="71"/>
      <c r="P182" s="195">
        <f>O182*H182</f>
        <v>0</v>
      </c>
      <c r="Q182" s="195">
        <v>0</v>
      </c>
      <c r="R182" s="195">
        <f>Q182*H182</f>
        <v>0</v>
      </c>
      <c r="S182" s="195">
        <v>0</v>
      </c>
      <c r="T182" s="196">
        <f>S182*H182</f>
        <v>0</v>
      </c>
      <c r="U182" s="34"/>
      <c r="V182" s="34"/>
      <c r="W182" s="34"/>
      <c r="X182" s="34"/>
      <c r="Y182" s="34"/>
      <c r="Z182" s="34"/>
      <c r="AA182" s="34"/>
      <c r="AB182" s="34"/>
      <c r="AC182" s="34"/>
      <c r="AD182" s="34"/>
      <c r="AE182" s="34"/>
      <c r="AR182" s="197" t="s">
        <v>137</v>
      </c>
      <c r="AT182" s="197" t="s">
        <v>132</v>
      </c>
      <c r="AU182" s="197" t="s">
        <v>92</v>
      </c>
      <c r="AY182" s="16" t="s">
        <v>130</v>
      </c>
      <c r="BE182" s="198">
        <f>IF(N182="základní",J182,0)</f>
        <v>0</v>
      </c>
      <c r="BF182" s="198">
        <f>IF(N182="snížená",J182,0)</f>
        <v>0</v>
      </c>
      <c r="BG182" s="198">
        <f>IF(N182="zákl. přenesená",J182,0)</f>
        <v>0</v>
      </c>
      <c r="BH182" s="198">
        <f>IF(N182="sníž. přenesená",J182,0)</f>
        <v>0</v>
      </c>
      <c r="BI182" s="198">
        <f>IF(N182="nulová",J182,0)</f>
        <v>0</v>
      </c>
      <c r="BJ182" s="16" t="s">
        <v>90</v>
      </c>
      <c r="BK182" s="198">
        <f>ROUND(I182*H182,2)</f>
        <v>0</v>
      </c>
      <c r="BL182" s="16" t="s">
        <v>137</v>
      </c>
      <c r="BM182" s="197" t="s">
        <v>243</v>
      </c>
    </row>
    <row r="183" spans="1:65" s="13" customFormat="1" ht="11.25">
      <c r="B183" s="199"/>
      <c r="C183" s="200"/>
      <c r="D183" s="201" t="s">
        <v>154</v>
      </c>
      <c r="E183" s="202" t="s">
        <v>1</v>
      </c>
      <c r="F183" s="203" t="s">
        <v>244</v>
      </c>
      <c r="G183" s="200"/>
      <c r="H183" s="204">
        <v>88.277000000000001</v>
      </c>
      <c r="I183" s="205"/>
      <c r="J183" s="200"/>
      <c r="K183" s="200"/>
      <c r="L183" s="206"/>
      <c r="M183" s="207"/>
      <c r="N183" s="208"/>
      <c r="O183" s="208"/>
      <c r="P183" s="208"/>
      <c r="Q183" s="208"/>
      <c r="R183" s="208"/>
      <c r="S183" s="208"/>
      <c r="T183" s="209"/>
      <c r="AT183" s="210" t="s">
        <v>154</v>
      </c>
      <c r="AU183" s="210" t="s">
        <v>92</v>
      </c>
      <c r="AV183" s="13" t="s">
        <v>92</v>
      </c>
      <c r="AW183" s="13" t="s">
        <v>38</v>
      </c>
      <c r="AX183" s="13" t="s">
        <v>82</v>
      </c>
      <c r="AY183" s="210" t="s">
        <v>130</v>
      </c>
    </row>
    <row r="184" spans="1:65" s="14" customFormat="1" ht="11.25">
      <c r="B184" s="211"/>
      <c r="C184" s="212"/>
      <c r="D184" s="201" t="s">
        <v>154</v>
      </c>
      <c r="E184" s="213" t="s">
        <v>1</v>
      </c>
      <c r="F184" s="214" t="s">
        <v>156</v>
      </c>
      <c r="G184" s="212"/>
      <c r="H184" s="215">
        <v>88.277000000000001</v>
      </c>
      <c r="I184" s="216"/>
      <c r="J184" s="212"/>
      <c r="K184" s="212"/>
      <c r="L184" s="217"/>
      <c r="M184" s="218"/>
      <c r="N184" s="219"/>
      <c r="O184" s="219"/>
      <c r="P184" s="219"/>
      <c r="Q184" s="219"/>
      <c r="R184" s="219"/>
      <c r="S184" s="219"/>
      <c r="T184" s="220"/>
      <c r="AT184" s="221" t="s">
        <v>154</v>
      </c>
      <c r="AU184" s="221" t="s">
        <v>92</v>
      </c>
      <c r="AV184" s="14" t="s">
        <v>137</v>
      </c>
      <c r="AW184" s="14" t="s">
        <v>38</v>
      </c>
      <c r="AX184" s="14" t="s">
        <v>90</v>
      </c>
      <c r="AY184" s="221" t="s">
        <v>130</v>
      </c>
    </row>
    <row r="185" spans="1:65" s="2" customFormat="1" ht="16.5" customHeight="1">
      <c r="A185" s="34"/>
      <c r="B185" s="35"/>
      <c r="C185" s="226" t="s">
        <v>245</v>
      </c>
      <c r="D185" s="226" t="s">
        <v>246</v>
      </c>
      <c r="E185" s="227" t="s">
        <v>247</v>
      </c>
      <c r="F185" s="228" t="s">
        <v>248</v>
      </c>
      <c r="G185" s="229" t="s">
        <v>232</v>
      </c>
      <c r="H185" s="230">
        <v>176.554</v>
      </c>
      <c r="I185" s="231"/>
      <c r="J185" s="232">
        <f>ROUND(I185*H185,2)</f>
        <v>0</v>
      </c>
      <c r="K185" s="228" t="s">
        <v>136</v>
      </c>
      <c r="L185" s="233"/>
      <c r="M185" s="234" t="s">
        <v>1</v>
      </c>
      <c r="N185" s="235" t="s">
        <v>47</v>
      </c>
      <c r="O185" s="71"/>
      <c r="P185" s="195">
        <f>O185*H185</f>
        <v>0</v>
      </c>
      <c r="Q185" s="195">
        <v>1</v>
      </c>
      <c r="R185" s="195">
        <f>Q185*H185</f>
        <v>176.554</v>
      </c>
      <c r="S185" s="195">
        <v>0</v>
      </c>
      <c r="T185" s="196">
        <f>S185*H185</f>
        <v>0</v>
      </c>
      <c r="U185" s="34"/>
      <c r="V185" s="34"/>
      <c r="W185" s="34"/>
      <c r="X185" s="34"/>
      <c r="Y185" s="34"/>
      <c r="Z185" s="34"/>
      <c r="AA185" s="34"/>
      <c r="AB185" s="34"/>
      <c r="AC185" s="34"/>
      <c r="AD185" s="34"/>
      <c r="AE185" s="34"/>
      <c r="AR185" s="197" t="s">
        <v>171</v>
      </c>
      <c r="AT185" s="197" t="s">
        <v>246</v>
      </c>
      <c r="AU185" s="197" t="s">
        <v>92</v>
      </c>
      <c r="AY185" s="16" t="s">
        <v>130</v>
      </c>
      <c r="BE185" s="198">
        <f>IF(N185="základní",J185,0)</f>
        <v>0</v>
      </c>
      <c r="BF185" s="198">
        <f>IF(N185="snížená",J185,0)</f>
        <v>0</v>
      </c>
      <c r="BG185" s="198">
        <f>IF(N185="zákl. přenesená",J185,0)</f>
        <v>0</v>
      </c>
      <c r="BH185" s="198">
        <f>IF(N185="sníž. přenesená",J185,0)</f>
        <v>0</v>
      </c>
      <c r="BI185" s="198">
        <f>IF(N185="nulová",J185,0)</f>
        <v>0</v>
      </c>
      <c r="BJ185" s="16" t="s">
        <v>90</v>
      </c>
      <c r="BK185" s="198">
        <f>ROUND(I185*H185,2)</f>
        <v>0</v>
      </c>
      <c r="BL185" s="16" t="s">
        <v>137</v>
      </c>
      <c r="BM185" s="197" t="s">
        <v>249</v>
      </c>
    </row>
    <row r="186" spans="1:65" s="2" customFormat="1" ht="19.5">
      <c r="A186" s="34"/>
      <c r="B186" s="35"/>
      <c r="C186" s="36"/>
      <c r="D186" s="201" t="s">
        <v>168</v>
      </c>
      <c r="E186" s="36"/>
      <c r="F186" s="222" t="s">
        <v>250</v>
      </c>
      <c r="G186" s="36"/>
      <c r="H186" s="36"/>
      <c r="I186" s="223"/>
      <c r="J186" s="36"/>
      <c r="K186" s="36"/>
      <c r="L186" s="39"/>
      <c r="M186" s="224"/>
      <c r="N186" s="225"/>
      <c r="O186" s="71"/>
      <c r="P186" s="71"/>
      <c r="Q186" s="71"/>
      <c r="R186" s="71"/>
      <c r="S186" s="71"/>
      <c r="T186" s="72"/>
      <c r="U186" s="34"/>
      <c r="V186" s="34"/>
      <c r="W186" s="34"/>
      <c r="X186" s="34"/>
      <c r="Y186" s="34"/>
      <c r="Z186" s="34"/>
      <c r="AA186" s="34"/>
      <c r="AB186" s="34"/>
      <c r="AC186" s="34"/>
      <c r="AD186" s="34"/>
      <c r="AE186" s="34"/>
      <c r="AT186" s="16" t="s">
        <v>168</v>
      </c>
      <c r="AU186" s="16" t="s">
        <v>92</v>
      </c>
    </row>
    <row r="187" spans="1:65" s="13" customFormat="1" ht="11.25">
      <c r="B187" s="199"/>
      <c r="C187" s="200"/>
      <c r="D187" s="201" t="s">
        <v>154</v>
      </c>
      <c r="E187" s="200"/>
      <c r="F187" s="203" t="s">
        <v>251</v>
      </c>
      <c r="G187" s="200"/>
      <c r="H187" s="204">
        <v>176.554</v>
      </c>
      <c r="I187" s="205"/>
      <c r="J187" s="200"/>
      <c r="K187" s="200"/>
      <c r="L187" s="206"/>
      <c r="M187" s="207"/>
      <c r="N187" s="208"/>
      <c r="O187" s="208"/>
      <c r="P187" s="208"/>
      <c r="Q187" s="208"/>
      <c r="R187" s="208"/>
      <c r="S187" s="208"/>
      <c r="T187" s="209"/>
      <c r="AT187" s="210" t="s">
        <v>154</v>
      </c>
      <c r="AU187" s="210" t="s">
        <v>92</v>
      </c>
      <c r="AV187" s="13" t="s">
        <v>92</v>
      </c>
      <c r="AW187" s="13" t="s">
        <v>4</v>
      </c>
      <c r="AX187" s="13" t="s">
        <v>90</v>
      </c>
      <c r="AY187" s="210" t="s">
        <v>130</v>
      </c>
    </row>
    <row r="188" spans="1:65" s="2" customFormat="1" ht="16.5" customHeight="1">
      <c r="A188" s="34"/>
      <c r="B188" s="35"/>
      <c r="C188" s="186" t="s">
        <v>252</v>
      </c>
      <c r="D188" s="186" t="s">
        <v>132</v>
      </c>
      <c r="E188" s="187" t="s">
        <v>253</v>
      </c>
      <c r="F188" s="188" t="s">
        <v>254</v>
      </c>
      <c r="G188" s="189" t="s">
        <v>174</v>
      </c>
      <c r="H188" s="190">
        <v>57.75</v>
      </c>
      <c r="I188" s="191"/>
      <c r="J188" s="192">
        <f>ROUND(I188*H188,2)</f>
        <v>0</v>
      </c>
      <c r="K188" s="188" t="s">
        <v>136</v>
      </c>
      <c r="L188" s="39"/>
      <c r="M188" s="193" t="s">
        <v>1</v>
      </c>
      <c r="N188" s="194" t="s">
        <v>47</v>
      </c>
      <c r="O188" s="71"/>
      <c r="P188" s="195">
        <f>O188*H188</f>
        <v>0</v>
      </c>
      <c r="Q188" s="195">
        <v>0</v>
      </c>
      <c r="R188" s="195">
        <f>Q188*H188</f>
        <v>0</v>
      </c>
      <c r="S188" s="195">
        <v>0</v>
      </c>
      <c r="T188" s="196">
        <f>S188*H188</f>
        <v>0</v>
      </c>
      <c r="U188" s="34"/>
      <c r="V188" s="34"/>
      <c r="W188" s="34"/>
      <c r="X188" s="34"/>
      <c r="Y188" s="34"/>
      <c r="Z188" s="34"/>
      <c r="AA188" s="34"/>
      <c r="AB188" s="34"/>
      <c r="AC188" s="34"/>
      <c r="AD188" s="34"/>
      <c r="AE188" s="34"/>
      <c r="AR188" s="197" t="s">
        <v>137</v>
      </c>
      <c r="AT188" s="197" t="s">
        <v>132</v>
      </c>
      <c r="AU188" s="197" t="s">
        <v>92</v>
      </c>
      <c r="AY188" s="16" t="s">
        <v>130</v>
      </c>
      <c r="BE188" s="198">
        <f>IF(N188="základní",J188,0)</f>
        <v>0</v>
      </c>
      <c r="BF188" s="198">
        <f>IF(N188="snížená",J188,0)</f>
        <v>0</v>
      </c>
      <c r="BG188" s="198">
        <f>IF(N188="zákl. přenesená",J188,0)</f>
        <v>0</v>
      </c>
      <c r="BH188" s="198">
        <f>IF(N188="sníž. přenesená",J188,0)</f>
        <v>0</v>
      </c>
      <c r="BI188" s="198">
        <f>IF(N188="nulová",J188,0)</f>
        <v>0</v>
      </c>
      <c r="BJ188" s="16" t="s">
        <v>90</v>
      </c>
      <c r="BK188" s="198">
        <f>ROUND(I188*H188,2)</f>
        <v>0</v>
      </c>
      <c r="BL188" s="16" t="s">
        <v>137</v>
      </c>
      <c r="BM188" s="197" t="s">
        <v>255</v>
      </c>
    </row>
    <row r="189" spans="1:65" s="13" customFormat="1" ht="11.25">
      <c r="B189" s="199"/>
      <c r="C189" s="200"/>
      <c r="D189" s="201" t="s">
        <v>154</v>
      </c>
      <c r="E189" s="202" t="s">
        <v>1</v>
      </c>
      <c r="F189" s="203" t="s">
        <v>256</v>
      </c>
      <c r="G189" s="200"/>
      <c r="H189" s="204">
        <v>57.75</v>
      </c>
      <c r="I189" s="205"/>
      <c r="J189" s="200"/>
      <c r="K189" s="200"/>
      <c r="L189" s="206"/>
      <c r="M189" s="207"/>
      <c r="N189" s="208"/>
      <c r="O189" s="208"/>
      <c r="P189" s="208"/>
      <c r="Q189" s="208"/>
      <c r="R189" s="208"/>
      <c r="S189" s="208"/>
      <c r="T189" s="209"/>
      <c r="AT189" s="210" t="s">
        <v>154</v>
      </c>
      <c r="AU189" s="210" t="s">
        <v>92</v>
      </c>
      <c r="AV189" s="13" t="s">
        <v>92</v>
      </c>
      <c r="AW189" s="13" t="s">
        <v>38</v>
      </c>
      <c r="AX189" s="13" t="s">
        <v>82</v>
      </c>
      <c r="AY189" s="210" t="s">
        <v>130</v>
      </c>
    </row>
    <row r="190" spans="1:65" s="14" customFormat="1" ht="11.25">
      <c r="B190" s="211"/>
      <c r="C190" s="212"/>
      <c r="D190" s="201" t="s">
        <v>154</v>
      </c>
      <c r="E190" s="213" t="s">
        <v>1</v>
      </c>
      <c r="F190" s="214" t="s">
        <v>156</v>
      </c>
      <c r="G190" s="212"/>
      <c r="H190" s="215">
        <v>57.75</v>
      </c>
      <c r="I190" s="216"/>
      <c r="J190" s="212"/>
      <c r="K190" s="212"/>
      <c r="L190" s="217"/>
      <c r="M190" s="218"/>
      <c r="N190" s="219"/>
      <c r="O190" s="219"/>
      <c r="P190" s="219"/>
      <c r="Q190" s="219"/>
      <c r="R190" s="219"/>
      <c r="S190" s="219"/>
      <c r="T190" s="220"/>
      <c r="AT190" s="221" t="s">
        <v>154</v>
      </c>
      <c r="AU190" s="221" t="s">
        <v>92</v>
      </c>
      <c r="AV190" s="14" t="s">
        <v>137</v>
      </c>
      <c r="AW190" s="14" t="s">
        <v>38</v>
      </c>
      <c r="AX190" s="14" t="s">
        <v>90</v>
      </c>
      <c r="AY190" s="221" t="s">
        <v>130</v>
      </c>
    </row>
    <row r="191" spans="1:65" s="2" customFormat="1" ht="16.5" customHeight="1">
      <c r="A191" s="34"/>
      <c r="B191" s="35"/>
      <c r="C191" s="226" t="s">
        <v>257</v>
      </c>
      <c r="D191" s="226" t="s">
        <v>246</v>
      </c>
      <c r="E191" s="227" t="s">
        <v>247</v>
      </c>
      <c r="F191" s="228" t="s">
        <v>248</v>
      </c>
      <c r="G191" s="229" t="s">
        <v>232</v>
      </c>
      <c r="H191" s="230">
        <v>115.5</v>
      </c>
      <c r="I191" s="231"/>
      <c r="J191" s="232">
        <f>ROUND(I191*H191,2)</f>
        <v>0</v>
      </c>
      <c r="K191" s="228" t="s">
        <v>136</v>
      </c>
      <c r="L191" s="233"/>
      <c r="M191" s="234" t="s">
        <v>1</v>
      </c>
      <c r="N191" s="235" t="s">
        <v>47</v>
      </c>
      <c r="O191" s="71"/>
      <c r="P191" s="195">
        <f>O191*H191</f>
        <v>0</v>
      </c>
      <c r="Q191" s="195">
        <v>1</v>
      </c>
      <c r="R191" s="195">
        <f>Q191*H191</f>
        <v>115.5</v>
      </c>
      <c r="S191" s="195">
        <v>0</v>
      </c>
      <c r="T191" s="196">
        <f>S191*H191</f>
        <v>0</v>
      </c>
      <c r="U191" s="34"/>
      <c r="V191" s="34"/>
      <c r="W191" s="34"/>
      <c r="X191" s="34"/>
      <c r="Y191" s="34"/>
      <c r="Z191" s="34"/>
      <c r="AA191" s="34"/>
      <c r="AB191" s="34"/>
      <c r="AC191" s="34"/>
      <c r="AD191" s="34"/>
      <c r="AE191" s="34"/>
      <c r="AR191" s="197" t="s">
        <v>171</v>
      </c>
      <c r="AT191" s="197" t="s">
        <v>246</v>
      </c>
      <c r="AU191" s="197" t="s">
        <v>92</v>
      </c>
      <c r="AY191" s="16" t="s">
        <v>130</v>
      </c>
      <c r="BE191" s="198">
        <f>IF(N191="základní",J191,0)</f>
        <v>0</v>
      </c>
      <c r="BF191" s="198">
        <f>IF(N191="snížená",J191,0)</f>
        <v>0</v>
      </c>
      <c r="BG191" s="198">
        <f>IF(N191="zákl. přenesená",J191,0)</f>
        <v>0</v>
      </c>
      <c r="BH191" s="198">
        <f>IF(N191="sníž. přenesená",J191,0)</f>
        <v>0</v>
      </c>
      <c r="BI191" s="198">
        <f>IF(N191="nulová",J191,0)</f>
        <v>0</v>
      </c>
      <c r="BJ191" s="16" t="s">
        <v>90</v>
      </c>
      <c r="BK191" s="198">
        <f>ROUND(I191*H191,2)</f>
        <v>0</v>
      </c>
      <c r="BL191" s="16" t="s">
        <v>137</v>
      </c>
      <c r="BM191" s="197" t="s">
        <v>258</v>
      </c>
    </row>
    <row r="192" spans="1:65" s="2" customFormat="1" ht="19.5">
      <c r="A192" s="34"/>
      <c r="B192" s="35"/>
      <c r="C192" s="36"/>
      <c r="D192" s="201" t="s">
        <v>168</v>
      </c>
      <c r="E192" s="36"/>
      <c r="F192" s="222" t="s">
        <v>250</v>
      </c>
      <c r="G192" s="36"/>
      <c r="H192" s="36"/>
      <c r="I192" s="223"/>
      <c r="J192" s="36"/>
      <c r="K192" s="36"/>
      <c r="L192" s="39"/>
      <c r="M192" s="224"/>
      <c r="N192" s="225"/>
      <c r="O192" s="71"/>
      <c r="P192" s="71"/>
      <c r="Q192" s="71"/>
      <c r="R192" s="71"/>
      <c r="S192" s="71"/>
      <c r="T192" s="72"/>
      <c r="U192" s="34"/>
      <c r="V192" s="34"/>
      <c r="W192" s="34"/>
      <c r="X192" s="34"/>
      <c r="Y192" s="34"/>
      <c r="Z192" s="34"/>
      <c r="AA192" s="34"/>
      <c r="AB192" s="34"/>
      <c r="AC192" s="34"/>
      <c r="AD192" s="34"/>
      <c r="AE192" s="34"/>
      <c r="AT192" s="16" t="s">
        <v>168</v>
      </c>
      <c r="AU192" s="16" t="s">
        <v>92</v>
      </c>
    </row>
    <row r="193" spans="1:65" s="13" customFormat="1" ht="11.25">
      <c r="B193" s="199"/>
      <c r="C193" s="200"/>
      <c r="D193" s="201" t="s">
        <v>154</v>
      </c>
      <c r="E193" s="200"/>
      <c r="F193" s="203" t="s">
        <v>259</v>
      </c>
      <c r="G193" s="200"/>
      <c r="H193" s="204">
        <v>115.5</v>
      </c>
      <c r="I193" s="205"/>
      <c r="J193" s="200"/>
      <c r="K193" s="200"/>
      <c r="L193" s="206"/>
      <c r="M193" s="207"/>
      <c r="N193" s="208"/>
      <c r="O193" s="208"/>
      <c r="P193" s="208"/>
      <c r="Q193" s="208"/>
      <c r="R193" s="208"/>
      <c r="S193" s="208"/>
      <c r="T193" s="209"/>
      <c r="AT193" s="210" t="s">
        <v>154</v>
      </c>
      <c r="AU193" s="210" t="s">
        <v>92</v>
      </c>
      <c r="AV193" s="13" t="s">
        <v>92</v>
      </c>
      <c r="AW193" s="13" t="s">
        <v>4</v>
      </c>
      <c r="AX193" s="13" t="s">
        <v>90</v>
      </c>
      <c r="AY193" s="210" t="s">
        <v>130</v>
      </c>
    </row>
    <row r="194" spans="1:65" s="2" customFormat="1" ht="16.5" customHeight="1">
      <c r="A194" s="34"/>
      <c r="B194" s="35"/>
      <c r="C194" s="186" t="s">
        <v>260</v>
      </c>
      <c r="D194" s="186" t="s">
        <v>132</v>
      </c>
      <c r="E194" s="187" t="s">
        <v>261</v>
      </c>
      <c r="F194" s="188" t="s">
        <v>262</v>
      </c>
      <c r="G194" s="189" t="s">
        <v>152</v>
      </c>
      <c r="H194" s="190">
        <v>243.23</v>
      </c>
      <c r="I194" s="191"/>
      <c r="J194" s="192">
        <f>ROUND(I194*H194,2)</f>
        <v>0</v>
      </c>
      <c r="K194" s="188" t="s">
        <v>136</v>
      </c>
      <c r="L194" s="39"/>
      <c r="M194" s="193" t="s">
        <v>1</v>
      </c>
      <c r="N194" s="194" t="s">
        <v>47</v>
      </c>
      <c r="O194" s="71"/>
      <c r="P194" s="195">
        <f>O194*H194</f>
        <v>0</v>
      </c>
      <c r="Q194" s="195">
        <v>0</v>
      </c>
      <c r="R194" s="195">
        <f>Q194*H194</f>
        <v>0</v>
      </c>
      <c r="S194" s="195">
        <v>0</v>
      </c>
      <c r="T194" s="196">
        <f>S194*H194</f>
        <v>0</v>
      </c>
      <c r="U194" s="34"/>
      <c r="V194" s="34"/>
      <c r="W194" s="34"/>
      <c r="X194" s="34"/>
      <c r="Y194" s="34"/>
      <c r="Z194" s="34"/>
      <c r="AA194" s="34"/>
      <c r="AB194" s="34"/>
      <c r="AC194" s="34"/>
      <c r="AD194" s="34"/>
      <c r="AE194" s="34"/>
      <c r="AR194" s="197" t="s">
        <v>137</v>
      </c>
      <c r="AT194" s="197" t="s">
        <v>132</v>
      </c>
      <c r="AU194" s="197" t="s">
        <v>92</v>
      </c>
      <c r="AY194" s="16" t="s">
        <v>130</v>
      </c>
      <c r="BE194" s="198">
        <f>IF(N194="základní",J194,0)</f>
        <v>0</v>
      </c>
      <c r="BF194" s="198">
        <f>IF(N194="snížená",J194,0)</f>
        <v>0</v>
      </c>
      <c r="BG194" s="198">
        <f>IF(N194="zákl. přenesená",J194,0)</f>
        <v>0</v>
      </c>
      <c r="BH194" s="198">
        <f>IF(N194="sníž. přenesená",J194,0)</f>
        <v>0</v>
      </c>
      <c r="BI194" s="198">
        <f>IF(N194="nulová",J194,0)</f>
        <v>0</v>
      </c>
      <c r="BJ194" s="16" t="s">
        <v>90</v>
      </c>
      <c r="BK194" s="198">
        <f>ROUND(I194*H194,2)</f>
        <v>0</v>
      </c>
      <c r="BL194" s="16" t="s">
        <v>137</v>
      </c>
      <c r="BM194" s="197" t="s">
        <v>263</v>
      </c>
    </row>
    <row r="195" spans="1:65" s="13" customFormat="1" ht="11.25">
      <c r="B195" s="199"/>
      <c r="C195" s="200"/>
      <c r="D195" s="201" t="s">
        <v>154</v>
      </c>
      <c r="E195" s="202" t="s">
        <v>1</v>
      </c>
      <c r="F195" s="203" t="s">
        <v>264</v>
      </c>
      <c r="G195" s="200"/>
      <c r="H195" s="204">
        <v>87</v>
      </c>
      <c r="I195" s="205"/>
      <c r="J195" s="200"/>
      <c r="K195" s="200"/>
      <c r="L195" s="206"/>
      <c r="M195" s="207"/>
      <c r="N195" s="208"/>
      <c r="O195" s="208"/>
      <c r="P195" s="208"/>
      <c r="Q195" s="208"/>
      <c r="R195" s="208"/>
      <c r="S195" s="208"/>
      <c r="T195" s="209"/>
      <c r="AT195" s="210" t="s">
        <v>154</v>
      </c>
      <c r="AU195" s="210" t="s">
        <v>92</v>
      </c>
      <c r="AV195" s="13" t="s">
        <v>92</v>
      </c>
      <c r="AW195" s="13" t="s">
        <v>38</v>
      </c>
      <c r="AX195" s="13" t="s">
        <v>82</v>
      </c>
      <c r="AY195" s="210" t="s">
        <v>130</v>
      </c>
    </row>
    <row r="196" spans="1:65" s="13" customFormat="1" ht="11.25">
      <c r="B196" s="199"/>
      <c r="C196" s="200"/>
      <c r="D196" s="201" t="s">
        <v>154</v>
      </c>
      <c r="E196" s="202" t="s">
        <v>1</v>
      </c>
      <c r="F196" s="203" t="s">
        <v>265</v>
      </c>
      <c r="G196" s="200"/>
      <c r="H196" s="204">
        <v>156.22999999999999</v>
      </c>
      <c r="I196" s="205"/>
      <c r="J196" s="200"/>
      <c r="K196" s="200"/>
      <c r="L196" s="206"/>
      <c r="M196" s="207"/>
      <c r="N196" s="208"/>
      <c r="O196" s="208"/>
      <c r="P196" s="208"/>
      <c r="Q196" s="208"/>
      <c r="R196" s="208"/>
      <c r="S196" s="208"/>
      <c r="T196" s="209"/>
      <c r="AT196" s="210" t="s">
        <v>154</v>
      </c>
      <c r="AU196" s="210" t="s">
        <v>92</v>
      </c>
      <c r="AV196" s="13" t="s">
        <v>92</v>
      </c>
      <c r="AW196" s="13" t="s">
        <v>38</v>
      </c>
      <c r="AX196" s="13" t="s">
        <v>82</v>
      </c>
      <c r="AY196" s="210" t="s">
        <v>130</v>
      </c>
    </row>
    <row r="197" spans="1:65" s="14" customFormat="1" ht="11.25">
      <c r="B197" s="211"/>
      <c r="C197" s="212"/>
      <c r="D197" s="201" t="s">
        <v>154</v>
      </c>
      <c r="E197" s="213" t="s">
        <v>1</v>
      </c>
      <c r="F197" s="214" t="s">
        <v>156</v>
      </c>
      <c r="G197" s="212"/>
      <c r="H197" s="215">
        <v>243.23</v>
      </c>
      <c r="I197" s="216"/>
      <c r="J197" s="212"/>
      <c r="K197" s="212"/>
      <c r="L197" s="217"/>
      <c r="M197" s="218"/>
      <c r="N197" s="219"/>
      <c r="O197" s="219"/>
      <c r="P197" s="219"/>
      <c r="Q197" s="219"/>
      <c r="R197" s="219"/>
      <c r="S197" s="219"/>
      <c r="T197" s="220"/>
      <c r="AT197" s="221" t="s">
        <v>154</v>
      </c>
      <c r="AU197" s="221" t="s">
        <v>92</v>
      </c>
      <c r="AV197" s="14" t="s">
        <v>137</v>
      </c>
      <c r="AW197" s="14" t="s">
        <v>38</v>
      </c>
      <c r="AX197" s="14" t="s">
        <v>90</v>
      </c>
      <c r="AY197" s="221" t="s">
        <v>130</v>
      </c>
    </row>
    <row r="198" spans="1:65" s="2" customFormat="1" ht="16.5" customHeight="1">
      <c r="A198" s="34"/>
      <c r="B198" s="35"/>
      <c r="C198" s="186" t="s">
        <v>266</v>
      </c>
      <c r="D198" s="186" t="s">
        <v>132</v>
      </c>
      <c r="E198" s="187" t="s">
        <v>267</v>
      </c>
      <c r="F198" s="188" t="s">
        <v>268</v>
      </c>
      <c r="G198" s="189" t="s">
        <v>174</v>
      </c>
      <c r="H198" s="190">
        <v>627.31600000000003</v>
      </c>
      <c r="I198" s="191"/>
      <c r="J198" s="192">
        <f>ROUND(I198*H198,2)</f>
        <v>0</v>
      </c>
      <c r="K198" s="188" t="s">
        <v>136</v>
      </c>
      <c r="L198" s="39"/>
      <c r="M198" s="193" t="s">
        <v>1</v>
      </c>
      <c r="N198" s="194" t="s">
        <v>47</v>
      </c>
      <c r="O198" s="71"/>
      <c r="P198" s="195">
        <f>O198*H198</f>
        <v>0</v>
      </c>
      <c r="Q198" s="195">
        <v>0</v>
      </c>
      <c r="R198" s="195">
        <f>Q198*H198</f>
        <v>0</v>
      </c>
      <c r="S198" s="195">
        <v>0</v>
      </c>
      <c r="T198" s="196">
        <f>S198*H198</f>
        <v>0</v>
      </c>
      <c r="U198" s="34"/>
      <c r="V198" s="34"/>
      <c r="W198" s="34"/>
      <c r="X198" s="34"/>
      <c r="Y198" s="34"/>
      <c r="Z198" s="34"/>
      <c r="AA198" s="34"/>
      <c r="AB198" s="34"/>
      <c r="AC198" s="34"/>
      <c r="AD198" s="34"/>
      <c r="AE198" s="34"/>
      <c r="AR198" s="197" t="s">
        <v>269</v>
      </c>
      <c r="AT198" s="197" t="s">
        <v>132</v>
      </c>
      <c r="AU198" s="197" t="s">
        <v>92</v>
      </c>
      <c r="AY198" s="16" t="s">
        <v>130</v>
      </c>
      <c r="BE198" s="198">
        <f>IF(N198="základní",J198,0)</f>
        <v>0</v>
      </c>
      <c r="BF198" s="198">
        <f>IF(N198="snížená",J198,0)</f>
        <v>0</v>
      </c>
      <c r="BG198" s="198">
        <f>IF(N198="zákl. přenesená",J198,0)</f>
        <v>0</v>
      </c>
      <c r="BH198" s="198">
        <f>IF(N198="sníž. přenesená",J198,0)</f>
        <v>0</v>
      </c>
      <c r="BI198" s="198">
        <f>IF(N198="nulová",J198,0)</f>
        <v>0</v>
      </c>
      <c r="BJ198" s="16" t="s">
        <v>90</v>
      </c>
      <c r="BK198" s="198">
        <f>ROUND(I198*H198,2)</f>
        <v>0</v>
      </c>
      <c r="BL198" s="16" t="s">
        <v>269</v>
      </c>
      <c r="BM198" s="197" t="s">
        <v>270</v>
      </c>
    </row>
    <row r="199" spans="1:65" s="12" customFormat="1" ht="20.85" customHeight="1">
      <c r="B199" s="170"/>
      <c r="C199" s="171"/>
      <c r="D199" s="172" t="s">
        <v>81</v>
      </c>
      <c r="E199" s="184" t="s">
        <v>225</v>
      </c>
      <c r="F199" s="184" t="s">
        <v>271</v>
      </c>
      <c r="G199" s="171"/>
      <c r="H199" s="171"/>
      <c r="I199" s="174"/>
      <c r="J199" s="185">
        <f>BK199</f>
        <v>0</v>
      </c>
      <c r="K199" s="171"/>
      <c r="L199" s="176"/>
      <c r="M199" s="177"/>
      <c r="N199" s="178"/>
      <c r="O199" s="178"/>
      <c r="P199" s="179">
        <f>SUM(P200:P219)</f>
        <v>0</v>
      </c>
      <c r="Q199" s="178"/>
      <c r="R199" s="179">
        <f>SUM(R200:R219)</f>
        <v>27.229950000000002</v>
      </c>
      <c r="S199" s="178"/>
      <c r="T199" s="180">
        <f>SUM(T200:T219)</f>
        <v>0</v>
      </c>
      <c r="AR199" s="181" t="s">
        <v>90</v>
      </c>
      <c r="AT199" s="182" t="s">
        <v>81</v>
      </c>
      <c r="AU199" s="182" t="s">
        <v>92</v>
      </c>
      <c r="AY199" s="181" t="s">
        <v>130</v>
      </c>
      <c r="BK199" s="183">
        <f>SUM(BK200:BK219)</f>
        <v>0</v>
      </c>
    </row>
    <row r="200" spans="1:65" s="2" customFormat="1" ht="21.75" customHeight="1">
      <c r="A200" s="34"/>
      <c r="B200" s="35"/>
      <c r="C200" s="186" t="s">
        <v>272</v>
      </c>
      <c r="D200" s="186" t="s">
        <v>132</v>
      </c>
      <c r="E200" s="187" t="s">
        <v>273</v>
      </c>
      <c r="F200" s="188" t="s">
        <v>274</v>
      </c>
      <c r="G200" s="189" t="s">
        <v>152</v>
      </c>
      <c r="H200" s="190">
        <v>165</v>
      </c>
      <c r="I200" s="191"/>
      <c r="J200" s="192">
        <f>ROUND(I200*H200,2)</f>
        <v>0</v>
      </c>
      <c r="K200" s="188" t="s">
        <v>136</v>
      </c>
      <c r="L200" s="39"/>
      <c r="M200" s="193" t="s">
        <v>1</v>
      </c>
      <c r="N200" s="194" t="s">
        <v>47</v>
      </c>
      <c r="O200" s="71"/>
      <c r="P200" s="195">
        <f>O200*H200</f>
        <v>0</v>
      </c>
      <c r="Q200" s="195">
        <v>0</v>
      </c>
      <c r="R200" s="195">
        <f>Q200*H200</f>
        <v>0</v>
      </c>
      <c r="S200" s="195">
        <v>0</v>
      </c>
      <c r="T200" s="196">
        <f>S200*H200</f>
        <v>0</v>
      </c>
      <c r="U200" s="34"/>
      <c r="V200" s="34"/>
      <c r="W200" s="34"/>
      <c r="X200" s="34"/>
      <c r="Y200" s="34"/>
      <c r="Z200" s="34"/>
      <c r="AA200" s="34"/>
      <c r="AB200" s="34"/>
      <c r="AC200" s="34"/>
      <c r="AD200" s="34"/>
      <c r="AE200" s="34"/>
      <c r="AR200" s="197" t="s">
        <v>137</v>
      </c>
      <c r="AT200" s="197" t="s">
        <v>132</v>
      </c>
      <c r="AU200" s="197" t="s">
        <v>142</v>
      </c>
      <c r="AY200" s="16" t="s">
        <v>130</v>
      </c>
      <c r="BE200" s="198">
        <f>IF(N200="základní",J200,0)</f>
        <v>0</v>
      </c>
      <c r="BF200" s="198">
        <f>IF(N200="snížená",J200,0)</f>
        <v>0</v>
      </c>
      <c r="BG200" s="198">
        <f>IF(N200="zákl. přenesená",J200,0)</f>
        <v>0</v>
      </c>
      <c r="BH200" s="198">
        <f>IF(N200="sníž. přenesená",J200,0)</f>
        <v>0</v>
      </c>
      <c r="BI200" s="198">
        <f>IF(N200="nulová",J200,0)</f>
        <v>0</v>
      </c>
      <c r="BJ200" s="16" t="s">
        <v>90</v>
      </c>
      <c r="BK200" s="198">
        <f>ROUND(I200*H200,2)</f>
        <v>0</v>
      </c>
      <c r="BL200" s="16" t="s">
        <v>137</v>
      </c>
      <c r="BM200" s="197" t="s">
        <v>275</v>
      </c>
    </row>
    <row r="201" spans="1:65" s="13" customFormat="1" ht="11.25">
      <c r="B201" s="199"/>
      <c r="C201" s="200"/>
      <c r="D201" s="201" t="s">
        <v>154</v>
      </c>
      <c r="E201" s="202" t="s">
        <v>1</v>
      </c>
      <c r="F201" s="203" t="s">
        <v>276</v>
      </c>
      <c r="G201" s="200"/>
      <c r="H201" s="204">
        <v>165</v>
      </c>
      <c r="I201" s="205"/>
      <c r="J201" s="200"/>
      <c r="K201" s="200"/>
      <c r="L201" s="206"/>
      <c r="M201" s="207"/>
      <c r="N201" s="208"/>
      <c r="O201" s="208"/>
      <c r="P201" s="208"/>
      <c r="Q201" s="208"/>
      <c r="R201" s="208"/>
      <c r="S201" s="208"/>
      <c r="T201" s="209"/>
      <c r="AT201" s="210" t="s">
        <v>154</v>
      </c>
      <c r="AU201" s="210" t="s">
        <v>142</v>
      </c>
      <c r="AV201" s="13" t="s">
        <v>92</v>
      </c>
      <c r="AW201" s="13" t="s">
        <v>38</v>
      </c>
      <c r="AX201" s="13" t="s">
        <v>82</v>
      </c>
      <c r="AY201" s="210" t="s">
        <v>130</v>
      </c>
    </row>
    <row r="202" spans="1:65" s="14" customFormat="1" ht="11.25">
      <c r="B202" s="211"/>
      <c r="C202" s="212"/>
      <c r="D202" s="201" t="s">
        <v>154</v>
      </c>
      <c r="E202" s="213" t="s">
        <v>1</v>
      </c>
      <c r="F202" s="214" t="s">
        <v>156</v>
      </c>
      <c r="G202" s="212"/>
      <c r="H202" s="215">
        <v>165</v>
      </c>
      <c r="I202" s="216"/>
      <c r="J202" s="212"/>
      <c r="K202" s="212"/>
      <c r="L202" s="217"/>
      <c r="M202" s="218"/>
      <c r="N202" s="219"/>
      <c r="O202" s="219"/>
      <c r="P202" s="219"/>
      <c r="Q202" s="219"/>
      <c r="R202" s="219"/>
      <c r="S202" s="219"/>
      <c r="T202" s="220"/>
      <c r="AT202" s="221" t="s">
        <v>154</v>
      </c>
      <c r="AU202" s="221" t="s">
        <v>142</v>
      </c>
      <c r="AV202" s="14" t="s">
        <v>137</v>
      </c>
      <c r="AW202" s="14" t="s">
        <v>38</v>
      </c>
      <c r="AX202" s="14" t="s">
        <v>90</v>
      </c>
      <c r="AY202" s="221" t="s">
        <v>130</v>
      </c>
    </row>
    <row r="203" spans="1:65" s="2" customFormat="1" ht="16.5" customHeight="1">
      <c r="A203" s="34"/>
      <c r="B203" s="35"/>
      <c r="C203" s="186" t="s">
        <v>277</v>
      </c>
      <c r="D203" s="186" t="s">
        <v>132</v>
      </c>
      <c r="E203" s="187" t="s">
        <v>278</v>
      </c>
      <c r="F203" s="188" t="s">
        <v>279</v>
      </c>
      <c r="G203" s="189" t="s">
        <v>152</v>
      </c>
      <c r="H203" s="190">
        <v>165</v>
      </c>
      <c r="I203" s="191"/>
      <c r="J203" s="192">
        <f>ROUND(I203*H203,2)</f>
        <v>0</v>
      </c>
      <c r="K203" s="188" t="s">
        <v>136</v>
      </c>
      <c r="L203" s="39"/>
      <c r="M203" s="193" t="s">
        <v>1</v>
      </c>
      <c r="N203" s="194" t="s">
        <v>47</v>
      </c>
      <c r="O203" s="71"/>
      <c r="P203" s="195">
        <f>O203*H203</f>
        <v>0</v>
      </c>
      <c r="Q203" s="195">
        <v>0</v>
      </c>
      <c r="R203" s="195">
        <f>Q203*H203</f>
        <v>0</v>
      </c>
      <c r="S203" s="195">
        <v>0</v>
      </c>
      <c r="T203" s="196">
        <f>S203*H203</f>
        <v>0</v>
      </c>
      <c r="U203" s="34"/>
      <c r="V203" s="34"/>
      <c r="W203" s="34"/>
      <c r="X203" s="34"/>
      <c r="Y203" s="34"/>
      <c r="Z203" s="34"/>
      <c r="AA203" s="34"/>
      <c r="AB203" s="34"/>
      <c r="AC203" s="34"/>
      <c r="AD203" s="34"/>
      <c r="AE203" s="34"/>
      <c r="AR203" s="197" t="s">
        <v>137</v>
      </c>
      <c r="AT203" s="197" t="s">
        <v>132</v>
      </c>
      <c r="AU203" s="197" t="s">
        <v>142</v>
      </c>
      <c r="AY203" s="16" t="s">
        <v>130</v>
      </c>
      <c r="BE203" s="198">
        <f>IF(N203="základní",J203,0)</f>
        <v>0</v>
      </c>
      <c r="BF203" s="198">
        <f>IF(N203="snížená",J203,0)</f>
        <v>0</v>
      </c>
      <c r="BG203" s="198">
        <f>IF(N203="zákl. přenesená",J203,0)</f>
        <v>0</v>
      </c>
      <c r="BH203" s="198">
        <f>IF(N203="sníž. přenesená",J203,0)</f>
        <v>0</v>
      </c>
      <c r="BI203" s="198">
        <f>IF(N203="nulová",J203,0)</f>
        <v>0</v>
      </c>
      <c r="BJ203" s="16" t="s">
        <v>90</v>
      </c>
      <c r="BK203" s="198">
        <f>ROUND(I203*H203,2)</f>
        <v>0</v>
      </c>
      <c r="BL203" s="16" t="s">
        <v>137</v>
      </c>
      <c r="BM203" s="197" t="s">
        <v>280</v>
      </c>
    </row>
    <row r="204" spans="1:65" s="13" customFormat="1" ht="11.25">
      <c r="B204" s="199"/>
      <c r="C204" s="200"/>
      <c r="D204" s="201" t="s">
        <v>154</v>
      </c>
      <c r="E204" s="202" t="s">
        <v>1</v>
      </c>
      <c r="F204" s="203" t="s">
        <v>276</v>
      </c>
      <c r="G204" s="200"/>
      <c r="H204" s="204">
        <v>165</v>
      </c>
      <c r="I204" s="205"/>
      <c r="J204" s="200"/>
      <c r="K204" s="200"/>
      <c r="L204" s="206"/>
      <c r="M204" s="207"/>
      <c r="N204" s="208"/>
      <c r="O204" s="208"/>
      <c r="P204" s="208"/>
      <c r="Q204" s="208"/>
      <c r="R204" s="208"/>
      <c r="S204" s="208"/>
      <c r="T204" s="209"/>
      <c r="AT204" s="210" t="s">
        <v>154</v>
      </c>
      <c r="AU204" s="210" t="s">
        <v>142</v>
      </c>
      <c r="AV204" s="13" t="s">
        <v>92</v>
      </c>
      <c r="AW204" s="13" t="s">
        <v>38</v>
      </c>
      <c r="AX204" s="13" t="s">
        <v>82</v>
      </c>
      <c r="AY204" s="210" t="s">
        <v>130</v>
      </c>
    </row>
    <row r="205" spans="1:65" s="14" customFormat="1" ht="11.25">
      <c r="B205" s="211"/>
      <c r="C205" s="212"/>
      <c r="D205" s="201" t="s">
        <v>154</v>
      </c>
      <c r="E205" s="213" t="s">
        <v>1</v>
      </c>
      <c r="F205" s="214" t="s">
        <v>156</v>
      </c>
      <c r="G205" s="212"/>
      <c r="H205" s="215">
        <v>165</v>
      </c>
      <c r="I205" s="216"/>
      <c r="J205" s="212"/>
      <c r="K205" s="212"/>
      <c r="L205" s="217"/>
      <c r="M205" s="218"/>
      <c r="N205" s="219"/>
      <c r="O205" s="219"/>
      <c r="P205" s="219"/>
      <c r="Q205" s="219"/>
      <c r="R205" s="219"/>
      <c r="S205" s="219"/>
      <c r="T205" s="220"/>
      <c r="AT205" s="221" t="s">
        <v>154</v>
      </c>
      <c r="AU205" s="221" t="s">
        <v>142</v>
      </c>
      <c r="AV205" s="14" t="s">
        <v>137</v>
      </c>
      <c r="AW205" s="14" t="s">
        <v>38</v>
      </c>
      <c r="AX205" s="14" t="s">
        <v>90</v>
      </c>
      <c r="AY205" s="221" t="s">
        <v>130</v>
      </c>
    </row>
    <row r="206" spans="1:65" s="2" customFormat="1" ht="16.5" customHeight="1">
      <c r="A206" s="34"/>
      <c r="B206" s="35"/>
      <c r="C206" s="226" t="s">
        <v>281</v>
      </c>
      <c r="D206" s="226" t="s">
        <v>246</v>
      </c>
      <c r="E206" s="227" t="s">
        <v>282</v>
      </c>
      <c r="F206" s="228" t="s">
        <v>283</v>
      </c>
      <c r="G206" s="229" t="s">
        <v>174</v>
      </c>
      <c r="H206" s="230">
        <v>27.225000000000001</v>
      </c>
      <c r="I206" s="231"/>
      <c r="J206" s="232">
        <f>ROUND(I206*H206,2)</f>
        <v>0</v>
      </c>
      <c r="K206" s="228" t="s">
        <v>161</v>
      </c>
      <c r="L206" s="233"/>
      <c r="M206" s="234" t="s">
        <v>1</v>
      </c>
      <c r="N206" s="235" t="s">
        <v>47</v>
      </c>
      <c r="O206" s="71"/>
      <c r="P206" s="195">
        <f>O206*H206</f>
        <v>0</v>
      </c>
      <c r="Q206" s="195">
        <v>1</v>
      </c>
      <c r="R206" s="195">
        <f>Q206*H206</f>
        <v>27.225000000000001</v>
      </c>
      <c r="S206" s="195">
        <v>0</v>
      </c>
      <c r="T206" s="196">
        <f>S206*H206</f>
        <v>0</v>
      </c>
      <c r="U206" s="34"/>
      <c r="V206" s="34"/>
      <c r="W206" s="34"/>
      <c r="X206" s="34"/>
      <c r="Y206" s="34"/>
      <c r="Z206" s="34"/>
      <c r="AA206" s="34"/>
      <c r="AB206" s="34"/>
      <c r="AC206" s="34"/>
      <c r="AD206" s="34"/>
      <c r="AE206" s="34"/>
      <c r="AR206" s="197" t="s">
        <v>171</v>
      </c>
      <c r="AT206" s="197" t="s">
        <v>246</v>
      </c>
      <c r="AU206" s="197" t="s">
        <v>142</v>
      </c>
      <c r="AY206" s="16" t="s">
        <v>130</v>
      </c>
      <c r="BE206" s="198">
        <f>IF(N206="základní",J206,0)</f>
        <v>0</v>
      </c>
      <c r="BF206" s="198">
        <f>IF(N206="snížená",J206,0)</f>
        <v>0</v>
      </c>
      <c r="BG206" s="198">
        <f>IF(N206="zákl. přenesená",J206,0)</f>
        <v>0</v>
      </c>
      <c r="BH206" s="198">
        <f>IF(N206="sníž. přenesená",J206,0)</f>
        <v>0</v>
      </c>
      <c r="BI206" s="198">
        <f>IF(N206="nulová",J206,0)</f>
        <v>0</v>
      </c>
      <c r="BJ206" s="16" t="s">
        <v>90</v>
      </c>
      <c r="BK206" s="198">
        <f>ROUND(I206*H206,2)</f>
        <v>0</v>
      </c>
      <c r="BL206" s="16" t="s">
        <v>137</v>
      </c>
      <c r="BM206" s="197" t="s">
        <v>284</v>
      </c>
    </row>
    <row r="207" spans="1:65" s="2" customFormat="1" ht="29.25">
      <c r="A207" s="34"/>
      <c r="B207" s="35"/>
      <c r="C207" s="36"/>
      <c r="D207" s="201" t="s">
        <v>168</v>
      </c>
      <c r="E207" s="36"/>
      <c r="F207" s="222" t="s">
        <v>285</v>
      </c>
      <c r="G207" s="36"/>
      <c r="H207" s="36"/>
      <c r="I207" s="223"/>
      <c r="J207" s="36"/>
      <c r="K207" s="36"/>
      <c r="L207" s="39"/>
      <c r="M207" s="224"/>
      <c r="N207" s="225"/>
      <c r="O207" s="71"/>
      <c r="P207" s="71"/>
      <c r="Q207" s="71"/>
      <c r="R207" s="71"/>
      <c r="S207" s="71"/>
      <c r="T207" s="72"/>
      <c r="U207" s="34"/>
      <c r="V207" s="34"/>
      <c r="W207" s="34"/>
      <c r="X207" s="34"/>
      <c r="Y207" s="34"/>
      <c r="Z207" s="34"/>
      <c r="AA207" s="34"/>
      <c r="AB207" s="34"/>
      <c r="AC207" s="34"/>
      <c r="AD207" s="34"/>
      <c r="AE207" s="34"/>
      <c r="AT207" s="16" t="s">
        <v>168</v>
      </c>
      <c r="AU207" s="16" t="s">
        <v>142</v>
      </c>
    </row>
    <row r="208" spans="1:65" s="13" customFormat="1" ht="11.25">
      <c r="B208" s="199"/>
      <c r="C208" s="200"/>
      <c r="D208" s="201" t="s">
        <v>154</v>
      </c>
      <c r="E208" s="200"/>
      <c r="F208" s="203" t="s">
        <v>286</v>
      </c>
      <c r="G208" s="200"/>
      <c r="H208" s="204">
        <v>27.225000000000001</v>
      </c>
      <c r="I208" s="205"/>
      <c r="J208" s="200"/>
      <c r="K208" s="200"/>
      <c r="L208" s="206"/>
      <c r="M208" s="207"/>
      <c r="N208" s="208"/>
      <c r="O208" s="208"/>
      <c r="P208" s="208"/>
      <c r="Q208" s="208"/>
      <c r="R208" s="208"/>
      <c r="S208" s="208"/>
      <c r="T208" s="209"/>
      <c r="AT208" s="210" t="s">
        <v>154</v>
      </c>
      <c r="AU208" s="210" t="s">
        <v>142</v>
      </c>
      <c r="AV208" s="13" t="s">
        <v>92</v>
      </c>
      <c r="AW208" s="13" t="s">
        <v>4</v>
      </c>
      <c r="AX208" s="13" t="s">
        <v>90</v>
      </c>
      <c r="AY208" s="210" t="s">
        <v>130</v>
      </c>
    </row>
    <row r="209" spans="1:65" s="2" customFormat="1" ht="16.5" customHeight="1">
      <c r="A209" s="34"/>
      <c r="B209" s="35"/>
      <c r="C209" s="186" t="s">
        <v>287</v>
      </c>
      <c r="D209" s="186" t="s">
        <v>132</v>
      </c>
      <c r="E209" s="187" t="s">
        <v>288</v>
      </c>
      <c r="F209" s="188" t="s">
        <v>289</v>
      </c>
      <c r="G209" s="189" t="s">
        <v>152</v>
      </c>
      <c r="H209" s="190">
        <v>165</v>
      </c>
      <c r="I209" s="191"/>
      <c r="J209" s="192">
        <f>ROUND(I209*H209,2)</f>
        <v>0</v>
      </c>
      <c r="K209" s="188" t="s">
        <v>136</v>
      </c>
      <c r="L209" s="39"/>
      <c r="M209" s="193" t="s">
        <v>1</v>
      </c>
      <c r="N209" s="194" t="s">
        <v>47</v>
      </c>
      <c r="O209" s="71"/>
      <c r="P209" s="195">
        <f>O209*H209</f>
        <v>0</v>
      </c>
      <c r="Q209" s="195">
        <v>0</v>
      </c>
      <c r="R209" s="195">
        <f>Q209*H209</f>
        <v>0</v>
      </c>
      <c r="S209" s="195">
        <v>0</v>
      </c>
      <c r="T209" s="196">
        <f>S209*H209</f>
        <v>0</v>
      </c>
      <c r="U209" s="34"/>
      <c r="V209" s="34"/>
      <c r="W209" s="34"/>
      <c r="X209" s="34"/>
      <c r="Y209" s="34"/>
      <c r="Z209" s="34"/>
      <c r="AA209" s="34"/>
      <c r="AB209" s="34"/>
      <c r="AC209" s="34"/>
      <c r="AD209" s="34"/>
      <c r="AE209" s="34"/>
      <c r="AR209" s="197" t="s">
        <v>137</v>
      </c>
      <c r="AT209" s="197" t="s">
        <v>132</v>
      </c>
      <c r="AU209" s="197" t="s">
        <v>142</v>
      </c>
      <c r="AY209" s="16" t="s">
        <v>130</v>
      </c>
      <c r="BE209" s="198">
        <f>IF(N209="základní",J209,0)</f>
        <v>0</v>
      </c>
      <c r="BF209" s="198">
        <f>IF(N209="snížená",J209,0)</f>
        <v>0</v>
      </c>
      <c r="BG209" s="198">
        <f>IF(N209="zákl. přenesená",J209,0)</f>
        <v>0</v>
      </c>
      <c r="BH209" s="198">
        <f>IF(N209="sníž. přenesená",J209,0)</f>
        <v>0</v>
      </c>
      <c r="BI209" s="198">
        <f>IF(N209="nulová",J209,0)</f>
        <v>0</v>
      </c>
      <c r="BJ209" s="16" t="s">
        <v>90</v>
      </c>
      <c r="BK209" s="198">
        <f>ROUND(I209*H209,2)</f>
        <v>0</v>
      </c>
      <c r="BL209" s="16" t="s">
        <v>137</v>
      </c>
      <c r="BM209" s="197" t="s">
        <v>290</v>
      </c>
    </row>
    <row r="210" spans="1:65" s="13" customFormat="1" ht="11.25">
      <c r="B210" s="199"/>
      <c r="C210" s="200"/>
      <c r="D210" s="201" t="s">
        <v>154</v>
      </c>
      <c r="E210" s="202" t="s">
        <v>1</v>
      </c>
      <c r="F210" s="203" t="s">
        <v>276</v>
      </c>
      <c r="G210" s="200"/>
      <c r="H210" s="204">
        <v>165</v>
      </c>
      <c r="I210" s="205"/>
      <c r="J210" s="200"/>
      <c r="K210" s="200"/>
      <c r="L210" s="206"/>
      <c r="M210" s="207"/>
      <c r="N210" s="208"/>
      <c r="O210" s="208"/>
      <c r="P210" s="208"/>
      <c r="Q210" s="208"/>
      <c r="R210" s="208"/>
      <c r="S210" s="208"/>
      <c r="T210" s="209"/>
      <c r="AT210" s="210" t="s">
        <v>154</v>
      </c>
      <c r="AU210" s="210" t="s">
        <v>142</v>
      </c>
      <c r="AV210" s="13" t="s">
        <v>92</v>
      </c>
      <c r="AW210" s="13" t="s">
        <v>38</v>
      </c>
      <c r="AX210" s="13" t="s">
        <v>82</v>
      </c>
      <c r="AY210" s="210" t="s">
        <v>130</v>
      </c>
    </row>
    <row r="211" spans="1:65" s="14" customFormat="1" ht="11.25">
      <c r="B211" s="211"/>
      <c r="C211" s="212"/>
      <c r="D211" s="201" t="s">
        <v>154</v>
      </c>
      <c r="E211" s="213" t="s">
        <v>1</v>
      </c>
      <c r="F211" s="214" t="s">
        <v>156</v>
      </c>
      <c r="G211" s="212"/>
      <c r="H211" s="215">
        <v>165</v>
      </c>
      <c r="I211" s="216"/>
      <c r="J211" s="212"/>
      <c r="K211" s="212"/>
      <c r="L211" s="217"/>
      <c r="M211" s="218"/>
      <c r="N211" s="219"/>
      <c r="O211" s="219"/>
      <c r="P211" s="219"/>
      <c r="Q211" s="219"/>
      <c r="R211" s="219"/>
      <c r="S211" s="219"/>
      <c r="T211" s="220"/>
      <c r="AT211" s="221" t="s">
        <v>154</v>
      </c>
      <c r="AU211" s="221" t="s">
        <v>142</v>
      </c>
      <c r="AV211" s="14" t="s">
        <v>137</v>
      </c>
      <c r="AW211" s="14" t="s">
        <v>38</v>
      </c>
      <c r="AX211" s="14" t="s">
        <v>90</v>
      </c>
      <c r="AY211" s="221" t="s">
        <v>130</v>
      </c>
    </row>
    <row r="212" spans="1:65" s="2" customFormat="1" ht="16.5" customHeight="1">
      <c r="A212" s="34"/>
      <c r="B212" s="35"/>
      <c r="C212" s="226" t="s">
        <v>291</v>
      </c>
      <c r="D212" s="226" t="s">
        <v>246</v>
      </c>
      <c r="E212" s="227" t="s">
        <v>292</v>
      </c>
      <c r="F212" s="228" t="s">
        <v>293</v>
      </c>
      <c r="G212" s="229" t="s">
        <v>294</v>
      </c>
      <c r="H212" s="230">
        <v>4.95</v>
      </c>
      <c r="I212" s="231"/>
      <c r="J212" s="232">
        <f>ROUND(I212*H212,2)</f>
        <v>0</v>
      </c>
      <c r="K212" s="228" t="s">
        <v>136</v>
      </c>
      <c r="L212" s="233"/>
      <c r="M212" s="234" t="s">
        <v>1</v>
      </c>
      <c r="N212" s="235" t="s">
        <v>47</v>
      </c>
      <c r="O212" s="71"/>
      <c r="P212" s="195">
        <f>O212*H212</f>
        <v>0</v>
      </c>
      <c r="Q212" s="195">
        <v>1E-3</v>
      </c>
      <c r="R212" s="195">
        <f>Q212*H212</f>
        <v>4.9500000000000004E-3</v>
      </c>
      <c r="S212" s="195">
        <v>0</v>
      </c>
      <c r="T212" s="196">
        <f>S212*H212</f>
        <v>0</v>
      </c>
      <c r="U212" s="34"/>
      <c r="V212" s="34"/>
      <c r="W212" s="34"/>
      <c r="X212" s="34"/>
      <c r="Y212" s="34"/>
      <c r="Z212" s="34"/>
      <c r="AA212" s="34"/>
      <c r="AB212" s="34"/>
      <c r="AC212" s="34"/>
      <c r="AD212" s="34"/>
      <c r="AE212" s="34"/>
      <c r="AR212" s="197" t="s">
        <v>171</v>
      </c>
      <c r="AT212" s="197" t="s">
        <v>246</v>
      </c>
      <c r="AU212" s="197" t="s">
        <v>142</v>
      </c>
      <c r="AY212" s="16" t="s">
        <v>130</v>
      </c>
      <c r="BE212" s="198">
        <f>IF(N212="základní",J212,0)</f>
        <v>0</v>
      </c>
      <c r="BF212" s="198">
        <f>IF(N212="snížená",J212,0)</f>
        <v>0</v>
      </c>
      <c r="BG212" s="198">
        <f>IF(N212="zákl. přenesená",J212,0)</f>
        <v>0</v>
      </c>
      <c r="BH212" s="198">
        <f>IF(N212="sníž. přenesená",J212,0)</f>
        <v>0</v>
      </c>
      <c r="BI212" s="198">
        <f>IF(N212="nulová",J212,0)</f>
        <v>0</v>
      </c>
      <c r="BJ212" s="16" t="s">
        <v>90</v>
      </c>
      <c r="BK212" s="198">
        <f>ROUND(I212*H212,2)</f>
        <v>0</v>
      </c>
      <c r="BL212" s="16" t="s">
        <v>137</v>
      </c>
      <c r="BM212" s="197" t="s">
        <v>295</v>
      </c>
    </row>
    <row r="213" spans="1:65" s="13" customFormat="1" ht="11.25">
      <c r="B213" s="199"/>
      <c r="C213" s="200"/>
      <c r="D213" s="201" t="s">
        <v>154</v>
      </c>
      <c r="E213" s="200"/>
      <c r="F213" s="203" t="s">
        <v>296</v>
      </c>
      <c r="G213" s="200"/>
      <c r="H213" s="204">
        <v>4.95</v>
      </c>
      <c r="I213" s="205"/>
      <c r="J213" s="200"/>
      <c r="K213" s="200"/>
      <c r="L213" s="206"/>
      <c r="M213" s="207"/>
      <c r="N213" s="208"/>
      <c r="O213" s="208"/>
      <c r="P213" s="208"/>
      <c r="Q213" s="208"/>
      <c r="R213" s="208"/>
      <c r="S213" s="208"/>
      <c r="T213" s="209"/>
      <c r="AT213" s="210" t="s">
        <v>154</v>
      </c>
      <c r="AU213" s="210" t="s">
        <v>142</v>
      </c>
      <c r="AV213" s="13" t="s">
        <v>92</v>
      </c>
      <c r="AW213" s="13" t="s">
        <v>4</v>
      </c>
      <c r="AX213" s="13" t="s">
        <v>90</v>
      </c>
      <c r="AY213" s="210" t="s">
        <v>130</v>
      </c>
    </row>
    <row r="214" spans="1:65" s="2" customFormat="1" ht="16.5" customHeight="1">
      <c r="A214" s="34"/>
      <c r="B214" s="35"/>
      <c r="C214" s="186" t="s">
        <v>297</v>
      </c>
      <c r="D214" s="186" t="s">
        <v>132</v>
      </c>
      <c r="E214" s="187" t="s">
        <v>298</v>
      </c>
      <c r="F214" s="188" t="s">
        <v>299</v>
      </c>
      <c r="G214" s="189" t="s">
        <v>152</v>
      </c>
      <c r="H214" s="190">
        <v>165</v>
      </c>
      <c r="I214" s="191"/>
      <c r="J214" s="192">
        <f>ROUND(I214*H214,2)</f>
        <v>0</v>
      </c>
      <c r="K214" s="188" t="s">
        <v>136</v>
      </c>
      <c r="L214" s="39"/>
      <c r="M214" s="193" t="s">
        <v>1</v>
      </c>
      <c r="N214" s="194" t="s">
        <v>47</v>
      </c>
      <c r="O214" s="71"/>
      <c r="P214" s="195">
        <f>O214*H214</f>
        <v>0</v>
      </c>
      <c r="Q214" s="195">
        <v>0</v>
      </c>
      <c r="R214" s="195">
        <f>Q214*H214</f>
        <v>0</v>
      </c>
      <c r="S214" s="195">
        <v>0</v>
      </c>
      <c r="T214" s="196">
        <f>S214*H214</f>
        <v>0</v>
      </c>
      <c r="U214" s="34"/>
      <c r="V214" s="34"/>
      <c r="W214" s="34"/>
      <c r="X214" s="34"/>
      <c r="Y214" s="34"/>
      <c r="Z214" s="34"/>
      <c r="AA214" s="34"/>
      <c r="AB214" s="34"/>
      <c r="AC214" s="34"/>
      <c r="AD214" s="34"/>
      <c r="AE214" s="34"/>
      <c r="AR214" s="197" t="s">
        <v>137</v>
      </c>
      <c r="AT214" s="197" t="s">
        <v>132</v>
      </c>
      <c r="AU214" s="197" t="s">
        <v>142</v>
      </c>
      <c r="AY214" s="16" t="s">
        <v>130</v>
      </c>
      <c r="BE214" s="198">
        <f>IF(N214="základní",J214,0)</f>
        <v>0</v>
      </c>
      <c r="BF214" s="198">
        <f>IF(N214="snížená",J214,0)</f>
        <v>0</v>
      </c>
      <c r="BG214" s="198">
        <f>IF(N214="zákl. přenesená",J214,0)</f>
        <v>0</v>
      </c>
      <c r="BH214" s="198">
        <f>IF(N214="sníž. přenesená",J214,0)</f>
        <v>0</v>
      </c>
      <c r="BI214" s="198">
        <f>IF(N214="nulová",J214,0)</f>
        <v>0</v>
      </c>
      <c r="BJ214" s="16" t="s">
        <v>90</v>
      </c>
      <c r="BK214" s="198">
        <f>ROUND(I214*H214,2)</f>
        <v>0</v>
      </c>
      <c r="BL214" s="16" t="s">
        <v>137</v>
      </c>
      <c r="BM214" s="197" t="s">
        <v>300</v>
      </c>
    </row>
    <row r="215" spans="1:65" s="13" customFormat="1" ht="11.25">
      <c r="B215" s="199"/>
      <c r="C215" s="200"/>
      <c r="D215" s="201" t="s">
        <v>154</v>
      </c>
      <c r="E215" s="202" t="s">
        <v>1</v>
      </c>
      <c r="F215" s="203" t="s">
        <v>276</v>
      </c>
      <c r="G215" s="200"/>
      <c r="H215" s="204">
        <v>165</v>
      </c>
      <c r="I215" s="205"/>
      <c r="J215" s="200"/>
      <c r="K215" s="200"/>
      <c r="L215" s="206"/>
      <c r="M215" s="207"/>
      <c r="N215" s="208"/>
      <c r="O215" s="208"/>
      <c r="P215" s="208"/>
      <c r="Q215" s="208"/>
      <c r="R215" s="208"/>
      <c r="S215" s="208"/>
      <c r="T215" s="209"/>
      <c r="AT215" s="210" t="s">
        <v>154</v>
      </c>
      <c r="AU215" s="210" t="s">
        <v>142</v>
      </c>
      <c r="AV215" s="13" t="s">
        <v>92</v>
      </c>
      <c r="AW215" s="13" t="s">
        <v>38</v>
      </c>
      <c r="AX215" s="13" t="s">
        <v>82</v>
      </c>
      <c r="AY215" s="210" t="s">
        <v>130</v>
      </c>
    </row>
    <row r="216" spans="1:65" s="14" customFormat="1" ht="11.25">
      <c r="B216" s="211"/>
      <c r="C216" s="212"/>
      <c r="D216" s="201" t="s">
        <v>154</v>
      </c>
      <c r="E216" s="213" t="s">
        <v>1</v>
      </c>
      <c r="F216" s="214" t="s">
        <v>156</v>
      </c>
      <c r="G216" s="212"/>
      <c r="H216" s="215">
        <v>165</v>
      </c>
      <c r="I216" s="216"/>
      <c r="J216" s="212"/>
      <c r="K216" s="212"/>
      <c r="L216" s="217"/>
      <c r="M216" s="218"/>
      <c r="N216" s="219"/>
      <c r="O216" s="219"/>
      <c r="P216" s="219"/>
      <c r="Q216" s="219"/>
      <c r="R216" s="219"/>
      <c r="S216" s="219"/>
      <c r="T216" s="220"/>
      <c r="AT216" s="221" t="s">
        <v>154</v>
      </c>
      <c r="AU216" s="221" t="s">
        <v>142</v>
      </c>
      <c r="AV216" s="14" t="s">
        <v>137</v>
      </c>
      <c r="AW216" s="14" t="s">
        <v>38</v>
      </c>
      <c r="AX216" s="14" t="s">
        <v>90</v>
      </c>
      <c r="AY216" s="221" t="s">
        <v>130</v>
      </c>
    </row>
    <row r="217" spans="1:65" s="2" customFormat="1" ht="16.5" customHeight="1">
      <c r="A217" s="34"/>
      <c r="B217" s="35"/>
      <c r="C217" s="186" t="s">
        <v>301</v>
      </c>
      <c r="D217" s="186" t="s">
        <v>132</v>
      </c>
      <c r="E217" s="187" t="s">
        <v>302</v>
      </c>
      <c r="F217" s="188" t="s">
        <v>303</v>
      </c>
      <c r="G217" s="189" t="s">
        <v>152</v>
      </c>
      <c r="H217" s="190">
        <v>165</v>
      </c>
      <c r="I217" s="191"/>
      <c r="J217" s="192">
        <f>ROUND(I217*H217,2)</f>
        <v>0</v>
      </c>
      <c r="K217" s="188" t="s">
        <v>136</v>
      </c>
      <c r="L217" s="39"/>
      <c r="M217" s="193" t="s">
        <v>1</v>
      </c>
      <c r="N217" s="194" t="s">
        <v>47</v>
      </c>
      <c r="O217" s="71"/>
      <c r="P217" s="195">
        <f>O217*H217</f>
        <v>0</v>
      </c>
      <c r="Q217" s="195">
        <v>0</v>
      </c>
      <c r="R217" s="195">
        <f>Q217*H217</f>
        <v>0</v>
      </c>
      <c r="S217" s="195">
        <v>0</v>
      </c>
      <c r="T217" s="196">
        <f>S217*H217</f>
        <v>0</v>
      </c>
      <c r="U217" s="34"/>
      <c r="V217" s="34"/>
      <c r="W217" s="34"/>
      <c r="X217" s="34"/>
      <c r="Y217" s="34"/>
      <c r="Z217" s="34"/>
      <c r="AA217" s="34"/>
      <c r="AB217" s="34"/>
      <c r="AC217" s="34"/>
      <c r="AD217" s="34"/>
      <c r="AE217" s="34"/>
      <c r="AR217" s="197" t="s">
        <v>137</v>
      </c>
      <c r="AT217" s="197" t="s">
        <v>132</v>
      </c>
      <c r="AU217" s="197" t="s">
        <v>142</v>
      </c>
      <c r="AY217" s="16" t="s">
        <v>130</v>
      </c>
      <c r="BE217" s="198">
        <f>IF(N217="základní",J217,0)</f>
        <v>0</v>
      </c>
      <c r="BF217" s="198">
        <f>IF(N217="snížená",J217,0)</f>
        <v>0</v>
      </c>
      <c r="BG217" s="198">
        <f>IF(N217="zákl. přenesená",J217,0)</f>
        <v>0</v>
      </c>
      <c r="BH217" s="198">
        <f>IF(N217="sníž. přenesená",J217,0)</f>
        <v>0</v>
      </c>
      <c r="BI217" s="198">
        <f>IF(N217="nulová",J217,0)</f>
        <v>0</v>
      </c>
      <c r="BJ217" s="16" t="s">
        <v>90</v>
      </c>
      <c r="BK217" s="198">
        <f>ROUND(I217*H217,2)</f>
        <v>0</v>
      </c>
      <c r="BL217" s="16" t="s">
        <v>137</v>
      </c>
      <c r="BM217" s="197" t="s">
        <v>304</v>
      </c>
    </row>
    <row r="218" spans="1:65" s="13" customFormat="1" ht="11.25">
      <c r="B218" s="199"/>
      <c r="C218" s="200"/>
      <c r="D218" s="201" t="s">
        <v>154</v>
      </c>
      <c r="E218" s="202" t="s">
        <v>1</v>
      </c>
      <c r="F218" s="203" t="s">
        <v>276</v>
      </c>
      <c r="G218" s="200"/>
      <c r="H218" s="204">
        <v>165</v>
      </c>
      <c r="I218" s="205"/>
      <c r="J218" s="200"/>
      <c r="K218" s="200"/>
      <c r="L218" s="206"/>
      <c r="M218" s="207"/>
      <c r="N218" s="208"/>
      <c r="O218" s="208"/>
      <c r="P218" s="208"/>
      <c r="Q218" s="208"/>
      <c r="R218" s="208"/>
      <c r="S218" s="208"/>
      <c r="T218" s="209"/>
      <c r="AT218" s="210" t="s">
        <v>154</v>
      </c>
      <c r="AU218" s="210" t="s">
        <v>142</v>
      </c>
      <c r="AV218" s="13" t="s">
        <v>92</v>
      </c>
      <c r="AW218" s="13" t="s">
        <v>38</v>
      </c>
      <c r="AX218" s="13" t="s">
        <v>82</v>
      </c>
      <c r="AY218" s="210" t="s">
        <v>130</v>
      </c>
    </row>
    <row r="219" spans="1:65" s="14" customFormat="1" ht="11.25">
      <c r="B219" s="211"/>
      <c r="C219" s="212"/>
      <c r="D219" s="201" t="s">
        <v>154</v>
      </c>
      <c r="E219" s="213" t="s">
        <v>1</v>
      </c>
      <c r="F219" s="214" t="s">
        <v>156</v>
      </c>
      <c r="G219" s="212"/>
      <c r="H219" s="215">
        <v>165</v>
      </c>
      <c r="I219" s="216"/>
      <c r="J219" s="212"/>
      <c r="K219" s="212"/>
      <c r="L219" s="217"/>
      <c r="M219" s="218"/>
      <c r="N219" s="219"/>
      <c r="O219" s="219"/>
      <c r="P219" s="219"/>
      <c r="Q219" s="219"/>
      <c r="R219" s="219"/>
      <c r="S219" s="219"/>
      <c r="T219" s="220"/>
      <c r="AT219" s="221" t="s">
        <v>154</v>
      </c>
      <c r="AU219" s="221" t="s">
        <v>142</v>
      </c>
      <c r="AV219" s="14" t="s">
        <v>137</v>
      </c>
      <c r="AW219" s="14" t="s">
        <v>38</v>
      </c>
      <c r="AX219" s="14" t="s">
        <v>90</v>
      </c>
      <c r="AY219" s="221" t="s">
        <v>130</v>
      </c>
    </row>
    <row r="220" spans="1:65" s="12" customFormat="1" ht="22.9" customHeight="1">
      <c r="B220" s="170"/>
      <c r="C220" s="171"/>
      <c r="D220" s="172" t="s">
        <v>81</v>
      </c>
      <c r="E220" s="184" t="s">
        <v>92</v>
      </c>
      <c r="F220" s="184" t="s">
        <v>305</v>
      </c>
      <c r="G220" s="171"/>
      <c r="H220" s="171"/>
      <c r="I220" s="174"/>
      <c r="J220" s="185">
        <f>BK220</f>
        <v>0</v>
      </c>
      <c r="K220" s="171"/>
      <c r="L220" s="176"/>
      <c r="M220" s="177"/>
      <c r="N220" s="178"/>
      <c r="O220" s="178"/>
      <c r="P220" s="179">
        <f>SUM(P221:P228)</f>
        <v>0</v>
      </c>
      <c r="Q220" s="178"/>
      <c r="R220" s="179">
        <f>SUM(R221:R228)</f>
        <v>33.868579259999997</v>
      </c>
      <c r="S220" s="178"/>
      <c r="T220" s="180">
        <f>SUM(T221:T228)</f>
        <v>0</v>
      </c>
      <c r="AR220" s="181" t="s">
        <v>90</v>
      </c>
      <c r="AT220" s="182" t="s">
        <v>81</v>
      </c>
      <c r="AU220" s="182" t="s">
        <v>90</v>
      </c>
      <c r="AY220" s="181" t="s">
        <v>130</v>
      </c>
      <c r="BK220" s="183">
        <f>SUM(BK221:BK228)</f>
        <v>0</v>
      </c>
    </row>
    <row r="221" spans="1:65" s="2" customFormat="1" ht="16.5" customHeight="1">
      <c r="A221" s="34"/>
      <c r="B221" s="35"/>
      <c r="C221" s="186" t="s">
        <v>306</v>
      </c>
      <c r="D221" s="186" t="s">
        <v>132</v>
      </c>
      <c r="E221" s="187" t="s">
        <v>307</v>
      </c>
      <c r="F221" s="188" t="s">
        <v>308</v>
      </c>
      <c r="G221" s="189" t="s">
        <v>152</v>
      </c>
      <c r="H221" s="190">
        <v>302.03800000000001</v>
      </c>
      <c r="I221" s="191"/>
      <c r="J221" s="192">
        <f>ROUND(I221*H221,2)</f>
        <v>0</v>
      </c>
      <c r="K221" s="188" t="s">
        <v>136</v>
      </c>
      <c r="L221" s="39"/>
      <c r="M221" s="193" t="s">
        <v>1</v>
      </c>
      <c r="N221" s="194" t="s">
        <v>47</v>
      </c>
      <c r="O221" s="71"/>
      <c r="P221" s="195">
        <f>O221*H221</f>
        <v>0</v>
      </c>
      <c r="Q221" s="195">
        <v>1.7000000000000001E-4</v>
      </c>
      <c r="R221" s="195">
        <f>Q221*H221</f>
        <v>5.1346460000000003E-2</v>
      </c>
      <c r="S221" s="195">
        <v>0</v>
      </c>
      <c r="T221" s="196">
        <f>S221*H221</f>
        <v>0</v>
      </c>
      <c r="U221" s="34"/>
      <c r="V221" s="34"/>
      <c r="W221" s="34"/>
      <c r="X221" s="34"/>
      <c r="Y221" s="34"/>
      <c r="Z221" s="34"/>
      <c r="AA221" s="34"/>
      <c r="AB221" s="34"/>
      <c r="AC221" s="34"/>
      <c r="AD221" s="34"/>
      <c r="AE221" s="34"/>
      <c r="AR221" s="197" t="s">
        <v>137</v>
      </c>
      <c r="AT221" s="197" t="s">
        <v>132</v>
      </c>
      <c r="AU221" s="197" t="s">
        <v>92</v>
      </c>
      <c r="AY221" s="16" t="s">
        <v>130</v>
      </c>
      <c r="BE221" s="198">
        <f>IF(N221="základní",J221,0)</f>
        <v>0</v>
      </c>
      <c r="BF221" s="198">
        <f>IF(N221="snížená",J221,0)</f>
        <v>0</v>
      </c>
      <c r="BG221" s="198">
        <f>IF(N221="zákl. přenesená",J221,0)</f>
        <v>0</v>
      </c>
      <c r="BH221" s="198">
        <f>IF(N221="sníž. přenesená",J221,0)</f>
        <v>0</v>
      </c>
      <c r="BI221" s="198">
        <f>IF(N221="nulová",J221,0)</f>
        <v>0</v>
      </c>
      <c r="BJ221" s="16" t="s">
        <v>90</v>
      </c>
      <c r="BK221" s="198">
        <f>ROUND(I221*H221,2)</f>
        <v>0</v>
      </c>
      <c r="BL221" s="16" t="s">
        <v>137</v>
      </c>
      <c r="BM221" s="197" t="s">
        <v>309</v>
      </c>
    </row>
    <row r="222" spans="1:65" s="13" customFormat="1" ht="11.25">
      <c r="B222" s="199"/>
      <c r="C222" s="200"/>
      <c r="D222" s="201" t="s">
        <v>154</v>
      </c>
      <c r="E222" s="202" t="s">
        <v>1</v>
      </c>
      <c r="F222" s="203" t="s">
        <v>310</v>
      </c>
      <c r="G222" s="200"/>
      <c r="H222" s="204">
        <v>302.03800000000001</v>
      </c>
      <c r="I222" s="205"/>
      <c r="J222" s="200"/>
      <c r="K222" s="200"/>
      <c r="L222" s="206"/>
      <c r="M222" s="207"/>
      <c r="N222" s="208"/>
      <c r="O222" s="208"/>
      <c r="P222" s="208"/>
      <c r="Q222" s="208"/>
      <c r="R222" s="208"/>
      <c r="S222" s="208"/>
      <c r="T222" s="209"/>
      <c r="AT222" s="210" t="s">
        <v>154</v>
      </c>
      <c r="AU222" s="210" t="s">
        <v>92</v>
      </c>
      <c r="AV222" s="13" t="s">
        <v>92</v>
      </c>
      <c r="AW222" s="13" t="s">
        <v>38</v>
      </c>
      <c r="AX222" s="13" t="s">
        <v>82</v>
      </c>
      <c r="AY222" s="210" t="s">
        <v>130</v>
      </c>
    </row>
    <row r="223" spans="1:65" s="14" customFormat="1" ht="11.25">
      <c r="B223" s="211"/>
      <c r="C223" s="212"/>
      <c r="D223" s="201" t="s">
        <v>154</v>
      </c>
      <c r="E223" s="213" t="s">
        <v>1</v>
      </c>
      <c r="F223" s="214" t="s">
        <v>156</v>
      </c>
      <c r="G223" s="212"/>
      <c r="H223" s="215">
        <v>302.03800000000001</v>
      </c>
      <c r="I223" s="216"/>
      <c r="J223" s="212"/>
      <c r="K223" s="212"/>
      <c r="L223" s="217"/>
      <c r="M223" s="218"/>
      <c r="N223" s="219"/>
      <c r="O223" s="219"/>
      <c r="P223" s="219"/>
      <c r="Q223" s="219"/>
      <c r="R223" s="219"/>
      <c r="S223" s="219"/>
      <c r="T223" s="220"/>
      <c r="AT223" s="221" t="s">
        <v>154</v>
      </c>
      <c r="AU223" s="221" t="s">
        <v>92</v>
      </c>
      <c r="AV223" s="14" t="s">
        <v>137</v>
      </c>
      <c r="AW223" s="14" t="s">
        <v>38</v>
      </c>
      <c r="AX223" s="14" t="s">
        <v>90</v>
      </c>
      <c r="AY223" s="221" t="s">
        <v>130</v>
      </c>
    </row>
    <row r="224" spans="1:65" s="2" customFormat="1" ht="16.5" customHeight="1">
      <c r="A224" s="34"/>
      <c r="B224" s="35"/>
      <c r="C224" s="226" t="s">
        <v>311</v>
      </c>
      <c r="D224" s="226" t="s">
        <v>246</v>
      </c>
      <c r="E224" s="227" t="s">
        <v>312</v>
      </c>
      <c r="F224" s="228" t="s">
        <v>313</v>
      </c>
      <c r="G224" s="229" t="s">
        <v>152</v>
      </c>
      <c r="H224" s="230">
        <v>357.76400000000001</v>
      </c>
      <c r="I224" s="231"/>
      <c r="J224" s="232">
        <f>ROUND(I224*H224,2)</f>
        <v>0</v>
      </c>
      <c r="K224" s="228" t="s">
        <v>136</v>
      </c>
      <c r="L224" s="233"/>
      <c r="M224" s="234" t="s">
        <v>1</v>
      </c>
      <c r="N224" s="235" t="s">
        <v>47</v>
      </c>
      <c r="O224" s="71"/>
      <c r="P224" s="195">
        <f>O224*H224</f>
        <v>0</v>
      </c>
      <c r="Q224" s="195">
        <v>2.0000000000000001E-4</v>
      </c>
      <c r="R224" s="195">
        <f>Q224*H224</f>
        <v>7.15528E-2</v>
      </c>
      <c r="S224" s="195">
        <v>0</v>
      </c>
      <c r="T224" s="196">
        <f>S224*H224</f>
        <v>0</v>
      </c>
      <c r="U224" s="34"/>
      <c r="V224" s="34"/>
      <c r="W224" s="34"/>
      <c r="X224" s="34"/>
      <c r="Y224" s="34"/>
      <c r="Z224" s="34"/>
      <c r="AA224" s="34"/>
      <c r="AB224" s="34"/>
      <c r="AC224" s="34"/>
      <c r="AD224" s="34"/>
      <c r="AE224" s="34"/>
      <c r="AR224" s="197" t="s">
        <v>171</v>
      </c>
      <c r="AT224" s="197" t="s">
        <v>246</v>
      </c>
      <c r="AU224" s="197" t="s">
        <v>92</v>
      </c>
      <c r="AY224" s="16" t="s">
        <v>130</v>
      </c>
      <c r="BE224" s="198">
        <f>IF(N224="základní",J224,0)</f>
        <v>0</v>
      </c>
      <c r="BF224" s="198">
        <f>IF(N224="snížená",J224,0)</f>
        <v>0</v>
      </c>
      <c r="BG224" s="198">
        <f>IF(N224="zákl. přenesená",J224,0)</f>
        <v>0</v>
      </c>
      <c r="BH224" s="198">
        <f>IF(N224="sníž. přenesená",J224,0)</f>
        <v>0</v>
      </c>
      <c r="BI224" s="198">
        <f>IF(N224="nulová",J224,0)</f>
        <v>0</v>
      </c>
      <c r="BJ224" s="16" t="s">
        <v>90</v>
      </c>
      <c r="BK224" s="198">
        <f>ROUND(I224*H224,2)</f>
        <v>0</v>
      </c>
      <c r="BL224" s="16" t="s">
        <v>137</v>
      </c>
      <c r="BM224" s="197" t="s">
        <v>314</v>
      </c>
    </row>
    <row r="225" spans="1:65" s="13" customFormat="1" ht="11.25">
      <c r="B225" s="199"/>
      <c r="C225" s="200"/>
      <c r="D225" s="201" t="s">
        <v>154</v>
      </c>
      <c r="E225" s="200"/>
      <c r="F225" s="203" t="s">
        <v>315</v>
      </c>
      <c r="G225" s="200"/>
      <c r="H225" s="204">
        <v>357.76400000000001</v>
      </c>
      <c r="I225" s="205"/>
      <c r="J225" s="200"/>
      <c r="K225" s="200"/>
      <c r="L225" s="206"/>
      <c r="M225" s="207"/>
      <c r="N225" s="208"/>
      <c r="O225" s="208"/>
      <c r="P225" s="208"/>
      <c r="Q225" s="208"/>
      <c r="R225" s="208"/>
      <c r="S225" s="208"/>
      <c r="T225" s="209"/>
      <c r="AT225" s="210" t="s">
        <v>154</v>
      </c>
      <c r="AU225" s="210" t="s">
        <v>92</v>
      </c>
      <c r="AV225" s="13" t="s">
        <v>92</v>
      </c>
      <c r="AW225" s="13" t="s">
        <v>4</v>
      </c>
      <c r="AX225" s="13" t="s">
        <v>90</v>
      </c>
      <c r="AY225" s="210" t="s">
        <v>130</v>
      </c>
    </row>
    <row r="226" spans="1:65" s="2" customFormat="1" ht="16.5" customHeight="1">
      <c r="A226" s="34"/>
      <c r="B226" s="35"/>
      <c r="C226" s="186" t="s">
        <v>316</v>
      </c>
      <c r="D226" s="186" t="s">
        <v>132</v>
      </c>
      <c r="E226" s="187" t="s">
        <v>317</v>
      </c>
      <c r="F226" s="188" t="s">
        <v>318</v>
      </c>
      <c r="G226" s="189" t="s">
        <v>174</v>
      </c>
      <c r="H226" s="190">
        <v>15.622999999999999</v>
      </c>
      <c r="I226" s="191"/>
      <c r="J226" s="192">
        <f>ROUND(I226*H226,2)</f>
        <v>0</v>
      </c>
      <c r="K226" s="188" t="s">
        <v>136</v>
      </c>
      <c r="L226" s="39"/>
      <c r="M226" s="193" t="s">
        <v>1</v>
      </c>
      <c r="N226" s="194" t="s">
        <v>47</v>
      </c>
      <c r="O226" s="71"/>
      <c r="P226" s="195">
        <f>O226*H226</f>
        <v>0</v>
      </c>
      <c r="Q226" s="195">
        <v>2.16</v>
      </c>
      <c r="R226" s="195">
        <f>Q226*H226</f>
        <v>33.74568</v>
      </c>
      <c r="S226" s="195">
        <v>0</v>
      </c>
      <c r="T226" s="196">
        <f>S226*H226</f>
        <v>0</v>
      </c>
      <c r="U226" s="34"/>
      <c r="V226" s="34"/>
      <c r="W226" s="34"/>
      <c r="X226" s="34"/>
      <c r="Y226" s="34"/>
      <c r="Z226" s="34"/>
      <c r="AA226" s="34"/>
      <c r="AB226" s="34"/>
      <c r="AC226" s="34"/>
      <c r="AD226" s="34"/>
      <c r="AE226" s="34"/>
      <c r="AR226" s="197" t="s">
        <v>137</v>
      </c>
      <c r="AT226" s="197" t="s">
        <v>132</v>
      </c>
      <c r="AU226" s="197" t="s">
        <v>92</v>
      </c>
      <c r="AY226" s="16" t="s">
        <v>130</v>
      </c>
      <c r="BE226" s="198">
        <f>IF(N226="základní",J226,0)</f>
        <v>0</v>
      </c>
      <c r="BF226" s="198">
        <f>IF(N226="snížená",J226,0)</f>
        <v>0</v>
      </c>
      <c r="BG226" s="198">
        <f>IF(N226="zákl. přenesená",J226,0)</f>
        <v>0</v>
      </c>
      <c r="BH226" s="198">
        <f>IF(N226="sníž. přenesená",J226,0)</f>
        <v>0</v>
      </c>
      <c r="BI226" s="198">
        <f>IF(N226="nulová",J226,0)</f>
        <v>0</v>
      </c>
      <c r="BJ226" s="16" t="s">
        <v>90</v>
      </c>
      <c r="BK226" s="198">
        <f>ROUND(I226*H226,2)</f>
        <v>0</v>
      </c>
      <c r="BL226" s="16" t="s">
        <v>137</v>
      </c>
      <c r="BM226" s="197" t="s">
        <v>319</v>
      </c>
    </row>
    <row r="227" spans="1:65" s="13" customFormat="1" ht="11.25">
      <c r="B227" s="199"/>
      <c r="C227" s="200"/>
      <c r="D227" s="201" t="s">
        <v>154</v>
      </c>
      <c r="E227" s="202" t="s">
        <v>1</v>
      </c>
      <c r="F227" s="203" t="s">
        <v>320</v>
      </c>
      <c r="G227" s="200"/>
      <c r="H227" s="204">
        <v>15.622999999999999</v>
      </c>
      <c r="I227" s="205"/>
      <c r="J227" s="200"/>
      <c r="K227" s="200"/>
      <c r="L227" s="206"/>
      <c r="M227" s="207"/>
      <c r="N227" s="208"/>
      <c r="O227" s="208"/>
      <c r="P227" s="208"/>
      <c r="Q227" s="208"/>
      <c r="R227" s="208"/>
      <c r="S227" s="208"/>
      <c r="T227" s="209"/>
      <c r="AT227" s="210" t="s">
        <v>154</v>
      </c>
      <c r="AU227" s="210" t="s">
        <v>92</v>
      </c>
      <c r="AV227" s="13" t="s">
        <v>92</v>
      </c>
      <c r="AW227" s="13" t="s">
        <v>38</v>
      </c>
      <c r="AX227" s="13" t="s">
        <v>82</v>
      </c>
      <c r="AY227" s="210" t="s">
        <v>130</v>
      </c>
    </row>
    <row r="228" spans="1:65" s="14" customFormat="1" ht="11.25">
      <c r="B228" s="211"/>
      <c r="C228" s="212"/>
      <c r="D228" s="201" t="s">
        <v>154</v>
      </c>
      <c r="E228" s="213" t="s">
        <v>1</v>
      </c>
      <c r="F228" s="214" t="s">
        <v>156</v>
      </c>
      <c r="G228" s="212"/>
      <c r="H228" s="215">
        <v>15.622999999999999</v>
      </c>
      <c r="I228" s="216"/>
      <c r="J228" s="212"/>
      <c r="K228" s="212"/>
      <c r="L228" s="217"/>
      <c r="M228" s="218"/>
      <c r="N228" s="219"/>
      <c r="O228" s="219"/>
      <c r="P228" s="219"/>
      <c r="Q228" s="219"/>
      <c r="R228" s="219"/>
      <c r="S228" s="219"/>
      <c r="T228" s="220"/>
      <c r="AT228" s="221" t="s">
        <v>154</v>
      </c>
      <c r="AU228" s="221" t="s">
        <v>92</v>
      </c>
      <c r="AV228" s="14" t="s">
        <v>137</v>
      </c>
      <c r="AW228" s="14" t="s">
        <v>38</v>
      </c>
      <c r="AX228" s="14" t="s">
        <v>90</v>
      </c>
      <c r="AY228" s="221" t="s">
        <v>130</v>
      </c>
    </row>
    <row r="229" spans="1:65" s="12" customFormat="1" ht="22.9" customHeight="1">
      <c r="B229" s="170"/>
      <c r="C229" s="171"/>
      <c r="D229" s="172" t="s">
        <v>81</v>
      </c>
      <c r="E229" s="184" t="s">
        <v>142</v>
      </c>
      <c r="F229" s="184" t="s">
        <v>321</v>
      </c>
      <c r="G229" s="171"/>
      <c r="H229" s="171"/>
      <c r="I229" s="174"/>
      <c r="J229" s="185">
        <f>BK229</f>
        <v>0</v>
      </c>
      <c r="K229" s="171"/>
      <c r="L229" s="176"/>
      <c r="M229" s="177"/>
      <c r="N229" s="178"/>
      <c r="O229" s="178"/>
      <c r="P229" s="179">
        <f>P230</f>
        <v>0</v>
      </c>
      <c r="Q229" s="178"/>
      <c r="R229" s="179">
        <f>R230</f>
        <v>1.13934</v>
      </c>
      <c r="S229" s="178"/>
      <c r="T229" s="180">
        <f>T230</f>
        <v>0</v>
      </c>
      <c r="AR229" s="181" t="s">
        <v>90</v>
      </c>
      <c r="AT229" s="182" t="s">
        <v>81</v>
      </c>
      <c r="AU229" s="182" t="s">
        <v>90</v>
      </c>
      <c r="AY229" s="181" t="s">
        <v>130</v>
      </c>
      <c r="BK229" s="183">
        <f>BK230</f>
        <v>0</v>
      </c>
    </row>
    <row r="230" spans="1:65" s="2" customFormat="1" ht="16.5" customHeight="1">
      <c r="A230" s="34"/>
      <c r="B230" s="35"/>
      <c r="C230" s="186" t="s">
        <v>322</v>
      </c>
      <c r="D230" s="186" t="s">
        <v>132</v>
      </c>
      <c r="E230" s="187" t="s">
        <v>323</v>
      </c>
      <c r="F230" s="188" t="s">
        <v>324</v>
      </c>
      <c r="G230" s="189" t="s">
        <v>174</v>
      </c>
      <c r="H230" s="190">
        <v>0.5</v>
      </c>
      <c r="I230" s="191"/>
      <c r="J230" s="192">
        <f>ROUND(I230*H230,2)</f>
        <v>0</v>
      </c>
      <c r="K230" s="188" t="s">
        <v>136</v>
      </c>
      <c r="L230" s="39"/>
      <c r="M230" s="193" t="s">
        <v>1</v>
      </c>
      <c r="N230" s="194" t="s">
        <v>47</v>
      </c>
      <c r="O230" s="71"/>
      <c r="P230" s="195">
        <f>O230*H230</f>
        <v>0</v>
      </c>
      <c r="Q230" s="195">
        <v>2.27868</v>
      </c>
      <c r="R230" s="195">
        <f>Q230*H230</f>
        <v>1.13934</v>
      </c>
      <c r="S230" s="195">
        <v>0</v>
      </c>
      <c r="T230" s="196">
        <f>S230*H230</f>
        <v>0</v>
      </c>
      <c r="U230" s="34"/>
      <c r="V230" s="34"/>
      <c r="W230" s="34"/>
      <c r="X230" s="34"/>
      <c r="Y230" s="34"/>
      <c r="Z230" s="34"/>
      <c r="AA230" s="34"/>
      <c r="AB230" s="34"/>
      <c r="AC230" s="34"/>
      <c r="AD230" s="34"/>
      <c r="AE230" s="34"/>
      <c r="AR230" s="197" t="s">
        <v>137</v>
      </c>
      <c r="AT230" s="197" t="s">
        <v>132</v>
      </c>
      <c r="AU230" s="197" t="s">
        <v>92</v>
      </c>
      <c r="AY230" s="16" t="s">
        <v>130</v>
      </c>
      <c r="BE230" s="198">
        <f>IF(N230="základní",J230,0)</f>
        <v>0</v>
      </c>
      <c r="BF230" s="198">
        <f>IF(N230="snížená",J230,0)</f>
        <v>0</v>
      </c>
      <c r="BG230" s="198">
        <f>IF(N230="zákl. přenesená",J230,0)</f>
        <v>0</v>
      </c>
      <c r="BH230" s="198">
        <f>IF(N230="sníž. přenesená",J230,0)</f>
        <v>0</v>
      </c>
      <c r="BI230" s="198">
        <f>IF(N230="nulová",J230,0)</f>
        <v>0</v>
      </c>
      <c r="BJ230" s="16" t="s">
        <v>90</v>
      </c>
      <c r="BK230" s="198">
        <f>ROUND(I230*H230,2)</f>
        <v>0</v>
      </c>
      <c r="BL230" s="16" t="s">
        <v>137</v>
      </c>
      <c r="BM230" s="197" t="s">
        <v>325</v>
      </c>
    </row>
    <row r="231" spans="1:65" s="12" customFormat="1" ht="22.9" customHeight="1">
      <c r="B231" s="170"/>
      <c r="C231" s="171"/>
      <c r="D231" s="172" t="s">
        <v>81</v>
      </c>
      <c r="E231" s="184" t="s">
        <v>137</v>
      </c>
      <c r="F231" s="184" t="s">
        <v>326</v>
      </c>
      <c r="G231" s="171"/>
      <c r="H231" s="171"/>
      <c r="I231" s="174"/>
      <c r="J231" s="185">
        <f>BK231</f>
        <v>0</v>
      </c>
      <c r="K231" s="171"/>
      <c r="L231" s="176"/>
      <c r="M231" s="177"/>
      <c r="N231" s="178"/>
      <c r="O231" s="178"/>
      <c r="P231" s="179">
        <f>SUM(P232:P234)</f>
        <v>0</v>
      </c>
      <c r="Q231" s="178"/>
      <c r="R231" s="179">
        <f>SUM(R232:R234)</f>
        <v>25.19451025</v>
      </c>
      <c r="S231" s="178"/>
      <c r="T231" s="180">
        <f>SUM(T232:T234)</f>
        <v>0</v>
      </c>
      <c r="AR231" s="181" t="s">
        <v>90</v>
      </c>
      <c r="AT231" s="182" t="s">
        <v>81</v>
      </c>
      <c r="AU231" s="182" t="s">
        <v>90</v>
      </c>
      <c r="AY231" s="181" t="s">
        <v>130</v>
      </c>
      <c r="BK231" s="183">
        <f>SUM(BK232:BK234)</f>
        <v>0</v>
      </c>
    </row>
    <row r="232" spans="1:65" s="2" customFormat="1" ht="16.5" customHeight="1">
      <c r="A232" s="34"/>
      <c r="B232" s="35"/>
      <c r="C232" s="186" t="s">
        <v>327</v>
      </c>
      <c r="D232" s="186" t="s">
        <v>132</v>
      </c>
      <c r="E232" s="187" t="s">
        <v>328</v>
      </c>
      <c r="F232" s="188" t="s">
        <v>329</v>
      </c>
      <c r="G232" s="189" t="s">
        <v>174</v>
      </c>
      <c r="H232" s="190">
        <v>13.324999999999999</v>
      </c>
      <c r="I232" s="191"/>
      <c r="J232" s="192">
        <f>ROUND(I232*H232,2)</f>
        <v>0</v>
      </c>
      <c r="K232" s="188" t="s">
        <v>136</v>
      </c>
      <c r="L232" s="39"/>
      <c r="M232" s="193" t="s">
        <v>1</v>
      </c>
      <c r="N232" s="194" t="s">
        <v>47</v>
      </c>
      <c r="O232" s="71"/>
      <c r="P232" s="195">
        <f>O232*H232</f>
        <v>0</v>
      </c>
      <c r="Q232" s="195">
        <v>1.8907700000000001</v>
      </c>
      <c r="R232" s="195">
        <f>Q232*H232</f>
        <v>25.19451025</v>
      </c>
      <c r="S232" s="195">
        <v>0</v>
      </c>
      <c r="T232" s="196">
        <f>S232*H232</f>
        <v>0</v>
      </c>
      <c r="U232" s="34"/>
      <c r="V232" s="34"/>
      <c r="W232" s="34"/>
      <c r="X232" s="34"/>
      <c r="Y232" s="34"/>
      <c r="Z232" s="34"/>
      <c r="AA232" s="34"/>
      <c r="AB232" s="34"/>
      <c r="AC232" s="34"/>
      <c r="AD232" s="34"/>
      <c r="AE232" s="34"/>
      <c r="AR232" s="197" t="s">
        <v>137</v>
      </c>
      <c r="AT232" s="197" t="s">
        <v>132</v>
      </c>
      <c r="AU232" s="197" t="s">
        <v>92</v>
      </c>
      <c r="AY232" s="16" t="s">
        <v>130</v>
      </c>
      <c r="BE232" s="198">
        <f>IF(N232="základní",J232,0)</f>
        <v>0</v>
      </c>
      <c r="BF232" s="198">
        <f>IF(N232="snížená",J232,0)</f>
        <v>0</v>
      </c>
      <c r="BG232" s="198">
        <f>IF(N232="zákl. přenesená",J232,0)</f>
        <v>0</v>
      </c>
      <c r="BH232" s="198">
        <f>IF(N232="sníž. přenesená",J232,0)</f>
        <v>0</v>
      </c>
      <c r="BI232" s="198">
        <f>IF(N232="nulová",J232,0)</f>
        <v>0</v>
      </c>
      <c r="BJ232" s="16" t="s">
        <v>90</v>
      </c>
      <c r="BK232" s="198">
        <f>ROUND(I232*H232,2)</f>
        <v>0</v>
      </c>
      <c r="BL232" s="16" t="s">
        <v>137</v>
      </c>
      <c r="BM232" s="197" t="s">
        <v>330</v>
      </c>
    </row>
    <row r="233" spans="1:65" s="13" customFormat="1" ht="11.25">
      <c r="B233" s="199"/>
      <c r="C233" s="200"/>
      <c r="D233" s="201" t="s">
        <v>154</v>
      </c>
      <c r="E233" s="202" t="s">
        <v>1</v>
      </c>
      <c r="F233" s="203" t="s">
        <v>331</v>
      </c>
      <c r="G233" s="200"/>
      <c r="H233" s="204">
        <v>13.324999999999999</v>
      </c>
      <c r="I233" s="205"/>
      <c r="J233" s="200"/>
      <c r="K233" s="200"/>
      <c r="L233" s="206"/>
      <c r="M233" s="207"/>
      <c r="N233" s="208"/>
      <c r="O233" s="208"/>
      <c r="P233" s="208"/>
      <c r="Q233" s="208"/>
      <c r="R233" s="208"/>
      <c r="S233" s="208"/>
      <c r="T233" s="209"/>
      <c r="AT233" s="210" t="s">
        <v>154</v>
      </c>
      <c r="AU233" s="210" t="s">
        <v>92</v>
      </c>
      <c r="AV233" s="13" t="s">
        <v>92</v>
      </c>
      <c r="AW233" s="13" t="s">
        <v>38</v>
      </c>
      <c r="AX233" s="13" t="s">
        <v>82</v>
      </c>
      <c r="AY233" s="210" t="s">
        <v>130</v>
      </c>
    </row>
    <row r="234" spans="1:65" s="14" customFormat="1" ht="11.25">
      <c r="B234" s="211"/>
      <c r="C234" s="212"/>
      <c r="D234" s="201" t="s">
        <v>154</v>
      </c>
      <c r="E234" s="213" t="s">
        <v>1</v>
      </c>
      <c r="F234" s="214" t="s">
        <v>156</v>
      </c>
      <c r="G234" s="212"/>
      <c r="H234" s="215">
        <v>13.324999999999999</v>
      </c>
      <c r="I234" s="216"/>
      <c r="J234" s="212"/>
      <c r="K234" s="212"/>
      <c r="L234" s="217"/>
      <c r="M234" s="218"/>
      <c r="N234" s="219"/>
      <c r="O234" s="219"/>
      <c r="P234" s="219"/>
      <c r="Q234" s="219"/>
      <c r="R234" s="219"/>
      <c r="S234" s="219"/>
      <c r="T234" s="220"/>
      <c r="AT234" s="221" t="s">
        <v>154</v>
      </c>
      <c r="AU234" s="221" t="s">
        <v>92</v>
      </c>
      <c r="AV234" s="14" t="s">
        <v>137</v>
      </c>
      <c r="AW234" s="14" t="s">
        <v>38</v>
      </c>
      <c r="AX234" s="14" t="s">
        <v>90</v>
      </c>
      <c r="AY234" s="221" t="s">
        <v>130</v>
      </c>
    </row>
    <row r="235" spans="1:65" s="12" customFormat="1" ht="22.9" customHeight="1">
      <c r="B235" s="170"/>
      <c r="C235" s="171"/>
      <c r="D235" s="172" t="s">
        <v>81</v>
      </c>
      <c r="E235" s="184" t="s">
        <v>171</v>
      </c>
      <c r="F235" s="184" t="s">
        <v>332</v>
      </c>
      <c r="G235" s="171"/>
      <c r="H235" s="171"/>
      <c r="I235" s="174"/>
      <c r="J235" s="185">
        <f>BK235</f>
        <v>0</v>
      </c>
      <c r="K235" s="171"/>
      <c r="L235" s="176"/>
      <c r="M235" s="177"/>
      <c r="N235" s="178"/>
      <c r="O235" s="178"/>
      <c r="P235" s="179">
        <f>SUM(P236:P250)</f>
        <v>0</v>
      </c>
      <c r="Q235" s="178"/>
      <c r="R235" s="179">
        <f>SUM(R236:R250)</f>
        <v>21.856030000000001</v>
      </c>
      <c r="S235" s="178"/>
      <c r="T235" s="180">
        <f>SUM(T236:T250)</f>
        <v>1.76</v>
      </c>
      <c r="AR235" s="181" t="s">
        <v>90</v>
      </c>
      <c r="AT235" s="182" t="s">
        <v>81</v>
      </c>
      <c r="AU235" s="182" t="s">
        <v>90</v>
      </c>
      <c r="AY235" s="181" t="s">
        <v>130</v>
      </c>
      <c r="BK235" s="183">
        <f>SUM(BK236:BK250)</f>
        <v>0</v>
      </c>
    </row>
    <row r="236" spans="1:65" s="2" customFormat="1" ht="16.5" customHeight="1">
      <c r="A236" s="34"/>
      <c r="B236" s="35"/>
      <c r="C236" s="186" t="s">
        <v>333</v>
      </c>
      <c r="D236" s="186" t="s">
        <v>132</v>
      </c>
      <c r="E236" s="187" t="s">
        <v>334</v>
      </c>
      <c r="F236" s="188" t="s">
        <v>335</v>
      </c>
      <c r="G236" s="189" t="s">
        <v>336</v>
      </c>
      <c r="H236" s="190">
        <v>55</v>
      </c>
      <c r="I236" s="191"/>
      <c r="J236" s="192">
        <f>ROUND(I236*H236,2)</f>
        <v>0</v>
      </c>
      <c r="K236" s="188" t="s">
        <v>161</v>
      </c>
      <c r="L236" s="39"/>
      <c r="M236" s="193" t="s">
        <v>1</v>
      </c>
      <c r="N236" s="194" t="s">
        <v>47</v>
      </c>
      <c r="O236" s="71"/>
      <c r="P236" s="195">
        <f>O236*H236</f>
        <v>0</v>
      </c>
      <c r="Q236" s="195">
        <v>0</v>
      </c>
      <c r="R236" s="195">
        <f>Q236*H236</f>
        <v>0</v>
      </c>
      <c r="S236" s="195">
        <v>0</v>
      </c>
      <c r="T236" s="196">
        <f>S236*H236</f>
        <v>0</v>
      </c>
      <c r="U236" s="34"/>
      <c r="V236" s="34"/>
      <c r="W236" s="34"/>
      <c r="X236" s="34"/>
      <c r="Y236" s="34"/>
      <c r="Z236" s="34"/>
      <c r="AA236" s="34"/>
      <c r="AB236" s="34"/>
      <c r="AC236" s="34"/>
      <c r="AD236" s="34"/>
      <c r="AE236" s="34"/>
      <c r="AR236" s="197" t="s">
        <v>214</v>
      </c>
      <c r="AT236" s="197" t="s">
        <v>132</v>
      </c>
      <c r="AU236" s="197" t="s">
        <v>92</v>
      </c>
      <c r="AY236" s="16" t="s">
        <v>130</v>
      </c>
      <c r="BE236" s="198">
        <f>IF(N236="základní",J236,0)</f>
        <v>0</v>
      </c>
      <c r="BF236" s="198">
        <f>IF(N236="snížená",J236,0)</f>
        <v>0</v>
      </c>
      <c r="BG236" s="198">
        <f>IF(N236="zákl. přenesená",J236,0)</f>
        <v>0</v>
      </c>
      <c r="BH236" s="198">
        <f>IF(N236="sníž. přenesená",J236,0)</f>
        <v>0</v>
      </c>
      <c r="BI236" s="198">
        <f>IF(N236="nulová",J236,0)</f>
        <v>0</v>
      </c>
      <c r="BJ236" s="16" t="s">
        <v>90</v>
      </c>
      <c r="BK236" s="198">
        <f>ROUND(I236*H236,2)</f>
        <v>0</v>
      </c>
      <c r="BL236" s="16" t="s">
        <v>214</v>
      </c>
      <c r="BM236" s="197" t="s">
        <v>337</v>
      </c>
    </row>
    <row r="237" spans="1:65" s="2" customFormat="1" ht="16.5" customHeight="1">
      <c r="A237" s="34"/>
      <c r="B237" s="35"/>
      <c r="C237" s="186" t="s">
        <v>338</v>
      </c>
      <c r="D237" s="186" t="s">
        <v>132</v>
      </c>
      <c r="E237" s="187" t="s">
        <v>339</v>
      </c>
      <c r="F237" s="188" t="s">
        <v>340</v>
      </c>
      <c r="G237" s="189" t="s">
        <v>336</v>
      </c>
      <c r="H237" s="190">
        <v>5.5</v>
      </c>
      <c r="I237" s="191"/>
      <c r="J237" s="192">
        <f>ROUND(I237*H237,2)</f>
        <v>0</v>
      </c>
      <c r="K237" s="188" t="s">
        <v>136</v>
      </c>
      <c r="L237" s="39"/>
      <c r="M237" s="193" t="s">
        <v>1</v>
      </c>
      <c r="N237" s="194" t="s">
        <v>47</v>
      </c>
      <c r="O237" s="71"/>
      <c r="P237" s="195">
        <f>O237*H237</f>
        <v>0</v>
      </c>
      <c r="Q237" s="195">
        <v>0</v>
      </c>
      <c r="R237" s="195">
        <f>Q237*H237</f>
        <v>0</v>
      </c>
      <c r="S237" s="195">
        <v>0.32</v>
      </c>
      <c r="T237" s="196">
        <f>S237*H237</f>
        <v>1.76</v>
      </c>
      <c r="U237" s="34"/>
      <c r="V237" s="34"/>
      <c r="W237" s="34"/>
      <c r="X237" s="34"/>
      <c r="Y237" s="34"/>
      <c r="Z237" s="34"/>
      <c r="AA237" s="34"/>
      <c r="AB237" s="34"/>
      <c r="AC237" s="34"/>
      <c r="AD237" s="34"/>
      <c r="AE237" s="34"/>
      <c r="AR237" s="197" t="s">
        <v>137</v>
      </c>
      <c r="AT237" s="197" t="s">
        <v>132</v>
      </c>
      <c r="AU237" s="197" t="s">
        <v>92</v>
      </c>
      <c r="AY237" s="16" t="s">
        <v>130</v>
      </c>
      <c r="BE237" s="198">
        <f>IF(N237="základní",J237,0)</f>
        <v>0</v>
      </c>
      <c r="BF237" s="198">
        <f>IF(N237="snížená",J237,0)</f>
        <v>0</v>
      </c>
      <c r="BG237" s="198">
        <f>IF(N237="zákl. přenesená",J237,0)</f>
        <v>0</v>
      </c>
      <c r="BH237" s="198">
        <f>IF(N237="sníž. přenesená",J237,0)</f>
        <v>0</v>
      </c>
      <c r="BI237" s="198">
        <f>IF(N237="nulová",J237,0)</f>
        <v>0</v>
      </c>
      <c r="BJ237" s="16" t="s">
        <v>90</v>
      </c>
      <c r="BK237" s="198">
        <f>ROUND(I237*H237,2)</f>
        <v>0</v>
      </c>
      <c r="BL237" s="16" t="s">
        <v>137</v>
      </c>
      <c r="BM237" s="197" t="s">
        <v>341</v>
      </c>
    </row>
    <row r="238" spans="1:65" s="2" customFormat="1" ht="21.75" customHeight="1">
      <c r="A238" s="34"/>
      <c r="B238" s="35"/>
      <c r="C238" s="186" t="s">
        <v>342</v>
      </c>
      <c r="D238" s="186" t="s">
        <v>132</v>
      </c>
      <c r="E238" s="187" t="s">
        <v>343</v>
      </c>
      <c r="F238" s="188" t="s">
        <v>344</v>
      </c>
      <c r="G238" s="189" t="s">
        <v>336</v>
      </c>
      <c r="H238" s="190">
        <v>55</v>
      </c>
      <c r="I238" s="191"/>
      <c r="J238" s="192">
        <f>ROUND(I238*H238,2)</f>
        <v>0</v>
      </c>
      <c r="K238" s="188" t="s">
        <v>136</v>
      </c>
      <c r="L238" s="39"/>
      <c r="M238" s="193" t="s">
        <v>1</v>
      </c>
      <c r="N238" s="194" t="s">
        <v>47</v>
      </c>
      <c r="O238" s="71"/>
      <c r="P238" s="195">
        <f>O238*H238</f>
        <v>0</v>
      </c>
      <c r="Q238" s="195">
        <v>3.0000000000000001E-5</v>
      </c>
      <c r="R238" s="195">
        <f>Q238*H238</f>
        <v>1.65E-3</v>
      </c>
      <c r="S238" s="195">
        <v>0</v>
      </c>
      <c r="T238" s="196">
        <f>S238*H238</f>
        <v>0</v>
      </c>
      <c r="U238" s="34"/>
      <c r="V238" s="34"/>
      <c r="W238" s="34"/>
      <c r="X238" s="34"/>
      <c r="Y238" s="34"/>
      <c r="Z238" s="34"/>
      <c r="AA238" s="34"/>
      <c r="AB238" s="34"/>
      <c r="AC238" s="34"/>
      <c r="AD238" s="34"/>
      <c r="AE238" s="34"/>
      <c r="AR238" s="197" t="s">
        <v>137</v>
      </c>
      <c r="AT238" s="197" t="s">
        <v>132</v>
      </c>
      <c r="AU238" s="197" t="s">
        <v>92</v>
      </c>
      <c r="AY238" s="16" t="s">
        <v>130</v>
      </c>
      <c r="BE238" s="198">
        <f>IF(N238="základní",J238,0)</f>
        <v>0</v>
      </c>
      <c r="BF238" s="198">
        <f>IF(N238="snížená",J238,0)</f>
        <v>0</v>
      </c>
      <c r="BG238" s="198">
        <f>IF(N238="zákl. přenesená",J238,0)</f>
        <v>0</v>
      </c>
      <c r="BH238" s="198">
        <f>IF(N238="sníž. přenesená",J238,0)</f>
        <v>0</v>
      </c>
      <c r="BI238" s="198">
        <f>IF(N238="nulová",J238,0)</f>
        <v>0</v>
      </c>
      <c r="BJ238" s="16" t="s">
        <v>90</v>
      </c>
      <c r="BK238" s="198">
        <f>ROUND(I238*H238,2)</f>
        <v>0</v>
      </c>
      <c r="BL238" s="16" t="s">
        <v>137</v>
      </c>
      <c r="BM238" s="197" t="s">
        <v>345</v>
      </c>
    </row>
    <row r="239" spans="1:65" s="2" customFormat="1" ht="29.25">
      <c r="A239" s="34"/>
      <c r="B239" s="35"/>
      <c r="C239" s="36"/>
      <c r="D239" s="201" t="s">
        <v>168</v>
      </c>
      <c r="E239" s="36"/>
      <c r="F239" s="222" t="s">
        <v>346</v>
      </c>
      <c r="G239" s="36"/>
      <c r="H239" s="36"/>
      <c r="I239" s="223"/>
      <c r="J239" s="36"/>
      <c r="K239" s="36"/>
      <c r="L239" s="39"/>
      <c r="M239" s="224"/>
      <c r="N239" s="225"/>
      <c r="O239" s="71"/>
      <c r="P239" s="71"/>
      <c r="Q239" s="71"/>
      <c r="R239" s="71"/>
      <c r="S239" s="71"/>
      <c r="T239" s="72"/>
      <c r="U239" s="34"/>
      <c r="V239" s="34"/>
      <c r="W239" s="34"/>
      <c r="X239" s="34"/>
      <c r="Y239" s="34"/>
      <c r="Z239" s="34"/>
      <c r="AA239" s="34"/>
      <c r="AB239" s="34"/>
      <c r="AC239" s="34"/>
      <c r="AD239" s="34"/>
      <c r="AE239" s="34"/>
      <c r="AT239" s="16" t="s">
        <v>168</v>
      </c>
      <c r="AU239" s="16" t="s">
        <v>92</v>
      </c>
    </row>
    <row r="240" spans="1:65" s="2" customFormat="1" ht="16.5" customHeight="1">
      <c r="A240" s="34"/>
      <c r="B240" s="35"/>
      <c r="C240" s="226" t="s">
        <v>347</v>
      </c>
      <c r="D240" s="226" t="s">
        <v>246</v>
      </c>
      <c r="E240" s="227" t="s">
        <v>348</v>
      </c>
      <c r="F240" s="228" t="s">
        <v>349</v>
      </c>
      <c r="G240" s="229" t="s">
        <v>336</v>
      </c>
      <c r="H240" s="230">
        <v>60.5</v>
      </c>
      <c r="I240" s="231"/>
      <c r="J240" s="232">
        <f>ROUND(I240*H240,2)</f>
        <v>0</v>
      </c>
      <c r="K240" s="228" t="s">
        <v>1</v>
      </c>
      <c r="L240" s="233"/>
      <c r="M240" s="234" t="s">
        <v>1</v>
      </c>
      <c r="N240" s="235" t="s">
        <v>47</v>
      </c>
      <c r="O240" s="71"/>
      <c r="P240" s="195">
        <f>O240*H240</f>
        <v>0</v>
      </c>
      <c r="Q240" s="195">
        <v>2.1559999999999999E-2</v>
      </c>
      <c r="R240" s="195">
        <f>Q240*H240</f>
        <v>1.3043799999999999</v>
      </c>
      <c r="S240" s="195">
        <v>0</v>
      </c>
      <c r="T240" s="196">
        <f>S240*H240</f>
        <v>0</v>
      </c>
      <c r="U240" s="34"/>
      <c r="V240" s="34"/>
      <c r="W240" s="34"/>
      <c r="X240" s="34"/>
      <c r="Y240" s="34"/>
      <c r="Z240" s="34"/>
      <c r="AA240" s="34"/>
      <c r="AB240" s="34"/>
      <c r="AC240" s="34"/>
      <c r="AD240" s="34"/>
      <c r="AE240" s="34"/>
      <c r="AR240" s="197" t="s">
        <v>171</v>
      </c>
      <c r="AT240" s="197" t="s">
        <v>246</v>
      </c>
      <c r="AU240" s="197" t="s">
        <v>92</v>
      </c>
      <c r="AY240" s="16" t="s">
        <v>130</v>
      </c>
      <c r="BE240" s="198">
        <f>IF(N240="základní",J240,0)</f>
        <v>0</v>
      </c>
      <c r="BF240" s="198">
        <f>IF(N240="snížená",J240,0)</f>
        <v>0</v>
      </c>
      <c r="BG240" s="198">
        <f>IF(N240="zákl. přenesená",J240,0)</f>
        <v>0</v>
      </c>
      <c r="BH240" s="198">
        <f>IF(N240="sníž. přenesená",J240,0)</f>
        <v>0</v>
      </c>
      <c r="BI240" s="198">
        <f>IF(N240="nulová",J240,0)</f>
        <v>0</v>
      </c>
      <c r="BJ240" s="16" t="s">
        <v>90</v>
      </c>
      <c r="BK240" s="198">
        <f>ROUND(I240*H240,2)</f>
        <v>0</v>
      </c>
      <c r="BL240" s="16" t="s">
        <v>137</v>
      </c>
      <c r="BM240" s="197" t="s">
        <v>350</v>
      </c>
    </row>
    <row r="241" spans="1:65" s="2" customFormat="1" ht="29.25">
      <c r="A241" s="34"/>
      <c r="B241" s="35"/>
      <c r="C241" s="36"/>
      <c r="D241" s="201" t="s">
        <v>168</v>
      </c>
      <c r="E241" s="36"/>
      <c r="F241" s="222" t="s">
        <v>351</v>
      </c>
      <c r="G241" s="36"/>
      <c r="H241" s="36"/>
      <c r="I241" s="223"/>
      <c r="J241" s="36"/>
      <c r="K241" s="36"/>
      <c r="L241" s="39"/>
      <c r="M241" s="224"/>
      <c r="N241" s="225"/>
      <c r="O241" s="71"/>
      <c r="P241" s="71"/>
      <c r="Q241" s="71"/>
      <c r="R241" s="71"/>
      <c r="S241" s="71"/>
      <c r="T241" s="72"/>
      <c r="U241" s="34"/>
      <c r="V241" s="34"/>
      <c r="W241" s="34"/>
      <c r="X241" s="34"/>
      <c r="Y241" s="34"/>
      <c r="Z241" s="34"/>
      <c r="AA241" s="34"/>
      <c r="AB241" s="34"/>
      <c r="AC241" s="34"/>
      <c r="AD241" s="34"/>
      <c r="AE241" s="34"/>
      <c r="AT241" s="16" t="s">
        <v>168</v>
      </c>
      <c r="AU241" s="16" t="s">
        <v>92</v>
      </c>
    </row>
    <row r="242" spans="1:65" s="13" customFormat="1" ht="11.25">
      <c r="B242" s="199"/>
      <c r="C242" s="200"/>
      <c r="D242" s="201" t="s">
        <v>154</v>
      </c>
      <c r="E242" s="200"/>
      <c r="F242" s="203" t="s">
        <v>352</v>
      </c>
      <c r="G242" s="200"/>
      <c r="H242" s="204">
        <v>60.5</v>
      </c>
      <c r="I242" s="205"/>
      <c r="J242" s="200"/>
      <c r="K242" s="200"/>
      <c r="L242" s="206"/>
      <c r="M242" s="207"/>
      <c r="N242" s="208"/>
      <c r="O242" s="208"/>
      <c r="P242" s="208"/>
      <c r="Q242" s="208"/>
      <c r="R242" s="208"/>
      <c r="S242" s="208"/>
      <c r="T242" s="209"/>
      <c r="AT242" s="210" t="s">
        <v>154</v>
      </c>
      <c r="AU242" s="210" t="s">
        <v>92</v>
      </c>
      <c r="AV242" s="13" t="s">
        <v>92</v>
      </c>
      <c r="AW242" s="13" t="s">
        <v>4</v>
      </c>
      <c r="AX242" s="13" t="s">
        <v>90</v>
      </c>
      <c r="AY242" s="210" t="s">
        <v>130</v>
      </c>
    </row>
    <row r="243" spans="1:65" s="2" customFormat="1" ht="16.5" customHeight="1">
      <c r="A243" s="34"/>
      <c r="B243" s="35"/>
      <c r="C243" s="186" t="s">
        <v>353</v>
      </c>
      <c r="D243" s="186" t="s">
        <v>132</v>
      </c>
      <c r="E243" s="187" t="s">
        <v>354</v>
      </c>
      <c r="F243" s="188" t="s">
        <v>355</v>
      </c>
      <c r="G243" s="189" t="s">
        <v>135</v>
      </c>
      <c r="H243" s="190">
        <v>1</v>
      </c>
      <c r="I243" s="191"/>
      <c r="J243" s="192">
        <f>ROUND(I243*H243,2)</f>
        <v>0</v>
      </c>
      <c r="K243" s="188" t="s">
        <v>161</v>
      </c>
      <c r="L243" s="39"/>
      <c r="M243" s="193" t="s">
        <v>1</v>
      </c>
      <c r="N243" s="194" t="s">
        <v>47</v>
      </c>
      <c r="O243" s="71"/>
      <c r="P243" s="195">
        <f>O243*H243</f>
        <v>0</v>
      </c>
      <c r="Q243" s="195">
        <v>9.9</v>
      </c>
      <c r="R243" s="195">
        <f>Q243*H243</f>
        <v>9.9</v>
      </c>
      <c r="S243" s="195">
        <v>0</v>
      </c>
      <c r="T243" s="196">
        <f>S243*H243</f>
        <v>0</v>
      </c>
      <c r="U243" s="34"/>
      <c r="V243" s="34"/>
      <c r="W243" s="34"/>
      <c r="X243" s="34"/>
      <c r="Y243" s="34"/>
      <c r="Z243" s="34"/>
      <c r="AA243" s="34"/>
      <c r="AB243" s="34"/>
      <c r="AC243" s="34"/>
      <c r="AD243" s="34"/>
      <c r="AE243" s="34"/>
      <c r="AR243" s="197" t="s">
        <v>137</v>
      </c>
      <c r="AT243" s="197" t="s">
        <v>132</v>
      </c>
      <c r="AU243" s="197" t="s">
        <v>92</v>
      </c>
      <c r="AY243" s="16" t="s">
        <v>130</v>
      </c>
      <c r="BE243" s="198">
        <f>IF(N243="základní",J243,0)</f>
        <v>0</v>
      </c>
      <c r="BF243" s="198">
        <f>IF(N243="snížená",J243,0)</f>
        <v>0</v>
      </c>
      <c r="BG243" s="198">
        <f>IF(N243="zákl. přenesená",J243,0)</f>
        <v>0</v>
      </c>
      <c r="BH243" s="198">
        <f>IF(N243="sníž. přenesená",J243,0)</f>
        <v>0</v>
      </c>
      <c r="BI243" s="198">
        <f>IF(N243="nulová",J243,0)</f>
        <v>0</v>
      </c>
      <c r="BJ243" s="16" t="s">
        <v>90</v>
      </c>
      <c r="BK243" s="198">
        <f>ROUND(I243*H243,2)</f>
        <v>0</v>
      </c>
      <c r="BL243" s="16" t="s">
        <v>137</v>
      </c>
      <c r="BM243" s="197" t="s">
        <v>356</v>
      </c>
    </row>
    <row r="244" spans="1:65" s="2" customFormat="1" ht="97.5">
      <c r="A244" s="34"/>
      <c r="B244" s="35"/>
      <c r="C244" s="36"/>
      <c r="D244" s="201" t="s">
        <v>168</v>
      </c>
      <c r="E244" s="36"/>
      <c r="F244" s="222" t="s">
        <v>357</v>
      </c>
      <c r="G244" s="36"/>
      <c r="H244" s="36"/>
      <c r="I244" s="223"/>
      <c r="J244" s="36"/>
      <c r="K244" s="36"/>
      <c r="L244" s="39"/>
      <c r="M244" s="224"/>
      <c r="N244" s="225"/>
      <c r="O244" s="71"/>
      <c r="P244" s="71"/>
      <c r="Q244" s="71"/>
      <c r="R244" s="71"/>
      <c r="S244" s="71"/>
      <c r="T244" s="72"/>
      <c r="U244" s="34"/>
      <c r="V244" s="34"/>
      <c r="W244" s="34"/>
      <c r="X244" s="34"/>
      <c r="Y244" s="34"/>
      <c r="Z244" s="34"/>
      <c r="AA244" s="34"/>
      <c r="AB244" s="34"/>
      <c r="AC244" s="34"/>
      <c r="AD244" s="34"/>
      <c r="AE244" s="34"/>
      <c r="AT244" s="16" t="s">
        <v>168</v>
      </c>
      <c r="AU244" s="16" t="s">
        <v>92</v>
      </c>
    </row>
    <row r="245" spans="1:65" s="2" customFormat="1" ht="16.5" customHeight="1">
      <c r="A245" s="34"/>
      <c r="B245" s="35"/>
      <c r="C245" s="186" t="s">
        <v>358</v>
      </c>
      <c r="D245" s="186" t="s">
        <v>132</v>
      </c>
      <c r="E245" s="187" t="s">
        <v>359</v>
      </c>
      <c r="F245" s="188" t="s">
        <v>360</v>
      </c>
      <c r="G245" s="189" t="s">
        <v>135</v>
      </c>
      <c r="H245" s="190">
        <v>1</v>
      </c>
      <c r="I245" s="191"/>
      <c r="J245" s="192">
        <f>ROUND(I245*H245,2)</f>
        <v>0</v>
      </c>
      <c r="K245" s="188" t="s">
        <v>161</v>
      </c>
      <c r="L245" s="39"/>
      <c r="M245" s="193" t="s">
        <v>1</v>
      </c>
      <c r="N245" s="194" t="s">
        <v>47</v>
      </c>
      <c r="O245" s="71"/>
      <c r="P245" s="195">
        <f>O245*H245</f>
        <v>0</v>
      </c>
      <c r="Q245" s="195">
        <v>0.65</v>
      </c>
      <c r="R245" s="195">
        <f>Q245*H245</f>
        <v>0.65</v>
      </c>
      <c r="S245" s="195">
        <v>0</v>
      </c>
      <c r="T245" s="196">
        <f>S245*H245</f>
        <v>0</v>
      </c>
      <c r="U245" s="34"/>
      <c r="V245" s="34"/>
      <c r="W245" s="34"/>
      <c r="X245" s="34"/>
      <c r="Y245" s="34"/>
      <c r="Z245" s="34"/>
      <c r="AA245" s="34"/>
      <c r="AB245" s="34"/>
      <c r="AC245" s="34"/>
      <c r="AD245" s="34"/>
      <c r="AE245" s="34"/>
      <c r="AR245" s="197" t="s">
        <v>137</v>
      </c>
      <c r="AT245" s="197" t="s">
        <v>132</v>
      </c>
      <c r="AU245" s="197" t="s">
        <v>92</v>
      </c>
      <c r="AY245" s="16" t="s">
        <v>130</v>
      </c>
      <c r="BE245" s="198">
        <f>IF(N245="základní",J245,0)</f>
        <v>0</v>
      </c>
      <c r="BF245" s="198">
        <f>IF(N245="snížená",J245,0)</f>
        <v>0</v>
      </c>
      <c r="BG245" s="198">
        <f>IF(N245="zákl. přenesená",J245,0)</f>
        <v>0</v>
      </c>
      <c r="BH245" s="198">
        <f>IF(N245="sníž. přenesená",J245,0)</f>
        <v>0</v>
      </c>
      <c r="BI245" s="198">
        <f>IF(N245="nulová",J245,0)</f>
        <v>0</v>
      </c>
      <c r="BJ245" s="16" t="s">
        <v>90</v>
      </c>
      <c r="BK245" s="198">
        <f>ROUND(I245*H245,2)</f>
        <v>0</v>
      </c>
      <c r="BL245" s="16" t="s">
        <v>137</v>
      </c>
      <c r="BM245" s="197" t="s">
        <v>361</v>
      </c>
    </row>
    <row r="246" spans="1:65" s="2" customFormat="1" ht="136.5">
      <c r="A246" s="34"/>
      <c r="B246" s="35"/>
      <c r="C246" s="36"/>
      <c r="D246" s="201" t="s">
        <v>168</v>
      </c>
      <c r="E246" s="36"/>
      <c r="F246" s="222" t="s">
        <v>362</v>
      </c>
      <c r="G246" s="36"/>
      <c r="H246" s="36"/>
      <c r="I246" s="223"/>
      <c r="J246" s="36"/>
      <c r="K246" s="36"/>
      <c r="L246" s="39"/>
      <c r="M246" s="224"/>
      <c r="N246" s="225"/>
      <c r="O246" s="71"/>
      <c r="P246" s="71"/>
      <c r="Q246" s="71"/>
      <c r="R246" s="71"/>
      <c r="S246" s="71"/>
      <c r="T246" s="72"/>
      <c r="U246" s="34"/>
      <c r="V246" s="34"/>
      <c r="W246" s="34"/>
      <c r="X246" s="34"/>
      <c r="Y246" s="34"/>
      <c r="Z246" s="34"/>
      <c r="AA246" s="34"/>
      <c r="AB246" s="34"/>
      <c r="AC246" s="34"/>
      <c r="AD246" s="34"/>
      <c r="AE246" s="34"/>
      <c r="AT246" s="16" t="s">
        <v>168</v>
      </c>
      <c r="AU246" s="16" t="s">
        <v>92</v>
      </c>
    </row>
    <row r="247" spans="1:65" s="2" customFormat="1" ht="16.5" customHeight="1">
      <c r="A247" s="34"/>
      <c r="B247" s="35"/>
      <c r="C247" s="186" t="s">
        <v>363</v>
      </c>
      <c r="D247" s="186" t="s">
        <v>132</v>
      </c>
      <c r="E247" s="187" t="s">
        <v>364</v>
      </c>
      <c r="F247" s="188" t="s">
        <v>365</v>
      </c>
      <c r="G247" s="189" t="s">
        <v>135</v>
      </c>
      <c r="H247" s="190">
        <v>1</v>
      </c>
      <c r="I247" s="191"/>
      <c r="J247" s="192">
        <f>ROUND(I247*H247,2)</f>
        <v>0</v>
      </c>
      <c r="K247" s="188" t="s">
        <v>161</v>
      </c>
      <c r="L247" s="39"/>
      <c r="M247" s="193" t="s">
        <v>1</v>
      </c>
      <c r="N247" s="194" t="s">
        <v>47</v>
      </c>
      <c r="O247" s="71"/>
      <c r="P247" s="195">
        <f>O247*H247</f>
        <v>0</v>
      </c>
      <c r="Q247" s="195">
        <v>10</v>
      </c>
      <c r="R247" s="195">
        <f>Q247*H247</f>
        <v>10</v>
      </c>
      <c r="S247" s="195">
        <v>0</v>
      </c>
      <c r="T247" s="196">
        <f>S247*H247</f>
        <v>0</v>
      </c>
      <c r="U247" s="34"/>
      <c r="V247" s="34"/>
      <c r="W247" s="34"/>
      <c r="X247" s="34"/>
      <c r="Y247" s="34"/>
      <c r="Z247" s="34"/>
      <c r="AA247" s="34"/>
      <c r="AB247" s="34"/>
      <c r="AC247" s="34"/>
      <c r="AD247" s="34"/>
      <c r="AE247" s="34"/>
      <c r="AR247" s="197" t="s">
        <v>137</v>
      </c>
      <c r="AT247" s="197" t="s">
        <v>132</v>
      </c>
      <c r="AU247" s="197" t="s">
        <v>92</v>
      </c>
      <c r="AY247" s="16" t="s">
        <v>130</v>
      </c>
      <c r="BE247" s="198">
        <f>IF(N247="základní",J247,0)</f>
        <v>0</v>
      </c>
      <c r="BF247" s="198">
        <f>IF(N247="snížená",J247,0)</f>
        <v>0</v>
      </c>
      <c r="BG247" s="198">
        <f>IF(N247="zákl. přenesená",J247,0)</f>
        <v>0</v>
      </c>
      <c r="BH247" s="198">
        <f>IF(N247="sníž. přenesená",J247,0)</f>
        <v>0</v>
      </c>
      <c r="BI247" s="198">
        <f>IF(N247="nulová",J247,0)</f>
        <v>0</v>
      </c>
      <c r="BJ247" s="16" t="s">
        <v>90</v>
      </c>
      <c r="BK247" s="198">
        <f>ROUND(I247*H247,2)</f>
        <v>0</v>
      </c>
      <c r="BL247" s="16" t="s">
        <v>137</v>
      </c>
      <c r="BM247" s="197" t="s">
        <v>366</v>
      </c>
    </row>
    <row r="248" spans="1:65" s="2" customFormat="1" ht="214.5">
      <c r="A248" s="34"/>
      <c r="B248" s="35"/>
      <c r="C248" s="36"/>
      <c r="D248" s="201" t="s">
        <v>168</v>
      </c>
      <c r="E248" s="36"/>
      <c r="F248" s="222" t="s">
        <v>367</v>
      </c>
      <c r="G248" s="36"/>
      <c r="H248" s="36"/>
      <c r="I248" s="223"/>
      <c r="J248" s="36"/>
      <c r="K248" s="36"/>
      <c r="L248" s="39"/>
      <c r="M248" s="224"/>
      <c r="N248" s="225"/>
      <c r="O248" s="71"/>
      <c r="P248" s="71"/>
      <c r="Q248" s="71"/>
      <c r="R248" s="71"/>
      <c r="S248" s="71"/>
      <c r="T248" s="72"/>
      <c r="U248" s="34"/>
      <c r="V248" s="34"/>
      <c r="W248" s="34"/>
      <c r="X248" s="34"/>
      <c r="Y248" s="34"/>
      <c r="Z248" s="34"/>
      <c r="AA248" s="34"/>
      <c r="AB248" s="34"/>
      <c r="AC248" s="34"/>
      <c r="AD248" s="34"/>
      <c r="AE248" s="34"/>
      <c r="AT248" s="16" t="s">
        <v>168</v>
      </c>
      <c r="AU248" s="16" t="s">
        <v>92</v>
      </c>
    </row>
    <row r="249" spans="1:65" s="2" customFormat="1" ht="16.5" customHeight="1">
      <c r="A249" s="34"/>
      <c r="B249" s="35"/>
      <c r="C249" s="186" t="s">
        <v>368</v>
      </c>
      <c r="D249" s="186" t="s">
        <v>132</v>
      </c>
      <c r="E249" s="187" t="s">
        <v>369</v>
      </c>
      <c r="F249" s="188" t="s">
        <v>370</v>
      </c>
      <c r="G249" s="189" t="s">
        <v>160</v>
      </c>
      <c r="H249" s="190">
        <v>1</v>
      </c>
      <c r="I249" s="191"/>
      <c r="J249" s="192">
        <f>ROUND(I249*H249,2)</f>
        <v>0</v>
      </c>
      <c r="K249" s="188" t="s">
        <v>161</v>
      </c>
      <c r="L249" s="39"/>
      <c r="M249" s="193" t="s">
        <v>1</v>
      </c>
      <c r="N249" s="194" t="s">
        <v>47</v>
      </c>
      <c r="O249" s="71"/>
      <c r="P249" s="195">
        <f>O249*H249</f>
        <v>0</v>
      </c>
      <c r="Q249" s="195">
        <v>0</v>
      </c>
      <c r="R249" s="195">
        <f>Q249*H249</f>
        <v>0</v>
      </c>
      <c r="S249" s="195">
        <v>0</v>
      </c>
      <c r="T249" s="196">
        <f>S249*H249</f>
        <v>0</v>
      </c>
      <c r="U249" s="34"/>
      <c r="V249" s="34"/>
      <c r="W249" s="34"/>
      <c r="X249" s="34"/>
      <c r="Y249" s="34"/>
      <c r="Z249" s="34"/>
      <c r="AA249" s="34"/>
      <c r="AB249" s="34"/>
      <c r="AC249" s="34"/>
      <c r="AD249" s="34"/>
      <c r="AE249" s="34"/>
      <c r="AR249" s="197" t="s">
        <v>137</v>
      </c>
      <c r="AT249" s="197" t="s">
        <v>132</v>
      </c>
      <c r="AU249" s="197" t="s">
        <v>92</v>
      </c>
      <c r="AY249" s="16" t="s">
        <v>130</v>
      </c>
      <c r="BE249" s="198">
        <f>IF(N249="základní",J249,0)</f>
        <v>0</v>
      </c>
      <c r="BF249" s="198">
        <f>IF(N249="snížená",J249,0)</f>
        <v>0</v>
      </c>
      <c r="BG249" s="198">
        <f>IF(N249="zákl. přenesená",J249,0)</f>
        <v>0</v>
      </c>
      <c r="BH249" s="198">
        <f>IF(N249="sníž. přenesená",J249,0)</f>
        <v>0</v>
      </c>
      <c r="BI249" s="198">
        <f>IF(N249="nulová",J249,0)</f>
        <v>0</v>
      </c>
      <c r="BJ249" s="16" t="s">
        <v>90</v>
      </c>
      <c r="BK249" s="198">
        <f>ROUND(I249*H249,2)</f>
        <v>0</v>
      </c>
      <c r="BL249" s="16" t="s">
        <v>137</v>
      </c>
      <c r="BM249" s="197" t="s">
        <v>371</v>
      </c>
    </row>
    <row r="250" spans="1:65" s="2" customFormat="1" ht="29.25">
      <c r="A250" s="34"/>
      <c r="B250" s="35"/>
      <c r="C250" s="36"/>
      <c r="D250" s="201" t="s">
        <v>168</v>
      </c>
      <c r="E250" s="36"/>
      <c r="F250" s="222" t="s">
        <v>372</v>
      </c>
      <c r="G250" s="36"/>
      <c r="H250" s="36"/>
      <c r="I250" s="223"/>
      <c r="J250" s="36"/>
      <c r="K250" s="36"/>
      <c r="L250" s="39"/>
      <c r="M250" s="224"/>
      <c r="N250" s="225"/>
      <c r="O250" s="71"/>
      <c r="P250" s="71"/>
      <c r="Q250" s="71"/>
      <c r="R250" s="71"/>
      <c r="S250" s="71"/>
      <c r="T250" s="72"/>
      <c r="U250" s="34"/>
      <c r="V250" s="34"/>
      <c r="W250" s="34"/>
      <c r="X250" s="34"/>
      <c r="Y250" s="34"/>
      <c r="Z250" s="34"/>
      <c r="AA250" s="34"/>
      <c r="AB250" s="34"/>
      <c r="AC250" s="34"/>
      <c r="AD250" s="34"/>
      <c r="AE250" s="34"/>
      <c r="AT250" s="16" t="s">
        <v>168</v>
      </c>
      <c r="AU250" s="16" t="s">
        <v>92</v>
      </c>
    </row>
    <row r="251" spans="1:65" s="12" customFormat="1" ht="22.9" customHeight="1">
      <c r="B251" s="170"/>
      <c r="C251" s="171"/>
      <c r="D251" s="172" t="s">
        <v>81</v>
      </c>
      <c r="E251" s="184" t="s">
        <v>373</v>
      </c>
      <c r="F251" s="184" t="s">
        <v>374</v>
      </c>
      <c r="G251" s="171"/>
      <c r="H251" s="171"/>
      <c r="I251" s="174"/>
      <c r="J251" s="185">
        <f>BK251</f>
        <v>0</v>
      </c>
      <c r="K251" s="171"/>
      <c r="L251" s="176"/>
      <c r="M251" s="177"/>
      <c r="N251" s="178"/>
      <c r="O251" s="178"/>
      <c r="P251" s="179">
        <f>SUM(P252:P256)</f>
        <v>0</v>
      </c>
      <c r="Q251" s="178"/>
      <c r="R251" s="179">
        <f>SUM(R252:R256)</f>
        <v>0</v>
      </c>
      <c r="S251" s="178"/>
      <c r="T251" s="180">
        <f>SUM(T252:T256)</f>
        <v>0</v>
      </c>
      <c r="AR251" s="181" t="s">
        <v>90</v>
      </c>
      <c r="AT251" s="182" t="s">
        <v>81</v>
      </c>
      <c r="AU251" s="182" t="s">
        <v>90</v>
      </c>
      <c r="AY251" s="181" t="s">
        <v>130</v>
      </c>
      <c r="BK251" s="183">
        <f>SUM(BK252:BK256)</f>
        <v>0</v>
      </c>
    </row>
    <row r="252" spans="1:65" s="2" customFormat="1" ht="16.5" customHeight="1">
      <c r="A252" s="34"/>
      <c r="B252" s="35"/>
      <c r="C252" s="186" t="s">
        <v>375</v>
      </c>
      <c r="D252" s="186" t="s">
        <v>132</v>
      </c>
      <c r="E252" s="187" t="s">
        <v>376</v>
      </c>
      <c r="F252" s="188" t="s">
        <v>377</v>
      </c>
      <c r="G252" s="189" t="s">
        <v>232</v>
      </c>
      <c r="H252" s="190">
        <v>1.76</v>
      </c>
      <c r="I252" s="191"/>
      <c r="J252" s="192">
        <f>ROUND(I252*H252,2)</f>
        <v>0</v>
      </c>
      <c r="K252" s="188" t="s">
        <v>136</v>
      </c>
      <c r="L252" s="39"/>
      <c r="M252" s="193" t="s">
        <v>1</v>
      </c>
      <c r="N252" s="194" t="s">
        <v>47</v>
      </c>
      <c r="O252" s="71"/>
      <c r="P252" s="195">
        <f>O252*H252</f>
        <v>0</v>
      </c>
      <c r="Q252" s="195">
        <v>0</v>
      </c>
      <c r="R252" s="195">
        <f>Q252*H252</f>
        <v>0</v>
      </c>
      <c r="S252" s="195">
        <v>0</v>
      </c>
      <c r="T252" s="196">
        <f>S252*H252</f>
        <v>0</v>
      </c>
      <c r="U252" s="34"/>
      <c r="V252" s="34"/>
      <c r="W252" s="34"/>
      <c r="X252" s="34"/>
      <c r="Y252" s="34"/>
      <c r="Z252" s="34"/>
      <c r="AA252" s="34"/>
      <c r="AB252" s="34"/>
      <c r="AC252" s="34"/>
      <c r="AD252" s="34"/>
      <c r="AE252" s="34"/>
      <c r="AR252" s="197" t="s">
        <v>137</v>
      </c>
      <c r="AT252" s="197" t="s">
        <v>132</v>
      </c>
      <c r="AU252" s="197" t="s">
        <v>92</v>
      </c>
      <c r="AY252" s="16" t="s">
        <v>130</v>
      </c>
      <c r="BE252" s="198">
        <f>IF(N252="základní",J252,0)</f>
        <v>0</v>
      </c>
      <c r="BF252" s="198">
        <f>IF(N252="snížená",J252,0)</f>
        <v>0</v>
      </c>
      <c r="BG252" s="198">
        <f>IF(N252="zákl. přenesená",J252,0)</f>
        <v>0</v>
      </c>
      <c r="BH252" s="198">
        <f>IF(N252="sníž. přenesená",J252,0)</f>
        <v>0</v>
      </c>
      <c r="BI252" s="198">
        <f>IF(N252="nulová",J252,0)</f>
        <v>0</v>
      </c>
      <c r="BJ252" s="16" t="s">
        <v>90</v>
      </c>
      <c r="BK252" s="198">
        <f>ROUND(I252*H252,2)</f>
        <v>0</v>
      </c>
      <c r="BL252" s="16" t="s">
        <v>137</v>
      </c>
      <c r="BM252" s="197" t="s">
        <v>378</v>
      </c>
    </row>
    <row r="253" spans="1:65" s="2" customFormat="1" ht="16.5" customHeight="1">
      <c r="A253" s="34"/>
      <c r="B253" s="35"/>
      <c r="C253" s="186" t="s">
        <v>379</v>
      </c>
      <c r="D253" s="186" t="s">
        <v>132</v>
      </c>
      <c r="E253" s="187" t="s">
        <v>380</v>
      </c>
      <c r="F253" s="188" t="s">
        <v>381</v>
      </c>
      <c r="G253" s="189" t="s">
        <v>232</v>
      </c>
      <c r="H253" s="190">
        <v>1.76</v>
      </c>
      <c r="I253" s="191"/>
      <c r="J253" s="192">
        <f>ROUND(I253*H253,2)</f>
        <v>0</v>
      </c>
      <c r="K253" s="188" t="s">
        <v>136</v>
      </c>
      <c r="L253" s="39"/>
      <c r="M253" s="193" t="s">
        <v>1</v>
      </c>
      <c r="N253" s="194" t="s">
        <v>47</v>
      </c>
      <c r="O253" s="71"/>
      <c r="P253" s="195">
        <f>O253*H253</f>
        <v>0</v>
      </c>
      <c r="Q253" s="195">
        <v>0</v>
      </c>
      <c r="R253" s="195">
        <f>Q253*H253</f>
        <v>0</v>
      </c>
      <c r="S253" s="195">
        <v>0</v>
      </c>
      <c r="T253" s="196">
        <f>S253*H253</f>
        <v>0</v>
      </c>
      <c r="U253" s="34"/>
      <c r="V253" s="34"/>
      <c r="W253" s="34"/>
      <c r="X253" s="34"/>
      <c r="Y253" s="34"/>
      <c r="Z253" s="34"/>
      <c r="AA253" s="34"/>
      <c r="AB253" s="34"/>
      <c r="AC253" s="34"/>
      <c r="AD253" s="34"/>
      <c r="AE253" s="34"/>
      <c r="AR253" s="197" t="s">
        <v>137</v>
      </c>
      <c r="AT253" s="197" t="s">
        <v>132</v>
      </c>
      <c r="AU253" s="197" t="s">
        <v>92</v>
      </c>
      <c r="AY253" s="16" t="s">
        <v>130</v>
      </c>
      <c r="BE253" s="198">
        <f>IF(N253="základní",J253,0)</f>
        <v>0</v>
      </c>
      <c r="BF253" s="198">
        <f>IF(N253="snížená",J253,0)</f>
        <v>0</v>
      </c>
      <c r="BG253" s="198">
        <f>IF(N253="zákl. přenesená",J253,0)</f>
        <v>0</v>
      </c>
      <c r="BH253" s="198">
        <f>IF(N253="sníž. přenesená",J253,0)</f>
        <v>0</v>
      </c>
      <c r="BI253" s="198">
        <f>IF(N253="nulová",J253,0)</f>
        <v>0</v>
      </c>
      <c r="BJ253" s="16" t="s">
        <v>90</v>
      </c>
      <c r="BK253" s="198">
        <f>ROUND(I253*H253,2)</f>
        <v>0</v>
      </c>
      <c r="BL253" s="16" t="s">
        <v>137</v>
      </c>
      <c r="BM253" s="197" t="s">
        <v>382</v>
      </c>
    </row>
    <row r="254" spans="1:65" s="2" customFormat="1" ht="16.5" customHeight="1">
      <c r="A254" s="34"/>
      <c r="B254" s="35"/>
      <c r="C254" s="186" t="s">
        <v>383</v>
      </c>
      <c r="D254" s="186" t="s">
        <v>132</v>
      </c>
      <c r="E254" s="187" t="s">
        <v>384</v>
      </c>
      <c r="F254" s="188" t="s">
        <v>385</v>
      </c>
      <c r="G254" s="189" t="s">
        <v>232</v>
      </c>
      <c r="H254" s="190">
        <v>35.200000000000003</v>
      </c>
      <c r="I254" s="191"/>
      <c r="J254" s="192">
        <f>ROUND(I254*H254,2)</f>
        <v>0</v>
      </c>
      <c r="K254" s="188" t="s">
        <v>136</v>
      </c>
      <c r="L254" s="39"/>
      <c r="M254" s="193" t="s">
        <v>1</v>
      </c>
      <c r="N254" s="194" t="s">
        <v>47</v>
      </c>
      <c r="O254" s="71"/>
      <c r="P254" s="195">
        <f>O254*H254</f>
        <v>0</v>
      </c>
      <c r="Q254" s="195">
        <v>0</v>
      </c>
      <c r="R254" s="195">
        <f>Q254*H254</f>
        <v>0</v>
      </c>
      <c r="S254" s="195">
        <v>0</v>
      </c>
      <c r="T254" s="196">
        <f>S254*H254</f>
        <v>0</v>
      </c>
      <c r="U254" s="34"/>
      <c r="V254" s="34"/>
      <c r="W254" s="34"/>
      <c r="X254" s="34"/>
      <c r="Y254" s="34"/>
      <c r="Z254" s="34"/>
      <c r="AA254" s="34"/>
      <c r="AB254" s="34"/>
      <c r="AC254" s="34"/>
      <c r="AD254" s="34"/>
      <c r="AE254" s="34"/>
      <c r="AR254" s="197" t="s">
        <v>137</v>
      </c>
      <c r="AT254" s="197" t="s">
        <v>132</v>
      </c>
      <c r="AU254" s="197" t="s">
        <v>92</v>
      </c>
      <c r="AY254" s="16" t="s">
        <v>130</v>
      </c>
      <c r="BE254" s="198">
        <f>IF(N254="základní",J254,0)</f>
        <v>0</v>
      </c>
      <c r="BF254" s="198">
        <f>IF(N254="snížená",J254,0)</f>
        <v>0</v>
      </c>
      <c r="BG254" s="198">
        <f>IF(N254="zákl. přenesená",J254,0)</f>
        <v>0</v>
      </c>
      <c r="BH254" s="198">
        <f>IF(N254="sníž. přenesená",J254,0)</f>
        <v>0</v>
      </c>
      <c r="BI254" s="198">
        <f>IF(N254="nulová",J254,0)</f>
        <v>0</v>
      </c>
      <c r="BJ254" s="16" t="s">
        <v>90</v>
      </c>
      <c r="BK254" s="198">
        <f>ROUND(I254*H254,2)</f>
        <v>0</v>
      </c>
      <c r="BL254" s="16" t="s">
        <v>137</v>
      </c>
      <c r="BM254" s="197" t="s">
        <v>386</v>
      </c>
    </row>
    <row r="255" spans="1:65" s="13" customFormat="1" ht="11.25">
      <c r="B255" s="199"/>
      <c r="C255" s="200"/>
      <c r="D255" s="201" t="s">
        <v>154</v>
      </c>
      <c r="E255" s="200"/>
      <c r="F255" s="203" t="s">
        <v>387</v>
      </c>
      <c r="G255" s="200"/>
      <c r="H255" s="204">
        <v>35.200000000000003</v>
      </c>
      <c r="I255" s="205"/>
      <c r="J255" s="200"/>
      <c r="K255" s="200"/>
      <c r="L255" s="206"/>
      <c r="M255" s="207"/>
      <c r="N255" s="208"/>
      <c r="O255" s="208"/>
      <c r="P255" s="208"/>
      <c r="Q255" s="208"/>
      <c r="R255" s="208"/>
      <c r="S255" s="208"/>
      <c r="T255" s="209"/>
      <c r="AT255" s="210" t="s">
        <v>154</v>
      </c>
      <c r="AU255" s="210" t="s">
        <v>92</v>
      </c>
      <c r="AV255" s="13" t="s">
        <v>92</v>
      </c>
      <c r="AW255" s="13" t="s">
        <v>4</v>
      </c>
      <c r="AX255" s="13" t="s">
        <v>90</v>
      </c>
      <c r="AY255" s="210" t="s">
        <v>130</v>
      </c>
    </row>
    <row r="256" spans="1:65" s="2" customFormat="1" ht="16.5" customHeight="1">
      <c r="A256" s="34"/>
      <c r="B256" s="35"/>
      <c r="C256" s="186" t="s">
        <v>388</v>
      </c>
      <c r="D256" s="186" t="s">
        <v>132</v>
      </c>
      <c r="E256" s="187" t="s">
        <v>389</v>
      </c>
      <c r="F256" s="188" t="s">
        <v>390</v>
      </c>
      <c r="G256" s="189" t="s">
        <v>232</v>
      </c>
      <c r="H256" s="190">
        <v>1.76</v>
      </c>
      <c r="I256" s="191"/>
      <c r="J256" s="192">
        <f>ROUND(I256*H256,2)</f>
        <v>0</v>
      </c>
      <c r="K256" s="188" t="s">
        <v>136</v>
      </c>
      <c r="L256" s="39"/>
      <c r="M256" s="193" t="s">
        <v>1</v>
      </c>
      <c r="N256" s="194" t="s">
        <v>47</v>
      </c>
      <c r="O256" s="71"/>
      <c r="P256" s="195">
        <f>O256*H256</f>
        <v>0</v>
      </c>
      <c r="Q256" s="195">
        <v>0</v>
      </c>
      <c r="R256" s="195">
        <f>Q256*H256</f>
        <v>0</v>
      </c>
      <c r="S256" s="195">
        <v>0</v>
      </c>
      <c r="T256" s="196">
        <f>S256*H256</f>
        <v>0</v>
      </c>
      <c r="U256" s="34"/>
      <c r="V256" s="34"/>
      <c r="W256" s="34"/>
      <c r="X256" s="34"/>
      <c r="Y256" s="34"/>
      <c r="Z256" s="34"/>
      <c r="AA256" s="34"/>
      <c r="AB256" s="34"/>
      <c r="AC256" s="34"/>
      <c r="AD256" s="34"/>
      <c r="AE256" s="34"/>
      <c r="AR256" s="197" t="s">
        <v>137</v>
      </c>
      <c r="AT256" s="197" t="s">
        <v>132</v>
      </c>
      <c r="AU256" s="197" t="s">
        <v>92</v>
      </c>
      <c r="AY256" s="16" t="s">
        <v>130</v>
      </c>
      <c r="BE256" s="198">
        <f>IF(N256="základní",J256,0)</f>
        <v>0</v>
      </c>
      <c r="BF256" s="198">
        <f>IF(N256="snížená",J256,0)</f>
        <v>0</v>
      </c>
      <c r="BG256" s="198">
        <f>IF(N256="zákl. přenesená",J256,0)</f>
        <v>0</v>
      </c>
      <c r="BH256" s="198">
        <f>IF(N256="sníž. přenesená",J256,0)</f>
        <v>0</v>
      </c>
      <c r="BI256" s="198">
        <f>IF(N256="nulová",J256,0)</f>
        <v>0</v>
      </c>
      <c r="BJ256" s="16" t="s">
        <v>90</v>
      </c>
      <c r="BK256" s="198">
        <f>ROUND(I256*H256,2)</f>
        <v>0</v>
      </c>
      <c r="BL256" s="16" t="s">
        <v>137</v>
      </c>
      <c r="BM256" s="197" t="s">
        <v>391</v>
      </c>
    </row>
    <row r="257" spans="1:65" s="12" customFormat="1" ht="22.9" customHeight="1">
      <c r="B257" s="170"/>
      <c r="C257" s="171"/>
      <c r="D257" s="172" t="s">
        <v>81</v>
      </c>
      <c r="E257" s="184" t="s">
        <v>392</v>
      </c>
      <c r="F257" s="184" t="s">
        <v>393</v>
      </c>
      <c r="G257" s="171"/>
      <c r="H257" s="171"/>
      <c r="I257" s="174"/>
      <c r="J257" s="185">
        <f>BK257</f>
        <v>0</v>
      </c>
      <c r="K257" s="171"/>
      <c r="L257" s="176"/>
      <c r="M257" s="177"/>
      <c r="N257" s="178"/>
      <c r="O257" s="178"/>
      <c r="P257" s="179">
        <f>SUM(P258:P259)</f>
        <v>0</v>
      </c>
      <c r="Q257" s="178"/>
      <c r="R257" s="179">
        <f>SUM(R258:R259)</f>
        <v>0</v>
      </c>
      <c r="S257" s="178"/>
      <c r="T257" s="180">
        <f>SUM(T258:T259)</f>
        <v>0</v>
      </c>
      <c r="AR257" s="181" t="s">
        <v>90</v>
      </c>
      <c r="AT257" s="182" t="s">
        <v>81</v>
      </c>
      <c r="AU257" s="182" t="s">
        <v>90</v>
      </c>
      <c r="AY257" s="181" t="s">
        <v>130</v>
      </c>
      <c r="BK257" s="183">
        <f>SUM(BK258:BK259)</f>
        <v>0</v>
      </c>
    </row>
    <row r="258" spans="1:65" s="2" customFormat="1" ht="16.5" customHeight="1">
      <c r="A258" s="34"/>
      <c r="B258" s="35"/>
      <c r="C258" s="186" t="s">
        <v>394</v>
      </c>
      <c r="D258" s="186" t="s">
        <v>132</v>
      </c>
      <c r="E258" s="187" t="s">
        <v>395</v>
      </c>
      <c r="F258" s="188" t="s">
        <v>396</v>
      </c>
      <c r="G258" s="189" t="s">
        <v>232</v>
      </c>
      <c r="H258" s="190">
        <v>401.67200000000003</v>
      </c>
      <c r="I258" s="191"/>
      <c r="J258" s="192">
        <f>ROUND(I258*H258,2)</f>
        <v>0</v>
      </c>
      <c r="K258" s="188" t="s">
        <v>136</v>
      </c>
      <c r="L258" s="39"/>
      <c r="M258" s="193" t="s">
        <v>1</v>
      </c>
      <c r="N258" s="194" t="s">
        <v>47</v>
      </c>
      <c r="O258" s="71"/>
      <c r="P258" s="195">
        <f>O258*H258</f>
        <v>0</v>
      </c>
      <c r="Q258" s="195">
        <v>0</v>
      </c>
      <c r="R258" s="195">
        <f>Q258*H258</f>
        <v>0</v>
      </c>
      <c r="S258" s="195">
        <v>0</v>
      </c>
      <c r="T258" s="196">
        <f>S258*H258</f>
        <v>0</v>
      </c>
      <c r="U258" s="34"/>
      <c r="V258" s="34"/>
      <c r="W258" s="34"/>
      <c r="X258" s="34"/>
      <c r="Y258" s="34"/>
      <c r="Z258" s="34"/>
      <c r="AA258" s="34"/>
      <c r="AB258" s="34"/>
      <c r="AC258" s="34"/>
      <c r="AD258" s="34"/>
      <c r="AE258" s="34"/>
      <c r="AR258" s="197" t="s">
        <v>137</v>
      </c>
      <c r="AT258" s="197" t="s">
        <v>132</v>
      </c>
      <c r="AU258" s="197" t="s">
        <v>92</v>
      </c>
      <c r="AY258" s="16" t="s">
        <v>130</v>
      </c>
      <c r="BE258" s="198">
        <f>IF(N258="základní",J258,0)</f>
        <v>0</v>
      </c>
      <c r="BF258" s="198">
        <f>IF(N258="snížená",J258,0)</f>
        <v>0</v>
      </c>
      <c r="BG258" s="198">
        <f>IF(N258="zákl. přenesená",J258,0)</f>
        <v>0</v>
      </c>
      <c r="BH258" s="198">
        <f>IF(N258="sníž. přenesená",J258,0)</f>
        <v>0</v>
      </c>
      <c r="BI258" s="198">
        <f>IF(N258="nulová",J258,0)</f>
        <v>0</v>
      </c>
      <c r="BJ258" s="16" t="s">
        <v>90</v>
      </c>
      <c r="BK258" s="198">
        <f>ROUND(I258*H258,2)</f>
        <v>0</v>
      </c>
      <c r="BL258" s="16" t="s">
        <v>137</v>
      </c>
      <c r="BM258" s="197" t="s">
        <v>397</v>
      </c>
    </row>
    <row r="259" spans="1:65" s="2" customFormat="1" ht="16.5" customHeight="1">
      <c r="A259" s="34"/>
      <c r="B259" s="35"/>
      <c r="C259" s="186" t="s">
        <v>398</v>
      </c>
      <c r="D259" s="186" t="s">
        <v>132</v>
      </c>
      <c r="E259" s="187" t="s">
        <v>399</v>
      </c>
      <c r="F259" s="188" t="s">
        <v>400</v>
      </c>
      <c r="G259" s="189" t="s">
        <v>232</v>
      </c>
      <c r="H259" s="190">
        <v>401.67200000000003</v>
      </c>
      <c r="I259" s="191"/>
      <c r="J259" s="192">
        <f>ROUND(I259*H259,2)</f>
        <v>0</v>
      </c>
      <c r="K259" s="188" t="s">
        <v>136</v>
      </c>
      <c r="L259" s="39"/>
      <c r="M259" s="193" t="s">
        <v>1</v>
      </c>
      <c r="N259" s="194" t="s">
        <v>47</v>
      </c>
      <c r="O259" s="71"/>
      <c r="P259" s="195">
        <f>O259*H259</f>
        <v>0</v>
      </c>
      <c r="Q259" s="195">
        <v>0</v>
      </c>
      <c r="R259" s="195">
        <f>Q259*H259</f>
        <v>0</v>
      </c>
      <c r="S259" s="195">
        <v>0</v>
      </c>
      <c r="T259" s="196">
        <f>S259*H259</f>
        <v>0</v>
      </c>
      <c r="U259" s="34"/>
      <c r="V259" s="34"/>
      <c r="W259" s="34"/>
      <c r="X259" s="34"/>
      <c r="Y259" s="34"/>
      <c r="Z259" s="34"/>
      <c r="AA259" s="34"/>
      <c r="AB259" s="34"/>
      <c r="AC259" s="34"/>
      <c r="AD259" s="34"/>
      <c r="AE259" s="34"/>
      <c r="AR259" s="197" t="s">
        <v>137</v>
      </c>
      <c r="AT259" s="197" t="s">
        <v>132</v>
      </c>
      <c r="AU259" s="197" t="s">
        <v>92</v>
      </c>
      <c r="AY259" s="16" t="s">
        <v>130</v>
      </c>
      <c r="BE259" s="198">
        <f>IF(N259="základní",J259,0)</f>
        <v>0</v>
      </c>
      <c r="BF259" s="198">
        <f>IF(N259="snížená",J259,0)</f>
        <v>0</v>
      </c>
      <c r="BG259" s="198">
        <f>IF(N259="zákl. přenesená",J259,0)</f>
        <v>0</v>
      </c>
      <c r="BH259" s="198">
        <f>IF(N259="sníž. přenesená",J259,0)</f>
        <v>0</v>
      </c>
      <c r="BI259" s="198">
        <f>IF(N259="nulová",J259,0)</f>
        <v>0</v>
      </c>
      <c r="BJ259" s="16" t="s">
        <v>90</v>
      </c>
      <c r="BK259" s="198">
        <f>ROUND(I259*H259,2)</f>
        <v>0</v>
      </c>
      <c r="BL259" s="16" t="s">
        <v>137</v>
      </c>
      <c r="BM259" s="197" t="s">
        <v>401</v>
      </c>
    </row>
    <row r="260" spans="1:65" s="12" customFormat="1" ht="25.9" customHeight="1">
      <c r="B260" s="170"/>
      <c r="C260" s="171"/>
      <c r="D260" s="172" t="s">
        <v>81</v>
      </c>
      <c r="E260" s="173" t="s">
        <v>246</v>
      </c>
      <c r="F260" s="173" t="s">
        <v>402</v>
      </c>
      <c r="G260" s="171"/>
      <c r="H260" s="171"/>
      <c r="I260" s="174"/>
      <c r="J260" s="175">
        <f>BK260</f>
        <v>0</v>
      </c>
      <c r="K260" s="171"/>
      <c r="L260" s="176"/>
      <c r="M260" s="177"/>
      <c r="N260" s="178"/>
      <c r="O260" s="178"/>
      <c r="P260" s="179">
        <f>P261</f>
        <v>0</v>
      </c>
      <c r="Q260" s="178"/>
      <c r="R260" s="179">
        <f>R261</f>
        <v>1.0045694000000001</v>
      </c>
      <c r="S260" s="178"/>
      <c r="T260" s="180">
        <f>T261</f>
        <v>0</v>
      </c>
      <c r="AR260" s="181" t="s">
        <v>142</v>
      </c>
      <c r="AT260" s="182" t="s">
        <v>81</v>
      </c>
      <c r="AU260" s="182" t="s">
        <v>82</v>
      </c>
      <c r="AY260" s="181" t="s">
        <v>130</v>
      </c>
      <c r="BK260" s="183">
        <f>BK261</f>
        <v>0</v>
      </c>
    </row>
    <row r="261" spans="1:65" s="12" customFormat="1" ht="22.9" customHeight="1">
      <c r="B261" s="170"/>
      <c r="C261" s="171"/>
      <c r="D261" s="172" t="s">
        <v>81</v>
      </c>
      <c r="E261" s="184" t="s">
        <v>403</v>
      </c>
      <c r="F261" s="184" t="s">
        <v>404</v>
      </c>
      <c r="G261" s="171"/>
      <c r="H261" s="171"/>
      <c r="I261" s="174"/>
      <c r="J261" s="185">
        <f>BK261</f>
        <v>0</v>
      </c>
      <c r="K261" s="171"/>
      <c r="L261" s="176"/>
      <c r="M261" s="177"/>
      <c r="N261" s="178"/>
      <c r="O261" s="178"/>
      <c r="P261" s="179">
        <f>SUM(P262:P266)</f>
        <v>0</v>
      </c>
      <c r="Q261" s="178"/>
      <c r="R261" s="179">
        <f>SUM(R262:R266)</f>
        <v>1.0045694000000001</v>
      </c>
      <c r="S261" s="178"/>
      <c r="T261" s="180">
        <f>SUM(T262:T266)</f>
        <v>0</v>
      </c>
      <c r="AR261" s="181" t="s">
        <v>142</v>
      </c>
      <c r="AT261" s="182" t="s">
        <v>81</v>
      </c>
      <c r="AU261" s="182" t="s">
        <v>90</v>
      </c>
      <c r="AY261" s="181" t="s">
        <v>130</v>
      </c>
      <c r="BK261" s="183">
        <f>SUM(BK262:BK266)</f>
        <v>0</v>
      </c>
    </row>
    <row r="262" spans="1:65" s="2" customFormat="1" ht="16.5" customHeight="1">
      <c r="A262" s="34"/>
      <c r="B262" s="35"/>
      <c r="C262" s="186" t="s">
        <v>405</v>
      </c>
      <c r="D262" s="186" t="s">
        <v>132</v>
      </c>
      <c r="E262" s="187" t="s">
        <v>406</v>
      </c>
      <c r="F262" s="188" t="s">
        <v>407</v>
      </c>
      <c r="G262" s="189" t="s">
        <v>152</v>
      </c>
      <c r="H262" s="190">
        <v>242.24199999999999</v>
      </c>
      <c r="I262" s="191"/>
      <c r="J262" s="192">
        <f>ROUND(I262*H262,2)</f>
        <v>0</v>
      </c>
      <c r="K262" s="188" t="s">
        <v>136</v>
      </c>
      <c r="L262" s="39"/>
      <c r="M262" s="193" t="s">
        <v>1</v>
      </c>
      <c r="N262" s="194" t="s">
        <v>47</v>
      </c>
      <c r="O262" s="71"/>
      <c r="P262" s="195">
        <f>O262*H262</f>
        <v>0</v>
      </c>
      <c r="Q262" s="195">
        <v>6.9999999999999999E-4</v>
      </c>
      <c r="R262" s="195">
        <f>Q262*H262</f>
        <v>0.16956939999999998</v>
      </c>
      <c r="S262" s="195">
        <v>0</v>
      </c>
      <c r="T262" s="196">
        <f>S262*H262</f>
        <v>0</v>
      </c>
      <c r="U262" s="34"/>
      <c r="V262" s="34"/>
      <c r="W262" s="34"/>
      <c r="X262" s="34"/>
      <c r="Y262" s="34"/>
      <c r="Z262" s="34"/>
      <c r="AA262" s="34"/>
      <c r="AB262" s="34"/>
      <c r="AC262" s="34"/>
      <c r="AD262" s="34"/>
      <c r="AE262" s="34"/>
      <c r="AR262" s="197" t="s">
        <v>269</v>
      </c>
      <c r="AT262" s="197" t="s">
        <v>132</v>
      </c>
      <c r="AU262" s="197" t="s">
        <v>92</v>
      </c>
      <c r="AY262" s="16" t="s">
        <v>130</v>
      </c>
      <c r="BE262" s="198">
        <f>IF(N262="základní",J262,0)</f>
        <v>0</v>
      </c>
      <c r="BF262" s="198">
        <f>IF(N262="snížená",J262,0)</f>
        <v>0</v>
      </c>
      <c r="BG262" s="198">
        <f>IF(N262="zákl. přenesená",J262,0)</f>
        <v>0</v>
      </c>
      <c r="BH262" s="198">
        <f>IF(N262="sníž. přenesená",J262,0)</f>
        <v>0</v>
      </c>
      <c r="BI262" s="198">
        <f>IF(N262="nulová",J262,0)</f>
        <v>0</v>
      </c>
      <c r="BJ262" s="16" t="s">
        <v>90</v>
      </c>
      <c r="BK262" s="198">
        <f>ROUND(I262*H262,2)</f>
        <v>0</v>
      </c>
      <c r="BL262" s="16" t="s">
        <v>269</v>
      </c>
      <c r="BM262" s="197" t="s">
        <v>408</v>
      </c>
    </row>
    <row r="263" spans="1:65" s="13" customFormat="1" ht="11.25">
      <c r="B263" s="199"/>
      <c r="C263" s="200"/>
      <c r="D263" s="201" t="s">
        <v>154</v>
      </c>
      <c r="E263" s="202" t="s">
        <v>1</v>
      </c>
      <c r="F263" s="203" t="s">
        <v>409</v>
      </c>
      <c r="G263" s="200"/>
      <c r="H263" s="204">
        <v>242.24199999999999</v>
      </c>
      <c r="I263" s="205"/>
      <c r="J263" s="200"/>
      <c r="K263" s="200"/>
      <c r="L263" s="206"/>
      <c r="M263" s="207"/>
      <c r="N263" s="208"/>
      <c r="O263" s="208"/>
      <c r="P263" s="208"/>
      <c r="Q263" s="208"/>
      <c r="R263" s="208"/>
      <c r="S263" s="208"/>
      <c r="T263" s="209"/>
      <c r="AT263" s="210" t="s">
        <v>154</v>
      </c>
      <c r="AU263" s="210" t="s">
        <v>92</v>
      </c>
      <c r="AV263" s="13" t="s">
        <v>92</v>
      </c>
      <c r="AW263" s="13" t="s">
        <v>38</v>
      </c>
      <c r="AX263" s="13" t="s">
        <v>82</v>
      </c>
      <c r="AY263" s="210" t="s">
        <v>130</v>
      </c>
    </row>
    <row r="264" spans="1:65" s="14" customFormat="1" ht="11.25">
      <c r="B264" s="211"/>
      <c r="C264" s="212"/>
      <c r="D264" s="201" t="s">
        <v>154</v>
      </c>
      <c r="E264" s="213" t="s">
        <v>1</v>
      </c>
      <c r="F264" s="214" t="s">
        <v>156</v>
      </c>
      <c r="G264" s="212"/>
      <c r="H264" s="215">
        <v>242.24199999999999</v>
      </c>
      <c r="I264" s="216"/>
      <c r="J264" s="212"/>
      <c r="K264" s="212"/>
      <c r="L264" s="217"/>
      <c r="M264" s="218"/>
      <c r="N264" s="219"/>
      <c r="O264" s="219"/>
      <c r="P264" s="219"/>
      <c r="Q264" s="219"/>
      <c r="R264" s="219"/>
      <c r="S264" s="219"/>
      <c r="T264" s="220"/>
      <c r="AT264" s="221" t="s">
        <v>154</v>
      </c>
      <c r="AU264" s="221" t="s">
        <v>92</v>
      </c>
      <c r="AV264" s="14" t="s">
        <v>137</v>
      </c>
      <c r="AW264" s="14" t="s">
        <v>38</v>
      </c>
      <c r="AX264" s="14" t="s">
        <v>90</v>
      </c>
      <c r="AY264" s="221" t="s">
        <v>130</v>
      </c>
    </row>
    <row r="265" spans="1:65" s="2" customFormat="1" ht="16.5" customHeight="1">
      <c r="A265" s="34"/>
      <c r="B265" s="35"/>
      <c r="C265" s="186" t="s">
        <v>410</v>
      </c>
      <c r="D265" s="186" t="s">
        <v>132</v>
      </c>
      <c r="E265" s="187" t="s">
        <v>411</v>
      </c>
      <c r="F265" s="188" t="s">
        <v>412</v>
      </c>
      <c r="G265" s="189" t="s">
        <v>152</v>
      </c>
      <c r="H265" s="190">
        <v>242.24199999999999</v>
      </c>
      <c r="I265" s="191"/>
      <c r="J265" s="192">
        <f>ROUND(I265*H265,2)</f>
        <v>0</v>
      </c>
      <c r="K265" s="188" t="s">
        <v>136</v>
      </c>
      <c r="L265" s="39"/>
      <c r="M265" s="193" t="s">
        <v>1</v>
      </c>
      <c r="N265" s="194" t="s">
        <v>47</v>
      </c>
      <c r="O265" s="71"/>
      <c r="P265" s="195">
        <f>O265*H265</f>
        <v>0</v>
      </c>
      <c r="Q265" s="195">
        <v>0</v>
      </c>
      <c r="R265" s="195">
        <f>Q265*H265</f>
        <v>0</v>
      </c>
      <c r="S265" s="195">
        <v>0</v>
      </c>
      <c r="T265" s="196">
        <f>S265*H265</f>
        <v>0</v>
      </c>
      <c r="U265" s="34"/>
      <c r="V265" s="34"/>
      <c r="W265" s="34"/>
      <c r="X265" s="34"/>
      <c r="Y265" s="34"/>
      <c r="Z265" s="34"/>
      <c r="AA265" s="34"/>
      <c r="AB265" s="34"/>
      <c r="AC265" s="34"/>
      <c r="AD265" s="34"/>
      <c r="AE265" s="34"/>
      <c r="AR265" s="197" t="s">
        <v>269</v>
      </c>
      <c r="AT265" s="197" t="s">
        <v>132</v>
      </c>
      <c r="AU265" s="197" t="s">
        <v>92</v>
      </c>
      <c r="AY265" s="16" t="s">
        <v>130</v>
      </c>
      <c r="BE265" s="198">
        <f>IF(N265="základní",J265,0)</f>
        <v>0</v>
      </c>
      <c r="BF265" s="198">
        <f>IF(N265="snížená",J265,0)</f>
        <v>0</v>
      </c>
      <c r="BG265" s="198">
        <f>IF(N265="zákl. přenesená",J265,0)</f>
        <v>0</v>
      </c>
      <c r="BH265" s="198">
        <f>IF(N265="sníž. přenesená",J265,0)</f>
        <v>0</v>
      </c>
      <c r="BI265" s="198">
        <f>IF(N265="nulová",J265,0)</f>
        <v>0</v>
      </c>
      <c r="BJ265" s="16" t="s">
        <v>90</v>
      </c>
      <c r="BK265" s="198">
        <f>ROUND(I265*H265,2)</f>
        <v>0</v>
      </c>
      <c r="BL265" s="16" t="s">
        <v>269</v>
      </c>
      <c r="BM265" s="197" t="s">
        <v>413</v>
      </c>
    </row>
    <row r="266" spans="1:65" s="2" customFormat="1" ht="16.5" customHeight="1">
      <c r="A266" s="34"/>
      <c r="B266" s="35"/>
      <c r="C266" s="186" t="s">
        <v>414</v>
      </c>
      <c r="D266" s="186" t="s">
        <v>132</v>
      </c>
      <c r="E266" s="187" t="s">
        <v>415</v>
      </c>
      <c r="F266" s="188" t="s">
        <v>416</v>
      </c>
      <c r="G266" s="189" t="s">
        <v>152</v>
      </c>
      <c r="H266" s="190">
        <v>10</v>
      </c>
      <c r="I266" s="191"/>
      <c r="J266" s="192">
        <f>ROUND(I266*H266,2)</f>
        <v>0</v>
      </c>
      <c r="K266" s="188" t="s">
        <v>136</v>
      </c>
      <c r="L266" s="39"/>
      <c r="M266" s="236" t="s">
        <v>1</v>
      </c>
      <c r="N266" s="237" t="s">
        <v>47</v>
      </c>
      <c r="O266" s="238"/>
      <c r="P266" s="239">
        <f>O266*H266</f>
        <v>0</v>
      </c>
      <c r="Q266" s="239">
        <v>8.3500000000000005E-2</v>
      </c>
      <c r="R266" s="239">
        <f>Q266*H266</f>
        <v>0.83500000000000008</v>
      </c>
      <c r="S266" s="239">
        <v>0</v>
      </c>
      <c r="T266" s="240">
        <f>S266*H266</f>
        <v>0</v>
      </c>
      <c r="U266" s="34"/>
      <c r="V266" s="34"/>
      <c r="W266" s="34"/>
      <c r="X266" s="34"/>
      <c r="Y266" s="34"/>
      <c r="Z266" s="34"/>
      <c r="AA266" s="34"/>
      <c r="AB266" s="34"/>
      <c r="AC266" s="34"/>
      <c r="AD266" s="34"/>
      <c r="AE266" s="34"/>
      <c r="AR266" s="197" t="s">
        <v>269</v>
      </c>
      <c r="AT266" s="197" t="s">
        <v>132</v>
      </c>
      <c r="AU266" s="197" t="s">
        <v>92</v>
      </c>
      <c r="AY266" s="16" t="s">
        <v>130</v>
      </c>
      <c r="BE266" s="198">
        <f>IF(N266="základní",J266,0)</f>
        <v>0</v>
      </c>
      <c r="BF266" s="198">
        <f>IF(N266="snížená",J266,0)</f>
        <v>0</v>
      </c>
      <c r="BG266" s="198">
        <f>IF(N266="zákl. přenesená",J266,0)</f>
        <v>0</v>
      </c>
      <c r="BH266" s="198">
        <f>IF(N266="sníž. přenesená",J266,0)</f>
        <v>0</v>
      </c>
      <c r="BI266" s="198">
        <f>IF(N266="nulová",J266,0)</f>
        <v>0</v>
      </c>
      <c r="BJ266" s="16" t="s">
        <v>90</v>
      </c>
      <c r="BK266" s="198">
        <f>ROUND(I266*H266,2)</f>
        <v>0</v>
      </c>
      <c r="BL266" s="16" t="s">
        <v>269</v>
      </c>
      <c r="BM266" s="197" t="s">
        <v>417</v>
      </c>
    </row>
    <row r="267" spans="1:65" s="2" customFormat="1" ht="6.95" customHeight="1">
      <c r="A267" s="34"/>
      <c r="B267" s="54"/>
      <c r="C267" s="55"/>
      <c r="D267" s="55"/>
      <c r="E267" s="55"/>
      <c r="F267" s="55"/>
      <c r="G267" s="55"/>
      <c r="H267" s="55"/>
      <c r="I267" s="55"/>
      <c r="J267" s="55"/>
      <c r="K267" s="55"/>
      <c r="L267" s="39"/>
      <c r="M267" s="34"/>
      <c r="O267" s="34"/>
      <c r="P267" s="34"/>
      <c r="Q267" s="34"/>
      <c r="R267" s="34"/>
      <c r="S267" s="34"/>
      <c r="T267" s="34"/>
      <c r="U267" s="34"/>
      <c r="V267" s="34"/>
      <c r="W267" s="34"/>
      <c r="X267" s="34"/>
      <c r="Y267" s="34"/>
      <c r="Z267" s="34"/>
      <c r="AA267" s="34"/>
      <c r="AB267" s="34"/>
      <c r="AC267" s="34"/>
      <c r="AD267" s="34"/>
      <c r="AE267" s="34"/>
    </row>
  </sheetData>
  <sheetProtection algorithmName="SHA-512" hashValue="zs/bnZ1ExCtkkQREOt9eyZGwdH0eEP9RNAzqoJ3JciWTHftMzjEbZbQX2HYGor0W388QuO9OVt6wQ6LsHAF9Fg==" saltValue="p+RfkAl1Uzv2OeaStws6UMWNuKubyNNjn6HoOzZbf61/KNlKXIVATROPelZzAklD2bxOKkmP3S8SKgSF6hotkQ==" spinCount="100000" sheet="1" objects="1" scenarios="1" formatColumns="0" formatRows="0" autoFilter="0"/>
  <autoFilter ref="C126:K266" xr:uid="{00000000-0009-0000-0000-000001000000}"/>
  <mergeCells count="9">
    <mergeCell ref="E87:H87"/>
    <mergeCell ref="E117:H117"/>
    <mergeCell ref="E119:H119"/>
    <mergeCell ref="L2:V2"/>
    <mergeCell ref="E7:H7"/>
    <mergeCell ref="E9:H9"/>
    <mergeCell ref="E18:H18"/>
    <mergeCell ref="E27:H27"/>
    <mergeCell ref="E85:H85"/>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5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4"/>
      <c r="M2" s="284"/>
      <c r="N2" s="284"/>
      <c r="O2" s="284"/>
      <c r="P2" s="284"/>
      <c r="Q2" s="284"/>
      <c r="R2" s="284"/>
      <c r="S2" s="284"/>
      <c r="T2" s="284"/>
      <c r="U2" s="284"/>
      <c r="V2" s="284"/>
      <c r="AT2" s="16" t="s">
        <v>95</v>
      </c>
    </row>
    <row r="3" spans="1:46" s="1" customFormat="1" ht="6.95" customHeight="1">
      <c r="B3" s="108"/>
      <c r="C3" s="109"/>
      <c r="D3" s="109"/>
      <c r="E3" s="109"/>
      <c r="F3" s="109"/>
      <c r="G3" s="109"/>
      <c r="H3" s="109"/>
      <c r="I3" s="109"/>
      <c r="J3" s="109"/>
      <c r="K3" s="109"/>
      <c r="L3" s="19"/>
      <c r="AT3" s="16" t="s">
        <v>92</v>
      </c>
    </row>
    <row r="4" spans="1:46" s="1" customFormat="1" ht="24.95" customHeight="1">
      <c r="B4" s="19"/>
      <c r="D4" s="110" t="s">
        <v>96</v>
      </c>
      <c r="L4" s="19"/>
      <c r="M4" s="111" t="s">
        <v>10</v>
      </c>
      <c r="AT4" s="16" t="s">
        <v>4</v>
      </c>
    </row>
    <row r="5" spans="1:46" s="1" customFormat="1" ht="6.95" customHeight="1">
      <c r="B5" s="19"/>
      <c r="L5" s="19"/>
    </row>
    <row r="6" spans="1:46" s="1" customFormat="1" ht="12" customHeight="1">
      <c r="B6" s="19"/>
      <c r="D6" s="112" t="s">
        <v>16</v>
      </c>
      <c r="L6" s="19"/>
    </row>
    <row r="7" spans="1:46" s="1" customFormat="1" ht="16.5" customHeight="1">
      <c r="B7" s="19"/>
      <c r="E7" s="285" t="str">
        <f>'Rekapitulace stavby'!K6</f>
        <v>Odvedení dešťových vod z okolí atletického stadionu Krnov</v>
      </c>
      <c r="F7" s="286"/>
      <c r="G7" s="286"/>
      <c r="H7" s="286"/>
      <c r="L7" s="19"/>
    </row>
    <row r="8" spans="1:46" s="2" customFormat="1" ht="12" customHeight="1">
      <c r="A8" s="34"/>
      <c r="B8" s="39"/>
      <c r="C8" s="34"/>
      <c r="D8" s="112" t="s">
        <v>97</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87" t="s">
        <v>418</v>
      </c>
      <c r="F9" s="288"/>
      <c r="G9" s="288"/>
      <c r="H9" s="288"/>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19</v>
      </c>
      <c r="G11" s="34"/>
      <c r="H11" s="34"/>
      <c r="I11" s="112" t="s">
        <v>20</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22</v>
      </c>
      <c r="E12" s="34"/>
      <c r="F12" s="113" t="s">
        <v>23</v>
      </c>
      <c r="G12" s="34"/>
      <c r="H12" s="34"/>
      <c r="I12" s="112" t="s">
        <v>24</v>
      </c>
      <c r="J12" s="114" t="str">
        <f>'Rekapitulace stavby'!AN8</f>
        <v>28. 4. 2021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30</v>
      </c>
      <c r="E14" s="34"/>
      <c r="F14" s="34"/>
      <c r="G14" s="34"/>
      <c r="H14" s="34"/>
      <c r="I14" s="112" t="s">
        <v>31</v>
      </c>
      <c r="J14" s="113"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32</v>
      </c>
      <c r="F15" s="34"/>
      <c r="G15" s="34"/>
      <c r="H15" s="34"/>
      <c r="I15" s="112" t="s">
        <v>33</v>
      </c>
      <c r="J15" s="113"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34</v>
      </c>
      <c r="E17" s="34"/>
      <c r="F17" s="34"/>
      <c r="G17" s="34"/>
      <c r="H17" s="34"/>
      <c r="I17" s="112" t="s">
        <v>31</v>
      </c>
      <c r="J17" s="29"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89" t="str">
        <f>'Rekapitulace stavby'!E14</f>
        <v>Vyplň údaj</v>
      </c>
      <c r="F18" s="290"/>
      <c r="G18" s="290"/>
      <c r="H18" s="290"/>
      <c r="I18" s="112" t="s">
        <v>33</v>
      </c>
      <c r="J18" s="29"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36</v>
      </c>
      <c r="E20" s="34"/>
      <c r="F20" s="34"/>
      <c r="G20" s="34"/>
      <c r="H20" s="34"/>
      <c r="I20" s="112" t="s">
        <v>31</v>
      </c>
      <c r="J20" s="113"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
        <v>37</v>
      </c>
      <c r="F21" s="34"/>
      <c r="G21" s="34"/>
      <c r="H21" s="34"/>
      <c r="I21" s="112" t="s">
        <v>33</v>
      </c>
      <c r="J21" s="113"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39</v>
      </c>
      <c r="E23" s="34"/>
      <c r="F23" s="34"/>
      <c r="G23" s="34"/>
      <c r="H23" s="34"/>
      <c r="I23" s="112" t="s">
        <v>31</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33</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40</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95.25" customHeight="1">
      <c r="A27" s="115"/>
      <c r="B27" s="116"/>
      <c r="C27" s="115"/>
      <c r="D27" s="115"/>
      <c r="E27" s="291" t="s">
        <v>41</v>
      </c>
      <c r="F27" s="291"/>
      <c r="G27" s="291"/>
      <c r="H27" s="291"/>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42</v>
      </c>
      <c r="E30" s="34"/>
      <c r="F30" s="34"/>
      <c r="G30" s="34"/>
      <c r="H30" s="34"/>
      <c r="I30" s="34"/>
      <c r="J30" s="120">
        <f>ROUND(J123,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44</v>
      </c>
      <c r="G32" s="34"/>
      <c r="H32" s="34"/>
      <c r="I32" s="121" t="s">
        <v>43</v>
      </c>
      <c r="J32" s="121" t="s">
        <v>45</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46</v>
      </c>
      <c r="E33" s="112" t="s">
        <v>47</v>
      </c>
      <c r="F33" s="123">
        <f>ROUND((SUM(BE123:BE155)),  2)</f>
        <v>0</v>
      </c>
      <c r="G33" s="34"/>
      <c r="H33" s="34"/>
      <c r="I33" s="124">
        <v>0.21</v>
      </c>
      <c r="J33" s="123">
        <f>ROUND(((SUM(BE123:BE155))*I33),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48</v>
      </c>
      <c r="F34" s="123">
        <f>ROUND((SUM(BF123:BF155)),  2)</f>
        <v>0</v>
      </c>
      <c r="G34" s="34"/>
      <c r="H34" s="34"/>
      <c r="I34" s="124">
        <v>0.15</v>
      </c>
      <c r="J34" s="123">
        <f>ROUND(((SUM(BF123:BF155))*I34),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49</v>
      </c>
      <c r="F35" s="123">
        <f>ROUND((SUM(BG123:BG155)),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50</v>
      </c>
      <c r="F36" s="123">
        <f>ROUND((SUM(BH123:BH155)),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51</v>
      </c>
      <c r="F37" s="123">
        <f>ROUND((SUM(BI123:BI155)),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52</v>
      </c>
      <c r="E39" s="127"/>
      <c r="F39" s="127"/>
      <c r="G39" s="128" t="s">
        <v>53</v>
      </c>
      <c r="H39" s="129" t="s">
        <v>54</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1"/>
      <c r="D50" s="132" t="s">
        <v>55</v>
      </c>
      <c r="E50" s="133"/>
      <c r="F50" s="133"/>
      <c r="G50" s="132" t="s">
        <v>56</v>
      </c>
      <c r="H50" s="133"/>
      <c r="I50" s="133"/>
      <c r="J50" s="133"/>
      <c r="K50" s="133"/>
      <c r="L50" s="51"/>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4"/>
      <c r="B61" s="39"/>
      <c r="C61" s="34"/>
      <c r="D61" s="134" t="s">
        <v>57</v>
      </c>
      <c r="E61" s="135"/>
      <c r="F61" s="136" t="s">
        <v>58</v>
      </c>
      <c r="G61" s="134" t="s">
        <v>57</v>
      </c>
      <c r="H61" s="135"/>
      <c r="I61" s="135"/>
      <c r="J61" s="137" t="s">
        <v>58</v>
      </c>
      <c r="K61" s="135"/>
      <c r="L61" s="51"/>
      <c r="S61" s="34"/>
      <c r="T61" s="34"/>
      <c r="U61" s="34"/>
      <c r="V61" s="34"/>
      <c r="W61" s="34"/>
      <c r="X61" s="34"/>
      <c r="Y61" s="34"/>
      <c r="Z61" s="34"/>
      <c r="AA61" s="34"/>
      <c r="AB61" s="34"/>
      <c r="AC61" s="34"/>
      <c r="AD61" s="34"/>
      <c r="AE61" s="34"/>
    </row>
    <row r="62" spans="1:31" ht="11.25">
      <c r="B62" s="19"/>
      <c r="L62" s="19"/>
    </row>
    <row r="63" spans="1:31" ht="11.25">
      <c r="B63" s="19"/>
      <c r="L63" s="19"/>
    </row>
    <row r="64" spans="1:31" ht="11.25">
      <c r="B64" s="19"/>
      <c r="L64" s="19"/>
    </row>
    <row r="65" spans="1:31" s="2" customFormat="1" ht="12.75">
      <c r="A65" s="34"/>
      <c r="B65" s="39"/>
      <c r="C65" s="34"/>
      <c r="D65" s="132" t="s">
        <v>59</v>
      </c>
      <c r="E65" s="138"/>
      <c r="F65" s="138"/>
      <c r="G65" s="132" t="s">
        <v>60</v>
      </c>
      <c r="H65" s="138"/>
      <c r="I65" s="138"/>
      <c r="J65" s="138"/>
      <c r="K65" s="138"/>
      <c r="L65" s="51"/>
      <c r="S65" s="34"/>
      <c r="T65" s="34"/>
      <c r="U65" s="34"/>
      <c r="V65" s="34"/>
      <c r="W65" s="34"/>
      <c r="X65" s="34"/>
      <c r="Y65" s="34"/>
      <c r="Z65" s="34"/>
      <c r="AA65" s="34"/>
      <c r="AB65" s="34"/>
      <c r="AC65" s="34"/>
      <c r="AD65" s="34"/>
      <c r="AE65" s="34"/>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4"/>
      <c r="B76" s="39"/>
      <c r="C76" s="34"/>
      <c r="D76" s="134" t="s">
        <v>57</v>
      </c>
      <c r="E76" s="135"/>
      <c r="F76" s="136" t="s">
        <v>58</v>
      </c>
      <c r="G76" s="134" t="s">
        <v>57</v>
      </c>
      <c r="H76" s="135"/>
      <c r="I76" s="135"/>
      <c r="J76" s="137" t="s">
        <v>58</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2" t="s">
        <v>99</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8"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292" t="str">
        <f>E7</f>
        <v>Odvedení dešťových vod z okolí atletického stadionu Krnov</v>
      </c>
      <c r="F85" s="293"/>
      <c r="G85" s="293"/>
      <c r="H85" s="293"/>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8" t="s">
        <v>97</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3" t="str">
        <f>E9</f>
        <v xml:space="preserve">VON - Vedlejší a ostatní náklady stavby </v>
      </c>
      <c r="F87" s="294"/>
      <c r="G87" s="294"/>
      <c r="H87" s="294"/>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8" t="s">
        <v>22</v>
      </c>
      <c r="D89" s="36"/>
      <c r="E89" s="36"/>
      <c r="F89" s="26" t="str">
        <f>F12</f>
        <v xml:space="preserve"> </v>
      </c>
      <c r="G89" s="36"/>
      <c r="H89" s="36"/>
      <c r="I89" s="28" t="s">
        <v>24</v>
      </c>
      <c r="J89" s="66" t="str">
        <f>IF(J12="","",J12)</f>
        <v>28. 4. 2021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8" t="s">
        <v>30</v>
      </c>
      <c r="D91" s="36"/>
      <c r="E91" s="36"/>
      <c r="F91" s="26" t="str">
        <f>E15</f>
        <v>Městský úřad Krnov</v>
      </c>
      <c r="G91" s="36"/>
      <c r="H91" s="36"/>
      <c r="I91" s="28" t="s">
        <v>36</v>
      </c>
      <c r="J91" s="32" t="str">
        <f>E21</f>
        <v>ADEA projekt s.r.o.</v>
      </c>
      <c r="K91" s="36"/>
      <c r="L91" s="51"/>
      <c r="S91" s="34"/>
      <c r="T91" s="34"/>
      <c r="U91" s="34"/>
      <c r="V91" s="34"/>
      <c r="W91" s="34"/>
      <c r="X91" s="34"/>
      <c r="Y91" s="34"/>
      <c r="Z91" s="34"/>
      <c r="AA91" s="34"/>
      <c r="AB91" s="34"/>
      <c r="AC91" s="34"/>
      <c r="AD91" s="34"/>
      <c r="AE91" s="34"/>
    </row>
    <row r="92" spans="1:47" s="2" customFormat="1" ht="15.2" customHeight="1">
      <c r="A92" s="34"/>
      <c r="B92" s="35"/>
      <c r="C92" s="28" t="s">
        <v>34</v>
      </c>
      <c r="D92" s="36"/>
      <c r="E92" s="36"/>
      <c r="F92" s="26" t="str">
        <f>IF(E18="","",E18)</f>
        <v>Vyplň údaj</v>
      </c>
      <c r="G92" s="36"/>
      <c r="H92" s="36"/>
      <c r="I92" s="28" t="s">
        <v>39</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100</v>
      </c>
      <c r="D94" s="144"/>
      <c r="E94" s="144"/>
      <c r="F94" s="144"/>
      <c r="G94" s="144"/>
      <c r="H94" s="144"/>
      <c r="I94" s="144"/>
      <c r="J94" s="145" t="s">
        <v>101</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102</v>
      </c>
      <c r="D96" s="36"/>
      <c r="E96" s="36"/>
      <c r="F96" s="36"/>
      <c r="G96" s="36"/>
      <c r="H96" s="36"/>
      <c r="I96" s="36"/>
      <c r="J96" s="84">
        <f>J123</f>
        <v>0</v>
      </c>
      <c r="K96" s="36"/>
      <c r="L96" s="51"/>
      <c r="S96" s="34"/>
      <c r="T96" s="34"/>
      <c r="U96" s="34"/>
      <c r="V96" s="34"/>
      <c r="W96" s="34"/>
      <c r="X96" s="34"/>
      <c r="Y96" s="34"/>
      <c r="Z96" s="34"/>
      <c r="AA96" s="34"/>
      <c r="AB96" s="34"/>
      <c r="AC96" s="34"/>
      <c r="AD96" s="34"/>
      <c r="AE96" s="34"/>
      <c r="AU96" s="16" t="s">
        <v>103</v>
      </c>
    </row>
    <row r="97" spans="1:31" s="9" customFormat="1" ht="24.95" customHeight="1">
      <c r="B97" s="147"/>
      <c r="C97" s="148"/>
      <c r="D97" s="149" t="s">
        <v>419</v>
      </c>
      <c r="E97" s="150"/>
      <c r="F97" s="150"/>
      <c r="G97" s="150"/>
      <c r="H97" s="150"/>
      <c r="I97" s="150"/>
      <c r="J97" s="151">
        <f>J124</f>
        <v>0</v>
      </c>
      <c r="K97" s="148"/>
      <c r="L97" s="152"/>
    </row>
    <row r="98" spans="1:31" s="10" customFormat="1" ht="19.899999999999999" customHeight="1">
      <c r="B98" s="153"/>
      <c r="C98" s="154"/>
      <c r="D98" s="155" t="s">
        <v>420</v>
      </c>
      <c r="E98" s="156"/>
      <c r="F98" s="156"/>
      <c r="G98" s="156"/>
      <c r="H98" s="156"/>
      <c r="I98" s="156"/>
      <c r="J98" s="157">
        <f>J125</f>
        <v>0</v>
      </c>
      <c r="K98" s="154"/>
      <c r="L98" s="158"/>
    </row>
    <row r="99" spans="1:31" s="10" customFormat="1" ht="19.899999999999999" customHeight="1">
      <c r="B99" s="153"/>
      <c r="C99" s="154"/>
      <c r="D99" s="155" t="s">
        <v>421</v>
      </c>
      <c r="E99" s="156"/>
      <c r="F99" s="156"/>
      <c r="G99" s="156"/>
      <c r="H99" s="156"/>
      <c r="I99" s="156"/>
      <c r="J99" s="157">
        <f>J134</f>
        <v>0</v>
      </c>
      <c r="K99" s="154"/>
      <c r="L99" s="158"/>
    </row>
    <row r="100" spans="1:31" s="10" customFormat="1" ht="19.899999999999999" customHeight="1">
      <c r="B100" s="153"/>
      <c r="C100" s="154"/>
      <c r="D100" s="155" t="s">
        <v>422</v>
      </c>
      <c r="E100" s="156"/>
      <c r="F100" s="156"/>
      <c r="G100" s="156"/>
      <c r="H100" s="156"/>
      <c r="I100" s="156"/>
      <c r="J100" s="157">
        <f>J137</f>
        <v>0</v>
      </c>
      <c r="K100" s="154"/>
      <c r="L100" s="158"/>
    </row>
    <row r="101" spans="1:31" s="10" customFormat="1" ht="19.899999999999999" customHeight="1">
      <c r="B101" s="153"/>
      <c r="C101" s="154"/>
      <c r="D101" s="155" t="s">
        <v>423</v>
      </c>
      <c r="E101" s="156"/>
      <c r="F101" s="156"/>
      <c r="G101" s="156"/>
      <c r="H101" s="156"/>
      <c r="I101" s="156"/>
      <c r="J101" s="157">
        <f>J144</f>
        <v>0</v>
      </c>
      <c r="K101" s="154"/>
      <c r="L101" s="158"/>
    </row>
    <row r="102" spans="1:31" s="10" customFormat="1" ht="19.899999999999999" customHeight="1">
      <c r="B102" s="153"/>
      <c r="C102" s="154"/>
      <c r="D102" s="155" t="s">
        <v>424</v>
      </c>
      <c r="E102" s="156"/>
      <c r="F102" s="156"/>
      <c r="G102" s="156"/>
      <c r="H102" s="156"/>
      <c r="I102" s="156"/>
      <c r="J102" s="157">
        <f>J150</f>
        <v>0</v>
      </c>
      <c r="K102" s="154"/>
      <c r="L102" s="158"/>
    </row>
    <row r="103" spans="1:31" s="10" customFormat="1" ht="19.899999999999999" customHeight="1">
      <c r="B103" s="153"/>
      <c r="C103" s="154"/>
      <c r="D103" s="155" t="s">
        <v>425</v>
      </c>
      <c r="E103" s="156"/>
      <c r="F103" s="156"/>
      <c r="G103" s="156"/>
      <c r="H103" s="156"/>
      <c r="I103" s="156"/>
      <c r="J103" s="157">
        <f>J153</f>
        <v>0</v>
      </c>
      <c r="K103" s="154"/>
      <c r="L103" s="158"/>
    </row>
    <row r="104" spans="1:31" s="2" customFormat="1" ht="21.75" customHeight="1">
      <c r="A104" s="34"/>
      <c r="B104" s="35"/>
      <c r="C104" s="36"/>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54"/>
      <c r="C105" s="55"/>
      <c r="D105" s="55"/>
      <c r="E105" s="55"/>
      <c r="F105" s="55"/>
      <c r="G105" s="55"/>
      <c r="H105" s="55"/>
      <c r="I105" s="55"/>
      <c r="J105" s="55"/>
      <c r="K105" s="55"/>
      <c r="L105" s="51"/>
      <c r="S105" s="34"/>
      <c r="T105" s="34"/>
      <c r="U105" s="34"/>
      <c r="V105" s="34"/>
      <c r="W105" s="34"/>
      <c r="X105" s="34"/>
      <c r="Y105" s="34"/>
      <c r="Z105" s="34"/>
      <c r="AA105" s="34"/>
      <c r="AB105" s="34"/>
      <c r="AC105" s="34"/>
      <c r="AD105" s="34"/>
      <c r="AE105" s="34"/>
    </row>
    <row r="109" spans="1:31" s="2" customFormat="1" ht="6.95" customHeight="1">
      <c r="A109" s="34"/>
      <c r="B109" s="56"/>
      <c r="C109" s="57"/>
      <c r="D109" s="57"/>
      <c r="E109" s="57"/>
      <c r="F109" s="57"/>
      <c r="G109" s="57"/>
      <c r="H109" s="57"/>
      <c r="I109" s="57"/>
      <c r="J109" s="57"/>
      <c r="K109" s="57"/>
      <c r="L109" s="51"/>
      <c r="S109" s="34"/>
      <c r="T109" s="34"/>
      <c r="U109" s="34"/>
      <c r="V109" s="34"/>
      <c r="W109" s="34"/>
      <c r="X109" s="34"/>
      <c r="Y109" s="34"/>
      <c r="Z109" s="34"/>
      <c r="AA109" s="34"/>
      <c r="AB109" s="34"/>
      <c r="AC109" s="34"/>
      <c r="AD109" s="34"/>
      <c r="AE109" s="34"/>
    </row>
    <row r="110" spans="1:31" s="2" customFormat="1" ht="24.95" customHeight="1">
      <c r="A110" s="34"/>
      <c r="B110" s="35"/>
      <c r="C110" s="22" t="s">
        <v>115</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6.9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8" t="s">
        <v>16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92" t="str">
        <f>E7</f>
        <v>Odvedení dešťových vod z okolí atletického stadionu Krnov</v>
      </c>
      <c r="F113" s="293"/>
      <c r="G113" s="293"/>
      <c r="H113" s="293"/>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8" t="s">
        <v>97</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c r="A115" s="34"/>
      <c r="B115" s="35"/>
      <c r="C115" s="36"/>
      <c r="D115" s="36"/>
      <c r="E115" s="263" t="str">
        <f>E9</f>
        <v xml:space="preserve">VON - Vedlejší a ostatní náklady stavby </v>
      </c>
      <c r="F115" s="294"/>
      <c r="G115" s="294"/>
      <c r="H115" s="294"/>
      <c r="I115" s="36"/>
      <c r="J115" s="36"/>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8" t="s">
        <v>22</v>
      </c>
      <c r="D117" s="36"/>
      <c r="E117" s="36"/>
      <c r="F117" s="26" t="str">
        <f>F12</f>
        <v xml:space="preserve"> </v>
      </c>
      <c r="G117" s="36"/>
      <c r="H117" s="36"/>
      <c r="I117" s="28" t="s">
        <v>24</v>
      </c>
      <c r="J117" s="66" t="str">
        <f>IF(J12="","",J12)</f>
        <v>28. 4. 2021</v>
      </c>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c r="A119" s="34"/>
      <c r="B119" s="35"/>
      <c r="C119" s="28" t="s">
        <v>30</v>
      </c>
      <c r="D119" s="36"/>
      <c r="E119" s="36"/>
      <c r="F119" s="26" t="str">
        <f>E15</f>
        <v>Městský úřad Krnov</v>
      </c>
      <c r="G119" s="36"/>
      <c r="H119" s="36"/>
      <c r="I119" s="28" t="s">
        <v>36</v>
      </c>
      <c r="J119" s="32" t="str">
        <f>E21</f>
        <v>ADEA projekt s.r.o.</v>
      </c>
      <c r="K119" s="36"/>
      <c r="L119" s="51"/>
      <c r="S119" s="34"/>
      <c r="T119" s="34"/>
      <c r="U119" s="34"/>
      <c r="V119" s="34"/>
      <c r="W119" s="34"/>
      <c r="X119" s="34"/>
      <c r="Y119" s="34"/>
      <c r="Z119" s="34"/>
      <c r="AA119" s="34"/>
      <c r="AB119" s="34"/>
      <c r="AC119" s="34"/>
      <c r="AD119" s="34"/>
      <c r="AE119" s="34"/>
    </row>
    <row r="120" spans="1:65" s="2" customFormat="1" ht="15.2" customHeight="1">
      <c r="A120" s="34"/>
      <c r="B120" s="35"/>
      <c r="C120" s="28" t="s">
        <v>34</v>
      </c>
      <c r="D120" s="36"/>
      <c r="E120" s="36"/>
      <c r="F120" s="26" t="str">
        <f>IF(E18="","",E18)</f>
        <v>Vyplň údaj</v>
      </c>
      <c r="G120" s="36"/>
      <c r="H120" s="36"/>
      <c r="I120" s="28" t="s">
        <v>39</v>
      </c>
      <c r="J120" s="32" t="str">
        <f>E24</f>
        <v xml:space="preserve"> </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c r="A122" s="159"/>
      <c r="B122" s="160"/>
      <c r="C122" s="161" t="s">
        <v>116</v>
      </c>
      <c r="D122" s="162" t="s">
        <v>67</v>
      </c>
      <c r="E122" s="162" t="s">
        <v>63</v>
      </c>
      <c r="F122" s="162" t="s">
        <v>64</v>
      </c>
      <c r="G122" s="162" t="s">
        <v>117</v>
      </c>
      <c r="H122" s="162" t="s">
        <v>118</v>
      </c>
      <c r="I122" s="162" t="s">
        <v>119</v>
      </c>
      <c r="J122" s="162" t="s">
        <v>101</v>
      </c>
      <c r="K122" s="163" t="s">
        <v>120</v>
      </c>
      <c r="L122" s="164"/>
      <c r="M122" s="75" t="s">
        <v>1</v>
      </c>
      <c r="N122" s="76" t="s">
        <v>46</v>
      </c>
      <c r="O122" s="76" t="s">
        <v>121</v>
      </c>
      <c r="P122" s="76" t="s">
        <v>122</v>
      </c>
      <c r="Q122" s="76" t="s">
        <v>123</v>
      </c>
      <c r="R122" s="76" t="s">
        <v>124</v>
      </c>
      <c r="S122" s="76" t="s">
        <v>125</v>
      </c>
      <c r="T122" s="77" t="s">
        <v>126</v>
      </c>
      <c r="U122" s="159"/>
      <c r="V122" s="159"/>
      <c r="W122" s="159"/>
      <c r="X122" s="159"/>
      <c r="Y122" s="159"/>
      <c r="Z122" s="159"/>
      <c r="AA122" s="159"/>
      <c r="AB122" s="159"/>
      <c r="AC122" s="159"/>
      <c r="AD122" s="159"/>
      <c r="AE122" s="159"/>
    </row>
    <row r="123" spans="1:65" s="2" customFormat="1" ht="22.9" customHeight="1">
      <c r="A123" s="34"/>
      <c r="B123" s="35"/>
      <c r="C123" s="82" t="s">
        <v>127</v>
      </c>
      <c r="D123" s="36"/>
      <c r="E123" s="36"/>
      <c r="F123" s="36"/>
      <c r="G123" s="36"/>
      <c r="H123" s="36"/>
      <c r="I123" s="36"/>
      <c r="J123" s="165">
        <f>BK123</f>
        <v>0</v>
      </c>
      <c r="K123" s="36"/>
      <c r="L123" s="39"/>
      <c r="M123" s="78"/>
      <c r="N123" s="166"/>
      <c r="O123" s="79"/>
      <c r="P123" s="167">
        <f>P124</f>
        <v>0</v>
      </c>
      <c r="Q123" s="79"/>
      <c r="R123" s="167">
        <f>R124</f>
        <v>0</v>
      </c>
      <c r="S123" s="79"/>
      <c r="T123" s="168">
        <f>T124</f>
        <v>0</v>
      </c>
      <c r="U123" s="34"/>
      <c r="V123" s="34"/>
      <c r="W123" s="34"/>
      <c r="X123" s="34"/>
      <c r="Y123" s="34"/>
      <c r="Z123" s="34"/>
      <c r="AA123" s="34"/>
      <c r="AB123" s="34"/>
      <c r="AC123" s="34"/>
      <c r="AD123" s="34"/>
      <c r="AE123" s="34"/>
      <c r="AT123" s="16" t="s">
        <v>81</v>
      </c>
      <c r="AU123" s="16" t="s">
        <v>103</v>
      </c>
      <c r="BK123" s="169">
        <f>BK124</f>
        <v>0</v>
      </c>
    </row>
    <row r="124" spans="1:65" s="12" customFormat="1" ht="25.9" customHeight="1">
      <c r="B124" s="170"/>
      <c r="C124" s="171"/>
      <c r="D124" s="172" t="s">
        <v>81</v>
      </c>
      <c r="E124" s="173" t="s">
        <v>426</v>
      </c>
      <c r="F124" s="173" t="s">
        <v>426</v>
      </c>
      <c r="G124" s="171"/>
      <c r="H124" s="171"/>
      <c r="I124" s="174"/>
      <c r="J124" s="175">
        <f>BK124</f>
        <v>0</v>
      </c>
      <c r="K124" s="171"/>
      <c r="L124" s="176"/>
      <c r="M124" s="177"/>
      <c r="N124" s="178"/>
      <c r="O124" s="178"/>
      <c r="P124" s="179">
        <f>P125+P134+P137+P144+P150+P153</f>
        <v>0</v>
      </c>
      <c r="Q124" s="178"/>
      <c r="R124" s="179">
        <f>R125+R134+R137+R144+R150+R153</f>
        <v>0</v>
      </c>
      <c r="S124" s="178"/>
      <c r="T124" s="180">
        <f>T125+T134+T137+T144+T150+T153</f>
        <v>0</v>
      </c>
      <c r="AR124" s="181" t="s">
        <v>149</v>
      </c>
      <c r="AT124" s="182" t="s">
        <v>81</v>
      </c>
      <c r="AU124" s="182" t="s">
        <v>82</v>
      </c>
      <c r="AY124" s="181" t="s">
        <v>130</v>
      </c>
      <c r="BK124" s="183">
        <f>BK125+BK134+BK137+BK144+BK150+BK153</f>
        <v>0</v>
      </c>
    </row>
    <row r="125" spans="1:65" s="12" customFormat="1" ht="22.9" customHeight="1">
      <c r="B125" s="170"/>
      <c r="C125" s="171"/>
      <c r="D125" s="172" t="s">
        <v>81</v>
      </c>
      <c r="E125" s="184" t="s">
        <v>427</v>
      </c>
      <c r="F125" s="184" t="s">
        <v>428</v>
      </c>
      <c r="G125" s="171"/>
      <c r="H125" s="171"/>
      <c r="I125" s="174"/>
      <c r="J125" s="185">
        <f>BK125</f>
        <v>0</v>
      </c>
      <c r="K125" s="171"/>
      <c r="L125" s="176"/>
      <c r="M125" s="177"/>
      <c r="N125" s="178"/>
      <c r="O125" s="178"/>
      <c r="P125" s="179">
        <f>SUM(P126:P133)</f>
        <v>0</v>
      </c>
      <c r="Q125" s="178"/>
      <c r="R125" s="179">
        <f>SUM(R126:R133)</f>
        <v>0</v>
      </c>
      <c r="S125" s="178"/>
      <c r="T125" s="180">
        <f>SUM(T126:T133)</f>
        <v>0</v>
      </c>
      <c r="AR125" s="181" t="s">
        <v>149</v>
      </c>
      <c r="AT125" s="182" t="s">
        <v>81</v>
      </c>
      <c r="AU125" s="182" t="s">
        <v>90</v>
      </c>
      <c r="AY125" s="181" t="s">
        <v>130</v>
      </c>
      <c r="BK125" s="183">
        <f>SUM(BK126:BK133)</f>
        <v>0</v>
      </c>
    </row>
    <row r="126" spans="1:65" s="2" customFormat="1" ht="16.5" customHeight="1">
      <c r="A126" s="34"/>
      <c r="B126" s="35"/>
      <c r="C126" s="186" t="s">
        <v>90</v>
      </c>
      <c r="D126" s="186" t="s">
        <v>132</v>
      </c>
      <c r="E126" s="187" t="s">
        <v>429</v>
      </c>
      <c r="F126" s="188" t="s">
        <v>430</v>
      </c>
      <c r="G126" s="189" t="s">
        <v>160</v>
      </c>
      <c r="H126" s="190">
        <v>1</v>
      </c>
      <c r="I126" s="191"/>
      <c r="J126" s="192">
        <f>ROUND(I126*H126,2)</f>
        <v>0</v>
      </c>
      <c r="K126" s="188" t="s">
        <v>136</v>
      </c>
      <c r="L126" s="39"/>
      <c r="M126" s="193" t="s">
        <v>1</v>
      </c>
      <c r="N126" s="194" t="s">
        <v>47</v>
      </c>
      <c r="O126" s="71"/>
      <c r="P126" s="195">
        <f>O126*H126</f>
        <v>0</v>
      </c>
      <c r="Q126" s="195">
        <v>0</v>
      </c>
      <c r="R126" s="195">
        <f>Q126*H126</f>
        <v>0</v>
      </c>
      <c r="S126" s="195">
        <v>0</v>
      </c>
      <c r="T126" s="196">
        <f>S126*H126</f>
        <v>0</v>
      </c>
      <c r="U126" s="34"/>
      <c r="V126" s="34"/>
      <c r="W126" s="34"/>
      <c r="X126" s="34"/>
      <c r="Y126" s="34"/>
      <c r="Z126" s="34"/>
      <c r="AA126" s="34"/>
      <c r="AB126" s="34"/>
      <c r="AC126" s="34"/>
      <c r="AD126" s="34"/>
      <c r="AE126" s="34"/>
      <c r="AR126" s="197" t="s">
        <v>431</v>
      </c>
      <c r="AT126" s="197" t="s">
        <v>132</v>
      </c>
      <c r="AU126" s="197" t="s">
        <v>92</v>
      </c>
      <c r="AY126" s="16" t="s">
        <v>130</v>
      </c>
      <c r="BE126" s="198">
        <f>IF(N126="základní",J126,0)</f>
        <v>0</v>
      </c>
      <c r="BF126" s="198">
        <f>IF(N126="snížená",J126,0)</f>
        <v>0</v>
      </c>
      <c r="BG126" s="198">
        <f>IF(N126="zákl. přenesená",J126,0)</f>
        <v>0</v>
      </c>
      <c r="BH126" s="198">
        <f>IF(N126="sníž. přenesená",J126,0)</f>
        <v>0</v>
      </c>
      <c r="BI126" s="198">
        <f>IF(N126="nulová",J126,0)</f>
        <v>0</v>
      </c>
      <c r="BJ126" s="16" t="s">
        <v>90</v>
      </c>
      <c r="BK126" s="198">
        <f>ROUND(I126*H126,2)</f>
        <v>0</v>
      </c>
      <c r="BL126" s="16" t="s">
        <v>431</v>
      </c>
      <c r="BM126" s="197" t="s">
        <v>432</v>
      </c>
    </row>
    <row r="127" spans="1:65" s="2" customFormat="1" ht="39">
      <c r="A127" s="34"/>
      <c r="B127" s="35"/>
      <c r="C127" s="36"/>
      <c r="D127" s="201" t="s">
        <v>168</v>
      </c>
      <c r="E127" s="36"/>
      <c r="F127" s="222" t="s">
        <v>433</v>
      </c>
      <c r="G127" s="36"/>
      <c r="H127" s="36"/>
      <c r="I127" s="223"/>
      <c r="J127" s="36"/>
      <c r="K127" s="36"/>
      <c r="L127" s="39"/>
      <c r="M127" s="224"/>
      <c r="N127" s="225"/>
      <c r="O127" s="71"/>
      <c r="P127" s="71"/>
      <c r="Q127" s="71"/>
      <c r="R127" s="71"/>
      <c r="S127" s="71"/>
      <c r="T127" s="72"/>
      <c r="U127" s="34"/>
      <c r="V127" s="34"/>
      <c r="W127" s="34"/>
      <c r="X127" s="34"/>
      <c r="Y127" s="34"/>
      <c r="Z127" s="34"/>
      <c r="AA127" s="34"/>
      <c r="AB127" s="34"/>
      <c r="AC127" s="34"/>
      <c r="AD127" s="34"/>
      <c r="AE127" s="34"/>
      <c r="AT127" s="16" t="s">
        <v>168</v>
      </c>
      <c r="AU127" s="16" t="s">
        <v>92</v>
      </c>
    </row>
    <row r="128" spans="1:65" s="2" customFormat="1" ht="16.5" customHeight="1">
      <c r="A128" s="34"/>
      <c r="B128" s="35"/>
      <c r="C128" s="186" t="s">
        <v>92</v>
      </c>
      <c r="D128" s="186" t="s">
        <v>132</v>
      </c>
      <c r="E128" s="187" t="s">
        <v>434</v>
      </c>
      <c r="F128" s="188" t="s">
        <v>435</v>
      </c>
      <c r="G128" s="189" t="s">
        <v>160</v>
      </c>
      <c r="H128" s="190">
        <v>1</v>
      </c>
      <c r="I128" s="191"/>
      <c r="J128" s="192">
        <f>ROUND(I128*H128,2)</f>
        <v>0</v>
      </c>
      <c r="K128" s="188" t="s">
        <v>136</v>
      </c>
      <c r="L128" s="39"/>
      <c r="M128" s="193" t="s">
        <v>1</v>
      </c>
      <c r="N128" s="194" t="s">
        <v>47</v>
      </c>
      <c r="O128" s="71"/>
      <c r="P128" s="195">
        <f>O128*H128</f>
        <v>0</v>
      </c>
      <c r="Q128" s="195">
        <v>0</v>
      </c>
      <c r="R128" s="195">
        <f>Q128*H128</f>
        <v>0</v>
      </c>
      <c r="S128" s="195">
        <v>0</v>
      </c>
      <c r="T128" s="196">
        <f>S128*H128</f>
        <v>0</v>
      </c>
      <c r="U128" s="34"/>
      <c r="V128" s="34"/>
      <c r="W128" s="34"/>
      <c r="X128" s="34"/>
      <c r="Y128" s="34"/>
      <c r="Z128" s="34"/>
      <c r="AA128" s="34"/>
      <c r="AB128" s="34"/>
      <c r="AC128" s="34"/>
      <c r="AD128" s="34"/>
      <c r="AE128" s="34"/>
      <c r="AR128" s="197" t="s">
        <v>431</v>
      </c>
      <c r="AT128" s="197" t="s">
        <v>132</v>
      </c>
      <c r="AU128" s="197" t="s">
        <v>92</v>
      </c>
      <c r="AY128" s="16" t="s">
        <v>130</v>
      </c>
      <c r="BE128" s="198">
        <f>IF(N128="základní",J128,0)</f>
        <v>0</v>
      </c>
      <c r="BF128" s="198">
        <f>IF(N128="snížená",J128,0)</f>
        <v>0</v>
      </c>
      <c r="BG128" s="198">
        <f>IF(N128="zákl. přenesená",J128,0)</f>
        <v>0</v>
      </c>
      <c r="BH128" s="198">
        <f>IF(N128="sníž. přenesená",J128,0)</f>
        <v>0</v>
      </c>
      <c r="BI128" s="198">
        <f>IF(N128="nulová",J128,0)</f>
        <v>0</v>
      </c>
      <c r="BJ128" s="16" t="s">
        <v>90</v>
      </c>
      <c r="BK128" s="198">
        <f>ROUND(I128*H128,2)</f>
        <v>0</v>
      </c>
      <c r="BL128" s="16" t="s">
        <v>431</v>
      </c>
      <c r="BM128" s="197" t="s">
        <v>436</v>
      </c>
    </row>
    <row r="129" spans="1:65" s="2" customFormat="1" ht="48.75">
      <c r="A129" s="34"/>
      <c r="B129" s="35"/>
      <c r="C129" s="36"/>
      <c r="D129" s="201" t="s">
        <v>168</v>
      </c>
      <c r="E129" s="36"/>
      <c r="F129" s="222" t="s">
        <v>437</v>
      </c>
      <c r="G129" s="36"/>
      <c r="H129" s="36"/>
      <c r="I129" s="223"/>
      <c r="J129" s="36"/>
      <c r="K129" s="36"/>
      <c r="L129" s="39"/>
      <c r="M129" s="224"/>
      <c r="N129" s="225"/>
      <c r="O129" s="71"/>
      <c r="P129" s="71"/>
      <c r="Q129" s="71"/>
      <c r="R129" s="71"/>
      <c r="S129" s="71"/>
      <c r="T129" s="72"/>
      <c r="U129" s="34"/>
      <c r="V129" s="34"/>
      <c r="W129" s="34"/>
      <c r="X129" s="34"/>
      <c r="Y129" s="34"/>
      <c r="Z129" s="34"/>
      <c r="AA129" s="34"/>
      <c r="AB129" s="34"/>
      <c r="AC129" s="34"/>
      <c r="AD129" s="34"/>
      <c r="AE129" s="34"/>
      <c r="AT129" s="16" t="s">
        <v>168</v>
      </c>
      <c r="AU129" s="16" t="s">
        <v>92</v>
      </c>
    </row>
    <row r="130" spans="1:65" s="2" customFormat="1" ht="16.5" customHeight="1">
      <c r="A130" s="34"/>
      <c r="B130" s="35"/>
      <c r="C130" s="186" t="s">
        <v>142</v>
      </c>
      <c r="D130" s="186" t="s">
        <v>132</v>
      </c>
      <c r="E130" s="187" t="s">
        <v>438</v>
      </c>
      <c r="F130" s="188" t="s">
        <v>439</v>
      </c>
      <c r="G130" s="189" t="s">
        <v>160</v>
      </c>
      <c r="H130" s="190">
        <v>1</v>
      </c>
      <c r="I130" s="191"/>
      <c r="J130" s="192">
        <f>ROUND(I130*H130,2)</f>
        <v>0</v>
      </c>
      <c r="K130" s="188" t="s">
        <v>136</v>
      </c>
      <c r="L130" s="39"/>
      <c r="M130" s="193" t="s">
        <v>1</v>
      </c>
      <c r="N130" s="194" t="s">
        <v>47</v>
      </c>
      <c r="O130" s="71"/>
      <c r="P130" s="195">
        <f>O130*H130</f>
        <v>0</v>
      </c>
      <c r="Q130" s="195">
        <v>0</v>
      </c>
      <c r="R130" s="195">
        <f>Q130*H130</f>
        <v>0</v>
      </c>
      <c r="S130" s="195">
        <v>0</v>
      </c>
      <c r="T130" s="196">
        <f>S130*H130</f>
        <v>0</v>
      </c>
      <c r="U130" s="34"/>
      <c r="V130" s="34"/>
      <c r="W130" s="34"/>
      <c r="X130" s="34"/>
      <c r="Y130" s="34"/>
      <c r="Z130" s="34"/>
      <c r="AA130" s="34"/>
      <c r="AB130" s="34"/>
      <c r="AC130" s="34"/>
      <c r="AD130" s="34"/>
      <c r="AE130" s="34"/>
      <c r="AR130" s="197" t="s">
        <v>431</v>
      </c>
      <c r="AT130" s="197" t="s">
        <v>132</v>
      </c>
      <c r="AU130" s="197" t="s">
        <v>92</v>
      </c>
      <c r="AY130" s="16" t="s">
        <v>130</v>
      </c>
      <c r="BE130" s="198">
        <f>IF(N130="základní",J130,0)</f>
        <v>0</v>
      </c>
      <c r="BF130" s="198">
        <f>IF(N130="snížená",J130,0)</f>
        <v>0</v>
      </c>
      <c r="BG130" s="198">
        <f>IF(N130="zákl. přenesená",J130,0)</f>
        <v>0</v>
      </c>
      <c r="BH130" s="198">
        <f>IF(N130="sníž. přenesená",J130,0)</f>
        <v>0</v>
      </c>
      <c r="BI130" s="198">
        <f>IF(N130="nulová",J130,0)</f>
        <v>0</v>
      </c>
      <c r="BJ130" s="16" t="s">
        <v>90</v>
      </c>
      <c r="BK130" s="198">
        <f>ROUND(I130*H130,2)</f>
        <v>0</v>
      </c>
      <c r="BL130" s="16" t="s">
        <v>431</v>
      </c>
      <c r="BM130" s="197" t="s">
        <v>440</v>
      </c>
    </row>
    <row r="131" spans="1:65" s="2" customFormat="1" ht="48.75">
      <c r="A131" s="34"/>
      <c r="B131" s="35"/>
      <c r="C131" s="36"/>
      <c r="D131" s="201" t="s">
        <v>168</v>
      </c>
      <c r="E131" s="36"/>
      <c r="F131" s="222" t="s">
        <v>441</v>
      </c>
      <c r="G131" s="36"/>
      <c r="H131" s="36"/>
      <c r="I131" s="223"/>
      <c r="J131" s="36"/>
      <c r="K131" s="36"/>
      <c r="L131" s="39"/>
      <c r="M131" s="224"/>
      <c r="N131" s="225"/>
      <c r="O131" s="71"/>
      <c r="P131" s="71"/>
      <c r="Q131" s="71"/>
      <c r="R131" s="71"/>
      <c r="S131" s="71"/>
      <c r="T131" s="72"/>
      <c r="U131" s="34"/>
      <c r="V131" s="34"/>
      <c r="W131" s="34"/>
      <c r="X131" s="34"/>
      <c r="Y131" s="34"/>
      <c r="Z131" s="34"/>
      <c r="AA131" s="34"/>
      <c r="AB131" s="34"/>
      <c r="AC131" s="34"/>
      <c r="AD131" s="34"/>
      <c r="AE131" s="34"/>
      <c r="AT131" s="16" t="s">
        <v>168</v>
      </c>
      <c r="AU131" s="16" t="s">
        <v>92</v>
      </c>
    </row>
    <row r="132" spans="1:65" s="2" customFormat="1" ht="16.5" customHeight="1">
      <c r="A132" s="34"/>
      <c r="B132" s="35"/>
      <c r="C132" s="186" t="s">
        <v>137</v>
      </c>
      <c r="D132" s="186" t="s">
        <v>132</v>
      </c>
      <c r="E132" s="187" t="s">
        <v>442</v>
      </c>
      <c r="F132" s="188" t="s">
        <v>443</v>
      </c>
      <c r="G132" s="189" t="s">
        <v>160</v>
      </c>
      <c r="H132" s="190">
        <v>1</v>
      </c>
      <c r="I132" s="191"/>
      <c r="J132" s="192">
        <f>ROUND(I132*H132,2)</f>
        <v>0</v>
      </c>
      <c r="K132" s="188" t="s">
        <v>136</v>
      </c>
      <c r="L132" s="39"/>
      <c r="M132" s="193" t="s">
        <v>1</v>
      </c>
      <c r="N132" s="194" t="s">
        <v>47</v>
      </c>
      <c r="O132" s="71"/>
      <c r="P132" s="195">
        <f>O132*H132</f>
        <v>0</v>
      </c>
      <c r="Q132" s="195">
        <v>0</v>
      </c>
      <c r="R132" s="195">
        <f>Q132*H132</f>
        <v>0</v>
      </c>
      <c r="S132" s="195">
        <v>0</v>
      </c>
      <c r="T132" s="196">
        <f>S132*H132</f>
        <v>0</v>
      </c>
      <c r="U132" s="34"/>
      <c r="V132" s="34"/>
      <c r="W132" s="34"/>
      <c r="X132" s="34"/>
      <c r="Y132" s="34"/>
      <c r="Z132" s="34"/>
      <c r="AA132" s="34"/>
      <c r="AB132" s="34"/>
      <c r="AC132" s="34"/>
      <c r="AD132" s="34"/>
      <c r="AE132" s="34"/>
      <c r="AR132" s="197" t="s">
        <v>431</v>
      </c>
      <c r="AT132" s="197" t="s">
        <v>132</v>
      </c>
      <c r="AU132" s="197" t="s">
        <v>92</v>
      </c>
      <c r="AY132" s="16" t="s">
        <v>130</v>
      </c>
      <c r="BE132" s="198">
        <f>IF(N132="základní",J132,0)</f>
        <v>0</v>
      </c>
      <c r="BF132" s="198">
        <f>IF(N132="snížená",J132,0)</f>
        <v>0</v>
      </c>
      <c r="BG132" s="198">
        <f>IF(N132="zákl. přenesená",J132,0)</f>
        <v>0</v>
      </c>
      <c r="BH132" s="198">
        <f>IF(N132="sníž. přenesená",J132,0)</f>
        <v>0</v>
      </c>
      <c r="BI132" s="198">
        <f>IF(N132="nulová",J132,0)</f>
        <v>0</v>
      </c>
      <c r="BJ132" s="16" t="s">
        <v>90</v>
      </c>
      <c r="BK132" s="198">
        <f>ROUND(I132*H132,2)</f>
        <v>0</v>
      </c>
      <c r="BL132" s="16" t="s">
        <v>431</v>
      </c>
      <c r="BM132" s="197" t="s">
        <v>444</v>
      </c>
    </row>
    <row r="133" spans="1:65" s="2" customFormat="1" ht="29.25">
      <c r="A133" s="34"/>
      <c r="B133" s="35"/>
      <c r="C133" s="36"/>
      <c r="D133" s="201" t="s">
        <v>168</v>
      </c>
      <c r="E133" s="36"/>
      <c r="F133" s="222" t="s">
        <v>445</v>
      </c>
      <c r="G133" s="36"/>
      <c r="H133" s="36"/>
      <c r="I133" s="223"/>
      <c r="J133" s="36"/>
      <c r="K133" s="36"/>
      <c r="L133" s="39"/>
      <c r="M133" s="224"/>
      <c r="N133" s="225"/>
      <c r="O133" s="71"/>
      <c r="P133" s="71"/>
      <c r="Q133" s="71"/>
      <c r="R133" s="71"/>
      <c r="S133" s="71"/>
      <c r="T133" s="72"/>
      <c r="U133" s="34"/>
      <c r="V133" s="34"/>
      <c r="W133" s="34"/>
      <c r="X133" s="34"/>
      <c r="Y133" s="34"/>
      <c r="Z133" s="34"/>
      <c r="AA133" s="34"/>
      <c r="AB133" s="34"/>
      <c r="AC133" s="34"/>
      <c r="AD133" s="34"/>
      <c r="AE133" s="34"/>
      <c r="AT133" s="16" t="s">
        <v>168</v>
      </c>
      <c r="AU133" s="16" t="s">
        <v>92</v>
      </c>
    </row>
    <row r="134" spans="1:65" s="12" customFormat="1" ht="22.9" customHeight="1">
      <c r="B134" s="170"/>
      <c r="C134" s="171"/>
      <c r="D134" s="172" t="s">
        <v>81</v>
      </c>
      <c r="E134" s="184" t="s">
        <v>446</v>
      </c>
      <c r="F134" s="184" t="s">
        <v>447</v>
      </c>
      <c r="G134" s="171"/>
      <c r="H134" s="171"/>
      <c r="I134" s="174"/>
      <c r="J134" s="185">
        <f>BK134</f>
        <v>0</v>
      </c>
      <c r="K134" s="171"/>
      <c r="L134" s="176"/>
      <c r="M134" s="177"/>
      <c r="N134" s="178"/>
      <c r="O134" s="178"/>
      <c r="P134" s="179">
        <f>SUM(P135:P136)</f>
        <v>0</v>
      </c>
      <c r="Q134" s="178"/>
      <c r="R134" s="179">
        <f>SUM(R135:R136)</f>
        <v>0</v>
      </c>
      <c r="S134" s="178"/>
      <c r="T134" s="180">
        <f>SUM(T135:T136)</f>
        <v>0</v>
      </c>
      <c r="AR134" s="181" t="s">
        <v>149</v>
      </c>
      <c r="AT134" s="182" t="s">
        <v>81</v>
      </c>
      <c r="AU134" s="182" t="s">
        <v>90</v>
      </c>
      <c r="AY134" s="181" t="s">
        <v>130</v>
      </c>
      <c r="BK134" s="183">
        <f>SUM(BK135:BK136)</f>
        <v>0</v>
      </c>
    </row>
    <row r="135" spans="1:65" s="2" customFormat="1" ht="16.5" customHeight="1">
      <c r="A135" s="34"/>
      <c r="B135" s="35"/>
      <c r="C135" s="186" t="s">
        <v>149</v>
      </c>
      <c r="D135" s="186" t="s">
        <v>132</v>
      </c>
      <c r="E135" s="187" t="s">
        <v>448</v>
      </c>
      <c r="F135" s="188" t="s">
        <v>449</v>
      </c>
      <c r="G135" s="189" t="s">
        <v>160</v>
      </c>
      <c r="H135" s="190">
        <v>1</v>
      </c>
      <c r="I135" s="191"/>
      <c r="J135" s="192">
        <f>ROUND(I135*H135,2)</f>
        <v>0</v>
      </c>
      <c r="K135" s="188" t="s">
        <v>136</v>
      </c>
      <c r="L135" s="39"/>
      <c r="M135" s="193" t="s">
        <v>1</v>
      </c>
      <c r="N135" s="194" t="s">
        <v>47</v>
      </c>
      <c r="O135" s="71"/>
      <c r="P135" s="195">
        <f>O135*H135</f>
        <v>0</v>
      </c>
      <c r="Q135" s="195">
        <v>0</v>
      </c>
      <c r="R135" s="195">
        <f>Q135*H135</f>
        <v>0</v>
      </c>
      <c r="S135" s="195">
        <v>0</v>
      </c>
      <c r="T135" s="196">
        <f>S135*H135</f>
        <v>0</v>
      </c>
      <c r="U135" s="34"/>
      <c r="V135" s="34"/>
      <c r="W135" s="34"/>
      <c r="X135" s="34"/>
      <c r="Y135" s="34"/>
      <c r="Z135" s="34"/>
      <c r="AA135" s="34"/>
      <c r="AB135" s="34"/>
      <c r="AC135" s="34"/>
      <c r="AD135" s="34"/>
      <c r="AE135" s="34"/>
      <c r="AR135" s="197" t="s">
        <v>431</v>
      </c>
      <c r="AT135" s="197" t="s">
        <v>132</v>
      </c>
      <c r="AU135" s="197" t="s">
        <v>92</v>
      </c>
      <c r="AY135" s="16" t="s">
        <v>130</v>
      </c>
      <c r="BE135" s="198">
        <f>IF(N135="základní",J135,0)</f>
        <v>0</v>
      </c>
      <c r="BF135" s="198">
        <f>IF(N135="snížená",J135,0)</f>
        <v>0</v>
      </c>
      <c r="BG135" s="198">
        <f>IF(N135="zákl. přenesená",J135,0)</f>
        <v>0</v>
      </c>
      <c r="BH135" s="198">
        <f>IF(N135="sníž. přenesená",J135,0)</f>
        <v>0</v>
      </c>
      <c r="BI135" s="198">
        <f>IF(N135="nulová",J135,0)</f>
        <v>0</v>
      </c>
      <c r="BJ135" s="16" t="s">
        <v>90</v>
      </c>
      <c r="BK135" s="198">
        <f>ROUND(I135*H135,2)</f>
        <v>0</v>
      </c>
      <c r="BL135" s="16" t="s">
        <v>431</v>
      </c>
      <c r="BM135" s="197" t="s">
        <v>450</v>
      </c>
    </row>
    <row r="136" spans="1:65" s="2" customFormat="1" ht="87.75">
      <c r="A136" s="34"/>
      <c r="B136" s="35"/>
      <c r="C136" s="36"/>
      <c r="D136" s="201" t="s">
        <v>168</v>
      </c>
      <c r="E136" s="36"/>
      <c r="F136" s="222" t="s">
        <v>451</v>
      </c>
      <c r="G136" s="36"/>
      <c r="H136" s="36"/>
      <c r="I136" s="223"/>
      <c r="J136" s="36"/>
      <c r="K136" s="36"/>
      <c r="L136" s="39"/>
      <c r="M136" s="224"/>
      <c r="N136" s="225"/>
      <c r="O136" s="71"/>
      <c r="P136" s="71"/>
      <c r="Q136" s="71"/>
      <c r="R136" s="71"/>
      <c r="S136" s="71"/>
      <c r="T136" s="72"/>
      <c r="U136" s="34"/>
      <c r="V136" s="34"/>
      <c r="W136" s="34"/>
      <c r="X136" s="34"/>
      <c r="Y136" s="34"/>
      <c r="Z136" s="34"/>
      <c r="AA136" s="34"/>
      <c r="AB136" s="34"/>
      <c r="AC136" s="34"/>
      <c r="AD136" s="34"/>
      <c r="AE136" s="34"/>
      <c r="AT136" s="16" t="s">
        <v>168</v>
      </c>
      <c r="AU136" s="16" t="s">
        <v>92</v>
      </c>
    </row>
    <row r="137" spans="1:65" s="12" customFormat="1" ht="22.9" customHeight="1">
      <c r="B137" s="170"/>
      <c r="C137" s="171"/>
      <c r="D137" s="172" t="s">
        <v>81</v>
      </c>
      <c r="E137" s="184" t="s">
        <v>452</v>
      </c>
      <c r="F137" s="184" t="s">
        <v>453</v>
      </c>
      <c r="G137" s="171"/>
      <c r="H137" s="171"/>
      <c r="I137" s="174"/>
      <c r="J137" s="185">
        <f>BK137</f>
        <v>0</v>
      </c>
      <c r="K137" s="171"/>
      <c r="L137" s="176"/>
      <c r="M137" s="177"/>
      <c r="N137" s="178"/>
      <c r="O137" s="178"/>
      <c r="P137" s="179">
        <f>SUM(P138:P143)</f>
        <v>0</v>
      </c>
      <c r="Q137" s="178"/>
      <c r="R137" s="179">
        <f>SUM(R138:R143)</f>
        <v>0</v>
      </c>
      <c r="S137" s="178"/>
      <c r="T137" s="180">
        <f>SUM(T138:T143)</f>
        <v>0</v>
      </c>
      <c r="AR137" s="181" t="s">
        <v>149</v>
      </c>
      <c r="AT137" s="182" t="s">
        <v>81</v>
      </c>
      <c r="AU137" s="182" t="s">
        <v>90</v>
      </c>
      <c r="AY137" s="181" t="s">
        <v>130</v>
      </c>
      <c r="BK137" s="183">
        <f>SUM(BK138:BK143)</f>
        <v>0</v>
      </c>
    </row>
    <row r="138" spans="1:65" s="2" customFormat="1" ht="16.5" customHeight="1">
      <c r="A138" s="34"/>
      <c r="B138" s="35"/>
      <c r="C138" s="186" t="s">
        <v>157</v>
      </c>
      <c r="D138" s="186" t="s">
        <v>132</v>
      </c>
      <c r="E138" s="187" t="s">
        <v>454</v>
      </c>
      <c r="F138" s="188" t="s">
        <v>455</v>
      </c>
      <c r="G138" s="189" t="s">
        <v>160</v>
      </c>
      <c r="H138" s="190">
        <v>1</v>
      </c>
      <c r="I138" s="191"/>
      <c r="J138" s="192">
        <f>ROUND(I138*H138,2)</f>
        <v>0</v>
      </c>
      <c r="K138" s="188" t="s">
        <v>136</v>
      </c>
      <c r="L138" s="39"/>
      <c r="M138" s="193" t="s">
        <v>1</v>
      </c>
      <c r="N138" s="194" t="s">
        <v>47</v>
      </c>
      <c r="O138" s="71"/>
      <c r="P138" s="195">
        <f>O138*H138</f>
        <v>0</v>
      </c>
      <c r="Q138" s="195">
        <v>0</v>
      </c>
      <c r="R138" s="195">
        <f>Q138*H138</f>
        <v>0</v>
      </c>
      <c r="S138" s="195">
        <v>0</v>
      </c>
      <c r="T138" s="196">
        <f>S138*H138</f>
        <v>0</v>
      </c>
      <c r="U138" s="34"/>
      <c r="V138" s="34"/>
      <c r="W138" s="34"/>
      <c r="X138" s="34"/>
      <c r="Y138" s="34"/>
      <c r="Z138" s="34"/>
      <c r="AA138" s="34"/>
      <c r="AB138" s="34"/>
      <c r="AC138" s="34"/>
      <c r="AD138" s="34"/>
      <c r="AE138" s="34"/>
      <c r="AR138" s="197" t="s">
        <v>431</v>
      </c>
      <c r="AT138" s="197" t="s">
        <v>132</v>
      </c>
      <c r="AU138" s="197" t="s">
        <v>92</v>
      </c>
      <c r="AY138" s="16" t="s">
        <v>130</v>
      </c>
      <c r="BE138" s="198">
        <f>IF(N138="základní",J138,0)</f>
        <v>0</v>
      </c>
      <c r="BF138" s="198">
        <f>IF(N138="snížená",J138,0)</f>
        <v>0</v>
      </c>
      <c r="BG138" s="198">
        <f>IF(N138="zákl. přenesená",J138,0)</f>
        <v>0</v>
      </c>
      <c r="BH138" s="198">
        <f>IF(N138="sníž. přenesená",J138,0)</f>
        <v>0</v>
      </c>
      <c r="BI138" s="198">
        <f>IF(N138="nulová",J138,0)</f>
        <v>0</v>
      </c>
      <c r="BJ138" s="16" t="s">
        <v>90</v>
      </c>
      <c r="BK138" s="198">
        <f>ROUND(I138*H138,2)</f>
        <v>0</v>
      </c>
      <c r="BL138" s="16" t="s">
        <v>431</v>
      </c>
      <c r="BM138" s="197" t="s">
        <v>456</v>
      </c>
    </row>
    <row r="139" spans="1:65" s="2" customFormat="1" ht="78">
      <c r="A139" s="34"/>
      <c r="B139" s="35"/>
      <c r="C139" s="36"/>
      <c r="D139" s="201" t="s">
        <v>168</v>
      </c>
      <c r="E139" s="36"/>
      <c r="F139" s="222" t="s">
        <v>457</v>
      </c>
      <c r="G139" s="36"/>
      <c r="H139" s="36"/>
      <c r="I139" s="223"/>
      <c r="J139" s="36"/>
      <c r="K139" s="36"/>
      <c r="L139" s="39"/>
      <c r="M139" s="224"/>
      <c r="N139" s="225"/>
      <c r="O139" s="71"/>
      <c r="P139" s="71"/>
      <c r="Q139" s="71"/>
      <c r="R139" s="71"/>
      <c r="S139" s="71"/>
      <c r="T139" s="72"/>
      <c r="U139" s="34"/>
      <c r="V139" s="34"/>
      <c r="W139" s="34"/>
      <c r="X139" s="34"/>
      <c r="Y139" s="34"/>
      <c r="Z139" s="34"/>
      <c r="AA139" s="34"/>
      <c r="AB139" s="34"/>
      <c r="AC139" s="34"/>
      <c r="AD139" s="34"/>
      <c r="AE139" s="34"/>
      <c r="AT139" s="16" t="s">
        <v>168</v>
      </c>
      <c r="AU139" s="16" t="s">
        <v>92</v>
      </c>
    </row>
    <row r="140" spans="1:65" s="2" customFormat="1" ht="16.5" customHeight="1">
      <c r="A140" s="34"/>
      <c r="B140" s="35"/>
      <c r="C140" s="186" t="s">
        <v>163</v>
      </c>
      <c r="D140" s="186" t="s">
        <v>132</v>
      </c>
      <c r="E140" s="187" t="s">
        <v>458</v>
      </c>
      <c r="F140" s="188" t="s">
        <v>459</v>
      </c>
      <c r="G140" s="189" t="s">
        <v>160</v>
      </c>
      <c r="H140" s="190">
        <v>1</v>
      </c>
      <c r="I140" s="191"/>
      <c r="J140" s="192">
        <f>ROUND(I140*H140,2)</f>
        <v>0</v>
      </c>
      <c r="K140" s="188" t="s">
        <v>136</v>
      </c>
      <c r="L140" s="39"/>
      <c r="M140" s="193" t="s">
        <v>1</v>
      </c>
      <c r="N140" s="194" t="s">
        <v>47</v>
      </c>
      <c r="O140" s="71"/>
      <c r="P140" s="195">
        <f>O140*H140</f>
        <v>0</v>
      </c>
      <c r="Q140" s="195">
        <v>0</v>
      </c>
      <c r="R140" s="195">
        <f>Q140*H140</f>
        <v>0</v>
      </c>
      <c r="S140" s="195">
        <v>0</v>
      </c>
      <c r="T140" s="196">
        <f>S140*H140</f>
        <v>0</v>
      </c>
      <c r="U140" s="34"/>
      <c r="V140" s="34"/>
      <c r="W140" s="34"/>
      <c r="X140" s="34"/>
      <c r="Y140" s="34"/>
      <c r="Z140" s="34"/>
      <c r="AA140" s="34"/>
      <c r="AB140" s="34"/>
      <c r="AC140" s="34"/>
      <c r="AD140" s="34"/>
      <c r="AE140" s="34"/>
      <c r="AR140" s="197" t="s">
        <v>431</v>
      </c>
      <c r="AT140" s="197" t="s">
        <v>132</v>
      </c>
      <c r="AU140" s="197" t="s">
        <v>92</v>
      </c>
      <c r="AY140" s="16" t="s">
        <v>130</v>
      </c>
      <c r="BE140" s="198">
        <f>IF(N140="základní",J140,0)</f>
        <v>0</v>
      </c>
      <c r="BF140" s="198">
        <f>IF(N140="snížená",J140,0)</f>
        <v>0</v>
      </c>
      <c r="BG140" s="198">
        <f>IF(N140="zákl. přenesená",J140,0)</f>
        <v>0</v>
      </c>
      <c r="BH140" s="198">
        <f>IF(N140="sníž. přenesená",J140,0)</f>
        <v>0</v>
      </c>
      <c r="BI140" s="198">
        <f>IF(N140="nulová",J140,0)</f>
        <v>0</v>
      </c>
      <c r="BJ140" s="16" t="s">
        <v>90</v>
      </c>
      <c r="BK140" s="198">
        <f>ROUND(I140*H140,2)</f>
        <v>0</v>
      </c>
      <c r="BL140" s="16" t="s">
        <v>431</v>
      </c>
      <c r="BM140" s="197" t="s">
        <v>460</v>
      </c>
    </row>
    <row r="141" spans="1:65" s="2" customFormat="1" ht="19.5">
      <c r="A141" s="34"/>
      <c r="B141" s="35"/>
      <c r="C141" s="36"/>
      <c r="D141" s="201" t="s">
        <v>168</v>
      </c>
      <c r="E141" s="36"/>
      <c r="F141" s="222" t="s">
        <v>461</v>
      </c>
      <c r="G141" s="36"/>
      <c r="H141" s="36"/>
      <c r="I141" s="223"/>
      <c r="J141" s="36"/>
      <c r="K141" s="36"/>
      <c r="L141" s="39"/>
      <c r="M141" s="224"/>
      <c r="N141" s="225"/>
      <c r="O141" s="71"/>
      <c r="P141" s="71"/>
      <c r="Q141" s="71"/>
      <c r="R141" s="71"/>
      <c r="S141" s="71"/>
      <c r="T141" s="72"/>
      <c r="U141" s="34"/>
      <c r="V141" s="34"/>
      <c r="W141" s="34"/>
      <c r="X141" s="34"/>
      <c r="Y141" s="34"/>
      <c r="Z141" s="34"/>
      <c r="AA141" s="34"/>
      <c r="AB141" s="34"/>
      <c r="AC141" s="34"/>
      <c r="AD141" s="34"/>
      <c r="AE141" s="34"/>
      <c r="AT141" s="16" t="s">
        <v>168</v>
      </c>
      <c r="AU141" s="16" t="s">
        <v>92</v>
      </c>
    </row>
    <row r="142" spans="1:65" s="2" customFormat="1" ht="16.5" customHeight="1">
      <c r="A142" s="34"/>
      <c r="B142" s="35"/>
      <c r="C142" s="186" t="s">
        <v>171</v>
      </c>
      <c r="D142" s="186" t="s">
        <v>132</v>
      </c>
      <c r="E142" s="187" t="s">
        <v>462</v>
      </c>
      <c r="F142" s="188" t="s">
        <v>463</v>
      </c>
      <c r="G142" s="189" t="s">
        <v>160</v>
      </c>
      <c r="H142" s="190">
        <v>1</v>
      </c>
      <c r="I142" s="191"/>
      <c r="J142" s="192">
        <f>ROUND(I142*H142,2)</f>
        <v>0</v>
      </c>
      <c r="K142" s="188" t="s">
        <v>136</v>
      </c>
      <c r="L142" s="39"/>
      <c r="M142" s="193" t="s">
        <v>1</v>
      </c>
      <c r="N142" s="194" t="s">
        <v>47</v>
      </c>
      <c r="O142" s="71"/>
      <c r="P142" s="195">
        <f>O142*H142</f>
        <v>0</v>
      </c>
      <c r="Q142" s="195">
        <v>0</v>
      </c>
      <c r="R142" s="195">
        <f>Q142*H142</f>
        <v>0</v>
      </c>
      <c r="S142" s="195">
        <v>0</v>
      </c>
      <c r="T142" s="196">
        <f>S142*H142</f>
        <v>0</v>
      </c>
      <c r="U142" s="34"/>
      <c r="V142" s="34"/>
      <c r="W142" s="34"/>
      <c r="X142" s="34"/>
      <c r="Y142" s="34"/>
      <c r="Z142" s="34"/>
      <c r="AA142" s="34"/>
      <c r="AB142" s="34"/>
      <c r="AC142" s="34"/>
      <c r="AD142" s="34"/>
      <c r="AE142" s="34"/>
      <c r="AR142" s="197" t="s">
        <v>431</v>
      </c>
      <c r="AT142" s="197" t="s">
        <v>132</v>
      </c>
      <c r="AU142" s="197" t="s">
        <v>92</v>
      </c>
      <c r="AY142" s="16" t="s">
        <v>130</v>
      </c>
      <c r="BE142" s="198">
        <f>IF(N142="základní",J142,0)</f>
        <v>0</v>
      </c>
      <c r="BF142" s="198">
        <f>IF(N142="snížená",J142,0)</f>
        <v>0</v>
      </c>
      <c r="BG142" s="198">
        <f>IF(N142="zákl. přenesená",J142,0)</f>
        <v>0</v>
      </c>
      <c r="BH142" s="198">
        <f>IF(N142="sníž. přenesená",J142,0)</f>
        <v>0</v>
      </c>
      <c r="BI142" s="198">
        <f>IF(N142="nulová",J142,0)</f>
        <v>0</v>
      </c>
      <c r="BJ142" s="16" t="s">
        <v>90</v>
      </c>
      <c r="BK142" s="198">
        <f>ROUND(I142*H142,2)</f>
        <v>0</v>
      </c>
      <c r="BL142" s="16" t="s">
        <v>431</v>
      </c>
      <c r="BM142" s="197" t="s">
        <v>464</v>
      </c>
    </row>
    <row r="143" spans="1:65" s="2" customFormat="1" ht="19.5">
      <c r="A143" s="34"/>
      <c r="B143" s="35"/>
      <c r="C143" s="36"/>
      <c r="D143" s="201" t="s">
        <v>168</v>
      </c>
      <c r="E143" s="36"/>
      <c r="F143" s="222" t="s">
        <v>465</v>
      </c>
      <c r="G143" s="36"/>
      <c r="H143" s="36"/>
      <c r="I143" s="223"/>
      <c r="J143" s="36"/>
      <c r="K143" s="36"/>
      <c r="L143" s="39"/>
      <c r="M143" s="224"/>
      <c r="N143" s="225"/>
      <c r="O143" s="71"/>
      <c r="P143" s="71"/>
      <c r="Q143" s="71"/>
      <c r="R143" s="71"/>
      <c r="S143" s="71"/>
      <c r="T143" s="72"/>
      <c r="U143" s="34"/>
      <c r="V143" s="34"/>
      <c r="W143" s="34"/>
      <c r="X143" s="34"/>
      <c r="Y143" s="34"/>
      <c r="Z143" s="34"/>
      <c r="AA143" s="34"/>
      <c r="AB143" s="34"/>
      <c r="AC143" s="34"/>
      <c r="AD143" s="34"/>
      <c r="AE143" s="34"/>
      <c r="AT143" s="16" t="s">
        <v>168</v>
      </c>
      <c r="AU143" s="16" t="s">
        <v>92</v>
      </c>
    </row>
    <row r="144" spans="1:65" s="12" customFormat="1" ht="22.9" customHeight="1">
      <c r="B144" s="170"/>
      <c r="C144" s="171"/>
      <c r="D144" s="172" t="s">
        <v>81</v>
      </c>
      <c r="E144" s="184" t="s">
        <v>466</v>
      </c>
      <c r="F144" s="184" t="s">
        <v>467</v>
      </c>
      <c r="G144" s="171"/>
      <c r="H144" s="171"/>
      <c r="I144" s="174"/>
      <c r="J144" s="185">
        <f>BK144</f>
        <v>0</v>
      </c>
      <c r="K144" s="171"/>
      <c r="L144" s="176"/>
      <c r="M144" s="177"/>
      <c r="N144" s="178"/>
      <c r="O144" s="178"/>
      <c r="P144" s="179">
        <f>SUM(P145:P149)</f>
        <v>0</v>
      </c>
      <c r="Q144" s="178"/>
      <c r="R144" s="179">
        <f>SUM(R145:R149)</f>
        <v>0</v>
      </c>
      <c r="S144" s="178"/>
      <c r="T144" s="180">
        <f>SUM(T145:T149)</f>
        <v>0</v>
      </c>
      <c r="AR144" s="181" t="s">
        <v>149</v>
      </c>
      <c r="AT144" s="182" t="s">
        <v>81</v>
      </c>
      <c r="AU144" s="182" t="s">
        <v>90</v>
      </c>
      <c r="AY144" s="181" t="s">
        <v>130</v>
      </c>
      <c r="BK144" s="183">
        <f>SUM(BK145:BK149)</f>
        <v>0</v>
      </c>
    </row>
    <row r="145" spans="1:65" s="2" customFormat="1" ht="16.5" customHeight="1">
      <c r="A145" s="34"/>
      <c r="B145" s="35"/>
      <c r="C145" s="186" t="s">
        <v>177</v>
      </c>
      <c r="D145" s="186" t="s">
        <v>132</v>
      </c>
      <c r="E145" s="187" t="s">
        <v>468</v>
      </c>
      <c r="F145" s="188" t="s">
        <v>469</v>
      </c>
      <c r="G145" s="189" t="s">
        <v>160</v>
      </c>
      <c r="H145" s="190">
        <v>1</v>
      </c>
      <c r="I145" s="191"/>
      <c r="J145" s="192">
        <f>ROUND(I145*H145,2)</f>
        <v>0</v>
      </c>
      <c r="K145" s="188" t="s">
        <v>136</v>
      </c>
      <c r="L145" s="39"/>
      <c r="M145" s="193" t="s">
        <v>1</v>
      </c>
      <c r="N145" s="194" t="s">
        <v>47</v>
      </c>
      <c r="O145" s="71"/>
      <c r="P145" s="195">
        <f>O145*H145</f>
        <v>0</v>
      </c>
      <c r="Q145" s="195">
        <v>0</v>
      </c>
      <c r="R145" s="195">
        <f>Q145*H145</f>
        <v>0</v>
      </c>
      <c r="S145" s="195">
        <v>0</v>
      </c>
      <c r="T145" s="196">
        <f>S145*H145</f>
        <v>0</v>
      </c>
      <c r="U145" s="34"/>
      <c r="V145" s="34"/>
      <c r="W145" s="34"/>
      <c r="X145" s="34"/>
      <c r="Y145" s="34"/>
      <c r="Z145" s="34"/>
      <c r="AA145" s="34"/>
      <c r="AB145" s="34"/>
      <c r="AC145" s="34"/>
      <c r="AD145" s="34"/>
      <c r="AE145" s="34"/>
      <c r="AR145" s="197" t="s">
        <v>431</v>
      </c>
      <c r="AT145" s="197" t="s">
        <v>132</v>
      </c>
      <c r="AU145" s="197" t="s">
        <v>92</v>
      </c>
      <c r="AY145" s="16" t="s">
        <v>130</v>
      </c>
      <c r="BE145" s="198">
        <f>IF(N145="základní",J145,0)</f>
        <v>0</v>
      </c>
      <c r="BF145" s="198">
        <f>IF(N145="snížená",J145,0)</f>
        <v>0</v>
      </c>
      <c r="BG145" s="198">
        <f>IF(N145="zákl. přenesená",J145,0)</f>
        <v>0</v>
      </c>
      <c r="BH145" s="198">
        <f>IF(N145="sníž. přenesená",J145,0)</f>
        <v>0</v>
      </c>
      <c r="BI145" s="198">
        <f>IF(N145="nulová",J145,0)</f>
        <v>0</v>
      </c>
      <c r="BJ145" s="16" t="s">
        <v>90</v>
      </c>
      <c r="BK145" s="198">
        <f>ROUND(I145*H145,2)</f>
        <v>0</v>
      </c>
      <c r="BL145" s="16" t="s">
        <v>431</v>
      </c>
      <c r="BM145" s="197" t="s">
        <v>470</v>
      </c>
    </row>
    <row r="146" spans="1:65" s="2" customFormat="1" ht="16.5" customHeight="1">
      <c r="A146" s="34"/>
      <c r="B146" s="35"/>
      <c r="C146" s="186" t="s">
        <v>183</v>
      </c>
      <c r="D146" s="186" t="s">
        <v>132</v>
      </c>
      <c r="E146" s="187" t="s">
        <v>471</v>
      </c>
      <c r="F146" s="188" t="s">
        <v>472</v>
      </c>
      <c r="G146" s="189" t="s">
        <v>160</v>
      </c>
      <c r="H146" s="190">
        <v>1</v>
      </c>
      <c r="I146" s="191"/>
      <c r="J146" s="192">
        <f>ROUND(I146*H146,2)</f>
        <v>0</v>
      </c>
      <c r="K146" s="188" t="s">
        <v>136</v>
      </c>
      <c r="L146" s="39"/>
      <c r="M146" s="193" t="s">
        <v>1</v>
      </c>
      <c r="N146" s="194" t="s">
        <v>47</v>
      </c>
      <c r="O146" s="71"/>
      <c r="P146" s="195">
        <f>O146*H146</f>
        <v>0</v>
      </c>
      <c r="Q146" s="195">
        <v>0</v>
      </c>
      <c r="R146" s="195">
        <f>Q146*H146</f>
        <v>0</v>
      </c>
      <c r="S146" s="195">
        <v>0</v>
      </c>
      <c r="T146" s="196">
        <f>S146*H146</f>
        <v>0</v>
      </c>
      <c r="U146" s="34"/>
      <c r="V146" s="34"/>
      <c r="W146" s="34"/>
      <c r="X146" s="34"/>
      <c r="Y146" s="34"/>
      <c r="Z146" s="34"/>
      <c r="AA146" s="34"/>
      <c r="AB146" s="34"/>
      <c r="AC146" s="34"/>
      <c r="AD146" s="34"/>
      <c r="AE146" s="34"/>
      <c r="AR146" s="197" t="s">
        <v>431</v>
      </c>
      <c r="AT146" s="197" t="s">
        <v>132</v>
      </c>
      <c r="AU146" s="197" t="s">
        <v>92</v>
      </c>
      <c r="AY146" s="16" t="s">
        <v>130</v>
      </c>
      <c r="BE146" s="198">
        <f>IF(N146="základní",J146,0)</f>
        <v>0</v>
      </c>
      <c r="BF146" s="198">
        <f>IF(N146="snížená",J146,0)</f>
        <v>0</v>
      </c>
      <c r="BG146" s="198">
        <f>IF(N146="zákl. přenesená",J146,0)</f>
        <v>0</v>
      </c>
      <c r="BH146" s="198">
        <f>IF(N146="sníž. přenesená",J146,0)</f>
        <v>0</v>
      </c>
      <c r="BI146" s="198">
        <f>IF(N146="nulová",J146,0)</f>
        <v>0</v>
      </c>
      <c r="BJ146" s="16" t="s">
        <v>90</v>
      </c>
      <c r="BK146" s="198">
        <f>ROUND(I146*H146,2)</f>
        <v>0</v>
      </c>
      <c r="BL146" s="16" t="s">
        <v>431</v>
      </c>
      <c r="BM146" s="197" t="s">
        <v>473</v>
      </c>
    </row>
    <row r="147" spans="1:65" s="2" customFormat="1" ht="29.25">
      <c r="A147" s="34"/>
      <c r="B147" s="35"/>
      <c r="C147" s="36"/>
      <c r="D147" s="201" t="s">
        <v>168</v>
      </c>
      <c r="E147" s="36"/>
      <c r="F147" s="222" t="s">
        <v>474</v>
      </c>
      <c r="G147" s="36"/>
      <c r="H147" s="36"/>
      <c r="I147" s="223"/>
      <c r="J147" s="36"/>
      <c r="K147" s="36"/>
      <c r="L147" s="39"/>
      <c r="M147" s="224"/>
      <c r="N147" s="225"/>
      <c r="O147" s="71"/>
      <c r="P147" s="71"/>
      <c r="Q147" s="71"/>
      <c r="R147" s="71"/>
      <c r="S147" s="71"/>
      <c r="T147" s="72"/>
      <c r="U147" s="34"/>
      <c r="V147" s="34"/>
      <c r="W147" s="34"/>
      <c r="X147" s="34"/>
      <c r="Y147" s="34"/>
      <c r="Z147" s="34"/>
      <c r="AA147" s="34"/>
      <c r="AB147" s="34"/>
      <c r="AC147" s="34"/>
      <c r="AD147" s="34"/>
      <c r="AE147" s="34"/>
      <c r="AT147" s="16" t="s">
        <v>168</v>
      </c>
      <c r="AU147" s="16" t="s">
        <v>92</v>
      </c>
    </row>
    <row r="148" spans="1:65" s="2" customFormat="1" ht="16.5" customHeight="1">
      <c r="A148" s="34"/>
      <c r="B148" s="35"/>
      <c r="C148" s="186" t="s">
        <v>189</v>
      </c>
      <c r="D148" s="186" t="s">
        <v>132</v>
      </c>
      <c r="E148" s="187" t="s">
        <v>475</v>
      </c>
      <c r="F148" s="188" t="s">
        <v>476</v>
      </c>
      <c r="G148" s="189" t="s">
        <v>160</v>
      </c>
      <c r="H148" s="190">
        <v>1</v>
      </c>
      <c r="I148" s="191"/>
      <c r="J148" s="192">
        <f>ROUND(I148*H148,2)</f>
        <v>0</v>
      </c>
      <c r="K148" s="188" t="s">
        <v>136</v>
      </c>
      <c r="L148" s="39"/>
      <c r="M148" s="193" t="s">
        <v>1</v>
      </c>
      <c r="N148" s="194" t="s">
        <v>47</v>
      </c>
      <c r="O148" s="71"/>
      <c r="P148" s="195">
        <f>O148*H148</f>
        <v>0</v>
      </c>
      <c r="Q148" s="195">
        <v>0</v>
      </c>
      <c r="R148" s="195">
        <f>Q148*H148</f>
        <v>0</v>
      </c>
      <c r="S148" s="195">
        <v>0</v>
      </c>
      <c r="T148" s="196">
        <f>S148*H148</f>
        <v>0</v>
      </c>
      <c r="U148" s="34"/>
      <c r="V148" s="34"/>
      <c r="W148" s="34"/>
      <c r="X148" s="34"/>
      <c r="Y148" s="34"/>
      <c r="Z148" s="34"/>
      <c r="AA148" s="34"/>
      <c r="AB148" s="34"/>
      <c r="AC148" s="34"/>
      <c r="AD148" s="34"/>
      <c r="AE148" s="34"/>
      <c r="AR148" s="197" t="s">
        <v>431</v>
      </c>
      <c r="AT148" s="197" t="s">
        <v>132</v>
      </c>
      <c r="AU148" s="197" t="s">
        <v>92</v>
      </c>
      <c r="AY148" s="16" t="s">
        <v>130</v>
      </c>
      <c r="BE148" s="198">
        <f>IF(N148="základní",J148,0)</f>
        <v>0</v>
      </c>
      <c r="BF148" s="198">
        <f>IF(N148="snížená",J148,0)</f>
        <v>0</v>
      </c>
      <c r="BG148" s="198">
        <f>IF(N148="zákl. přenesená",J148,0)</f>
        <v>0</v>
      </c>
      <c r="BH148" s="198">
        <f>IF(N148="sníž. přenesená",J148,0)</f>
        <v>0</v>
      </c>
      <c r="BI148" s="198">
        <f>IF(N148="nulová",J148,0)</f>
        <v>0</v>
      </c>
      <c r="BJ148" s="16" t="s">
        <v>90</v>
      </c>
      <c r="BK148" s="198">
        <f>ROUND(I148*H148,2)</f>
        <v>0</v>
      </c>
      <c r="BL148" s="16" t="s">
        <v>431</v>
      </c>
      <c r="BM148" s="197" t="s">
        <v>477</v>
      </c>
    </row>
    <row r="149" spans="1:65" s="2" customFormat="1" ht="29.25">
      <c r="A149" s="34"/>
      <c r="B149" s="35"/>
      <c r="C149" s="36"/>
      <c r="D149" s="201" t="s">
        <v>168</v>
      </c>
      <c r="E149" s="36"/>
      <c r="F149" s="222" t="s">
        <v>478</v>
      </c>
      <c r="G149" s="36"/>
      <c r="H149" s="36"/>
      <c r="I149" s="223"/>
      <c r="J149" s="36"/>
      <c r="K149" s="36"/>
      <c r="L149" s="39"/>
      <c r="M149" s="224"/>
      <c r="N149" s="225"/>
      <c r="O149" s="71"/>
      <c r="P149" s="71"/>
      <c r="Q149" s="71"/>
      <c r="R149" s="71"/>
      <c r="S149" s="71"/>
      <c r="T149" s="72"/>
      <c r="U149" s="34"/>
      <c r="V149" s="34"/>
      <c r="W149" s="34"/>
      <c r="X149" s="34"/>
      <c r="Y149" s="34"/>
      <c r="Z149" s="34"/>
      <c r="AA149" s="34"/>
      <c r="AB149" s="34"/>
      <c r="AC149" s="34"/>
      <c r="AD149" s="34"/>
      <c r="AE149" s="34"/>
      <c r="AT149" s="16" t="s">
        <v>168</v>
      </c>
      <c r="AU149" s="16" t="s">
        <v>92</v>
      </c>
    </row>
    <row r="150" spans="1:65" s="12" customFormat="1" ht="22.9" customHeight="1">
      <c r="B150" s="170"/>
      <c r="C150" s="171"/>
      <c r="D150" s="172" t="s">
        <v>81</v>
      </c>
      <c r="E150" s="184" t="s">
        <v>479</v>
      </c>
      <c r="F150" s="184" t="s">
        <v>480</v>
      </c>
      <c r="G150" s="171"/>
      <c r="H150" s="171"/>
      <c r="I150" s="174"/>
      <c r="J150" s="185">
        <f>BK150</f>
        <v>0</v>
      </c>
      <c r="K150" s="171"/>
      <c r="L150" s="176"/>
      <c r="M150" s="177"/>
      <c r="N150" s="178"/>
      <c r="O150" s="178"/>
      <c r="P150" s="179">
        <f>SUM(P151:P152)</f>
        <v>0</v>
      </c>
      <c r="Q150" s="178"/>
      <c r="R150" s="179">
        <f>SUM(R151:R152)</f>
        <v>0</v>
      </c>
      <c r="S150" s="178"/>
      <c r="T150" s="180">
        <f>SUM(T151:T152)</f>
        <v>0</v>
      </c>
      <c r="AR150" s="181" t="s">
        <v>149</v>
      </c>
      <c r="AT150" s="182" t="s">
        <v>81</v>
      </c>
      <c r="AU150" s="182" t="s">
        <v>90</v>
      </c>
      <c r="AY150" s="181" t="s">
        <v>130</v>
      </c>
      <c r="BK150" s="183">
        <f>SUM(BK151:BK152)</f>
        <v>0</v>
      </c>
    </row>
    <row r="151" spans="1:65" s="2" customFormat="1" ht="16.5" customHeight="1">
      <c r="A151" s="34"/>
      <c r="B151" s="35"/>
      <c r="C151" s="186" t="s">
        <v>194</v>
      </c>
      <c r="D151" s="186" t="s">
        <v>132</v>
      </c>
      <c r="E151" s="187" t="s">
        <v>481</v>
      </c>
      <c r="F151" s="188" t="s">
        <v>482</v>
      </c>
      <c r="G151" s="189" t="s">
        <v>160</v>
      </c>
      <c r="H151" s="190">
        <v>1</v>
      </c>
      <c r="I151" s="191"/>
      <c r="J151" s="192">
        <f>ROUND(I151*H151,2)</f>
        <v>0</v>
      </c>
      <c r="K151" s="188" t="s">
        <v>136</v>
      </c>
      <c r="L151" s="39"/>
      <c r="M151" s="193" t="s">
        <v>1</v>
      </c>
      <c r="N151" s="194" t="s">
        <v>47</v>
      </c>
      <c r="O151" s="71"/>
      <c r="P151" s="195">
        <f>O151*H151</f>
        <v>0</v>
      </c>
      <c r="Q151" s="195">
        <v>0</v>
      </c>
      <c r="R151" s="195">
        <f>Q151*H151</f>
        <v>0</v>
      </c>
      <c r="S151" s="195">
        <v>0</v>
      </c>
      <c r="T151" s="196">
        <f>S151*H151</f>
        <v>0</v>
      </c>
      <c r="U151" s="34"/>
      <c r="V151" s="34"/>
      <c r="W151" s="34"/>
      <c r="X151" s="34"/>
      <c r="Y151" s="34"/>
      <c r="Z151" s="34"/>
      <c r="AA151" s="34"/>
      <c r="AB151" s="34"/>
      <c r="AC151" s="34"/>
      <c r="AD151" s="34"/>
      <c r="AE151" s="34"/>
      <c r="AR151" s="197" t="s">
        <v>431</v>
      </c>
      <c r="AT151" s="197" t="s">
        <v>132</v>
      </c>
      <c r="AU151" s="197" t="s">
        <v>92</v>
      </c>
      <c r="AY151" s="16" t="s">
        <v>130</v>
      </c>
      <c r="BE151" s="198">
        <f>IF(N151="základní",J151,0)</f>
        <v>0</v>
      </c>
      <c r="BF151" s="198">
        <f>IF(N151="snížená",J151,0)</f>
        <v>0</v>
      </c>
      <c r="BG151" s="198">
        <f>IF(N151="zákl. přenesená",J151,0)</f>
        <v>0</v>
      </c>
      <c r="BH151" s="198">
        <f>IF(N151="sníž. přenesená",J151,0)</f>
        <v>0</v>
      </c>
      <c r="BI151" s="198">
        <f>IF(N151="nulová",J151,0)</f>
        <v>0</v>
      </c>
      <c r="BJ151" s="16" t="s">
        <v>90</v>
      </c>
      <c r="BK151" s="198">
        <f>ROUND(I151*H151,2)</f>
        <v>0</v>
      </c>
      <c r="BL151" s="16" t="s">
        <v>431</v>
      </c>
      <c r="BM151" s="197" t="s">
        <v>483</v>
      </c>
    </row>
    <row r="152" spans="1:65" s="2" customFormat="1" ht="58.5">
      <c r="A152" s="34"/>
      <c r="B152" s="35"/>
      <c r="C152" s="36"/>
      <c r="D152" s="201" t="s">
        <v>168</v>
      </c>
      <c r="E152" s="36"/>
      <c r="F152" s="222" t="s">
        <v>484</v>
      </c>
      <c r="G152" s="36"/>
      <c r="H152" s="36"/>
      <c r="I152" s="223"/>
      <c r="J152" s="36"/>
      <c r="K152" s="36"/>
      <c r="L152" s="39"/>
      <c r="M152" s="224"/>
      <c r="N152" s="225"/>
      <c r="O152" s="71"/>
      <c r="P152" s="71"/>
      <c r="Q152" s="71"/>
      <c r="R152" s="71"/>
      <c r="S152" s="71"/>
      <c r="T152" s="72"/>
      <c r="U152" s="34"/>
      <c r="V152" s="34"/>
      <c r="W152" s="34"/>
      <c r="X152" s="34"/>
      <c r="Y152" s="34"/>
      <c r="Z152" s="34"/>
      <c r="AA152" s="34"/>
      <c r="AB152" s="34"/>
      <c r="AC152" s="34"/>
      <c r="AD152" s="34"/>
      <c r="AE152" s="34"/>
      <c r="AT152" s="16" t="s">
        <v>168</v>
      </c>
      <c r="AU152" s="16" t="s">
        <v>92</v>
      </c>
    </row>
    <row r="153" spans="1:65" s="12" customFormat="1" ht="22.9" customHeight="1">
      <c r="B153" s="170"/>
      <c r="C153" s="171"/>
      <c r="D153" s="172" t="s">
        <v>81</v>
      </c>
      <c r="E153" s="184" t="s">
        <v>485</v>
      </c>
      <c r="F153" s="184" t="s">
        <v>486</v>
      </c>
      <c r="G153" s="171"/>
      <c r="H153" s="171"/>
      <c r="I153" s="174"/>
      <c r="J153" s="185">
        <f>BK153</f>
        <v>0</v>
      </c>
      <c r="K153" s="171"/>
      <c r="L153" s="176"/>
      <c r="M153" s="177"/>
      <c r="N153" s="178"/>
      <c r="O153" s="178"/>
      <c r="P153" s="179">
        <f>SUM(P154:P155)</f>
        <v>0</v>
      </c>
      <c r="Q153" s="178"/>
      <c r="R153" s="179">
        <f>SUM(R154:R155)</f>
        <v>0</v>
      </c>
      <c r="S153" s="178"/>
      <c r="T153" s="180">
        <f>SUM(T154:T155)</f>
        <v>0</v>
      </c>
      <c r="AR153" s="181" t="s">
        <v>149</v>
      </c>
      <c r="AT153" s="182" t="s">
        <v>81</v>
      </c>
      <c r="AU153" s="182" t="s">
        <v>90</v>
      </c>
      <c r="AY153" s="181" t="s">
        <v>130</v>
      </c>
      <c r="BK153" s="183">
        <f>SUM(BK154:BK155)</f>
        <v>0</v>
      </c>
    </row>
    <row r="154" spans="1:65" s="2" customFormat="1" ht="16.5" customHeight="1">
      <c r="A154" s="34"/>
      <c r="B154" s="35"/>
      <c r="C154" s="186" t="s">
        <v>198</v>
      </c>
      <c r="D154" s="186" t="s">
        <v>132</v>
      </c>
      <c r="E154" s="187" t="s">
        <v>487</v>
      </c>
      <c r="F154" s="188" t="s">
        <v>486</v>
      </c>
      <c r="G154" s="189" t="s">
        <v>160</v>
      </c>
      <c r="H154" s="190">
        <v>1</v>
      </c>
      <c r="I154" s="191"/>
      <c r="J154" s="192">
        <f>ROUND(I154*H154,2)</f>
        <v>0</v>
      </c>
      <c r="K154" s="188" t="s">
        <v>136</v>
      </c>
      <c r="L154" s="39"/>
      <c r="M154" s="193" t="s">
        <v>1</v>
      </c>
      <c r="N154" s="194" t="s">
        <v>47</v>
      </c>
      <c r="O154" s="71"/>
      <c r="P154" s="195">
        <f>O154*H154</f>
        <v>0</v>
      </c>
      <c r="Q154" s="195">
        <v>0</v>
      </c>
      <c r="R154" s="195">
        <f>Q154*H154</f>
        <v>0</v>
      </c>
      <c r="S154" s="195">
        <v>0</v>
      </c>
      <c r="T154" s="196">
        <f>S154*H154</f>
        <v>0</v>
      </c>
      <c r="U154" s="34"/>
      <c r="V154" s="34"/>
      <c r="W154" s="34"/>
      <c r="X154" s="34"/>
      <c r="Y154" s="34"/>
      <c r="Z154" s="34"/>
      <c r="AA154" s="34"/>
      <c r="AB154" s="34"/>
      <c r="AC154" s="34"/>
      <c r="AD154" s="34"/>
      <c r="AE154" s="34"/>
      <c r="AR154" s="197" t="s">
        <v>431</v>
      </c>
      <c r="AT154" s="197" t="s">
        <v>132</v>
      </c>
      <c r="AU154" s="197" t="s">
        <v>92</v>
      </c>
      <c r="AY154" s="16" t="s">
        <v>130</v>
      </c>
      <c r="BE154" s="198">
        <f>IF(N154="základní",J154,0)</f>
        <v>0</v>
      </c>
      <c r="BF154" s="198">
        <f>IF(N154="snížená",J154,0)</f>
        <v>0</v>
      </c>
      <c r="BG154" s="198">
        <f>IF(N154="zákl. přenesená",J154,0)</f>
        <v>0</v>
      </c>
      <c r="BH154" s="198">
        <f>IF(N154="sníž. přenesená",J154,0)</f>
        <v>0</v>
      </c>
      <c r="BI154" s="198">
        <f>IF(N154="nulová",J154,0)</f>
        <v>0</v>
      </c>
      <c r="BJ154" s="16" t="s">
        <v>90</v>
      </c>
      <c r="BK154" s="198">
        <f>ROUND(I154*H154,2)</f>
        <v>0</v>
      </c>
      <c r="BL154" s="16" t="s">
        <v>431</v>
      </c>
      <c r="BM154" s="197" t="s">
        <v>488</v>
      </c>
    </row>
    <row r="155" spans="1:65" s="2" customFormat="1" ht="117">
      <c r="A155" s="34"/>
      <c r="B155" s="35"/>
      <c r="C155" s="36"/>
      <c r="D155" s="201" t="s">
        <v>168</v>
      </c>
      <c r="E155" s="36"/>
      <c r="F155" s="222" t="s">
        <v>489</v>
      </c>
      <c r="G155" s="36"/>
      <c r="H155" s="36"/>
      <c r="I155" s="223"/>
      <c r="J155" s="36"/>
      <c r="K155" s="36"/>
      <c r="L155" s="39"/>
      <c r="M155" s="241"/>
      <c r="N155" s="242"/>
      <c r="O155" s="238"/>
      <c r="P155" s="238"/>
      <c r="Q155" s="238"/>
      <c r="R155" s="238"/>
      <c r="S155" s="238"/>
      <c r="T155" s="243"/>
      <c r="U155" s="34"/>
      <c r="V155" s="34"/>
      <c r="W155" s="34"/>
      <c r="X155" s="34"/>
      <c r="Y155" s="34"/>
      <c r="Z155" s="34"/>
      <c r="AA155" s="34"/>
      <c r="AB155" s="34"/>
      <c r="AC155" s="34"/>
      <c r="AD155" s="34"/>
      <c r="AE155" s="34"/>
      <c r="AT155" s="16" t="s">
        <v>168</v>
      </c>
      <c r="AU155" s="16" t="s">
        <v>92</v>
      </c>
    </row>
    <row r="156" spans="1:65" s="2" customFormat="1" ht="6.95" customHeight="1">
      <c r="A156" s="34"/>
      <c r="B156" s="54"/>
      <c r="C156" s="55"/>
      <c r="D156" s="55"/>
      <c r="E156" s="55"/>
      <c r="F156" s="55"/>
      <c r="G156" s="55"/>
      <c r="H156" s="55"/>
      <c r="I156" s="55"/>
      <c r="J156" s="55"/>
      <c r="K156" s="55"/>
      <c r="L156" s="39"/>
      <c r="M156" s="34"/>
      <c r="O156" s="34"/>
      <c r="P156" s="34"/>
      <c r="Q156" s="34"/>
      <c r="R156" s="34"/>
      <c r="S156" s="34"/>
      <c r="T156" s="34"/>
      <c r="U156" s="34"/>
      <c r="V156" s="34"/>
      <c r="W156" s="34"/>
      <c r="X156" s="34"/>
      <c r="Y156" s="34"/>
      <c r="Z156" s="34"/>
      <c r="AA156" s="34"/>
      <c r="AB156" s="34"/>
      <c r="AC156" s="34"/>
      <c r="AD156" s="34"/>
      <c r="AE156" s="34"/>
    </row>
  </sheetData>
  <sheetProtection algorithmName="SHA-512" hashValue="DJBOTp2tiRC9HWARhRg2ys7B6QK/QJR8l4J3jjfXhSHKuAuVmmOsdB+olfVtxTkOycL64BwZiMbJ4t82b7HiUA==" saltValue="o6dhXNNhDVjj3IRCp0Bp7US6DhQ9+djrGxiz9FWOihqY9Dy71ALOLVhs8RemKQtcm5XG1Qexbq8CC2J/ONNxNg==" spinCount="100000" sheet="1" objects="1" scenarios="1" formatColumns="0" formatRows="0" autoFilter="0"/>
  <autoFilter ref="C122:K155" xr:uid="{00000000-0009-0000-0000-00000200000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D.1 - Stavebně technické ...</vt:lpstr>
      <vt:lpstr>VON - Vedlejší a ostatní ...</vt:lpstr>
      <vt:lpstr>'D.1 - Stavebně technické ...'!Názvy_tisku</vt:lpstr>
      <vt:lpstr>'Rekapitulace stavby'!Názvy_tisku</vt:lpstr>
      <vt:lpstr>'VON - Vedlejší a ostatní ...'!Názvy_tisku</vt:lpstr>
      <vt:lpstr>'D.1 - Stavebně technické ...'!Oblast_tisku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Honsejková Eva</cp:lastModifiedBy>
  <cp:lastPrinted>2021-05-04T10:40:16Z</cp:lastPrinted>
  <dcterms:created xsi:type="dcterms:W3CDTF">2021-04-28T11:51:35Z</dcterms:created>
  <dcterms:modified xsi:type="dcterms:W3CDTF">2021-05-04T10:41:15Z</dcterms:modified>
</cp:coreProperties>
</file>