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Pol'!$A$1:$X$78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I42" i="1" s="1"/>
  <c r="F42" i="1"/>
  <c r="G41" i="1"/>
  <c r="F41" i="1"/>
  <c r="G39" i="1"/>
  <c r="F39" i="1"/>
  <c r="G77" i="12"/>
  <c r="BA21" i="12"/>
  <c r="BA14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G13" i="12"/>
  <c r="G12" i="12" s="1"/>
  <c r="I13" i="12"/>
  <c r="I12" i="12" s="1"/>
  <c r="K13" i="12"/>
  <c r="O13" i="12"/>
  <c r="O12" i="12" s="1"/>
  <c r="Q13" i="12"/>
  <c r="Q12" i="12" s="1"/>
  <c r="V13" i="12"/>
  <c r="G17" i="12"/>
  <c r="M17" i="12" s="1"/>
  <c r="I17" i="12"/>
  <c r="K17" i="12"/>
  <c r="O17" i="12"/>
  <c r="Q17" i="12"/>
  <c r="V17" i="12"/>
  <c r="V12" i="12" s="1"/>
  <c r="G18" i="12"/>
  <c r="I18" i="12"/>
  <c r="K18" i="12"/>
  <c r="K12" i="12" s="1"/>
  <c r="M18" i="12"/>
  <c r="O18" i="12"/>
  <c r="Q18" i="12"/>
  <c r="V18" i="12"/>
  <c r="G20" i="12"/>
  <c r="I20" i="12"/>
  <c r="K20" i="12"/>
  <c r="M20" i="12"/>
  <c r="O20" i="12"/>
  <c r="Q20" i="12"/>
  <c r="V20" i="12"/>
  <c r="G23" i="12"/>
  <c r="O23" i="12"/>
  <c r="G24" i="12"/>
  <c r="M24" i="12" s="1"/>
  <c r="M23" i="12" s="1"/>
  <c r="I24" i="12"/>
  <c r="I23" i="12" s="1"/>
  <c r="K24" i="12"/>
  <c r="K23" i="12" s="1"/>
  <c r="O24" i="12"/>
  <c r="Q24" i="12"/>
  <c r="Q23" i="12" s="1"/>
  <c r="V24" i="12"/>
  <c r="V23" i="12" s="1"/>
  <c r="K27" i="12"/>
  <c r="V27" i="12"/>
  <c r="G28" i="12"/>
  <c r="G27" i="12" s="1"/>
  <c r="I28" i="12"/>
  <c r="I27" i="12" s="1"/>
  <c r="K28" i="12"/>
  <c r="M28" i="12"/>
  <c r="M27" i="12" s="1"/>
  <c r="O28" i="12"/>
  <c r="O27" i="12" s="1"/>
  <c r="Q28" i="12"/>
  <c r="Q27" i="12" s="1"/>
  <c r="V28" i="12"/>
  <c r="G30" i="12"/>
  <c r="O30" i="12"/>
  <c r="G31" i="12"/>
  <c r="M31" i="12" s="1"/>
  <c r="M30" i="12" s="1"/>
  <c r="I31" i="12"/>
  <c r="I30" i="12" s="1"/>
  <c r="K31" i="12"/>
  <c r="K30" i="12" s="1"/>
  <c r="O31" i="12"/>
  <c r="Q31" i="12"/>
  <c r="Q30" i="12" s="1"/>
  <c r="V31" i="12"/>
  <c r="V30" i="12" s="1"/>
  <c r="G35" i="12"/>
  <c r="I35" i="12"/>
  <c r="I34" i="12" s="1"/>
  <c r="K35" i="12"/>
  <c r="M35" i="12"/>
  <c r="O35" i="12"/>
  <c r="Q35" i="12"/>
  <c r="Q34" i="12" s="1"/>
  <c r="V35" i="12"/>
  <c r="G38" i="12"/>
  <c r="G34" i="12" s="1"/>
  <c r="I38" i="12"/>
  <c r="K38" i="12"/>
  <c r="O38" i="12"/>
  <c r="O34" i="12" s="1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K34" i="12" s="1"/>
  <c r="O43" i="12"/>
  <c r="Q43" i="12"/>
  <c r="V43" i="12"/>
  <c r="V34" i="12" s="1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I47" i="12"/>
  <c r="Q47" i="12"/>
  <c r="G48" i="12"/>
  <c r="M48" i="12" s="1"/>
  <c r="M47" i="12" s="1"/>
  <c r="I48" i="12"/>
  <c r="K48" i="12"/>
  <c r="K47" i="12" s="1"/>
  <c r="O48" i="12"/>
  <c r="O47" i="12" s="1"/>
  <c r="Q48" i="12"/>
  <c r="V48" i="12"/>
  <c r="V47" i="12" s="1"/>
  <c r="G51" i="12"/>
  <c r="G50" i="12" s="1"/>
  <c r="I51" i="12"/>
  <c r="K51" i="12"/>
  <c r="K50" i="12" s="1"/>
  <c r="O51" i="12"/>
  <c r="O50" i="12" s="1"/>
  <c r="Q51" i="12"/>
  <c r="V51" i="12"/>
  <c r="V50" i="12" s="1"/>
  <c r="G54" i="12"/>
  <c r="I54" i="12"/>
  <c r="I50" i="12" s="1"/>
  <c r="K54" i="12"/>
  <c r="M54" i="12"/>
  <c r="O54" i="12"/>
  <c r="Q54" i="12"/>
  <c r="Q50" i="12" s="1"/>
  <c r="V54" i="12"/>
  <c r="K56" i="12"/>
  <c r="V56" i="12"/>
  <c r="G57" i="12"/>
  <c r="I57" i="12"/>
  <c r="I56" i="12" s="1"/>
  <c r="K57" i="12"/>
  <c r="M57" i="12"/>
  <c r="O57" i="12"/>
  <c r="Q57" i="12"/>
  <c r="Q56" i="12" s="1"/>
  <c r="V57" i="12"/>
  <c r="G58" i="12"/>
  <c r="G56" i="12" s="1"/>
  <c r="I58" i="12"/>
  <c r="K58" i="12"/>
  <c r="O58" i="12"/>
  <c r="O56" i="12" s="1"/>
  <c r="Q58" i="12"/>
  <c r="V58" i="12"/>
  <c r="G59" i="12"/>
  <c r="I59" i="12"/>
  <c r="K59" i="12"/>
  <c r="M59" i="12"/>
  <c r="O59" i="12"/>
  <c r="Q59" i="12"/>
  <c r="V59" i="12"/>
  <c r="G60" i="12"/>
  <c r="K60" i="12"/>
  <c r="O60" i="12"/>
  <c r="V60" i="12"/>
  <c r="G61" i="12"/>
  <c r="I61" i="12"/>
  <c r="I60" i="12" s="1"/>
  <c r="K61" i="12"/>
  <c r="M61" i="12"/>
  <c r="M60" i="12" s="1"/>
  <c r="O61" i="12"/>
  <c r="Q61" i="12"/>
  <c r="Q60" i="12" s="1"/>
  <c r="V61" i="12"/>
  <c r="G62" i="12"/>
  <c r="O62" i="12"/>
  <c r="G63" i="12"/>
  <c r="I63" i="12"/>
  <c r="I62" i="12" s="1"/>
  <c r="K63" i="12"/>
  <c r="M63" i="12"/>
  <c r="O63" i="12"/>
  <c r="Q63" i="12"/>
  <c r="Q62" i="12" s="1"/>
  <c r="V63" i="12"/>
  <c r="G65" i="12"/>
  <c r="M65" i="12" s="1"/>
  <c r="I65" i="12"/>
  <c r="K65" i="12"/>
  <c r="K62" i="12" s="1"/>
  <c r="O65" i="12"/>
  <c r="Q65" i="12"/>
  <c r="V65" i="12"/>
  <c r="V62" i="12" s="1"/>
  <c r="G67" i="12"/>
  <c r="G66" i="12" s="1"/>
  <c r="I67" i="12"/>
  <c r="K67" i="12"/>
  <c r="K66" i="12" s="1"/>
  <c r="O67" i="12"/>
  <c r="O66" i="12" s="1"/>
  <c r="Q67" i="12"/>
  <c r="V67" i="12"/>
  <c r="V66" i="12" s="1"/>
  <c r="G68" i="12"/>
  <c r="I68" i="12"/>
  <c r="I66" i="12" s="1"/>
  <c r="K68" i="12"/>
  <c r="M68" i="12"/>
  <c r="O68" i="12"/>
  <c r="Q68" i="12"/>
  <c r="Q66" i="12" s="1"/>
  <c r="V68" i="12"/>
  <c r="G69" i="12"/>
  <c r="M69" i="12" s="1"/>
  <c r="I69" i="12"/>
  <c r="K69" i="12"/>
  <c r="O69" i="12"/>
  <c r="Q69" i="12"/>
  <c r="V69" i="12"/>
  <c r="G71" i="12"/>
  <c r="G70" i="12" s="1"/>
  <c r="I71" i="12"/>
  <c r="K71" i="12"/>
  <c r="K70" i="12" s="1"/>
  <c r="O71" i="12"/>
  <c r="O70" i="12" s="1"/>
  <c r="Q71" i="12"/>
  <c r="V71" i="12"/>
  <c r="V70" i="12" s="1"/>
  <c r="G72" i="12"/>
  <c r="I72" i="12"/>
  <c r="I70" i="12" s="1"/>
  <c r="K72" i="12"/>
  <c r="M72" i="12"/>
  <c r="O72" i="12"/>
  <c r="Q72" i="12"/>
  <c r="Q70" i="12" s="1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AE77" i="12"/>
  <c r="AF77" i="12"/>
  <c r="I20" i="1"/>
  <c r="I19" i="1"/>
  <c r="I18" i="1"/>
  <c r="I17" i="1"/>
  <c r="I16" i="1"/>
  <c r="I64" i="1"/>
  <c r="J63" i="1" s="1"/>
  <c r="F43" i="1"/>
  <c r="G23" i="1" s="1"/>
  <c r="G43" i="1"/>
  <c r="G25" i="1" s="1"/>
  <c r="H43" i="1"/>
  <c r="I43" i="1"/>
  <c r="J42" i="1" s="1"/>
  <c r="I40" i="1"/>
  <c r="I39" i="1"/>
  <c r="J50" i="1" l="1"/>
  <c r="J52" i="1"/>
  <c r="J54" i="1"/>
  <c r="J56" i="1"/>
  <c r="J58" i="1"/>
  <c r="J60" i="1"/>
  <c r="J51" i="1"/>
  <c r="J53" i="1"/>
  <c r="J55" i="1"/>
  <c r="J57" i="1"/>
  <c r="J59" i="1"/>
  <c r="J61" i="1"/>
  <c r="J62" i="1"/>
  <c r="I41" i="1"/>
  <c r="A27" i="1"/>
  <c r="J39" i="1"/>
  <c r="J43" i="1" s="1"/>
  <c r="M62" i="12"/>
  <c r="M71" i="12"/>
  <c r="M70" i="12" s="1"/>
  <c r="M67" i="12"/>
  <c r="M66" i="12" s="1"/>
  <c r="M58" i="12"/>
  <c r="M56" i="12" s="1"/>
  <c r="M51" i="12"/>
  <c r="M50" i="12" s="1"/>
  <c r="G47" i="12"/>
  <c r="M46" i="12"/>
  <c r="M45" i="12" s="1"/>
  <c r="M38" i="12"/>
  <c r="M34" i="12" s="1"/>
  <c r="M13" i="12"/>
  <c r="M12" i="12" s="1"/>
  <c r="J41" i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4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<sst xmlns="http://schemas.openxmlformats.org/spreadsheetml/2006/main" count="501" uniqueCount="232">
  <si>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</si>
  <si>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</si>
  <si>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</si>
  <si>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</si>
  <si>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</si>
  <si>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</si>
  <si>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</si>
  <si>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</si>
  <si>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</si>
  <si>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</si>
  <si>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</si>
  <si>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</si>
  <si>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</si>
  <si>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</si>
  <si>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</si>
  <si>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</si>
  <si>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</si>
  <si>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</si>
  <si>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</si>
  <si>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</si>
  <si>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</si>
  <si>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</si>
  <si>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</si>
  <si>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</si>
  <si>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</si>
  <si>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</si>
  <si>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</si>
  <si>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</si>
  <si>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</si>
  <si>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</si>
  <si>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</si>
  <si>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</si>
  <si>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</si>
  <si>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</si>
  <si>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</si>
  <si>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</si>
  <si>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</si>
  <si>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</si>
  <si>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</si>
  <si>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</si>
  <si>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</si>
  <si>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</si>
  <si>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</si>
  <si>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</si>
  <si>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</si>
  <si>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</si>
  <si>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Výměna vchodových dveří a vnitřního okna</t>
  </si>
  <si>
    <t>Objekt:</t>
  </si>
  <si>
    <t>Rozpočet:</t>
  </si>
  <si>
    <t>K05/2021</t>
  </si>
  <si>
    <t>ŠJ Žižkova Krnov</t>
  </si>
  <si>
    <t>Město Krnov</t>
  </si>
  <si>
    <t>Hlavní náměstí 1</t>
  </si>
  <si>
    <t>Krnov</t>
  </si>
  <si>
    <t>79401</t>
  </si>
  <si>
    <t>00296139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</si>
  <si>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</si>
  <si>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</si>
  <si>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</si>
  <si>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</si>
  <si>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</si>
  <si>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</si>
  <si>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</si>
  <si>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</si>
  <si>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</si>
  <si>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</si>
  <si>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</si>
  <si>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</si>
  <si>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</si>
  <si>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</si>
  <si>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</si>
  <si>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</si>
  <si>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</si>
  <si>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</si>
  <si>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</si>
  <si>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</si>
  <si>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</si>
  <si>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</si>
  <si>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991</t>
  </si>
  <si>
    <t>Zemní práce</t>
  </si>
  <si>
    <t>766</t>
  </si>
  <si>
    <t>Konstrukce truhlářské</t>
  </si>
  <si>
    <t>771</t>
  </si>
  <si>
    <t>Podlahy z dlaždic a obklady</t>
  </si>
  <si>
    <t>784</t>
  </si>
  <si>
    <t>Malby</t>
  </si>
  <si>
    <t>M21</t>
  </si>
  <si>
    <t>Elektromontáže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</si>
  <si>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</si>
  <si>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</si>
  <si>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</si>
  <si>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</si>
  <si>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</si>
  <si>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</si>
  <si>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</si>
  <si>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</si>
  <si>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</si>
  <si>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</si>
  <si>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</si>
  <si>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</si>
  <si>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</si>
  <si>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</si>
  <si>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</si>
  <si>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</si>
  <si>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</si>
  <si>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</si>
  <si>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</si>
  <si>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</si>
  <si>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</si>
  <si>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</si>
  <si>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</si>
  <si>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</si>
  <si>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</si>
  <si>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</si>
  <si>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</si>
  <si>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</si>
  <si>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</si>
  <si>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</si>
  <si>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</si>
  <si>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</si>
  <si>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319201311R00</t>
  </si>
  <si>
    <t>Vyrovnání nerovného povrchu jakoukoliv maltou_x000D_
 do 30 mm</t>
  </si>
  <si>
    <t>m2</t>
  </si>
  <si>
    <t>801-4</t>
  </si>
  <si>
    <t>RTS 21/ I</t>
  </si>
  <si>
    <t>Kalkul</t>
  </si>
  <si>
    <t>Práce</t>
  </si>
  <si>
    <t>POL1_</t>
  </si>
  <si>
    <t>vnitřního i vnějšího zdiva, bez odsekání vadných cihel, bez pomocného lešení,</t>
  </si>
  <si>
    <t>SPI</t>
  </si>
  <si>
    <t>po vybourání vstupních dveří : (3,96+2*3,26)*0,10*2</t>
  </si>
  <si>
    <t>VV</t>
  </si>
  <si>
    <t>610991111R00</t>
  </si>
  <si>
    <t>Zakrývání výplní vnitřních otvorů, předmětů apod. fólií Pe 0,05-0,2 mm</t>
  </si>
  <si>
    <t>801-1</t>
  </si>
  <si>
    <t>které se zřizují před úpravami povrchu, a obalení osazených dveřních zárubní před znečištěním při úpravách povrchu nástřikem plastických maltovin včetně pozdějšího odkrytí,</t>
  </si>
  <si>
    <t>vstupní dveře : 3*3,90*3,26</t>
  </si>
  <si>
    <t>podlaha : 4,00*5,00</t>
  </si>
  <si>
    <t>611403380R00</t>
  </si>
  <si>
    <t>Hrubé zaplnění rýh ve stropech maltou ze suchých směsí 30 x 30 mm</t>
  </si>
  <si>
    <t>m</t>
  </si>
  <si>
    <t>612409991R00</t>
  </si>
  <si>
    <t>Začištění omítek kolem oken, dveří a obkladů apod. maltou vápenou</t>
  </si>
  <si>
    <t>po vybourání vstupních dveří : (3,96+2*3,26)*2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</si>
  <si>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</si>
  <si>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</si>
  <si>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</si>
  <si>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po vybourání vstupních dveří : (3,96+2*3,26)*2*0,10*2</t>
  </si>
  <si>
    <t>631311121R00</t>
  </si>
  <si>
    <t>Doplnění mazanin betonem prostým o ploše jednotlivě do 1 m2 tloušťky do 80 mm</t>
  </si>
  <si>
    <t>m3</t>
  </si>
  <si>
    <t>prostým betonem (s dodáním hmot) bez potěru,</t>
  </si>
  <si>
    <t>po vybourání vstupních dveří : (3,96)*0,10*2*0,10</t>
  </si>
  <si>
    <t>941955002R00</t>
  </si>
  <si>
    <t>Lešení lehké pracovní pomocné pomocné, o výšce lešeňové podlahy přes 1,2 do 1,9 m</t>
  </si>
  <si>
    <t>800-3</t>
  </si>
  <si>
    <t>vstupních dveří : 4,00*5,00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</si>
  <si>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</si>
  <si>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</si>
  <si>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vstupních dveří : 4,00*10,00</t>
  </si>
  <si>
    <t>okno : 3,00*5,00*2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</si>
  <si>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</si>
  <si>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</si>
  <si>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</si>
  <si>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</si>
  <si>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</si>
  <si>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okno : 2</t>
  </si>
  <si>
    <t>968061126R00</t>
  </si>
  <si>
    <t>Vyvěšení nebo zavěšení dřevěných křídel dveří, plochy přes 2 m2</t>
  </si>
  <si>
    <t>vchodové dveře : 2*4</t>
  </si>
  <si>
    <t>968083002R00</t>
  </si>
  <si>
    <t>Vybourání plastových výplní otvorů oken, do 2 m2</t>
  </si>
  <si>
    <t>okno : 1,02*1,18</t>
  </si>
  <si>
    <t>968083033R00</t>
  </si>
  <si>
    <t>Vybourání plastových výplní otvorů plastových stěn , nad 4 m2</t>
  </si>
  <si>
    <t>vstupní dveře : 2*3,90*3,26</t>
  </si>
  <si>
    <t>974052513R00</t>
  </si>
  <si>
    <t>Frézování drážek pro instalace ve stropu betonovém hloubky do 30 mm, šířky do 30 mm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</si>
  <si>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</si>
  <si>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</si>
  <si>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</si>
  <si>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</si>
  <si>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</si>
  <si>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</si>
  <si>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991000004RZ1</t>
  </si>
  <si>
    <t xml:space="preserve">Opatření z hlediska BOZP na staveništi </t>
  </si>
  <si>
    <t>kpl</t>
  </si>
  <si>
    <t>Vlastní</t>
  </si>
  <si>
    <t>Indiv</t>
  </si>
  <si>
    <t>POL1_1</t>
  </si>
  <si>
    <t>- dle požadavků a podmínek plánu BOZP na staveništi</t>
  </si>
  <si>
    <t>POP</t>
  </si>
  <si>
    <t>1</t>
  </si>
  <si>
    <t>999000003RZ1</t>
  </si>
  <si>
    <t>Vypracování zhotovitelské REALIZAČNÍ a VÝROBNÍ projektové dokumentace dle obchodních podmínek</t>
  </si>
  <si>
    <t>- dle požadavků PD a SoD</t>
  </si>
  <si>
    <t>766999111KR1</t>
  </si>
  <si>
    <t>D+M Venkovní sestava dvoukřídlových dveří s nadsvětlíkem (2 x dvoukřídlé dveře) o celkovém rozměru, stavebního otvoru 3960 x 3260 mm viz TZ</t>
  </si>
  <si>
    <t>766999112KR1</t>
  </si>
  <si>
    <t>D+M Vnitřní sestava dvoukřídlových dveří s nadsvětlíkem (2 x dvoukřídlé dveře) o celkovém rozměru, stavebního otvoru 3960 x 3260 mm viz TZ</t>
  </si>
  <si>
    <t>766999113KR1</t>
  </si>
  <si>
    <t>D+M Plastové 3 - dílné okno rozměr 1020 x 1180 mm včetně olištování dle TZ</t>
  </si>
  <si>
    <t>771571906R00</t>
  </si>
  <si>
    <t>Opravy podlah z dlaždic keramických režných nebo glazovaných, velikosti 200 x 100 mm</t>
  </si>
  <si>
    <t>800-771</t>
  </si>
  <si>
    <t>784191201R00</t>
  </si>
  <si>
    <t>Příprava povrchu Penetrace (napouštění) podkladu disperzní, jednonásobná</t>
  </si>
  <si>
    <t>800-784</t>
  </si>
  <si>
    <t>vstupních dveří - strop : 4,00*5,00</t>
  </si>
  <si>
    <t>784195112R00</t>
  </si>
  <si>
    <t>Malby z malířských směsí hlinkových,  , bělost 77 %, dvojnásobné</t>
  </si>
  <si>
    <t>210800101R00</t>
  </si>
  <si>
    <t>Montáž kabelu CYKY 750 V, 2 x 1,5 mm2, uloženého pod omítkou</t>
  </si>
  <si>
    <t>210800991KR1</t>
  </si>
  <si>
    <t>D+M řídící jednotky pro ovládání hlavních vstupních dveří</t>
  </si>
  <si>
    <t>210800992KR1</t>
  </si>
  <si>
    <t>Propojení se stávajícím systémem elektrického vrátného a komunikačním zařízením (zvonkové tablo)</t>
  </si>
  <si>
    <t>hod</t>
  </si>
  <si>
    <t>979990191R00</t>
  </si>
  <si>
    <t>Poplatek za skládku plastové výrobky, skupina 17 02 03 z Katalogu odpadů</t>
  </si>
  <si>
    <t>Přesun suti</t>
  </si>
  <si>
    <t>POL8_</t>
  </si>
  <si>
    <t>979082111R00</t>
  </si>
  <si>
    <t>do 10 m</t>
  </si>
  <si>
    <t>979082121R00</t>
  </si>
  <si>
    <t>příplatek k ceně za každých dalších 5 m</t>
  </si>
  <si>
    <t>979082213R00</t>
  </si>
  <si>
    <t>bez naložení, ale se složením a hrubým urovnáním na vzdálenost do 1 km</t>
  </si>
  <si>
    <t>979082219R00</t>
  </si>
  <si>
    <t>příplatek k ceně za každý další i započatý 1 km přes 1 km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</si>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</sst>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tf9EFilGQGMCpHCBsh/IphiVv4O1bbJZZ+dwYIt3Yld5/8X0eQ4qKS2vOA0U3+akOBXphe7BFmH40emFohGZA==" saltValue="zo8CkRMK19Ir7Dlcd8kw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838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SUMIF(F50:F63,A16,I50:I63)+SUMIF(F50:F63,"PSU",I50:I63)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SUMIF(F50:F63,A17,I50:I63)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SUMIF(F50:F63,A18,I50:I63)</f>
        <v>0</v>
      </c>
      <c r="J18" s="85"/>
    </row>
    <row r="19" spans="1:10" ht="23.25" customHeight="1" x14ac:dyDescent="0.2">
      <c r="A19" s="201" t="s">
        <v>90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SUMIF(F50:F63,A19,I50:I63)</f>
        <v>0</v>
      </c>
      <c r="J19" s="85"/>
    </row>
    <row r="20" spans="1:10" ht="23.25" customHeight="1" x14ac:dyDescent="0.2">
      <c r="A20" s="201" t="s">
        <v>91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SUMIF(F50:F63,A20,I50:I63)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1" t="s">
        <v>23</v>
      </c>
      <c r="C28" s="172"/>
      <c r="D28" s="172"/>
      <c r="E28" s="173"/>
      <c r="F28" s="174"/>
      <c r="G28" s="175">
        <f>A27</f>
        <v>0</v>
      </c>
      <c r="H28" s="175"/>
      <c r="I28" s="175"/>
      <c r="J28" s="176" t="str">
        <f t="shared" si="0"/>
        <v>CZK</v>
      </c>
    </row>
    <row r="29" spans="1:10" ht="27.75" hidden="1" customHeight="1" thickBot="1" x14ac:dyDescent="0.25">
      <c r="A29" s="2"/>
      <c r="B29" s="171" t="s">
        <v>35</v>
      </c>
      <c r="C29" s="177"/>
      <c r="D29" s="177"/>
      <c r="E29" s="177"/>
      <c r="F29" s="178"/>
      <c r="G29" s="179">
        <f>ZakladDPHSni+DPHSni+ZakladDPHZakl+DPHZakl+Zaokrouhleni</f>
        <v>0</v>
      </c>
      <c r="H29" s="179"/>
      <c r="I29" s="179"/>
      <c r="J29" s="18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8" t="s">
        <v>1</v>
      </c>
      <c r="J38" s="149" t="s">
        <v>0</v>
      </c>
    </row>
    <row r="39" spans="1:10" ht="25.5" hidden="1" customHeight="1" x14ac:dyDescent="0.2">
      <c r="A39" s="139">
        <v>1</v>
      </c>
      <c r="B39" s="150" t="s">
        <v>56</v>
      </c>
      <c r="C39" s="151"/>
      <c r="D39" s="151"/>
      <c r="E39" s="151"/>
      <c r="F39" s="152">
        <f>'SO01 A Pol'!AE77</f>
        <v>0</v>
      </c>
      <c r="G39" s="153">
        <f>'SO01 A Pol'!AF77</f>
        <v>0</v>
      </c>
      <c r="H39" s="154"/>
      <c r="I39" s="155">
        <f>F39+G39+H39</f>
        <v>0</v>
      </c>
      <c r="J39" s="156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7"/>
      <c r="C40" s="158" t="s">
        <v>57</v>
      </c>
      <c r="D40" s="158"/>
      <c r="E40" s="158"/>
      <c r="F40" s="159"/>
      <c r="G40" s="160"/>
      <c r="H40" s="160"/>
      <c r="I40" s="161">
        <f>F40+G40+H40</f>
        <v>0</v>
      </c>
      <c r="J40" s="162" t="str">
        <f>IF(CenaCelkemVypocet=0,"",I40/CenaCelkemVypocet*100)</f>
        <v/>
      </c>
    </row>
    <row r="41" spans="1:10" ht="25.5" hidden="1" customHeight="1" x14ac:dyDescent="0.2">
      <c r="A41" s="139">
        <v>2</v>
      </c>
      <c r="B41" s="157" t="s">
        <v>45</v>
      </c>
      <c r="C41" s="158" t="s">
        <v>46</v>
      </c>
      <c r="D41" s="158"/>
      <c r="E41" s="158"/>
      <c r="F41" s="159">
        <f>'SO01 A Pol'!AE77</f>
        <v>0</v>
      </c>
      <c r="G41" s="160">
        <f>'SO01 A Pol'!AF77</f>
        <v>0</v>
      </c>
      <c r="H41" s="160"/>
      <c r="I41" s="161">
        <f>F41+G41+H41</f>
        <v>0</v>
      </c>
      <c r="J41" s="162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3" t="s">
        <v>43</v>
      </c>
      <c r="C42" s="151" t="s">
        <v>44</v>
      </c>
      <c r="D42" s="151"/>
      <c r="E42" s="151"/>
      <c r="F42" s="164">
        <f>'SO01 A Pol'!AE77</f>
        <v>0</v>
      </c>
      <c r="G42" s="154">
        <f>'SO01 A Pol'!AF77</f>
        <v>0</v>
      </c>
      <c r="H42" s="154"/>
      <c r="I42" s="155">
        <f>F42+G42+H42</f>
        <v>0</v>
      </c>
      <c r="J42" s="156" t="str">
        <f>IF(CenaCelkemVypocet=0,"",I42/CenaCelkemVypocet*100)</f>
        <v/>
      </c>
    </row>
    <row r="43" spans="1:10" ht="25.5" hidden="1" customHeight="1" x14ac:dyDescent="0.2">
      <c r="A43" s="139"/>
      <c r="B43" s="165" t="s">
        <v>58</v>
      </c>
      <c r="C43" s="166"/>
      <c r="D43" s="166"/>
      <c r="E43" s="166"/>
      <c r="F43" s="167">
        <f>SUMIF(A39:A42,"=1",F39:F42)</f>
        <v>0</v>
      </c>
      <c r="G43" s="168">
        <f>SUMIF(A39:A42,"=1",G39:G42)</f>
        <v>0</v>
      </c>
      <c r="H43" s="168">
        <f>SUMIF(A39:A42,"=1",H39:H42)</f>
        <v>0</v>
      </c>
      <c r="I43" s="169">
        <f>SUMIF(A39:A42,"=1",I39:I42)</f>
        <v>0</v>
      </c>
      <c r="J43" s="170">
        <f>SUMIF(A39:A42,"=1",J39:J42)</f>
        <v>0</v>
      </c>
    </row>
    <row r="47" spans="1:10" ht="15.75" x14ac:dyDescent="0.25">
      <c r="B47" s="181" t="s">
        <v>60</v>
      </c>
    </row>
    <row r="49" spans="1:10" ht="25.5" customHeight="1" x14ac:dyDescent="0.2">
      <c r="A49" s="183"/>
      <c r="B49" s="186" t="s">
        <v>17</v>
      </c>
      <c r="C49" s="186" t="s">
        <v>5</v>
      </c>
      <c r="D49" s="187"/>
      <c r="E49" s="187"/>
      <c r="F49" s="188" t="s">
        <v>61</v>
      </c>
      <c r="G49" s="188"/>
      <c r="H49" s="188"/>
      <c r="I49" s="188" t="s">
        <v>29</v>
      </c>
      <c r="J49" s="188" t="s">
        <v>0</v>
      </c>
    </row>
    <row r="50" spans="1:10" ht="36.75" customHeight="1" x14ac:dyDescent="0.2">
      <c r="A50" s="184"/>
      <c r="B50" s="189" t="s">
        <v>62</v>
      </c>
      <c r="C50" s="190" t="s">
        <v>63</v>
      </c>
      <c r="D50" s="191"/>
      <c r="E50" s="191"/>
      <c r="F50" s="197" t="s">
        <v>24</v>
      </c>
      <c r="G50" s="198"/>
      <c r="H50" s="198"/>
      <c r="I50" s="198">
        <f>'SO01 A Pol'!G8</f>
        <v>0</v>
      </c>
      <c r="J50" s="195" t="str">
        <f>IF(I64=0,"",I50/I64*100)</f>
        <v/>
      </c>
    </row>
    <row r="51" spans="1:10" ht="36.75" customHeight="1" x14ac:dyDescent="0.2">
      <c r="A51" s="184"/>
      <c r="B51" s="189" t="s">
        <v>64</v>
      </c>
      <c r="C51" s="190" t="s">
        <v>65</v>
      </c>
      <c r="D51" s="191"/>
      <c r="E51" s="191"/>
      <c r="F51" s="197" t="s">
        <v>24</v>
      </c>
      <c r="G51" s="198"/>
      <c r="H51" s="198"/>
      <c r="I51" s="198">
        <f>'SO01 A Pol'!G12</f>
        <v>0</v>
      </c>
      <c r="J51" s="195" t="str">
        <f>IF(I64=0,"",I51/I64*100)</f>
        <v/>
      </c>
    </row>
    <row r="52" spans="1:10" ht="36.75" customHeight="1" x14ac:dyDescent="0.2">
      <c r="A52" s="184"/>
      <c r="B52" s="189" t="s">
        <v>66</v>
      </c>
      <c r="C52" s="190" t="s">
        <v>67</v>
      </c>
      <c r="D52" s="191"/>
      <c r="E52" s="191"/>
      <c r="F52" s="197" t="s">
        <v>24</v>
      </c>
      <c r="G52" s="198"/>
      <c r="H52" s="198"/>
      <c r="I52" s="198">
        <f>'SO01 A Pol'!G23</f>
        <v>0</v>
      </c>
      <c r="J52" s="195" t="str">
        <f>IF(I64=0,"",I52/I64*100)</f>
        <v/>
      </c>
    </row>
    <row r="53" spans="1:10" ht="36.75" customHeight="1" x14ac:dyDescent="0.2">
      <c r="A53" s="184"/>
      <c r="B53" s="189" t="s">
        <v>68</v>
      </c>
      <c r="C53" s="190" t="s">
        <v>69</v>
      </c>
      <c r="D53" s="191"/>
      <c r="E53" s="191"/>
      <c r="F53" s="197" t="s">
        <v>24</v>
      </c>
      <c r="G53" s="198"/>
      <c r="H53" s="198"/>
      <c r="I53" s="198">
        <f>'SO01 A Pol'!G27</f>
        <v>0</v>
      </c>
      <c r="J53" s="195" t="str">
        <f>IF(I64=0,"",I53/I64*100)</f>
        <v/>
      </c>
    </row>
    <row r="54" spans="1:10" ht="36.75" customHeight="1" x14ac:dyDescent="0.2">
      <c r="A54" s="184"/>
      <c r="B54" s="189" t="s">
        <v>70</v>
      </c>
      <c r="C54" s="190" t="s">
        <v>71</v>
      </c>
      <c r="D54" s="191"/>
      <c r="E54" s="191"/>
      <c r="F54" s="197" t="s">
        <v>24</v>
      </c>
      <c r="G54" s="198"/>
      <c r="H54" s="198"/>
      <c r="I54" s="198">
        <f>'SO01 A Pol'!G30</f>
        <v>0</v>
      </c>
      <c r="J54" s="195" t="str">
        <f>IF(I64=0,"",I54/I64*100)</f>
        <v/>
      </c>
    </row>
    <row r="55" spans="1:10" ht="36.75" customHeight="1" x14ac:dyDescent="0.2">
      <c r="A55" s="184"/>
      <c r="B55" s="189" t="s">
        <v>72</v>
      </c>
      <c r="C55" s="190" t="s">
        <v>73</v>
      </c>
      <c r="D55" s="191"/>
      <c r="E55" s="191"/>
      <c r="F55" s="197" t="s">
        <v>24</v>
      </c>
      <c r="G55" s="198"/>
      <c r="H55" s="198"/>
      <c r="I55" s="198">
        <f>'SO01 A Pol'!G34</f>
        <v>0</v>
      </c>
      <c r="J55" s="195" t="str">
        <f>IF(I64=0,"",I55/I64*100)</f>
        <v/>
      </c>
    </row>
    <row r="56" spans="1:10" ht="36.75" customHeight="1" x14ac:dyDescent="0.2">
      <c r="A56" s="184"/>
      <c r="B56" s="189" t="s">
        <v>74</v>
      </c>
      <c r="C56" s="190" t="s">
        <v>75</v>
      </c>
      <c r="D56" s="191"/>
      <c r="E56" s="191"/>
      <c r="F56" s="197" t="s">
        <v>24</v>
      </c>
      <c r="G56" s="198"/>
      <c r="H56" s="198"/>
      <c r="I56" s="198">
        <f>'SO01 A Pol'!G45</f>
        <v>0</v>
      </c>
      <c r="J56" s="195" t="str">
        <f>IF(I64=0,"",I56/I64*100)</f>
        <v/>
      </c>
    </row>
    <row r="57" spans="1:10" ht="36.75" customHeight="1" x14ac:dyDescent="0.2">
      <c r="A57" s="184"/>
      <c r="B57" s="189" t="s">
        <v>76</v>
      </c>
      <c r="C57" s="190" t="s">
        <v>77</v>
      </c>
      <c r="D57" s="191"/>
      <c r="E57" s="191"/>
      <c r="F57" s="197" t="s">
        <v>24</v>
      </c>
      <c r="G57" s="198"/>
      <c r="H57" s="198"/>
      <c r="I57" s="198">
        <f>'SO01 A Pol'!G47</f>
        <v>0</v>
      </c>
      <c r="J57" s="195" t="str">
        <f>IF(I64=0,"",I57/I64*100)</f>
        <v/>
      </c>
    </row>
    <row r="58" spans="1:10" ht="36.75" customHeight="1" x14ac:dyDescent="0.2">
      <c r="A58" s="184"/>
      <c r="B58" s="189" t="s">
        <v>78</v>
      </c>
      <c r="C58" s="190" t="s">
        <v>79</v>
      </c>
      <c r="D58" s="191"/>
      <c r="E58" s="191"/>
      <c r="F58" s="197" t="s">
        <v>24</v>
      </c>
      <c r="G58" s="198"/>
      <c r="H58" s="198"/>
      <c r="I58" s="198">
        <f>'SO01 A Pol'!G50</f>
        <v>0</v>
      </c>
      <c r="J58" s="195" t="str">
        <f>IF(I64=0,"",I58/I64*100)</f>
        <v/>
      </c>
    </row>
    <row r="59" spans="1:10" ht="36.75" customHeight="1" x14ac:dyDescent="0.2">
      <c r="A59" s="184"/>
      <c r="B59" s="189" t="s">
        <v>80</v>
      </c>
      <c r="C59" s="190" t="s">
        <v>81</v>
      </c>
      <c r="D59" s="191"/>
      <c r="E59" s="191"/>
      <c r="F59" s="197" t="s">
        <v>25</v>
      </c>
      <c r="G59" s="198"/>
      <c r="H59" s="198"/>
      <c r="I59" s="198">
        <f>'SO01 A Pol'!G56</f>
        <v>0</v>
      </c>
      <c r="J59" s="195" t="str">
        <f>IF(I64=0,"",I59/I64*100)</f>
        <v/>
      </c>
    </row>
    <row r="60" spans="1:10" ht="36.75" customHeight="1" x14ac:dyDescent="0.2">
      <c r="A60" s="184"/>
      <c r="B60" s="189" t="s">
        <v>82</v>
      </c>
      <c r="C60" s="190" t="s">
        <v>83</v>
      </c>
      <c r="D60" s="191"/>
      <c r="E60" s="191"/>
      <c r="F60" s="197" t="s">
        <v>25</v>
      </c>
      <c r="G60" s="198"/>
      <c r="H60" s="198"/>
      <c r="I60" s="198">
        <f>'SO01 A Pol'!G60</f>
        <v>0</v>
      </c>
      <c r="J60" s="195" t="str">
        <f>IF(I64=0,"",I60/I64*100)</f>
        <v/>
      </c>
    </row>
    <row r="61" spans="1:10" ht="36.75" customHeight="1" x14ac:dyDescent="0.2">
      <c r="A61" s="184"/>
      <c r="B61" s="189" t="s">
        <v>84</v>
      </c>
      <c r="C61" s="190" t="s">
        <v>85</v>
      </c>
      <c r="D61" s="191"/>
      <c r="E61" s="191"/>
      <c r="F61" s="197" t="s">
        <v>25</v>
      </c>
      <c r="G61" s="198"/>
      <c r="H61" s="198"/>
      <c r="I61" s="198">
        <f>'SO01 A Pol'!G62</f>
        <v>0</v>
      </c>
      <c r="J61" s="195" t="str">
        <f>IF(I64=0,"",I61/I64*100)</f>
        <v/>
      </c>
    </row>
    <row r="62" spans="1:10" ht="36.75" customHeight="1" x14ac:dyDescent="0.2">
      <c r="A62" s="184"/>
      <c r="B62" s="189" t="s">
        <v>86</v>
      </c>
      <c r="C62" s="190" t="s">
        <v>87</v>
      </c>
      <c r="D62" s="191"/>
      <c r="E62" s="191"/>
      <c r="F62" s="197" t="s">
        <v>26</v>
      </c>
      <c r="G62" s="198"/>
      <c r="H62" s="198"/>
      <c r="I62" s="198">
        <f>'SO01 A Pol'!G66</f>
        <v>0</v>
      </c>
      <c r="J62" s="195" t="str">
        <f>IF(I64=0,"",I62/I64*100)</f>
        <v/>
      </c>
    </row>
    <row r="63" spans="1:10" ht="36.75" customHeight="1" x14ac:dyDescent="0.2">
      <c r="A63" s="184"/>
      <c r="B63" s="189" t="s">
        <v>88</v>
      </c>
      <c r="C63" s="190" t="s">
        <v>75</v>
      </c>
      <c r="D63" s="191"/>
      <c r="E63" s="191"/>
      <c r="F63" s="197" t="s">
        <v>89</v>
      </c>
      <c r="G63" s="198"/>
      <c r="H63" s="198"/>
      <c r="I63" s="198">
        <f>'SO01 A Pol'!G70</f>
        <v>0</v>
      </c>
      <c r="J63" s="195" t="str">
        <f>IF(I64=0,"",I63/I64*100)</f>
        <v/>
      </c>
    </row>
    <row r="64" spans="1:10" ht="25.5" customHeight="1" x14ac:dyDescent="0.2">
      <c r="A64" s="185"/>
      <c r="B64" s="192" t="s">
        <v>1</v>
      </c>
      <c r="C64" s="193"/>
      <c r="D64" s="194"/>
      <c r="E64" s="194"/>
      <c r="F64" s="199"/>
      <c r="G64" s="200"/>
      <c r="H64" s="200"/>
      <c r="I64" s="200">
        <f>SUM(I50:I63)</f>
        <v>0</v>
      </c>
      <c r="J64" s="196">
        <f>SUM(J50:J63)</f>
        <v>0</v>
      </c>
    </row>
    <row r="65" spans="6:10" x14ac:dyDescent="0.2">
      <c r="F65" s="137"/>
      <c r="G65" s="137"/>
      <c r="H65" s="137"/>
      <c r="I65" s="137"/>
      <c r="J65" s="138"/>
    </row>
    <row r="66" spans="6:10" x14ac:dyDescent="0.2">
      <c r="F66" s="137"/>
      <c r="G66" s="137"/>
      <c r="H66" s="137"/>
      <c r="I66" s="137"/>
      <c r="J66" s="138"/>
    </row>
    <row r="67" spans="6:10" x14ac:dyDescent="0.2">
      <c r="F67" s="137"/>
      <c r="G67" s="137"/>
      <c r="H67" s="137"/>
      <c r="I67" s="137"/>
      <c r="J67" s="138"/>
    </row>
  </sheetData>
  <sheetProtection algorithmName="SHA-512" hashValue="KezriqfJUrMlY3PTh3MbXB449I43PvgAsaNCdff+mh0W7Y0AmHsU2y5Eao1JNGE0qtWG/1+l/6Qjen64+Mnf/g==" saltValue="0g86dfRBAOBQIz60FNBRU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lhiHcPMUX4UkSFHYYqpMoE1VAr/vQpbzpSIUA2+yMLJUta+kTrx5VzvQVypjfkVa2FFS5SWwFnBI+WQPcmGgKg==" saltValue="jp1kx5PxIQM/9NBtZrh7L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92</v>
      </c>
      <c r="B1" s="202"/>
      <c r="C1" s="202"/>
      <c r="D1" s="202"/>
      <c r="E1" s="202"/>
      <c r="F1" s="202"/>
      <c r="G1" s="202"/>
      <c r="AG1" t="s">
        <v>93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94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2" t="s">
        <v>94</v>
      </c>
      <c r="AG3" t="s">
        <v>95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96</v>
      </c>
    </row>
    <row r="5" spans="1:60" x14ac:dyDescent="0.2">
      <c r="D5" s="10"/>
    </row>
    <row r="6" spans="1:60" ht="38.25" x14ac:dyDescent="0.2">
      <c r="A6" s="213" t="s">
        <v>97</v>
      </c>
      <c r="B6" s="215" t="s">
        <v>98</v>
      </c>
      <c r="C6" s="215" t="s">
        <v>99</v>
      </c>
      <c r="D6" s="214" t="s">
        <v>100</v>
      </c>
      <c r="E6" s="213" t="s">
        <v>101</v>
      </c>
      <c r="F6" s="212" t="s">
        <v>102</v>
      </c>
      <c r="G6" s="213" t="s">
        <v>29</v>
      </c>
      <c r="H6" s="216" t="s">
        <v>30</v>
      </c>
      <c r="I6" s="216" t="s">
        <v>103</v>
      </c>
      <c r="J6" s="216" t="s">
        <v>31</v>
      </c>
      <c r="K6" s="216" t="s">
        <v>104</v>
      </c>
      <c r="L6" s="216" t="s">
        <v>105</v>
      </c>
      <c r="M6" s="216" t="s">
        <v>106</v>
      </c>
      <c r="N6" s="216" t="s">
        <v>107</v>
      </c>
      <c r="O6" s="216" t="s">
        <v>108</v>
      </c>
      <c r="P6" s="216" t="s">
        <v>109</v>
      </c>
      <c r="Q6" s="216" t="s">
        <v>110</v>
      </c>
      <c r="R6" s="216" t="s">
        <v>111</v>
      </c>
      <c r="S6" s="216" t="s">
        <v>112</v>
      </c>
      <c r="T6" s="216" t="s">
        <v>113</v>
      </c>
      <c r="U6" s="216" t="s">
        <v>114</v>
      </c>
      <c r="V6" s="216" t="s">
        <v>115</v>
      </c>
      <c r="W6" s="216" t="s">
        <v>116</v>
      </c>
      <c r="X6" s="216" t="s">
        <v>117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0" t="s">
        <v>118</v>
      </c>
      <c r="B8" s="231" t="s">
        <v>62</v>
      </c>
      <c r="C8" s="254" t="s">
        <v>63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4"/>
      <c r="O8" s="234">
        <f>SUM(O9:O11)</f>
        <v>0.08</v>
      </c>
      <c r="P8" s="234"/>
      <c r="Q8" s="234">
        <f>SUM(Q9:Q11)</f>
        <v>0</v>
      </c>
      <c r="R8" s="234"/>
      <c r="S8" s="234"/>
      <c r="T8" s="235"/>
      <c r="U8" s="229"/>
      <c r="V8" s="229">
        <f>SUM(V9:V11)</f>
        <v>0.86</v>
      </c>
      <c r="W8" s="229"/>
      <c r="X8" s="229"/>
      <c r="AG8" t="s">
        <v>119</v>
      </c>
    </row>
    <row r="9" spans="1:60" ht="22.5" outlineLevel="1" x14ac:dyDescent="0.2">
      <c r="A9" s="236">
        <v>1</v>
      </c>
      <c r="B9" s="237" t="s">
        <v>120</v>
      </c>
      <c r="C9" s="255" t="s">
        <v>121</v>
      </c>
      <c r="D9" s="238" t="s">
        <v>122</v>
      </c>
      <c r="E9" s="239">
        <v>2.0960000000000001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3.7670000000000002E-2</v>
      </c>
      <c r="O9" s="241">
        <f>ROUND(E9*N9,2)</f>
        <v>0.08</v>
      </c>
      <c r="P9" s="241">
        <v>0</v>
      </c>
      <c r="Q9" s="241">
        <f>ROUND(E9*P9,2)</f>
        <v>0</v>
      </c>
      <c r="R9" s="241" t="s">
        <v>123</v>
      </c>
      <c r="S9" s="241" t="s">
        <v>124</v>
      </c>
      <c r="T9" s="242" t="s">
        <v>125</v>
      </c>
      <c r="U9" s="226">
        <v>0.41</v>
      </c>
      <c r="V9" s="226">
        <f>ROUND(E9*U9,2)</f>
        <v>0.86</v>
      </c>
      <c r="W9" s="226"/>
      <c r="X9" s="226" t="s">
        <v>126</v>
      </c>
      <c r="Y9" s="217"/>
      <c r="Z9" s="217"/>
      <c r="AA9" s="217"/>
      <c r="AB9" s="217"/>
      <c r="AC9" s="217"/>
      <c r="AD9" s="217"/>
      <c r="AE9" s="217"/>
      <c r="AF9" s="217"/>
      <c r="AG9" s="217" t="s">
        <v>127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24"/>
      <c r="B10" s="225"/>
      <c r="C10" s="256" t="s">
        <v>128</v>
      </c>
      <c r="D10" s="243"/>
      <c r="E10" s="243"/>
      <c r="F10" s="243"/>
      <c r="G10" s="243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17"/>
      <c r="Z10" s="217"/>
      <c r="AA10" s="217"/>
      <c r="AB10" s="217"/>
      <c r="AC10" s="217"/>
      <c r="AD10" s="217"/>
      <c r="AE10" s="217"/>
      <c r="AF10" s="217"/>
      <c r="AG10" s="217" t="s">
        <v>129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24"/>
      <c r="B11" s="225"/>
      <c r="C11" s="257" t="s">
        <v>130</v>
      </c>
      <c r="D11" s="227"/>
      <c r="E11" s="228">
        <v>2.0960000000000001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17"/>
      <c r="Z11" s="217"/>
      <c r="AA11" s="217"/>
      <c r="AB11" s="217"/>
      <c r="AC11" s="217"/>
      <c r="AD11" s="217"/>
      <c r="AE11" s="217"/>
      <c r="AF11" s="217"/>
      <c r="AG11" s="217" t="s">
        <v>131</v>
      </c>
      <c r="AH11" s="217">
        <v>0</v>
      </c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x14ac:dyDescent="0.2">
      <c r="A12" s="230" t="s">
        <v>118</v>
      </c>
      <c r="B12" s="231" t="s">
        <v>64</v>
      </c>
      <c r="C12" s="254" t="s">
        <v>65</v>
      </c>
      <c r="D12" s="232"/>
      <c r="E12" s="233"/>
      <c r="F12" s="234"/>
      <c r="G12" s="234">
        <f>SUMIF(AG13:AG22,"&lt;&gt;NOR",G13:G22)</f>
        <v>0</v>
      </c>
      <c r="H12" s="234"/>
      <c r="I12" s="234">
        <f>SUM(I13:I22)</f>
        <v>0</v>
      </c>
      <c r="J12" s="234"/>
      <c r="K12" s="234">
        <f>SUM(K13:K22)</f>
        <v>0</v>
      </c>
      <c r="L12" s="234"/>
      <c r="M12" s="234">
        <f>SUM(M13:M22)</f>
        <v>0</v>
      </c>
      <c r="N12" s="234"/>
      <c r="O12" s="234">
        <f>SUM(O13:O22)</f>
        <v>0.32</v>
      </c>
      <c r="P12" s="234"/>
      <c r="Q12" s="234">
        <f>SUM(Q13:Q22)</f>
        <v>0</v>
      </c>
      <c r="R12" s="234"/>
      <c r="S12" s="234"/>
      <c r="T12" s="235"/>
      <c r="U12" s="229"/>
      <c r="V12" s="229">
        <f>SUM(V13:V22)</f>
        <v>14.33</v>
      </c>
      <c r="W12" s="229"/>
      <c r="X12" s="229"/>
      <c r="AG12" t="s">
        <v>119</v>
      </c>
    </row>
    <row r="13" spans="1:60" outlineLevel="1" x14ac:dyDescent="0.2">
      <c r="A13" s="236">
        <v>2</v>
      </c>
      <c r="B13" s="237" t="s">
        <v>132</v>
      </c>
      <c r="C13" s="255" t="s">
        <v>133</v>
      </c>
      <c r="D13" s="238" t="s">
        <v>122</v>
      </c>
      <c r="E13" s="239">
        <v>58.142000000000003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4.0000000000000003E-5</v>
      </c>
      <c r="O13" s="241">
        <f>ROUND(E13*N13,2)</f>
        <v>0</v>
      </c>
      <c r="P13" s="241">
        <v>0</v>
      </c>
      <c r="Q13" s="241">
        <f>ROUND(E13*P13,2)</f>
        <v>0</v>
      </c>
      <c r="R13" s="241" t="s">
        <v>134</v>
      </c>
      <c r="S13" s="241" t="s">
        <v>124</v>
      </c>
      <c r="T13" s="242" t="s">
        <v>125</v>
      </c>
      <c r="U13" s="226">
        <v>7.8E-2</v>
      </c>
      <c r="V13" s="226">
        <f>ROUND(E13*U13,2)</f>
        <v>4.54</v>
      </c>
      <c r="W13" s="226"/>
      <c r="X13" s="226" t="s">
        <v>126</v>
      </c>
      <c r="Y13" s="217"/>
      <c r="Z13" s="217"/>
      <c r="AA13" s="217"/>
      <c r="AB13" s="217"/>
      <c r="AC13" s="217"/>
      <c r="AD13" s="217"/>
      <c r="AE13" s="217"/>
      <c r="AF13" s="217"/>
      <c r="AG13" s="217" t="s">
        <v>127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ht="22.5" outlineLevel="1" x14ac:dyDescent="0.2">
      <c r="A14" s="224"/>
      <c r="B14" s="225"/>
      <c r="C14" s="256" t="s">
        <v>135</v>
      </c>
      <c r="D14" s="243"/>
      <c r="E14" s="243"/>
      <c r="F14" s="243"/>
      <c r="G14" s="243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17"/>
      <c r="Z14" s="217"/>
      <c r="AA14" s="217"/>
      <c r="AB14" s="217"/>
      <c r="AC14" s="217"/>
      <c r="AD14" s="217"/>
      <c r="AE14" s="217"/>
      <c r="AF14" s="217"/>
      <c r="AG14" s="217" t="s">
        <v>129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44" t="str">
        <f>C14</f>
        <v>které se zřizují před úpravami povrchu, a obalení osazených dveřních zárubní před znečištěním při úpravách povrchu nástřikem plastických maltovin včetně pozdějšího odkrytí,</v>
      </c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24"/>
      <c r="B15" s="225"/>
      <c r="C15" s="257" t="s">
        <v>136</v>
      </c>
      <c r="D15" s="227"/>
      <c r="E15" s="228">
        <v>38.142000000000003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17"/>
      <c r="Z15" s="217"/>
      <c r="AA15" s="217"/>
      <c r="AB15" s="217"/>
      <c r="AC15" s="217"/>
      <c r="AD15" s="217"/>
      <c r="AE15" s="217"/>
      <c r="AF15" s="217"/>
      <c r="AG15" s="217" t="s">
        <v>131</v>
      </c>
      <c r="AH15" s="217">
        <v>0</v>
      </c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24"/>
      <c r="B16" s="225"/>
      <c r="C16" s="257" t="s">
        <v>137</v>
      </c>
      <c r="D16" s="227"/>
      <c r="E16" s="228">
        <v>20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17"/>
      <c r="Z16" s="217"/>
      <c r="AA16" s="217"/>
      <c r="AB16" s="217"/>
      <c r="AC16" s="217"/>
      <c r="AD16" s="217"/>
      <c r="AE16" s="217"/>
      <c r="AF16" s="217"/>
      <c r="AG16" s="217" t="s">
        <v>131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45">
        <v>3</v>
      </c>
      <c r="B17" s="246" t="s">
        <v>138</v>
      </c>
      <c r="C17" s="258" t="s">
        <v>139</v>
      </c>
      <c r="D17" s="247" t="s">
        <v>140</v>
      </c>
      <c r="E17" s="248">
        <v>5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50">
        <v>1.56E-3</v>
      </c>
      <c r="O17" s="250">
        <f>ROUND(E17*N17,2)</f>
        <v>0.01</v>
      </c>
      <c r="P17" s="250">
        <v>0</v>
      </c>
      <c r="Q17" s="250">
        <f>ROUND(E17*P17,2)</f>
        <v>0</v>
      </c>
      <c r="R17" s="250" t="s">
        <v>123</v>
      </c>
      <c r="S17" s="250" t="s">
        <v>124</v>
      </c>
      <c r="T17" s="251" t="s">
        <v>125</v>
      </c>
      <c r="U17" s="226">
        <v>0.21</v>
      </c>
      <c r="V17" s="226">
        <f>ROUND(E17*U17,2)</f>
        <v>1.05</v>
      </c>
      <c r="W17" s="226"/>
      <c r="X17" s="226" t="s">
        <v>126</v>
      </c>
      <c r="Y17" s="217"/>
      <c r="Z17" s="217"/>
      <c r="AA17" s="217"/>
      <c r="AB17" s="217"/>
      <c r="AC17" s="217"/>
      <c r="AD17" s="217"/>
      <c r="AE17" s="217"/>
      <c r="AF17" s="217"/>
      <c r="AG17" s="217" t="s">
        <v>127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36">
        <v>4</v>
      </c>
      <c r="B18" s="237" t="s">
        <v>141</v>
      </c>
      <c r="C18" s="255" t="s">
        <v>142</v>
      </c>
      <c r="D18" s="238" t="s">
        <v>140</v>
      </c>
      <c r="E18" s="239">
        <v>20.96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3.7100000000000002E-3</v>
      </c>
      <c r="O18" s="241">
        <f>ROUND(E18*N18,2)</f>
        <v>0.08</v>
      </c>
      <c r="P18" s="241">
        <v>0</v>
      </c>
      <c r="Q18" s="241">
        <f>ROUND(E18*P18,2)</f>
        <v>0</v>
      </c>
      <c r="R18" s="241" t="s">
        <v>123</v>
      </c>
      <c r="S18" s="241" t="s">
        <v>124</v>
      </c>
      <c r="T18" s="242" t="s">
        <v>125</v>
      </c>
      <c r="U18" s="226">
        <v>0.18179999999999999</v>
      </c>
      <c r="V18" s="226">
        <f>ROUND(E18*U18,2)</f>
        <v>3.81</v>
      </c>
      <c r="W18" s="226"/>
      <c r="X18" s="226" t="s">
        <v>126</v>
      </c>
      <c r="Y18" s="217"/>
      <c r="Z18" s="217"/>
      <c r="AA18" s="217"/>
      <c r="AB18" s="217"/>
      <c r="AC18" s="217"/>
      <c r="AD18" s="217"/>
      <c r="AE18" s="217"/>
      <c r="AF18" s="217"/>
      <c r="AG18" s="217" t="s">
        <v>127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24"/>
      <c r="B19" s="225"/>
      <c r="C19" s="257" t="s">
        <v>143</v>
      </c>
      <c r="D19" s="227"/>
      <c r="E19" s="228">
        <v>20.96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17"/>
      <c r="Z19" s="217"/>
      <c r="AA19" s="217"/>
      <c r="AB19" s="217"/>
      <c r="AC19" s="217"/>
      <c r="AD19" s="217"/>
      <c r="AE19" s="217"/>
      <c r="AF19" s="217"/>
      <c r="AG19" s="217" t="s">
        <v>131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36">
        <v>5</v>
      </c>
      <c r="B20" s="237" t="s">
        <v>144</v>
      </c>
      <c r="C20" s="255" t="s">
        <v>145</v>
      </c>
      <c r="D20" s="238" t="s">
        <v>122</v>
      </c>
      <c r="E20" s="239">
        <v>4.1920000000000002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5.3690000000000002E-2</v>
      </c>
      <c r="O20" s="241">
        <f>ROUND(E20*N20,2)</f>
        <v>0.23</v>
      </c>
      <c r="P20" s="241">
        <v>0</v>
      </c>
      <c r="Q20" s="241">
        <f>ROUND(E20*P20,2)</f>
        <v>0</v>
      </c>
      <c r="R20" s="241" t="s">
        <v>123</v>
      </c>
      <c r="S20" s="241" t="s">
        <v>124</v>
      </c>
      <c r="T20" s="242" t="s">
        <v>125</v>
      </c>
      <c r="U20" s="226">
        <v>1.17717</v>
      </c>
      <c r="V20" s="226">
        <f>ROUND(E20*U20,2)</f>
        <v>4.93</v>
      </c>
      <c r="W20" s="226"/>
      <c r="X20" s="226" t="s">
        <v>126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127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24"/>
      <c r="B21" s="225"/>
      <c r="C21" s="256" t="s">
        <v>146</v>
      </c>
      <c r="D21" s="243"/>
      <c r="E21" s="243"/>
      <c r="F21" s="243"/>
      <c r="G21" s="243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17"/>
      <c r="Z21" s="217"/>
      <c r="AA21" s="217"/>
      <c r="AB21" s="217"/>
      <c r="AC21" s="217"/>
      <c r="AD21" s="217"/>
      <c r="AE21" s="217"/>
      <c r="AF21" s="217"/>
      <c r="AG21" s="217" t="s">
        <v>129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44" t="str">
        <f>C21</f>
        <v>okenního nebo dveřního, z pomocného pracovního lešení o výšce podlahy do 1900 mm a pro zatížení do 1,5 kPa,</v>
      </c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24"/>
      <c r="B22" s="225"/>
      <c r="C22" s="257" t="s">
        <v>147</v>
      </c>
      <c r="D22" s="227"/>
      <c r="E22" s="228">
        <v>4.1920000000000002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17"/>
      <c r="Z22" s="217"/>
      <c r="AA22" s="217"/>
      <c r="AB22" s="217"/>
      <c r="AC22" s="217"/>
      <c r="AD22" s="217"/>
      <c r="AE22" s="217"/>
      <c r="AF22" s="217"/>
      <c r="AG22" s="217" t="s">
        <v>131</v>
      </c>
      <c r="AH22" s="217">
        <v>0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x14ac:dyDescent="0.2">
      <c r="A23" s="230" t="s">
        <v>118</v>
      </c>
      <c r="B23" s="231" t="s">
        <v>66</v>
      </c>
      <c r="C23" s="254" t="s">
        <v>67</v>
      </c>
      <c r="D23" s="232"/>
      <c r="E23" s="233"/>
      <c r="F23" s="234"/>
      <c r="G23" s="234">
        <f>SUMIF(AG24:AG26,"&lt;&gt;NOR",G24:G26)</f>
        <v>0</v>
      </c>
      <c r="H23" s="234"/>
      <c r="I23" s="234">
        <f>SUM(I24:I26)</f>
        <v>0</v>
      </c>
      <c r="J23" s="234"/>
      <c r="K23" s="234">
        <f>SUM(K24:K26)</f>
        <v>0</v>
      </c>
      <c r="L23" s="234"/>
      <c r="M23" s="234">
        <f>SUM(M24:M26)</f>
        <v>0</v>
      </c>
      <c r="N23" s="234"/>
      <c r="O23" s="234">
        <f>SUM(O24:O26)</f>
        <v>0.2</v>
      </c>
      <c r="P23" s="234"/>
      <c r="Q23" s="234">
        <f>SUM(Q24:Q26)</f>
        <v>0</v>
      </c>
      <c r="R23" s="234"/>
      <c r="S23" s="234"/>
      <c r="T23" s="235"/>
      <c r="U23" s="229"/>
      <c r="V23" s="229">
        <f>SUM(V24:V26)</f>
        <v>0.37</v>
      </c>
      <c r="W23" s="229"/>
      <c r="X23" s="229"/>
      <c r="AG23" t="s">
        <v>119</v>
      </c>
    </row>
    <row r="24" spans="1:60" outlineLevel="1" x14ac:dyDescent="0.2">
      <c r="A24" s="236">
        <v>6</v>
      </c>
      <c r="B24" s="237" t="s">
        <v>148</v>
      </c>
      <c r="C24" s="255" t="s">
        <v>149</v>
      </c>
      <c r="D24" s="238" t="s">
        <v>150</v>
      </c>
      <c r="E24" s="239">
        <v>7.9200000000000007E-2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2.5</v>
      </c>
      <c r="O24" s="241">
        <f>ROUND(E24*N24,2)</f>
        <v>0.2</v>
      </c>
      <c r="P24" s="241">
        <v>0</v>
      </c>
      <c r="Q24" s="241">
        <f>ROUND(E24*P24,2)</f>
        <v>0</v>
      </c>
      <c r="R24" s="241" t="s">
        <v>123</v>
      </c>
      <c r="S24" s="241" t="s">
        <v>124</v>
      </c>
      <c r="T24" s="242" t="s">
        <v>125</v>
      </c>
      <c r="U24" s="226">
        <v>4.66</v>
      </c>
      <c r="V24" s="226">
        <f>ROUND(E24*U24,2)</f>
        <v>0.37</v>
      </c>
      <c r="W24" s="226"/>
      <c r="X24" s="226" t="s">
        <v>126</v>
      </c>
      <c r="Y24" s="217"/>
      <c r="Z24" s="217"/>
      <c r="AA24" s="217"/>
      <c r="AB24" s="217"/>
      <c r="AC24" s="217"/>
      <c r="AD24" s="217"/>
      <c r="AE24" s="217"/>
      <c r="AF24" s="217"/>
      <c r="AG24" s="217" t="s">
        <v>127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24"/>
      <c r="B25" s="225"/>
      <c r="C25" s="256" t="s">
        <v>151</v>
      </c>
      <c r="D25" s="243"/>
      <c r="E25" s="243"/>
      <c r="F25" s="243"/>
      <c r="G25" s="243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17"/>
      <c r="Z25" s="217"/>
      <c r="AA25" s="217"/>
      <c r="AB25" s="217"/>
      <c r="AC25" s="217"/>
      <c r="AD25" s="217"/>
      <c r="AE25" s="217"/>
      <c r="AF25" s="217"/>
      <c r="AG25" s="217" t="s">
        <v>129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24"/>
      <c r="B26" s="225"/>
      <c r="C26" s="257" t="s">
        <v>152</v>
      </c>
      <c r="D26" s="227"/>
      <c r="E26" s="228">
        <v>7.9200000000000007E-2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17"/>
      <c r="Z26" s="217"/>
      <c r="AA26" s="217"/>
      <c r="AB26" s="217"/>
      <c r="AC26" s="217"/>
      <c r="AD26" s="217"/>
      <c r="AE26" s="217"/>
      <c r="AF26" s="217"/>
      <c r="AG26" s="217" t="s">
        <v>131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x14ac:dyDescent="0.2">
      <c r="A27" s="230" t="s">
        <v>118</v>
      </c>
      <c r="B27" s="231" t="s">
        <v>68</v>
      </c>
      <c r="C27" s="254" t="s">
        <v>69</v>
      </c>
      <c r="D27" s="232"/>
      <c r="E27" s="233"/>
      <c r="F27" s="234"/>
      <c r="G27" s="234">
        <f>SUMIF(AG28:AG29,"&lt;&gt;NOR",G28:G29)</f>
        <v>0</v>
      </c>
      <c r="H27" s="234"/>
      <c r="I27" s="234">
        <f>SUM(I28:I29)</f>
        <v>0</v>
      </c>
      <c r="J27" s="234"/>
      <c r="K27" s="234">
        <f>SUM(K28:K29)</f>
        <v>0</v>
      </c>
      <c r="L27" s="234"/>
      <c r="M27" s="234">
        <f>SUM(M28:M29)</f>
        <v>0</v>
      </c>
      <c r="N27" s="234"/>
      <c r="O27" s="234">
        <f>SUM(O28:O29)</f>
        <v>0.03</v>
      </c>
      <c r="P27" s="234"/>
      <c r="Q27" s="234">
        <f>SUM(Q28:Q29)</f>
        <v>0</v>
      </c>
      <c r="R27" s="234"/>
      <c r="S27" s="234"/>
      <c r="T27" s="235"/>
      <c r="U27" s="229"/>
      <c r="V27" s="229">
        <f>SUM(V28:V29)</f>
        <v>4.28</v>
      </c>
      <c r="W27" s="229"/>
      <c r="X27" s="229"/>
      <c r="AG27" t="s">
        <v>119</v>
      </c>
    </row>
    <row r="28" spans="1:60" outlineLevel="1" x14ac:dyDescent="0.2">
      <c r="A28" s="236">
        <v>7</v>
      </c>
      <c r="B28" s="237" t="s">
        <v>153</v>
      </c>
      <c r="C28" s="255" t="s">
        <v>154</v>
      </c>
      <c r="D28" s="238" t="s">
        <v>122</v>
      </c>
      <c r="E28" s="239">
        <v>20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1.58E-3</v>
      </c>
      <c r="O28" s="241">
        <f>ROUND(E28*N28,2)</f>
        <v>0.03</v>
      </c>
      <c r="P28" s="241">
        <v>0</v>
      </c>
      <c r="Q28" s="241">
        <f>ROUND(E28*P28,2)</f>
        <v>0</v>
      </c>
      <c r="R28" s="241" t="s">
        <v>155</v>
      </c>
      <c r="S28" s="241" t="s">
        <v>124</v>
      </c>
      <c r="T28" s="242" t="s">
        <v>125</v>
      </c>
      <c r="U28" s="226">
        <v>0.214</v>
      </c>
      <c r="V28" s="226">
        <f>ROUND(E28*U28,2)</f>
        <v>4.28</v>
      </c>
      <c r="W28" s="226"/>
      <c r="X28" s="226" t="s">
        <v>126</v>
      </c>
      <c r="Y28" s="217"/>
      <c r="Z28" s="217"/>
      <c r="AA28" s="217"/>
      <c r="AB28" s="217"/>
      <c r="AC28" s="217"/>
      <c r="AD28" s="217"/>
      <c r="AE28" s="217"/>
      <c r="AF28" s="217"/>
      <c r="AG28" s="217" t="s">
        <v>127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24"/>
      <c r="B29" s="225"/>
      <c r="C29" s="257" t="s">
        <v>156</v>
      </c>
      <c r="D29" s="227"/>
      <c r="E29" s="228">
        <v>20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17"/>
      <c r="Z29" s="217"/>
      <c r="AA29" s="217"/>
      <c r="AB29" s="217"/>
      <c r="AC29" s="217"/>
      <c r="AD29" s="217"/>
      <c r="AE29" s="217"/>
      <c r="AF29" s="217"/>
      <c r="AG29" s="217" t="s">
        <v>131</v>
      </c>
      <c r="AH29" s="217">
        <v>0</v>
      </c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x14ac:dyDescent="0.2">
      <c r="A30" s="230" t="s">
        <v>118</v>
      </c>
      <c r="B30" s="231" t="s">
        <v>70</v>
      </c>
      <c r="C30" s="254" t="s">
        <v>71</v>
      </c>
      <c r="D30" s="232"/>
      <c r="E30" s="233"/>
      <c r="F30" s="234"/>
      <c r="G30" s="234">
        <f>SUMIF(AG31:AG33,"&lt;&gt;NOR",G31:G33)</f>
        <v>0</v>
      </c>
      <c r="H30" s="234"/>
      <c r="I30" s="234">
        <f>SUM(I31:I33)</f>
        <v>0</v>
      </c>
      <c r="J30" s="234"/>
      <c r="K30" s="234">
        <f>SUM(K31:K33)</f>
        <v>0</v>
      </c>
      <c r="L30" s="234"/>
      <c r="M30" s="234">
        <f>SUM(M31:M33)</f>
        <v>0</v>
      </c>
      <c r="N30" s="234"/>
      <c r="O30" s="234">
        <f>SUM(O31:O33)</f>
        <v>0</v>
      </c>
      <c r="P30" s="234"/>
      <c r="Q30" s="234">
        <f>SUM(Q31:Q33)</f>
        <v>0</v>
      </c>
      <c r="R30" s="234"/>
      <c r="S30" s="234"/>
      <c r="T30" s="235"/>
      <c r="U30" s="229"/>
      <c r="V30" s="229">
        <f>SUM(V31:V33)</f>
        <v>21.56</v>
      </c>
      <c r="W30" s="229"/>
      <c r="X30" s="229"/>
      <c r="AG30" t="s">
        <v>119</v>
      </c>
    </row>
    <row r="31" spans="1:60" ht="56.25" outlineLevel="1" x14ac:dyDescent="0.2">
      <c r="A31" s="236">
        <v>8</v>
      </c>
      <c r="B31" s="237" t="s">
        <v>157</v>
      </c>
      <c r="C31" s="255" t="s">
        <v>158</v>
      </c>
      <c r="D31" s="238" t="s">
        <v>122</v>
      </c>
      <c r="E31" s="239">
        <v>70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4.0000000000000003E-5</v>
      </c>
      <c r="O31" s="241">
        <f>ROUND(E31*N31,2)</f>
        <v>0</v>
      </c>
      <c r="P31" s="241">
        <v>0</v>
      </c>
      <c r="Q31" s="241">
        <f>ROUND(E31*P31,2)</f>
        <v>0</v>
      </c>
      <c r="R31" s="241" t="s">
        <v>134</v>
      </c>
      <c r="S31" s="241" t="s">
        <v>124</v>
      </c>
      <c r="T31" s="242" t="s">
        <v>125</v>
      </c>
      <c r="U31" s="226">
        <v>0.308</v>
      </c>
      <c r="V31" s="226">
        <f>ROUND(E31*U31,2)</f>
        <v>21.56</v>
      </c>
      <c r="W31" s="226"/>
      <c r="X31" s="226" t="s">
        <v>126</v>
      </c>
      <c r="Y31" s="217"/>
      <c r="Z31" s="217"/>
      <c r="AA31" s="217"/>
      <c r="AB31" s="217"/>
      <c r="AC31" s="217"/>
      <c r="AD31" s="217"/>
      <c r="AE31" s="217"/>
      <c r="AF31" s="217"/>
      <c r="AG31" s="217" t="s">
        <v>127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24"/>
      <c r="B32" s="225"/>
      <c r="C32" s="257" t="s">
        <v>159</v>
      </c>
      <c r="D32" s="227"/>
      <c r="E32" s="228">
        <v>40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17"/>
      <c r="Z32" s="217"/>
      <c r="AA32" s="217"/>
      <c r="AB32" s="217"/>
      <c r="AC32" s="217"/>
      <c r="AD32" s="217"/>
      <c r="AE32" s="217"/>
      <c r="AF32" s="217"/>
      <c r="AG32" s="217" t="s">
        <v>131</v>
      </c>
      <c r="AH32" s="217">
        <v>0</v>
      </c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24"/>
      <c r="B33" s="225"/>
      <c r="C33" s="257" t="s">
        <v>160</v>
      </c>
      <c r="D33" s="227"/>
      <c r="E33" s="228">
        <v>30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17"/>
      <c r="Z33" s="217"/>
      <c r="AA33" s="217"/>
      <c r="AB33" s="217"/>
      <c r="AC33" s="217"/>
      <c r="AD33" s="217"/>
      <c r="AE33" s="217"/>
      <c r="AF33" s="217"/>
      <c r="AG33" s="217" t="s">
        <v>131</v>
      </c>
      <c r="AH33" s="217">
        <v>0</v>
      </c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x14ac:dyDescent="0.2">
      <c r="A34" s="230" t="s">
        <v>118</v>
      </c>
      <c r="B34" s="231" t="s">
        <v>72</v>
      </c>
      <c r="C34" s="254" t="s">
        <v>73</v>
      </c>
      <c r="D34" s="232"/>
      <c r="E34" s="233"/>
      <c r="F34" s="234"/>
      <c r="G34" s="234">
        <f>SUMIF(AG35:AG44,"&lt;&gt;NOR",G35:G44)</f>
        <v>0</v>
      </c>
      <c r="H34" s="234"/>
      <c r="I34" s="234">
        <f>SUM(I35:I44)</f>
        <v>0</v>
      </c>
      <c r="J34" s="234"/>
      <c r="K34" s="234">
        <f>SUM(K35:K44)</f>
        <v>0</v>
      </c>
      <c r="L34" s="234"/>
      <c r="M34" s="234">
        <f>SUM(M35:M44)</f>
        <v>0</v>
      </c>
      <c r="N34" s="234"/>
      <c r="O34" s="234">
        <f>SUM(O35:O44)</f>
        <v>0.01</v>
      </c>
      <c r="P34" s="234"/>
      <c r="Q34" s="234">
        <f>SUM(Q35:Q44)</f>
        <v>1.44</v>
      </c>
      <c r="R34" s="234"/>
      <c r="S34" s="234"/>
      <c r="T34" s="235"/>
      <c r="U34" s="229"/>
      <c r="V34" s="229">
        <f>SUM(V35:V44)</f>
        <v>7.8900000000000006</v>
      </c>
      <c r="W34" s="229"/>
      <c r="X34" s="229"/>
      <c r="AG34" t="s">
        <v>119</v>
      </c>
    </row>
    <row r="35" spans="1:60" outlineLevel="1" x14ac:dyDescent="0.2">
      <c r="A35" s="236">
        <v>9</v>
      </c>
      <c r="B35" s="237" t="s">
        <v>161</v>
      </c>
      <c r="C35" s="255" t="s">
        <v>162</v>
      </c>
      <c r="D35" s="238" t="s">
        <v>163</v>
      </c>
      <c r="E35" s="239">
        <v>2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1" t="s">
        <v>164</v>
      </c>
      <c r="S35" s="241" t="s">
        <v>124</v>
      </c>
      <c r="T35" s="242" t="s">
        <v>124</v>
      </c>
      <c r="U35" s="226">
        <v>0.03</v>
      </c>
      <c r="V35" s="226">
        <f>ROUND(E35*U35,2)</f>
        <v>0.06</v>
      </c>
      <c r="W35" s="226"/>
      <c r="X35" s="226" t="s">
        <v>126</v>
      </c>
      <c r="Y35" s="217"/>
      <c r="Z35" s="217"/>
      <c r="AA35" s="217"/>
      <c r="AB35" s="217"/>
      <c r="AC35" s="217"/>
      <c r="AD35" s="217"/>
      <c r="AE35" s="217"/>
      <c r="AF35" s="217"/>
      <c r="AG35" s="217" t="s">
        <v>127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24"/>
      <c r="B36" s="225"/>
      <c r="C36" s="256" t="s">
        <v>165</v>
      </c>
      <c r="D36" s="243"/>
      <c r="E36" s="243"/>
      <c r="F36" s="243"/>
      <c r="G36" s="243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17"/>
      <c r="Z36" s="217"/>
      <c r="AA36" s="217"/>
      <c r="AB36" s="217"/>
      <c r="AC36" s="217"/>
      <c r="AD36" s="217"/>
      <c r="AE36" s="217"/>
      <c r="AF36" s="217"/>
      <c r="AG36" s="217" t="s">
        <v>129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24"/>
      <c r="B37" s="225"/>
      <c r="C37" s="257" t="s">
        <v>166</v>
      </c>
      <c r="D37" s="227"/>
      <c r="E37" s="228">
        <v>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17"/>
      <c r="Z37" s="217"/>
      <c r="AA37" s="217"/>
      <c r="AB37" s="217"/>
      <c r="AC37" s="217"/>
      <c r="AD37" s="217"/>
      <c r="AE37" s="217"/>
      <c r="AF37" s="217"/>
      <c r="AG37" s="217" t="s">
        <v>131</v>
      </c>
      <c r="AH37" s="217">
        <v>0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36">
        <v>10</v>
      </c>
      <c r="B38" s="237" t="s">
        <v>167</v>
      </c>
      <c r="C38" s="255" t="s">
        <v>168</v>
      </c>
      <c r="D38" s="238" t="s">
        <v>163</v>
      </c>
      <c r="E38" s="239">
        <v>8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 t="s">
        <v>164</v>
      </c>
      <c r="S38" s="241" t="s">
        <v>124</v>
      </c>
      <c r="T38" s="242" t="s">
        <v>124</v>
      </c>
      <c r="U38" s="226">
        <v>0.09</v>
      </c>
      <c r="V38" s="226">
        <f>ROUND(E38*U38,2)</f>
        <v>0.72</v>
      </c>
      <c r="W38" s="226"/>
      <c r="X38" s="226" t="s">
        <v>126</v>
      </c>
      <c r="Y38" s="217"/>
      <c r="Z38" s="217"/>
      <c r="AA38" s="217"/>
      <c r="AB38" s="217"/>
      <c r="AC38" s="217"/>
      <c r="AD38" s="217"/>
      <c r="AE38" s="217"/>
      <c r="AF38" s="217"/>
      <c r="AG38" s="217" t="s">
        <v>127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24"/>
      <c r="B39" s="225"/>
      <c r="C39" s="256" t="s">
        <v>165</v>
      </c>
      <c r="D39" s="243"/>
      <c r="E39" s="243"/>
      <c r="F39" s="243"/>
      <c r="G39" s="243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17"/>
      <c r="Z39" s="217"/>
      <c r="AA39" s="217"/>
      <c r="AB39" s="217"/>
      <c r="AC39" s="217"/>
      <c r="AD39" s="217"/>
      <c r="AE39" s="217"/>
      <c r="AF39" s="217"/>
      <c r="AG39" s="217" t="s">
        <v>129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24"/>
      <c r="B40" s="225"/>
      <c r="C40" s="257" t="s">
        <v>169</v>
      </c>
      <c r="D40" s="227"/>
      <c r="E40" s="228">
        <v>8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17"/>
      <c r="Z40" s="217"/>
      <c r="AA40" s="217"/>
      <c r="AB40" s="217"/>
      <c r="AC40" s="217"/>
      <c r="AD40" s="217"/>
      <c r="AE40" s="217"/>
      <c r="AF40" s="217"/>
      <c r="AG40" s="217" t="s">
        <v>131</v>
      </c>
      <c r="AH40" s="217">
        <v>0</v>
      </c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36">
        <v>11</v>
      </c>
      <c r="B41" s="237" t="s">
        <v>170</v>
      </c>
      <c r="C41" s="255" t="s">
        <v>171</v>
      </c>
      <c r="D41" s="238" t="s">
        <v>122</v>
      </c>
      <c r="E41" s="239">
        <v>1.2036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1E-3</v>
      </c>
      <c r="O41" s="241">
        <f>ROUND(E41*N41,2)</f>
        <v>0</v>
      </c>
      <c r="P41" s="241">
        <v>3.492E-2</v>
      </c>
      <c r="Q41" s="241">
        <f>ROUND(E41*P41,2)</f>
        <v>0.04</v>
      </c>
      <c r="R41" s="241" t="s">
        <v>164</v>
      </c>
      <c r="S41" s="241" t="s">
        <v>124</v>
      </c>
      <c r="T41" s="242" t="s">
        <v>124</v>
      </c>
      <c r="U41" s="226">
        <v>0.52100000000000002</v>
      </c>
      <c r="V41" s="226">
        <f>ROUND(E41*U41,2)</f>
        <v>0.63</v>
      </c>
      <c r="W41" s="226"/>
      <c r="X41" s="226" t="s">
        <v>126</v>
      </c>
      <c r="Y41" s="217"/>
      <c r="Z41" s="217"/>
      <c r="AA41" s="217"/>
      <c r="AB41" s="217"/>
      <c r="AC41" s="217"/>
      <c r="AD41" s="217"/>
      <c r="AE41" s="217"/>
      <c r="AF41" s="217"/>
      <c r="AG41" s="217" t="s">
        <v>127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24"/>
      <c r="B42" s="225"/>
      <c r="C42" s="257" t="s">
        <v>172</v>
      </c>
      <c r="D42" s="227"/>
      <c r="E42" s="228">
        <v>1.2036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17"/>
      <c r="Z42" s="217"/>
      <c r="AA42" s="217"/>
      <c r="AB42" s="217"/>
      <c r="AC42" s="217"/>
      <c r="AD42" s="217"/>
      <c r="AE42" s="217"/>
      <c r="AF42" s="217"/>
      <c r="AG42" s="217" t="s">
        <v>131</v>
      </c>
      <c r="AH42" s="217">
        <v>0</v>
      </c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36">
        <v>12</v>
      </c>
      <c r="B43" s="237" t="s">
        <v>173</v>
      </c>
      <c r="C43" s="255" t="s">
        <v>174</v>
      </c>
      <c r="D43" s="238" t="s">
        <v>122</v>
      </c>
      <c r="E43" s="239">
        <v>25.428000000000001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4.8999999999999998E-4</v>
      </c>
      <c r="O43" s="241">
        <f>ROUND(E43*N43,2)</f>
        <v>0.01</v>
      </c>
      <c r="P43" s="241">
        <v>5.5E-2</v>
      </c>
      <c r="Q43" s="241">
        <f>ROUND(E43*P43,2)</f>
        <v>1.4</v>
      </c>
      <c r="R43" s="241" t="s">
        <v>164</v>
      </c>
      <c r="S43" s="241" t="s">
        <v>124</v>
      </c>
      <c r="T43" s="242" t="s">
        <v>124</v>
      </c>
      <c r="U43" s="226">
        <v>0.255</v>
      </c>
      <c r="V43" s="226">
        <f>ROUND(E43*U43,2)</f>
        <v>6.48</v>
      </c>
      <c r="W43" s="226"/>
      <c r="X43" s="226" t="s">
        <v>126</v>
      </c>
      <c r="Y43" s="217"/>
      <c r="Z43" s="217"/>
      <c r="AA43" s="217"/>
      <c r="AB43" s="217"/>
      <c r="AC43" s="217"/>
      <c r="AD43" s="217"/>
      <c r="AE43" s="217"/>
      <c r="AF43" s="217"/>
      <c r="AG43" s="217" t="s">
        <v>127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24"/>
      <c r="B44" s="225"/>
      <c r="C44" s="257" t="s">
        <v>175</v>
      </c>
      <c r="D44" s="227"/>
      <c r="E44" s="228">
        <v>25.428000000000001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17"/>
      <c r="Z44" s="217"/>
      <c r="AA44" s="217"/>
      <c r="AB44" s="217"/>
      <c r="AC44" s="217"/>
      <c r="AD44" s="217"/>
      <c r="AE44" s="217"/>
      <c r="AF44" s="217"/>
      <c r="AG44" s="217" t="s">
        <v>131</v>
      </c>
      <c r="AH44" s="217">
        <v>0</v>
      </c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x14ac:dyDescent="0.2">
      <c r="A45" s="230" t="s">
        <v>118</v>
      </c>
      <c r="B45" s="231" t="s">
        <v>74</v>
      </c>
      <c r="C45" s="254" t="s">
        <v>75</v>
      </c>
      <c r="D45" s="232"/>
      <c r="E45" s="233"/>
      <c r="F45" s="234"/>
      <c r="G45" s="234">
        <f>SUMIF(AG46:AG46,"&lt;&gt;NOR",G46:G46)</f>
        <v>0</v>
      </c>
      <c r="H45" s="234"/>
      <c r="I45" s="234">
        <f>SUM(I46:I46)</f>
        <v>0</v>
      </c>
      <c r="J45" s="234"/>
      <c r="K45" s="234">
        <f>SUM(K46:K46)</f>
        <v>0</v>
      </c>
      <c r="L45" s="234"/>
      <c r="M45" s="234">
        <f>SUM(M46:M46)</f>
        <v>0</v>
      </c>
      <c r="N45" s="234"/>
      <c r="O45" s="234">
        <f>SUM(O46:O46)</f>
        <v>0</v>
      </c>
      <c r="P45" s="234"/>
      <c r="Q45" s="234">
        <f>SUM(Q46:Q46)</f>
        <v>0.01</v>
      </c>
      <c r="R45" s="234"/>
      <c r="S45" s="234"/>
      <c r="T45" s="235"/>
      <c r="U45" s="229"/>
      <c r="V45" s="229">
        <f>SUM(V46:V46)</f>
        <v>1.63</v>
      </c>
      <c r="W45" s="229"/>
      <c r="X45" s="229"/>
      <c r="AG45" t="s">
        <v>119</v>
      </c>
    </row>
    <row r="46" spans="1:60" outlineLevel="1" x14ac:dyDescent="0.2">
      <c r="A46" s="245">
        <v>13</v>
      </c>
      <c r="B46" s="246" t="s">
        <v>176</v>
      </c>
      <c r="C46" s="258" t="s">
        <v>177</v>
      </c>
      <c r="D46" s="247" t="s">
        <v>140</v>
      </c>
      <c r="E46" s="248">
        <v>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50">
        <v>0</v>
      </c>
      <c r="O46" s="250">
        <f>ROUND(E46*N46,2)</f>
        <v>0</v>
      </c>
      <c r="P46" s="250">
        <v>2.16E-3</v>
      </c>
      <c r="Q46" s="250">
        <f>ROUND(E46*P46,2)</f>
        <v>0.01</v>
      </c>
      <c r="R46" s="250" t="s">
        <v>164</v>
      </c>
      <c r="S46" s="250" t="s">
        <v>124</v>
      </c>
      <c r="T46" s="251" t="s">
        <v>125</v>
      </c>
      <c r="U46" s="226">
        <v>0.32500000000000001</v>
      </c>
      <c r="V46" s="226">
        <f>ROUND(E46*U46,2)</f>
        <v>1.63</v>
      </c>
      <c r="W46" s="226"/>
      <c r="X46" s="226" t="s">
        <v>126</v>
      </c>
      <c r="Y46" s="217"/>
      <c r="Z46" s="217"/>
      <c r="AA46" s="217"/>
      <c r="AB46" s="217"/>
      <c r="AC46" s="217"/>
      <c r="AD46" s="217"/>
      <c r="AE46" s="217"/>
      <c r="AF46" s="217"/>
      <c r="AG46" s="217" t="s">
        <v>127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x14ac:dyDescent="0.2">
      <c r="A47" s="230" t="s">
        <v>118</v>
      </c>
      <c r="B47" s="231" t="s">
        <v>76</v>
      </c>
      <c r="C47" s="254" t="s">
        <v>77</v>
      </c>
      <c r="D47" s="232"/>
      <c r="E47" s="233"/>
      <c r="F47" s="234"/>
      <c r="G47" s="234">
        <f>SUMIF(AG48:AG49,"&lt;&gt;NOR",G48:G49)</f>
        <v>0</v>
      </c>
      <c r="H47" s="234"/>
      <c r="I47" s="234">
        <f>SUM(I48:I49)</f>
        <v>0</v>
      </c>
      <c r="J47" s="234"/>
      <c r="K47" s="234">
        <f>SUM(K48:K49)</f>
        <v>0</v>
      </c>
      <c r="L47" s="234"/>
      <c r="M47" s="234">
        <f>SUM(M48:M49)</f>
        <v>0</v>
      </c>
      <c r="N47" s="234"/>
      <c r="O47" s="234">
        <f>SUM(O48:O49)</f>
        <v>0</v>
      </c>
      <c r="P47" s="234"/>
      <c r="Q47" s="234">
        <f>SUM(Q48:Q49)</f>
        <v>0</v>
      </c>
      <c r="R47" s="234"/>
      <c r="S47" s="234"/>
      <c r="T47" s="235"/>
      <c r="U47" s="229"/>
      <c r="V47" s="229">
        <f>SUM(V48:V49)</f>
        <v>1.21</v>
      </c>
      <c r="W47" s="229"/>
      <c r="X47" s="229"/>
      <c r="AG47" t="s">
        <v>119</v>
      </c>
    </row>
    <row r="48" spans="1:60" ht="33.75" outlineLevel="1" x14ac:dyDescent="0.2">
      <c r="A48" s="236">
        <v>14</v>
      </c>
      <c r="B48" s="237" t="s">
        <v>178</v>
      </c>
      <c r="C48" s="255" t="s">
        <v>179</v>
      </c>
      <c r="D48" s="238" t="s">
        <v>180</v>
      </c>
      <c r="E48" s="239">
        <v>0.63797999999999999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 t="s">
        <v>123</v>
      </c>
      <c r="S48" s="241" t="s">
        <v>124</v>
      </c>
      <c r="T48" s="242" t="s">
        <v>124</v>
      </c>
      <c r="U48" s="226">
        <v>1.8919999999999999</v>
      </c>
      <c r="V48" s="226">
        <f>ROUND(E48*U48,2)</f>
        <v>1.21</v>
      </c>
      <c r="W48" s="226"/>
      <c r="X48" s="226" t="s">
        <v>181</v>
      </c>
      <c r="Y48" s="217"/>
      <c r="Z48" s="217"/>
      <c r="AA48" s="217"/>
      <c r="AB48" s="217"/>
      <c r="AC48" s="217"/>
      <c r="AD48" s="217"/>
      <c r="AE48" s="217"/>
      <c r="AF48" s="217"/>
      <c r="AG48" s="217" t="s">
        <v>182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24"/>
      <c r="B49" s="225"/>
      <c r="C49" s="256" t="s">
        <v>183</v>
      </c>
      <c r="D49" s="243"/>
      <c r="E49" s="243"/>
      <c r="F49" s="243"/>
      <c r="G49" s="243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17"/>
      <c r="Z49" s="217"/>
      <c r="AA49" s="217"/>
      <c r="AB49" s="217"/>
      <c r="AC49" s="217"/>
      <c r="AD49" s="217"/>
      <c r="AE49" s="217"/>
      <c r="AF49" s="217"/>
      <c r="AG49" s="217" t="s">
        <v>129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x14ac:dyDescent="0.2">
      <c r="A50" s="230" t="s">
        <v>118</v>
      </c>
      <c r="B50" s="231" t="s">
        <v>78</v>
      </c>
      <c r="C50" s="254" t="s">
        <v>79</v>
      </c>
      <c r="D50" s="232"/>
      <c r="E50" s="233"/>
      <c r="F50" s="234"/>
      <c r="G50" s="234">
        <f>SUMIF(AG51:AG55,"&lt;&gt;NOR",G51:G55)</f>
        <v>0</v>
      </c>
      <c r="H50" s="234"/>
      <c r="I50" s="234">
        <f>SUM(I51:I55)</f>
        <v>0</v>
      </c>
      <c r="J50" s="234"/>
      <c r="K50" s="234">
        <f>SUM(K51:K55)</f>
        <v>0</v>
      </c>
      <c r="L50" s="234"/>
      <c r="M50" s="234">
        <f>SUM(M51:M55)</f>
        <v>0</v>
      </c>
      <c r="N50" s="234"/>
      <c r="O50" s="234">
        <f>SUM(O51:O55)</f>
        <v>0</v>
      </c>
      <c r="P50" s="234"/>
      <c r="Q50" s="234">
        <f>SUM(Q51:Q55)</f>
        <v>0</v>
      </c>
      <c r="R50" s="234"/>
      <c r="S50" s="234"/>
      <c r="T50" s="235"/>
      <c r="U50" s="229"/>
      <c r="V50" s="229">
        <f>SUM(V51:V55)</f>
        <v>0</v>
      </c>
      <c r="W50" s="229"/>
      <c r="X50" s="229"/>
      <c r="AG50" t="s">
        <v>119</v>
      </c>
    </row>
    <row r="51" spans="1:60" outlineLevel="1" x14ac:dyDescent="0.2">
      <c r="A51" s="236">
        <v>15</v>
      </c>
      <c r="B51" s="237" t="s">
        <v>184</v>
      </c>
      <c r="C51" s="255" t="s">
        <v>185</v>
      </c>
      <c r="D51" s="238" t="s">
        <v>186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187</v>
      </c>
      <c r="T51" s="242" t="s">
        <v>188</v>
      </c>
      <c r="U51" s="226">
        <v>0</v>
      </c>
      <c r="V51" s="226">
        <f>ROUND(E51*U51,2)</f>
        <v>0</v>
      </c>
      <c r="W51" s="226"/>
      <c r="X51" s="226" t="s">
        <v>126</v>
      </c>
      <c r="Y51" s="217"/>
      <c r="Z51" s="217"/>
      <c r="AA51" s="217"/>
      <c r="AB51" s="217"/>
      <c r="AC51" s="217"/>
      <c r="AD51" s="217"/>
      <c r="AE51" s="217"/>
      <c r="AF51" s="217"/>
      <c r="AG51" s="217" t="s">
        <v>189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24"/>
      <c r="B52" s="225"/>
      <c r="C52" s="259" t="s">
        <v>190</v>
      </c>
      <c r="D52" s="252"/>
      <c r="E52" s="252"/>
      <c r="F52" s="252"/>
      <c r="G52" s="25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17"/>
      <c r="Z52" s="217"/>
      <c r="AA52" s="217"/>
      <c r="AB52" s="217"/>
      <c r="AC52" s="217"/>
      <c r="AD52" s="217"/>
      <c r="AE52" s="217"/>
      <c r="AF52" s="217"/>
      <c r="AG52" s="217" t="s">
        <v>191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24"/>
      <c r="B53" s="225"/>
      <c r="C53" s="257" t="s">
        <v>192</v>
      </c>
      <c r="D53" s="227"/>
      <c r="E53" s="228">
        <v>1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17"/>
      <c r="Z53" s="217"/>
      <c r="AA53" s="217"/>
      <c r="AB53" s="217"/>
      <c r="AC53" s="217"/>
      <c r="AD53" s="217"/>
      <c r="AE53" s="217"/>
      <c r="AF53" s="217"/>
      <c r="AG53" s="217" t="s">
        <v>131</v>
      </c>
      <c r="AH53" s="217">
        <v>0</v>
      </c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ht="22.5" outlineLevel="1" x14ac:dyDescent="0.2">
      <c r="A54" s="236">
        <v>16</v>
      </c>
      <c r="B54" s="237" t="s">
        <v>193</v>
      </c>
      <c r="C54" s="255" t="s">
        <v>194</v>
      </c>
      <c r="D54" s="238" t="s">
        <v>186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187</v>
      </c>
      <c r="T54" s="242" t="s">
        <v>188</v>
      </c>
      <c r="U54" s="226">
        <v>0</v>
      </c>
      <c r="V54" s="226">
        <f>ROUND(E54*U54,2)</f>
        <v>0</v>
      </c>
      <c r="W54" s="226"/>
      <c r="X54" s="226" t="s">
        <v>126</v>
      </c>
      <c r="Y54" s="217"/>
      <c r="Z54" s="217"/>
      <c r="AA54" s="217"/>
      <c r="AB54" s="217"/>
      <c r="AC54" s="217"/>
      <c r="AD54" s="217"/>
      <c r="AE54" s="217"/>
      <c r="AF54" s="217"/>
      <c r="AG54" s="217" t="s">
        <v>189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24"/>
      <c r="B55" s="225"/>
      <c r="C55" s="259" t="s">
        <v>195</v>
      </c>
      <c r="D55" s="252"/>
      <c r="E55" s="252"/>
      <c r="F55" s="252"/>
      <c r="G55" s="25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17"/>
      <c r="Z55" s="217"/>
      <c r="AA55" s="217"/>
      <c r="AB55" s="217"/>
      <c r="AC55" s="217"/>
      <c r="AD55" s="217"/>
      <c r="AE55" s="217"/>
      <c r="AF55" s="217"/>
      <c r="AG55" s="217" t="s">
        <v>191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x14ac:dyDescent="0.2">
      <c r="A56" s="230" t="s">
        <v>118</v>
      </c>
      <c r="B56" s="231" t="s">
        <v>80</v>
      </c>
      <c r="C56" s="254" t="s">
        <v>81</v>
      </c>
      <c r="D56" s="232"/>
      <c r="E56" s="233"/>
      <c r="F56" s="234"/>
      <c r="G56" s="234">
        <f>SUMIF(AG57:AG59,"&lt;&gt;NOR",G57:G59)</f>
        <v>0</v>
      </c>
      <c r="H56" s="234"/>
      <c r="I56" s="234">
        <f>SUM(I57:I59)</f>
        <v>0</v>
      </c>
      <c r="J56" s="234"/>
      <c r="K56" s="234">
        <f>SUM(K57:K59)</f>
        <v>0</v>
      </c>
      <c r="L56" s="234"/>
      <c r="M56" s="234">
        <f>SUM(M57:M59)</f>
        <v>0</v>
      </c>
      <c r="N56" s="234"/>
      <c r="O56" s="234">
        <f>SUM(O57:O59)</f>
        <v>0</v>
      </c>
      <c r="P56" s="234"/>
      <c r="Q56" s="234">
        <f>SUM(Q57:Q59)</f>
        <v>0</v>
      </c>
      <c r="R56" s="234"/>
      <c r="S56" s="234"/>
      <c r="T56" s="235"/>
      <c r="U56" s="229"/>
      <c r="V56" s="229">
        <f>SUM(V57:V59)</f>
        <v>0</v>
      </c>
      <c r="W56" s="229"/>
      <c r="X56" s="229"/>
      <c r="AG56" t="s">
        <v>119</v>
      </c>
    </row>
    <row r="57" spans="1:60" ht="22.5" outlineLevel="1" x14ac:dyDescent="0.2">
      <c r="A57" s="245">
        <v>17</v>
      </c>
      <c r="B57" s="246" t="s">
        <v>196</v>
      </c>
      <c r="C57" s="258" t="s">
        <v>197</v>
      </c>
      <c r="D57" s="247" t="s">
        <v>163</v>
      </c>
      <c r="E57" s="248">
        <v>1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0"/>
      <c r="S57" s="250" t="s">
        <v>187</v>
      </c>
      <c r="T57" s="251" t="s">
        <v>188</v>
      </c>
      <c r="U57" s="226">
        <v>0</v>
      </c>
      <c r="V57" s="226">
        <f>ROUND(E57*U57,2)</f>
        <v>0</v>
      </c>
      <c r="W57" s="226"/>
      <c r="X57" s="226" t="s">
        <v>126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127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ht="22.5" outlineLevel="1" x14ac:dyDescent="0.2">
      <c r="A58" s="245">
        <v>18</v>
      </c>
      <c r="B58" s="246" t="s">
        <v>198</v>
      </c>
      <c r="C58" s="258" t="s">
        <v>199</v>
      </c>
      <c r="D58" s="247" t="s">
        <v>163</v>
      </c>
      <c r="E58" s="248">
        <v>1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0"/>
      <c r="S58" s="250" t="s">
        <v>187</v>
      </c>
      <c r="T58" s="251" t="s">
        <v>188</v>
      </c>
      <c r="U58" s="226">
        <v>0</v>
      </c>
      <c r="V58" s="226">
        <f>ROUND(E58*U58,2)</f>
        <v>0</v>
      </c>
      <c r="W58" s="226"/>
      <c r="X58" s="226" t="s">
        <v>126</v>
      </c>
      <c r="Y58" s="217"/>
      <c r="Z58" s="217"/>
      <c r="AA58" s="217"/>
      <c r="AB58" s="217"/>
      <c r="AC58" s="217"/>
      <c r="AD58" s="217"/>
      <c r="AE58" s="217"/>
      <c r="AF58" s="217"/>
      <c r="AG58" s="217" t="s">
        <v>127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45">
        <v>19</v>
      </c>
      <c r="B59" s="246" t="s">
        <v>200</v>
      </c>
      <c r="C59" s="258" t="s">
        <v>201</v>
      </c>
      <c r="D59" s="247" t="s">
        <v>163</v>
      </c>
      <c r="E59" s="248">
        <v>1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0"/>
      <c r="S59" s="250" t="s">
        <v>187</v>
      </c>
      <c r="T59" s="251" t="s">
        <v>188</v>
      </c>
      <c r="U59" s="226">
        <v>0</v>
      </c>
      <c r="V59" s="226">
        <f>ROUND(E59*U59,2)</f>
        <v>0</v>
      </c>
      <c r="W59" s="226"/>
      <c r="X59" s="226" t="s">
        <v>126</v>
      </c>
      <c r="Y59" s="217"/>
      <c r="Z59" s="217"/>
      <c r="AA59" s="217"/>
      <c r="AB59" s="217"/>
      <c r="AC59" s="217"/>
      <c r="AD59" s="217"/>
      <c r="AE59" s="217"/>
      <c r="AF59" s="217"/>
      <c r="AG59" s="217" t="s">
        <v>127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x14ac:dyDescent="0.2">
      <c r="A60" s="230" t="s">
        <v>118</v>
      </c>
      <c r="B60" s="231" t="s">
        <v>82</v>
      </c>
      <c r="C60" s="254" t="s">
        <v>83</v>
      </c>
      <c r="D60" s="232"/>
      <c r="E60" s="233"/>
      <c r="F60" s="234"/>
      <c r="G60" s="234">
        <f>SUMIF(AG61:AG61,"&lt;&gt;NOR",G61:G61)</f>
        <v>0</v>
      </c>
      <c r="H60" s="234"/>
      <c r="I60" s="234">
        <f>SUM(I61:I61)</f>
        <v>0</v>
      </c>
      <c r="J60" s="234"/>
      <c r="K60" s="234">
        <f>SUM(K61:K61)</f>
        <v>0</v>
      </c>
      <c r="L60" s="234"/>
      <c r="M60" s="234">
        <f>SUM(M61:M61)</f>
        <v>0</v>
      </c>
      <c r="N60" s="234"/>
      <c r="O60" s="234">
        <f>SUM(O61:O61)</f>
        <v>0.02</v>
      </c>
      <c r="P60" s="234"/>
      <c r="Q60" s="234">
        <f>SUM(Q61:Q61)</f>
        <v>0</v>
      </c>
      <c r="R60" s="234"/>
      <c r="S60" s="234"/>
      <c r="T60" s="235"/>
      <c r="U60" s="229"/>
      <c r="V60" s="229">
        <f>SUM(V61:V61)</f>
        <v>1.4</v>
      </c>
      <c r="W60" s="229"/>
      <c r="X60" s="229"/>
      <c r="AG60" t="s">
        <v>119</v>
      </c>
    </row>
    <row r="61" spans="1:60" ht="22.5" outlineLevel="1" x14ac:dyDescent="0.2">
      <c r="A61" s="245">
        <v>20</v>
      </c>
      <c r="B61" s="246" t="s">
        <v>202</v>
      </c>
      <c r="C61" s="258" t="s">
        <v>203</v>
      </c>
      <c r="D61" s="247" t="s">
        <v>163</v>
      </c>
      <c r="E61" s="248">
        <v>10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50">
        <v>1.82E-3</v>
      </c>
      <c r="O61" s="250">
        <f>ROUND(E61*N61,2)</f>
        <v>0.02</v>
      </c>
      <c r="P61" s="250">
        <v>0</v>
      </c>
      <c r="Q61" s="250">
        <f>ROUND(E61*P61,2)</f>
        <v>0</v>
      </c>
      <c r="R61" s="250" t="s">
        <v>204</v>
      </c>
      <c r="S61" s="250" t="s">
        <v>124</v>
      </c>
      <c r="T61" s="251" t="s">
        <v>125</v>
      </c>
      <c r="U61" s="226">
        <v>0.14000000000000001</v>
      </c>
      <c r="V61" s="226">
        <f>ROUND(E61*U61,2)</f>
        <v>1.4</v>
      </c>
      <c r="W61" s="226"/>
      <c r="X61" s="226" t="s">
        <v>126</v>
      </c>
      <c r="Y61" s="217"/>
      <c r="Z61" s="217"/>
      <c r="AA61" s="217"/>
      <c r="AB61" s="217"/>
      <c r="AC61" s="217"/>
      <c r="AD61" s="217"/>
      <c r="AE61" s="217"/>
      <c r="AF61" s="217"/>
      <c r="AG61" s="217" t="s">
        <v>127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x14ac:dyDescent="0.2">
      <c r="A62" s="230" t="s">
        <v>118</v>
      </c>
      <c r="B62" s="231" t="s">
        <v>84</v>
      </c>
      <c r="C62" s="254" t="s">
        <v>85</v>
      </c>
      <c r="D62" s="232"/>
      <c r="E62" s="233"/>
      <c r="F62" s="234"/>
      <c r="G62" s="234">
        <f>SUMIF(AG63:AG65,"&lt;&gt;NOR",G63:G65)</f>
        <v>0</v>
      </c>
      <c r="H62" s="234"/>
      <c r="I62" s="234">
        <f>SUM(I63:I65)</f>
        <v>0</v>
      </c>
      <c r="J62" s="234"/>
      <c r="K62" s="234">
        <f>SUM(K63:K65)</f>
        <v>0</v>
      </c>
      <c r="L62" s="234"/>
      <c r="M62" s="234">
        <f>SUM(M63:M65)</f>
        <v>0</v>
      </c>
      <c r="N62" s="234"/>
      <c r="O62" s="234">
        <f>SUM(O63:O65)</f>
        <v>0</v>
      </c>
      <c r="P62" s="234"/>
      <c r="Q62" s="234">
        <f>SUM(Q63:Q65)</f>
        <v>0</v>
      </c>
      <c r="R62" s="234"/>
      <c r="S62" s="234"/>
      <c r="T62" s="235"/>
      <c r="U62" s="229"/>
      <c r="V62" s="229">
        <f>SUM(V63:V65)</f>
        <v>2.64</v>
      </c>
      <c r="W62" s="229"/>
      <c r="X62" s="229"/>
      <c r="AG62" t="s">
        <v>119</v>
      </c>
    </row>
    <row r="63" spans="1:60" outlineLevel="1" x14ac:dyDescent="0.2">
      <c r="A63" s="236">
        <v>21</v>
      </c>
      <c r="B63" s="237" t="s">
        <v>205</v>
      </c>
      <c r="C63" s="255" t="s">
        <v>206</v>
      </c>
      <c r="D63" s="238" t="s">
        <v>122</v>
      </c>
      <c r="E63" s="239">
        <v>20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6.9999999999999994E-5</v>
      </c>
      <c r="O63" s="241">
        <f>ROUND(E63*N63,2)</f>
        <v>0</v>
      </c>
      <c r="P63" s="241">
        <v>0</v>
      </c>
      <c r="Q63" s="241">
        <f>ROUND(E63*P63,2)</f>
        <v>0</v>
      </c>
      <c r="R63" s="241" t="s">
        <v>207</v>
      </c>
      <c r="S63" s="241" t="s">
        <v>124</v>
      </c>
      <c r="T63" s="242" t="s">
        <v>125</v>
      </c>
      <c r="U63" s="226">
        <v>0.03</v>
      </c>
      <c r="V63" s="226">
        <f>ROUND(E63*U63,2)</f>
        <v>0.6</v>
      </c>
      <c r="W63" s="226"/>
      <c r="X63" s="226" t="s">
        <v>126</v>
      </c>
      <c r="Y63" s="217"/>
      <c r="Z63" s="217"/>
      <c r="AA63" s="217"/>
      <c r="AB63" s="217"/>
      <c r="AC63" s="217"/>
      <c r="AD63" s="217"/>
      <c r="AE63" s="217"/>
      <c r="AF63" s="217"/>
      <c r="AG63" s="217" t="s">
        <v>127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24"/>
      <c r="B64" s="225"/>
      <c r="C64" s="257" t="s">
        <v>208</v>
      </c>
      <c r="D64" s="227"/>
      <c r="E64" s="228">
        <v>20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17"/>
      <c r="Z64" s="217"/>
      <c r="AA64" s="217"/>
      <c r="AB64" s="217"/>
      <c r="AC64" s="217"/>
      <c r="AD64" s="217"/>
      <c r="AE64" s="217"/>
      <c r="AF64" s="217"/>
      <c r="AG64" s="217" t="s">
        <v>131</v>
      </c>
      <c r="AH64" s="217">
        <v>0</v>
      </c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45">
        <v>22</v>
      </c>
      <c r="B65" s="246" t="s">
        <v>209</v>
      </c>
      <c r="C65" s="258" t="s">
        <v>210</v>
      </c>
      <c r="D65" s="247" t="s">
        <v>122</v>
      </c>
      <c r="E65" s="248">
        <v>20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50">
        <v>1.3999999999999999E-4</v>
      </c>
      <c r="O65" s="250">
        <f>ROUND(E65*N65,2)</f>
        <v>0</v>
      </c>
      <c r="P65" s="250">
        <v>0</v>
      </c>
      <c r="Q65" s="250">
        <f>ROUND(E65*P65,2)</f>
        <v>0</v>
      </c>
      <c r="R65" s="250" t="s">
        <v>207</v>
      </c>
      <c r="S65" s="250" t="s">
        <v>124</v>
      </c>
      <c r="T65" s="251" t="s">
        <v>125</v>
      </c>
      <c r="U65" s="226">
        <v>0.10191</v>
      </c>
      <c r="V65" s="226">
        <f>ROUND(E65*U65,2)</f>
        <v>2.04</v>
      </c>
      <c r="W65" s="226"/>
      <c r="X65" s="226" t="s">
        <v>126</v>
      </c>
      <c r="Y65" s="217"/>
      <c r="Z65" s="217"/>
      <c r="AA65" s="217"/>
      <c r="AB65" s="217"/>
      <c r="AC65" s="217"/>
      <c r="AD65" s="217"/>
      <c r="AE65" s="217"/>
      <c r="AF65" s="217"/>
      <c r="AG65" s="217" t="s">
        <v>127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x14ac:dyDescent="0.2">
      <c r="A66" s="230" t="s">
        <v>118</v>
      </c>
      <c r="B66" s="231" t="s">
        <v>86</v>
      </c>
      <c r="C66" s="254" t="s">
        <v>87</v>
      </c>
      <c r="D66" s="232"/>
      <c r="E66" s="233"/>
      <c r="F66" s="234"/>
      <c r="G66" s="234">
        <f>SUMIF(AG67:AG69,"&lt;&gt;NOR",G67:G69)</f>
        <v>0</v>
      </c>
      <c r="H66" s="234"/>
      <c r="I66" s="234">
        <f>SUM(I67:I69)</f>
        <v>0</v>
      </c>
      <c r="J66" s="234"/>
      <c r="K66" s="234">
        <f>SUM(K67:K69)</f>
        <v>0</v>
      </c>
      <c r="L66" s="234"/>
      <c r="M66" s="234">
        <f>SUM(M67:M69)</f>
        <v>0</v>
      </c>
      <c r="N66" s="234"/>
      <c r="O66" s="234">
        <f>SUM(O67:O69)</f>
        <v>0</v>
      </c>
      <c r="P66" s="234"/>
      <c r="Q66" s="234">
        <f>SUM(Q67:Q69)</f>
        <v>0</v>
      </c>
      <c r="R66" s="234"/>
      <c r="S66" s="234"/>
      <c r="T66" s="235"/>
      <c r="U66" s="229"/>
      <c r="V66" s="229">
        <f>SUM(V67:V69)</f>
        <v>0.35</v>
      </c>
      <c r="W66" s="229"/>
      <c r="X66" s="229"/>
      <c r="AG66" t="s">
        <v>119</v>
      </c>
    </row>
    <row r="67" spans="1:60" outlineLevel="1" x14ac:dyDescent="0.2">
      <c r="A67" s="245">
        <v>23</v>
      </c>
      <c r="B67" s="246" t="s">
        <v>211</v>
      </c>
      <c r="C67" s="258" t="s">
        <v>212</v>
      </c>
      <c r="D67" s="247" t="s">
        <v>140</v>
      </c>
      <c r="E67" s="248">
        <v>5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0" t="s">
        <v>86</v>
      </c>
      <c r="S67" s="250" t="s">
        <v>124</v>
      </c>
      <c r="T67" s="251" t="s">
        <v>125</v>
      </c>
      <c r="U67" s="226">
        <v>7.0000000000000007E-2</v>
      </c>
      <c r="V67" s="226">
        <f>ROUND(E67*U67,2)</f>
        <v>0.35</v>
      </c>
      <c r="W67" s="226"/>
      <c r="X67" s="226" t="s">
        <v>126</v>
      </c>
      <c r="Y67" s="217"/>
      <c r="Z67" s="217"/>
      <c r="AA67" s="217"/>
      <c r="AB67" s="217"/>
      <c r="AC67" s="217"/>
      <c r="AD67" s="217"/>
      <c r="AE67" s="217"/>
      <c r="AF67" s="217"/>
      <c r="AG67" s="217" t="s">
        <v>127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45">
        <v>24</v>
      </c>
      <c r="B68" s="246" t="s">
        <v>213</v>
      </c>
      <c r="C68" s="258" t="s">
        <v>214</v>
      </c>
      <c r="D68" s="247" t="s">
        <v>186</v>
      </c>
      <c r="E68" s="248">
        <v>1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0"/>
      <c r="S68" s="250" t="s">
        <v>187</v>
      </c>
      <c r="T68" s="251" t="s">
        <v>188</v>
      </c>
      <c r="U68" s="226">
        <v>0</v>
      </c>
      <c r="V68" s="226">
        <f>ROUND(E68*U68,2)</f>
        <v>0</v>
      </c>
      <c r="W68" s="226"/>
      <c r="X68" s="226" t="s">
        <v>126</v>
      </c>
      <c r="Y68" s="217"/>
      <c r="Z68" s="217"/>
      <c r="AA68" s="217"/>
      <c r="AB68" s="217"/>
      <c r="AC68" s="217"/>
      <c r="AD68" s="217"/>
      <c r="AE68" s="217"/>
      <c r="AF68" s="217"/>
      <c r="AG68" s="217" t="s">
        <v>127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ht="22.5" outlineLevel="1" x14ac:dyDescent="0.2">
      <c r="A69" s="245">
        <v>25</v>
      </c>
      <c r="B69" s="246" t="s">
        <v>215</v>
      </c>
      <c r="C69" s="258" t="s">
        <v>216</v>
      </c>
      <c r="D69" s="247" t="s">
        <v>217</v>
      </c>
      <c r="E69" s="248">
        <v>8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0"/>
      <c r="S69" s="250" t="s">
        <v>187</v>
      </c>
      <c r="T69" s="251" t="s">
        <v>188</v>
      </c>
      <c r="U69" s="226">
        <v>0</v>
      </c>
      <c r="V69" s="226">
        <f>ROUND(E69*U69,2)</f>
        <v>0</v>
      </c>
      <c r="W69" s="226"/>
      <c r="X69" s="226" t="s">
        <v>126</v>
      </c>
      <c r="Y69" s="217"/>
      <c r="Z69" s="217"/>
      <c r="AA69" s="217"/>
      <c r="AB69" s="217"/>
      <c r="AC69" s="217"/>
      <c r="AD69" s="217"/>
      <c r="AE69" s="217"/>
      <c r="AF69" s="217"/>
      <c r="AG69" s="217" t="s">
        <v>127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x14ac:dyDescent="0.2">
      <c r="A70" s="230" t="s">
        <v>118</v>
      </c>
      <c r="B70" s="231" t="s">
        <v>88</v>
      </c>
      <c r="C70" s="254" t="s">
        <v>75</v>
      </c>
      <c r="D70" s="232"/>
      <c r="E70" s="233"/>
      <c r="F70" s="234"/>
      <c r="G70" s="234">
        <f>SUMIF(AG71:AG75,"&lt;&gt;NOR",G71:G75)</f>
        <v>0</v>
      </c>
      <c r="H70" s="234"/>
      <c r="I70" s="234">
        <f>SUM(I71:I75)</f>
        <v>0</v>
      </c>
      <c r="J70" s="234"/>
      <c r="K70" s="234">
        <f>SUM(K71:K75)</f>
        <v>0</v>
      </c>
      <c r="L70" s="234"/>
      <c r="M70" s="234">
        <f>SUM(M71:M75)</f>
        <v>0</v>
      </c>
      <c r="N70" s="234"/>
      <c r="O70" s="234">
        <f>SUM(O71:O75)</f>
        <v>0</v>
      </c>
      <c r="P70" s="234"/>
      <c r="Q70" s="234">
        <f>SUM(Q71:Q75)</f>
        <v>0</v>
      </c>
      <c r="R70" s="234"/>
      <c r="S70" s="234"/>
      <c r="T70" s="235"/>
      <c r="U70" s="229"/>
      <c r="V70" s="229">
        <f>SUM(V71:V75)</f>
        <v>2.9</v>
      </c>
      <c r="W70" s="229"/>
      <c r="X70" s="229"/>
      <c r="AG70" t="s">
        <v>119</v>
      </c>
    </row>
    <row r="71" spans="1:60" outlineLevel="1" x14ac:dyDescent="0.2">
      <c r="A71" s="245">
        <v>26</v>
      </c>
      <c r="B71" s="246" t="s">
        <v>218</v>
      </c>
      <c r="C71" s="258" t="s">
        <v>219</v>
      </c>
      <c r="D71" s="247" t="s">
        <v>180</v>
      </c>
      <c r="E71" s="248">
        <v>1.45137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0" t="s">
        <v>164</v>
      </c>
      <c r="S71" s="250" t="s">
        <v>124</v>
      </c>
      <c r="T71" s="251" t="s">
        <v>124</v>
      </c>
      <c r="U71" s="226">
        <v>0</v>
      </c>
      <c r="V71" s="226">
        <f>ROUND(E71*U71,2)</f>
        <v>0</v>
      </c>
      <c r="W71" s="226"/>
      <c r="X71" s="226" t="s">
        <v>220</v>
      </c>
      <c r="Y71" s="217"/>
      <c r="Z71" s="217"/>
      <c r="AA71" s="217"/>
      <c r="AB71" s="217"/>
      <c r="AC71" s="217"/>
      <c r="AD71" s="217"/>
      <c r="AE71" s="217"/>
      <c r="AF71" s="217"/>
      <c r="AG71" s="217" t="s">
        <v>221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45">
        <v>27</v>
      </c>
      <c r="B72" s="246" t="s">
        <v>222</v>
      </c>
      <c r="C72" s="258" t="s">
        <v>223</v>
      </c>
      <c r="D72" s="247" t="s">
        <v>180</v>
      </c>
      <c r="E72" s="248">
        <v>1.45137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0"/>
      <c r="S72" s="250" t="s">
        <v>124</v>
      </c>
      <c r="T72" s="251" t="s">
        <v>124</v>
      </c>
      <c r="U72" s="226">
        <v>0.94199999999999995</v>
      </c>
      <c r="V72" s="226">
        <f>ROUND(E72*U72,2)</f>
        <v>1.37</v>
      </c>
      <c r="W72" s="226"/>
      <c r="X72" s="226" t="s">
        <v>220</v>
      </c>
      <c r="Y72" s="217"/>
      <c r="Z72" s="217"/>
      <c r="AA72" s="217"/>
      <c r="AB72" s="217"/>
      <c r="AC72" s="217"/>
      <c r="AD72" s="217"/>
      <c r="AE72" s="217"/>
      <c r="AF72" s="217"/>
      <c r="AG72" s="217" t="s">
        <v>221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45">
        <v>28</v>
      </c>
      <c r="B73" s="246" t="s">
        <v>224</v>
      </c>
      <c r="C73" s="258" t="s">
        <v>225</v>
      </c>
      <c r="D73" s="247" t="s">
        <v>180</v>
      </c>
      <c r="E73" s="248">
        <v>14.5137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0"/>
      <c r="S73" s="250" t="s">
        <v>124</v>
      </c>
      <c r="T73" s="251" t="s">
        <v>124</v>
      </c>
      <c r="U73" s="226">
        <v>0.105</v>
      </c>
      <c r="V73" s="226">
        <f>ROUND(E73*U73,2)</f>
        <v>1.52</v>
      </c>
      <c r="W73" s="226"/>
      <c r="X73" s="226" t="s">
        <v>220</v>
      </c>
      <c r="Y73" s="217"/>
      <c r="Z73" s="217"/>
      <c r="AA73" s="217"/>
      <c r="AB73" s="217"/>
      <c r="AC73" s="217"/>
      <c r="AD73" s="217"/>
      <c r="AE73" s="217"/>
      <c r="AF73" s="217"/>
      <c r="AG73" s="217" t="s">
        <v>221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45">
        <v>29</v>
      </c>
      <c r="B74" s="246" t="s">
        <v>226</v>
      </c>
      <c r="C74" s="258" t="s">
        <v>227</v>
      </c>
      <c r="D74" s="247" t="s">
        <v>180</v>
      </c>
      <c r="E74" s="248">
        <v>1.45137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0"/>
      <c r="S74" s="250" t="s">
        <v>124</v>
      </c>
      <c r="T74" s="251" t="s">
        <v>124</v>
      </c>
      <c r="U74" s="226">
        <v>0.01</v>
      </c>
      <c r="V74" s="226">
        <f>ROUND(E74*U74,2)</f>
        <v>0.01</v>
      </c>
      <c r="W74" s="226"/>
      <c r="X74" s="226" t="s">
        <v>220</v>
      </c>
      <c r="Y74" s="217"/>
      <c r="Z74" s="217"/>
      <c r="AA74" s="217"/>
      <c r="AB74" s="217"/>
      <c r="AC74" s="217"/>
      <c r="AD74" s="217"/>
      <c r="AE74" s="217"/>
      <c r="AF74" s="217"/>
      <c r="AG74" s="217" t="s">
        <v>221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36">
        <v>30</v>
      </c>
      <c r="B75" s="237" t="s">
        <v>228</v>
      </c>
      <c r="C75" s="255" t="s">
        <v>229</v>
      </c>
      <c r="D75" s="238" t="s">
        <v>180</v>
      </c>
      <c r="E75" s="239">
        <v>29.02739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1"/>
      <c r="S75" s="241" t="s">
        <v>124</v>
      </c>
      <c r="T75" s="242" t="s">
        <v>124</v>
      </c>
      <c r="U75" s="226">
        <v>0</v>
      </c>
      <c r="V75" s="226">
        <f>ROUND(E75*U75,2)</f>
        <v>0</v>
      </c>
      <c r="W75" s="226"/>
      <c r="X75" s="226" t="s">
        <v>220</v>
      </c>
      <c r="Y75" s="217"/>
      <c r="Z75" s="217"/>
      <c r="AA75" s="217"/>
      <c r="AB75" s="217"/>
      <c r="AC75" s="217"/>
      <c r="AD75" s="217"/>
      <c r="AE75" s="217"/>
      <c r="AF75" s="217"/>
      <c r="AG75" s="217" t="s">
        <v>221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x14ac:dyDescent="0.2">
      <c r="A76" s="3"/>
      <c r="B76" s="4"/>
      <c r="C76" s="26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105</v>
      </c>
    </row>
    <row r="77" spans="1:60" x14ac:dyDescent="0.2">
      <c r="A77" s="220"/>
      <c r="B77" s="221" t="s">
        <v>29</v>
      </c>
      <c r="C77" s="261"/>
      <c r="D77" s="222"/>
      <c r="E77" s="223"/>
      <c r="F77" s="223"/>
      <c r="G77" s="253">
        <f>G8+G12+G23+G27+G30+G34+G45+G47+G50+G56+G60+G62+G66+G70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230</v>
      </c>
    </row>
    <row r="78" spans="1:60" x14ac:dyDescent="0.2">
      <c r="C78" s="262"/>
      <c r="D78" s="10"/>
      <c r="AG78" t="s">
        <v>231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9ZN38LFMtFPRqYggZ0WWNf4nAr+/Lr5b1wOkumMmdY1Jn5w7BqOfKcEDT7sbxf8TWRWPtRT7eDp/08imMx1xw==" saltValue="ylE2zSXZ8Ssw1gBHOy68ZA==" spinCount="100000" sheet="1"/>
  <mergeCells count="13">
    <mergeCell ref="C55:G55"/>
    <mergeCell ref="C21:G21"/>
    <mergeCell ref="C25:G25"/>
    <mergeCell ref="C36:G36"/>
    <mergeCell ref="C39:G39"/>
    <mergeCell ref="C49:G49"/>
    <mergeCell ref="C52:G5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2021-05-18T10:00:37Z</dcterms:modified>
</cp:coreProperties>
</file>