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-PROJEKTY\KRNOV\CHÁŘOVSKÁ - PARKOVACÍ ZÁLIV PODÉL UL. CHÁŘOVSKÁ, MĚSTO KRNOV\PDPS\CD - PARKOVACÍ ZÁLIV PODÉL UL. CHÁŘOVSKÁ (DÚR + DSP)\SOUPIS PRACÍ\"/>
    </mc:Choice>
  </mc:AlternateContent>
  <xr:revisionPtr revIDLastSave="0" documentId="8_{6167318A-AAAF-40AE-98AE-06338B27B393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3 SO 103 Pol" sheetId="12" r:id="rId4"/>
    <sheet name="VRN VRN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103 SO 103 Pol'!$1:$7</definedName>
    <definedName name="_xlnm.Print_Titles" localSheetId="4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103 SO 103 Pol'!$A$1:$X$202</definedName>
    <definedName name="_xlnm.Print_Area" localSheetId="1">Stavba!$A$1:$J$59</definedName>
    <definedName name="_xlnm.Print_Area" localSheetId="4">'VRN VRN Pol'!$A$1:$X$57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H41" i="1" s="1"/>
  <c r="I41" i="1" s="1"/>
  <c r="G39" i="1"/>
  <c r="F39" i="1"/>
  <c r="G56" i="13"/>
  <c r="BA52" i="13"/>
  <c r="BA51" i="13"/>
  <c r="BA44" i="13"/>
  <c r="BA40" i="13"/>
  <c r="BA33" i="13"/>
  <c r="BA24" i="13"/>
  <c r="BA19" i="13"/>
  <c r="BA11" i="13"/>
  <c r="G9" i="13"/>
  <c r="I9" i="13"/>
  <c r="I8" i="13" s="1"/>
  <c r="K9" i="13"/>
  <c r="K8" i="13" s="1"/>
  <c r="M9" i="13"/>
  <c r="O9" i="13"/>
  <c r="Q9" i="13"/>
  <c r="Q8" i="13" s="1"/>
  <c r="V9" i="13"/>
  <c r="G17" i="13"/>
  <c r="M17" i="13" s="1"/>
  <c r="I17" i="13"/>
  <c r="K17" i="13"/>
  <c r="O17" i="13"/>
  <c r="Q17" i="13"/>
  <c r="V17" i="13"/>
  <c r="V8" i="13" s="1"/>
  <c r="G23" i="13"/>
  <c r="I23" i="13"/>
  <c r="K23" i="13"/>
  <c r="M23" i="13"/>
  <c r="O23" i="13"/>
  <c r="Q23" i="13"/>
  <c r="V23" i="13"/>
  <c r="G28" i="13"/>
  <c r="G8" i="13" s="1"/>
  <c r="I28" i="13"/>
  <c r="K28" i="13"/>
  <c r="O28" i="13"/>
  <c r="O8" i="13" s="1"/>
  <c r="Q28" i="13"/>
  <c r="V28" i="13"/>
  <c r="G32" i="13"/>
  <c r="I32" i="13"/>
  <c r="K32" i="13"/>
  <c r="M32" i="13"/>
  <c r="O32" i="13"/>
  <c r="Q32" i="13"/>
  <c r="V32" i="13"/>
  <c r="G36" i="13"/>
  <c r="M36" i="13" s="1"/>
  <c r="I36" i="13"/>
  <c r="K36" i="13"/>
  <c r="O36" i="13"/>
  <c r="Q36" i="13"/>
  <c r="V36" i="13"/>
  <c r="G43" i="13"/>
  <c r="I43" i="13"/>
  <c r="K43" i="13"/>
  <c r="M43" i="13"/>
  <c r="O43" i="13"/>
  <c r="Q43" i="13"/>
  <c r="V43" i="13"/>
  <c r="G50" i="13"/>
  <c r="M50" i="13" s="1"/>
  <c r="I50" i="13"/>
  <c r="K50" i="13"/>
  <c r="O50" i="13"/>
  <c r="Q50" i="13"/>
  <c r="V50" i="13"/>
  <c r="AE56" i="13"/>
  <c r="AF56" i="13"/>
  <c r="G201" i="12"/>
  <c r="BA173" i="12"/>
  <c r="BA169" i="12"/>
  <c r="BA165" i="12"/>
  <c r="BA137" i="12"/>
  <c r="BA135" i="12"/>
  <c r="BA133" i="12"/>
  <c r="BA131" i="12"/>
  <c r="BA107" i="12"/>
  <c r="BA105" i="12"/>
  <c r="BA96" i="12"/>
  <c r="BA92" i="12"/>
  <c r="BA88" i="12"/>
  <c r="BA80" i="12"/>
  <c r="BA76" i="12"/>
  <c r="BA71" i="12"/>
  <c r="BA70" i="12"/>
  <c r="BA64" i="12"/>
  <c r="BA49" i="12"/>
  <c r="BA43" i="12"/>
  <c r="BA39" i="12"/>
  <c r="BA35" i="12"/>
  <c r="BA31" i="12"/>
  <c r="BA27" i="12"/>
  <c r="BA10" i="12"/>
  <c r="G9" i="12"/>
  <c r="I9" i="12"/>
  <c r="I8" i="12" s="1"/>
  <c r="K9" i="12"/>
  <c r="M9" i="12"/>
  <c r="O9" i="12"/>
  <c r="Q9" i="12"/>
  <c r="Q8" i="12" s="1"/>
  <c r="V9" i="12"/>
  <c r="G14" i="12"/>
  <c r="M14" i="12" s="1"/>
  <c r="I14" i="12"/>
  <c r="K14" i="12"/>
  <c r="K8" i="12" s="1"/>
  <c r="O14" i="12"/>
  <c r="Q14" i="12"/>
  <c r="V14" i="12"/>
  <c r="V8" i="12" s="1"/>
  <c r="G18" i="12"/>
  <c r="I18" i="12"/>
  <c r="K18" i="12"/>
  <c r="M18" i="12"/>
  <c r="O18" i="12"/>
  <c r="Q18" i="12"/>
  <c r="V18" i="12"/>
  <c r="G26" i="12"/>
  <c r="G8" i="12" s="1"/>
  <c r="I26" i="12"/>
  <c r="K26" i="12"/>
  <c r="O26" i="12"/>
  <c r="O8" i="12" s="1"/>
  <c r="Q26" i="12"/>
  <c r="V26" i="12"/>
  <c r="G30" i="12"/>
  <c r="I30" i="12"/>
  <c r="K30" i="12"/>
  <c r="M30" i="12"/>
  <c r="O30" i="12"/>
  <c r="Q30" i="12"/>
  <c r="V30" i="12"/>
  <c r="G34" i="12"/>
  <c r="M34" i="12" s="1"/>
  <c r="I34" i="12"/>
  <c r="K34" i="12"/>
  <c r="O34" i="12"/>
  <c r="Q34" i="12"/>
  <c r="V34" i="12"/>
  <c r="G38" i="12"/>
  <c r="I38" i="12"/>
  <c r="K38" i="12"/>
  <c r="M38" i="12"/>
  <c r="O38" i="12"/>
  <c r="Q38" i="12"/>
  <c r="V38" i="12"/>
  <c r="G42" i="12"/>
  <c r="M42" i="12" s="1"/>
  <c r="I42" i="12"/>
  <c r="K42" i="12"/>
  <c r="O42" i="12"/>
  <c r="Q42" i="12"/>
  <c r="V42" i="12"/>
  <c r="G46" i="12"/>
  <c r="I46" i="12"/>
  <c r="K46" i="12"/>
  <c r="M46" i="12"/>
  <c r="O46" i="12"/>
  <c r="Q46" i="12"/>
  <c r="V46" i="12"/>
  <c r="G69" i="12"/>
  <c r="M69" i="12" s="1"/>
  <c r="I69" i="12"/>
  <c r="K69" i="12"/>
  <c r="O69" i="12"/>
  <c r="Q69" i="12"/>
  <c r="V69" i="12"/>
  <c r="G75" i="12"/>
  <c r="I75" i="12"/>
  <c r="K75" i="12"/>
  <c r="M75" i="12"/>
  <c r="O75" i="12"/>
  <c r="Q75" i="12"/>
  <c r="V75" i="12"/>
  <c r="G79" i="12"/>
  <c r="M79" i="12" s="1"/>
  <c r="I79" i="12"/>
  <c r="K79" i="12"/>
  <c r="O79" i="12"/>
  <c r="Q79" i="12"/>
  <c r="V79" i="12"/>
  <c r="G83" i="12"/>
  <c r="I83" i="12"/>
  <c r="K83" i="12"/>
  <c r="M83" i="12"/>
  <c r="O83" i="12"/>
  <c r="Q83" i="12"/>
  <c r="V83" i="12"/>
  <c r="G112" i="12"/>
  <c r="K112" i="12"/>
  <c r="O112" i="12"/>
  <c r="V112" i="12"/>
  <c r="G113" i="12"/>
  <c r="I113" i="12"/>
  <c r="I112" i="12" s="1"/>
  <c r="K113" i="12"/>
  <c r="M113" i="12"/>
  <c r="M112" i="12" s="1"/>
  <c r="O113" i="12"/>
  <c r="Q113" i="12"/>
  <c r="Q112" i="12" s="1"/>
  <c r="V113" i="12"/>
  <c r="G124" i="12"/>
  <c r="G125" i="12"/>
  <c r="I125" i="12"/>
  <c r="I124" i="12" s="1"/>
  <c r="K125" i="12"/>
  <c r="M125" i="12"/>
  <c r="O125" i="12"/>
  <c r="Q125" i="12"/>
  <c r="Q124" i="12" s="1"/>
  <c r="V125" i="12"/>
  <c r="G129" i="12"/>
  <c r="M129" i="12" s="1"/>
  <c r="I129" i="12"/>
  <c r="K129" i="12"/>
  <c r="K124" i="12" s="1"/>
  <c r="O129" i="12"/>
  <c r="Q129" i="12"/>
  <c r="V129" i="12"/>
  <c r="V124" i="12" s="1"/>
  <c r="G140" i="12"/>
  <c r="I140" i="12"/>
  <c r="K140" i="12"/>
  <c r="M140" i="12"/>
  <c r="O140" i="12"/>
  <c r="Q140" i="12"/>
  <c r="V140" i="12"/>
  <c r="G144" i="12"/>
  <c r="M144" i="12" s="1"/>
  <c r="I144" i="12"/>
  <c r="K144" i="12"/>
  <c r="O144" i="12"/>
  <c r="O124" i="12" s="1"/>
  <c r="Q144" i="12"/>
  <c r="V144" i="12"/>
  <c r="G151" i="12"/>
  <c r="I151" i="12"/>
  <c r="K151" i="12"/>
  <c r="M151" i="12"/>
  <c r="O151" i="12"/>
  <c r="Q151" i="12"/>
  <c r="V151" i="12"/>
  <c r="G160" i="12"/>
  <c r="M160" i="12" s="1"/>
  <c r="I160" i="12"/>
  <c r="K160" i="12"/>
  <c r="O160" i="12"/>
  <c r="Q160" i="12"/>
  <c r="V160" i="12"/>
  <c r="G164" i="12"/>
  <c r="G163" i="12" s="1"/>
  <c r="I164" i="12"/>
  <c r="K164" i="12"/>
  <c r="K163" i="12" s="1"/>
  <c r="O164" i="12"/>
  <c r="O163" i="12" s="1"/>
  <c r="Q164" i="12"/>
  <c r="V164" i="12"/>
  <c r="V163" i="12" s="1"/>
  <c r="G168" i="12"/>
  <c r="I168" i="12"/>
  <c r="I163" i="12" s="1"/>
  <c r="K168" i="12"/>
  <c r="M168" i="12"/>
  <c r="O168" i="12"/>
  <c r="Q168" i="12"/>
  <c r="Q163" i="12" s="1"/>
  <c r="V168" i="12"/>
  <c r="G172" i="12"/>
  <c r="M172" i="12" s="1"/>
  <c r="I172" i="12"/>
  <c r="K172" i="12"/>
  <c r="O172" i="12"/>
  <c r="Q172" i="12"/>
  <c r="V172" i="12"/>
  <c r="G177" i="12"/>
  <c r="G176" i="12" s="1"/>
  <c r="I177" i="12"/>
  <c r="K177" i="12"/>
  <c r="K176" i="12" s="1"/>
  <c r="O177" i="12"/>
  <c r="O176" i="12" s="1"/>
  <c r="Q177" i="12"/>
  <c r="V177" i="12"/>
  <c r="V176" i="12" s="1"/>
  <c r="G182" i="12"/>
  <c r="I182" i="12"/>
  <c r="I176" i="12" s="1"/>
  <c r="K182" i="12"/>
  <c r="M182" i="12"/>
  <c r="O182" i="12"/>
  <c r="Q182" i="12"/>
  <c r="Q176" i="12" s="1"/>
  <c r="V182" i="12"/>
  <c r="G186" i="12"/>
  <c r="M186" i="12" s="1"/>
  <c r="I186" i="12"/>
  <c r="K186" i="12"/>
  <c r="O186" i="12"/>
  <c r="Q186" i="12"/>
  <c r="V186" i="12"/>
  <c r="G193" i="12"/>
  <c r="I193" i="12"/>
  <c r="K193" i="12"/>
  <c r="M193" i="12"/>
  <c r="O193" i="12"/>
  <c r="Q193" i="12"/>
  <c r="V193" i="12"/>
  <c r="G196" i="12"/>
  <c r="K196" i="12"/>
  <c r="O196" i="12"/>
  <c r="V196" i="12"/>
  <c r="G197" i="12"/>
  <c r="I197" i="12"/>
  <c r="I196" i="12" s="1"/>
  <c r="K197" i="12"/>
  <c r="M197" i="12"/>
  <c r="M196" i="12" s="1"/>
  <c r="O197" i="12"/>
  <c r="Q197" i="12"/>
  <c r="Q196" i="12" s="1"/>
  <c r="V197" i="12"/>
  <c r="AE201" i="12"/>
  <c r="I20" i="1"/>
  <c r="I19" i="1"/>
  <c r="I18" i="1"/>
  <c r="I17" i="1"/>
  <c r="I16" i="1"/>
  <c r="I59" i="1"/>
  <c r="J58" i="1" s="1"/>
  <c r="F45" i="1"/>
  <c r="G45" i="1"/>
  <c r="G25" i="1" s="1"/>
  <c r="A25" i="1" s="1"/>
  <c r="H44" i="1"/>
  <c r="I44" i="1" s="1"/>
  <c r="H43" i="1"/>
  <c r="I43" i="1" s="1"/>
  <c r="H42" i="1"/>
  <c r="I42" i="1" s="1"/>
  <c r="H40" i="1"/>
  <c r="H39" i="1"/>
  <c r="H45" i="1" s="1"/>
  <c r="J28" i="1"/>
  <c r="J26" i="1"/>
  <c r="G38" i="1"/>
  <c r="F38" i="1"/>
  <c r="J23" i="1"/>
  <c r="J24" i="1"/>
  <c r="J25" i="1"/>
  <c r="J27" i="1"/>
  <c r="E24" i="1"/>
  <c r="E26" i="1"/>
  <c r="J53" i="1" l="1"/>
  <c r="J55" i="1"/>
  <c r="J57" i="1"/>
  <c r="J52" i="1"/>
  <c r="J54" i="1"/>
  <c r="J56" i="1"/>
  <c r="A26" i="1"/>
  <c r="G26" i="1"/>
  <c r="G28" i="1"/>
  <c r="G23" i="1"/>
  <c r="M28" i="13"/>
  <c r="M8" i="13" s="1"/>
  <c r="M124" i="12"/>
  <c r="AF201" i="12"/>
  <c r="M177" i="12"/>
  <c r="M176" i="12" s="1"/>
  <c r="M164" i="12"/>
  <c r="M163" i="12" s="1"/>
  <c r="M26" i="12"/>
  <c r="M8" i="12" s="1"/>
  <c r="I21" i="1"/>
  <c r="I39" i="1"/>
  <c r="I45" i="1" s="1"/>
  <c r="J59" i="1" l="1"/>
  <c r="A23" i="1"/>
  <c r="J44" i="1"/>
  <c r="J39" i="1"/>
  <c r="J45" i="1" s="1"/>
  <c r="J41" i="1"/>
  <c r="J43" i="1"/>
  <c r="J42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045A5785-D68B-4E5B-8B2A-2D788F2479A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CDB933-5A2A-4012-80C7-0352FCCC19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Guňka</author>
  </authors>
  <commentList>
    <comment ref="S6" authorId="0" shapeId="0" xr:uid="{4BD046B9-E3F5-4AA6-9825-0D2A404D2F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1A1A3E-2A1E-42E0-8833-679766A8C9B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<sst xmlns="http://schemas.openxmlformats.org/spreadsheetml/2006/main" count="829" uniqueCount="332">
  <si>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</si>
  <si>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</si>
  <si>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</si>
  <si>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</si>
  <si>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</si>
  <si>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</si>
  <si>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</si>
  <si>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</si>
  <si>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</si>
  <si>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</si>
  <si>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</si>
  <si>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</si>
  <si>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</si>
  <si>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</si>
  <si>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</si>
  <si>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</si>
  <si>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</si>
  <si>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</si>
  <si>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</si>
  <si>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</si>
  <si>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</si>
  <si>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</si>
  <si>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</si>
  <si>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</si>
  <si>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</si>
  <si>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</si>
  <si>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</si>
  <si>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</si>
  <si>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</si>
  <si>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</si>
  <si>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</si>
  <si>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</si>
  <si>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</si>
  <si>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</si>
  <si>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</si>
  <si>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</si>
  <si>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</si>
  <si>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</si>
  <si>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</si>
  <si>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</si>
  <si>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</si>
  <si>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</si>
  <si>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</si>
  <si>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Petr Guňka</t>
  </si>
  <si>
    <t>k05/2021</t>
  </si>
  <si>
    <t xml:space="preserve">PARKOVACÍ ZÁLÍV PODÉL UL. CHÁŘOVSKÁ, MĚSTO KRNOV </t>
  </si>
  <si>
    <t>Stavba</t>
  </si>
  <si>
    <t>Stavební objekt</t>
  </si>
  <si>
    <t>SO 103</t>
  </si>
  <si>
    <t>PARKOVACÍ ZÁLIV</t>
  </si>
  <si>
    <t>VRN</t>
  </si>
  <si>
    <t>VEDLEJŠÍ ROZPOČTOVÉ NÁKLADY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</si>
  <si>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</si>
  <si>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</si>
  <si>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</si>
  <si>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</si>
  <si>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</si>
  <si>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</si>
  <si>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</si>
  <si>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</si>
  <si>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</si>
  <si>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</si>
  <si>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</si>
  <si>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</si>
  <si>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</si>
  <si>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</si>
  <si>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</si>
  <si>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</si>
  <si>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</si>
  <si>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</si>
  <si>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</si>
  <si>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</si>
  <si>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</si>
  <si>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</si>
  <si>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</si>
  <si>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</si>
  <si>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</si>
  <si>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</si>
  <si>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</si>
  <si>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</si>
  <si>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</si>
  <si>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</si>
  <si>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</si>
  <si>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</si>
  <si>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</si>
  <si>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</si>
  <si>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</si>
  <si>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</si>
  <si>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</si>
  <si>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</si>
  <si>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</si>
  <si>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</si>
  <si>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</si>
  <si>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</si>
  <si>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</si>
  <si>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</si>
  <si>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</si>
  <si>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</si>
  <si>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181301112R00</t>
  </si>
  <si>
    <t>Rozprostření a urovnání ornice v rovině v souvislé ploše přes 500 m2, tloušťka vrstvy přes 100 do 150 mm</t>
  </si>
  <si>
    <t>m2</t>
  </si>
  <si>
    <t>800-1</t>
  </si>
  <si>
    <t>RTS 21/ I</t>
  </si>
  <si>
    <t>Práce</t>
  </si>
  <si>
    <t>POL1_</t>
  </si>
  <si>
    <t>s případným nutným přemístěním hromad nebo dočasných skládek na místo potřeby ze vzdálenosti do 30 m, v rovině nebo ve svahu do 1 : 5,</t>
  </si>
  <si>
    <t>SPI</t>
  </si>
  <si>
    <t>Položka se používá pro souvislé plochy přes 500 m2.</t>
  </si>
  <si>
    <t>POP</t>
  </si>
  <si>
    <t>761,20*1</t>
  </si>
  <si>
    <t>VV</t>
  </si>
  <si>
    <t>SPU</t>
  </si>
  <si>
    <t>182303112R00</t>
  </si>
  <si>
    <t>Doplnění ornice na svahu přes 1:5 do 1:2</t>
  </si>
  <si>
    <t>823-1</t>
  </si>
  <si>
    <t>na travnatých plochách tloušťky do 5 cm, s přemístěním na vzdálenost do 3 m vodorovně,</t>
  </si>
  <si>
    <t>014101OA0</t>
  </si>
  <si>
    <t>POPLATKY ZA SKLÁDKU</t>
  </si>
  <si>
    <t>M3</t>
  </si>
  <si>
    <t>Indiv</t>
  </si>
  <si>
    <t>Agregovaná položka</t>
  </si>
  <si>
    <t>POL2_</t>
  </si>
  <si>
    <t>zahrnuje veškeré poplatky provozovateli skládky související s uložením odpadu na skládce.</t>
  </si>
  <si>
    <t>položka č. 122738OA0-17511OA0 : 1000,50-114,18</t>
  </si>
  <si>
    <t>p.č. 113138 : 1,50*2,4</t>
  </si>
  <si>
    <t>p.č.113178 : 14,85*2,4</t>
  </si>
  <si>
    <t>p.č.113188 : 34,90*2,4</t>
  </si>
  <si>
    <t>p.č. 113328 : 10,60*2,4</t>
  </si>
  <si>
    <t>113138OA0</t>
  </si>
  <si>
    <t>ODSTRANĚNÍ KRYTU ZPEVNĚNÝCH PLOCH S ASFALT POJIVEM, ODVOZ DO 20KM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</si>
  <si>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</si>
  <si>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ODTRANĚNÍ STÁVAJÍCÍH ASFALTOVÝCH KRYTU VJEZDŮ SJEDZŮ A ZPEVNĚNÝCH PLOCH : 15*0,1</t>
  </si>
  <si>
    <t>113178OA0</t>
  </si>
  <si>
    <t>ODSTRAN KRYTU ZPEVNĚNÝCH PLOCH Z DLAŽEB KOSTEK, ODVOZ DO 20KM</t>
  </si>
  <si>
    <t>Položka zahrnuje veškerou manipulaci s vybouranou sutí a s vybouranými hmotami vč. uložení na skládku. Kostky budou očištěny, poskládány na paletku a odvezeny do aareálu technických služeb.</t>
  </si>
  <si>
    <t>14,85</t>
  </si>
  <si>
    <t>113188OA0</t>
  </si>
  <si>
    <t>ODSTRANĚNÍ KRYTU ZPEVNĚNÝCH PLOCH Z DLAŽDIC, ODVOZ DO 20KM</t>
  </si>
  <si>
    <t>28,40+6,50</t>
  </si>
  <si>
    <t>113328OA0</t>
  </si>
  <si>
    <t>ODSTRAN PODKL ZPEVNĚNÝCH PLOCH Z KAMENIVA NESTMEL, ODVOZ DO 20KM</t>
  </si>
  <si>
    <t>odstranění stav. štěrkových vjezdů a sjezdů a zpevnění (tl. 200 mm) : (20+4,5+6,5+10+12)*0,2</t>
  </si>
  <si>
    <t>113524OA0</t>
  </si>
  <si>
    <t>ODSTRANĚNÍ CHODNÍKOVÝCH A SILNIČNÍCH OBRUBNÍKŮ BETONOVÝCH, ODVOZ DO 5KM</t>
  </si>
  <si>
    <t>M</t>
  </si>
  <si>
    <t>předpokládaná výměna poškozených silničních obrubníků (10% z dl. podél zálivu) : 705*0,1</t>
  </si>
  <si>
    <t>17511OA0</t>
  </si>
  <si>
    <t>OBSYP POTRUBÍ A OBJEKTŮ SE ZHUTNĚNÍM</t>
  </si>
  <si>
    <t>položka zahrnuje:</t>
  </si>
  <si>
    <t>- kompletní provedení zemní konstrukce vč. výběru vhodného materiálu</t>
  </si>
  <si>
    <t>- úprava  ukládaného  materiálu  vlhčením,  tříděním,  promícháním  nebo  vysoušením,  příp. jiné úpravy za účelem zlepšení jeho  mech. vlastností</t>
  </si>
  <si>
    <t>- ošetření úložiště po celou dobu práce v něm vč. klimatických opatření</t>
  </si>
  <si>
    <t>- ztížení v okolí vedení, konstrukcí a objektů a jejich dočasné zajištění</t>
  </si>
  <si>
    <t>- ztížení provádění vč. hutnění ve ztížených podmínkách a stísněných prostorech</t>
  </si>
  <si>
    <t>- ztížené ukládání sypaniny pod vodu</t>
  </si>
  <si>
    <t>- ukládání po vrstvách a po jiných nutných částech (figurách) vč. dosypávek</t>
  </si>
  <si>
    <t>- spouštění a nošení materiálu</t>
  </si>
  <si>
    <t>- výměna částí zemní konstrukce znehodnocené klimatickými vlivy</t>
  </si>
  <si>
    <t>- ruční hutnění a výplň jam a prohlubní v podloží</t>
  </si>
  <si>
    <t>- úprava, očištění, ochrana a zhutnění podloží</t>
  </si>
  <si>
    <t>- svahování, hutnění a uzavírání povrchů svahů</t>
  </si>
  <si>
    <t>- zřízení lavic na svazích</t>
  </si>
  <si>
    <t>- udržování úložiště a jeho ochrana proti vodě</t>
  </si>
  <si>
    <t>- odvedení nebo obvedení vody v okolí úložiště a v úložišti</t>
  </si>
  <si>
    <t>- veškeré  pomocné konstrukce umožňující provedení  zemní konstrukce  (příjezdy,  sjezdy,  nájezdy, lešení, podpěrné konstrukce, přemostění, zpevněné plochy, zakrytí a pod.)</t>
  </si>
  <si>
    <t>- zemina vytlačená potrubím o DN do 180mm se od kubatury obsypů neodečítá</t>
  </si>
  <si>
    <t>OBSYP OBRUBNÍKŮ (ŠD fr.0/32 NEBO VHDONOU ZEMINOU Z VÝKOPKU (DLE ČSN 72 1002) : 761,20*0,15</t>
  </si>
  <si>
    <t xml:space="preserve">(0,15m3/bm) : </t>
  </si>
  <si>
    <t>18110OA0</t>
  </si>
  <si>
    <t>ÚPRAVA PLÁNĚ SE ZHUTNĚNÍM V HORNINĚ TŘ. I</t>
  </si>
  <si>
    <t>M2</t>
  </si>
  <si>
    <t>•provést zhutnění podkladní vrstvy ze štěrkodrti na požadovanou hodnotu (vrstva musí splňovat požadavek na parametr Edef,2 = 70 Mpa),</t>
  </si>
  <si>
    <t>•provést vyrovnání nerovností podkladní vrstvy štěrkodrtí z přírodního kameniva (reprofilace stávající vrstvy do požadovaných sklonových poměrů),</t>
  </si>
  <si>
    <t>položka zahrnuje úpravu pláně včetně vyrovnání výškových rozdílů. Míru zhutnění určuje projekt.</t>
  </si>
  <si>
    <t>(1045+344,20+8)*1,15</t>
  </si>
  <si>
    <t>18241OA0</t>
  </si>
  <si>
    <t>ZALOŽENÍ TRÁVNÍKU RUČNÍM VÝSEVEM</t>
  </si>
  <si>
    <t>Zahrnuje dodání předepsané travní směsi, její výsev na ornici, zalévání, první pokosení, to vše bez ohledu na sklon terénu</t>
  </si>
  <si>
    <t>724*1</t>
  </si>
  <si>
    <t>122738OA0.1</t>
  </si>
  <si>
    <t>ODKOPÁVKY A PROKOPÁVKY OBECNÉ TŘ. I, ODV. VZDÁL. DLE SKL. ZHOTOVITELE</t>
  </si>
  <si>
    <t>Vlastní</t>
  </si>
  <si>
    <t>EXP 19</t>
  </si>
  <si>
    <t>- vodorovná a svislá doprava,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</si>
  <si>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</si>
  <si>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</si>
  <si>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</si>
  <si>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</si>
  <si>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příplatek za lepivost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</si>
  <si>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</si>
  <si>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</si>
  <si>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</si>
  <si>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</si>
  <si>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</si>
  <si>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</si>
  <si>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ruční vykopávky, odstranění kořenů a napadávek</t>
  </si>
  <si>
    <t>- pažení, vzepření a rozepření vč. přepažování (vyjma štětových stěn)</t>
  </si>
  <si>
    <t>- úpravu, ochranu a očištění dna, základové spáry, stěn a svahů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</si>
  <si>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</si>
  <si>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</si>
  <si>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</si>
  <si>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</si>
  <si>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</si>
  <si>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</si>
  <si>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- zahrnuje uložení zeminy (na skládku, do násypu)</t>
  </si>
  <si>
    <t>(Předpokládaná odovozová vzdálenost je 20 km, v případě větší odovozové vzdálenosti, nutno nacenit dle skutečné vzdálenosti skládky, nebo recyklačního dvora zhotovitele)</t>
  </si>
  <si>
    <t>ODKOPÁVKY PRO PODÉLNÝ PARKOVACÍ ZÁLIV ŠÍŘKY 2,0 m (PRŮ, ODKOPV ŘEZU X DL.) : 480*1,4</t>
  </si>
  <si>
    <t>ODKOPÁVKY PRO ZŘÍZENÍ ZPEVNĚNÝCH PLOCH (SJEZDY/VJEZDY) : 177*0,5</t>
  </si>
  <si>
    <t>SANACE PODKLADU : 480*2,50*0,2</t>
  </si>
  <si>
    <t>21461EOA0</t>
  </si>
  <si>
    <t>SEPARAČNÍ GEOTEXTILIE DO 500G/M2</t>
  </si>
  <si>
    <t>EXP 20</t>
  </si>
  <si>
    <t>Položka zahrnuje:</t>
  </si>
  <si>
    <t>- dodávku předepsané geotextilie</t>
  </si>
  <si>
    <t>- úpravu, očištění a ochranu podkladu</t>
  </si>
  <si>
    <t>- přichycení k podkladu, případně zatížení</t>
  </si>
  <si>
    <t>- úpravy spojů a zajištění okrajů</t>
  </si>
  <si>
    <t>- úpravy pro odvodnění</t>
  </si>
  <si>
    <t>- nutné přesahy</t>
  </si>
  <si>
    <t>- mimostaveništní a vnitrostaveništní dopravu</t>
  </si>
  <si>
    <t>(1045+342,20+8)*1,1</t>
  </si>
  <si>
    <t>564113515R00</t>
  </si>
  <si>
    <t>Podklad nebo podsyp z asfaltového recyklátu frakce 0-32 mm, tloušťka po zhutnění 15 cm</t>
  </si>
  <si>
    <t>822-1</t>
  </si>
  <si>
    <t>s rozprostřením, vlhčením a zhutněním</t>
  </si>
  <si>
    <t>VJEZDY, SJEZDY A NAPOJENÍ : 172,10</t>
  </si>
  <si>
    <t>596921114R00</t>
  </si>
  <si>
    <t>Kladení vegetačních tvárnic betonových, plocha přes 500 m2</t>
  </si>
  <si>
    <t>zřízení podkladního lože, položení tvárnic.</t>
  </si>
  <si>
    <t>- dodání dílců v požadované kvalitě, dodání materiálu pro předepsané  lože v tloušťce předepsané dokumentací a pro předepsanou výplň spar</t>
  </si>
  <si>
    <t>- očištění podkladu</t>
  </si>
  <si>
    <t>- uložení dílců dle předepsaného technologického předpisu včetně předepsané podkladní vrstvy a předepsané výplně spar</t>
  </si>
  <si>
    <t>- úpravu napojení, ukončení podél obrubníků, dilatačních zařízení, odvodňovacích proužků, odvodňovačů, vpustí, šachet a pod., nestanoví-li zadávací dokumentace jinak</t>
  </si>
  <si>
    <t>- nezahrnuje postřiky, nátěry</t>
  </si>
  <si>
    <t>- nezahrnuje těsnění podél obrubníků, dilatačních zařízení, odvodňovacích proužků, odvodňovačů, vpustí, šachet a pod.</t>
  </si>
  <si>
    <t>KRYT PARKOVAÍCH A ZPEVNĚNÝCH PLOCH - DLAŽBA S DISTANČNÍMI NÁLISKY 200/200/80 : (1045+344,20+8)*1,1</t>
  </si>
  <si>
    <t>596921191R00</t>
  </si>
  <si>
    <t>Kladení vegetačních tvárnic betonových, příplatek z a výplň spár vegetačních tvárnic, bez dodávky materiálu</t>
  </si>
  <si>
    <t>m3</t>
  </si>
  <si>
    <t>KRYT PARKOVAÍCH A ZPEVNĚNÝCH PLOCH - DLAŽBA S DISTANČNÍMI NÁLISKY 200/200/80 : (1045+344,20+8)*1,1*0,08*0,3</t>
  </si>
  <si>
    <t>56333OA0</t>
  </si>
  <si>
    <t>VOZOVKOVÉ VRSTVY ZE ŠTĚRKODRTI TL. DO 150MM</t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</si>
  <si>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</si>
  <si>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</si>
  <si>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</si>
  <si>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podklad z ŠD (ŠDA 0/32.EG.ČSN 736126).......................tl. 150 : 1512,50</t>
  </si>
  <si>
    <t>56334OA0</t>
  </si>
  <si>
    <t>VOZOVKOVÉ VRSTVY ZE ŠTĚRKODRTI TL. DO 200MM</t>
  </si>
  <si>
    <t/>
  </si>
  <si>
    <t>Podklad z ŠD  (ŠDB 32/63.GN.ČSN 736126).................................tl. 200 mm : (1045+344,20+8)*1,1</t>
  </si>
  <si>
    <t>SANACE PODKLADU (ŠD 32/63 m) : 480*1,1</t>
  </si>
  <si>
    <t>583314034R1</t>
  </si>
  <si>
    <t>Kamenivo těžené frakce  4/8  mm</t>
  </si>
  <si>
    <t>t</t>
  </si>
  <si>
    <t>Specifikace</t>
  </si>
  <si>
    <t>POL3_</t>
  </si>
  <si>
    <t>899231111R00</t>
  </si>
  <si>
    <t>Výšková úprava uličního vstupu nebo vpustě do 20 cm zvýšením mříže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</si>
  <si>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</si>
  <si>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</si>
  <si>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3</t>
  </si>
  <si>
    <t>899331111R00</t>
  </si>
  <si>
    <t>Výšková úprava uličního vstupu nebo vpustě do 20 cm zvýšením poklopu</t>
  </si>
  <si>
    <t>10</t>
  </si>
  <si>
    <t>899431111R00</t>
  </si>
  <si>
    <t>Výšková úprava uličního vstupu nebo vpustě do 20 cm zvýšením krytu šoupěte</t>
  </si>
  <si>
    <t>914121OA0</t>
  </si>
  <si>
    <t>DOPRAVNÍ ZNAČKY ZÁKLADNÍ VELIKOSTI OCELOVÉ FÓLIE TŘ 1 - DODÁVKA A MONTÁŽ</t>
  </si>
  <si>
    <t>KUS</t>
  </si>
  <si>
    <t>- dodávku a montáž značek v požadovaném provedení</t>
  </si>
  <si>
    <t>POSUNUTÍ P2+D.T. : 1</t>
  </si>
  <si>
    <t>914123OA0</t>
  </si>
  <si>
    <t>DOPRAVNÍ ZNAČKY ZÁKLADNÍ VELIKOSTI OCELOVÉ FÓLIE TŘ 1 - DEMONTÁŽ</t>
  </si>
  <si>
    <t>Položka zahrnuje odstranění, demontáž a odklizení materiálu s odvozem na předepsané místo</t>
  </si>
  <si>
    <t>917224OA0</t>
  </si>
  <si>
    <t>SILNIČNÍ A CHODNÍKOVÉ OBRUBY Z BETONOVÝCH OBRUBNÍKŮ ŠÍŘ 150MM</t>
  </si>
  <si>
    <t>dodání a pokládku betonových obrubníků o rozměrech předepsaných zadávací dokumentací</t>
  </si>
  <si>
    <t>betonové lože i boční betonovou opěrku.</t>
  </si>
  <si>
    <t>SILNIČNÍ OBRUBA PODÉL PARKOVACÍCH ZÁLIVŮ, SJEZDŮ VJEZDŮ A NAPOJENÍ : 761,20*1,1</t>
  </si>
  <si>
    <t>předpokládaná výměna poškozených silničních obrubníků (10% z dl. podél zálivu) : 705*0,1*1,1</t>
  </si>
  <si>
    <t>91781OA0</t>
  </si>
  <si>
    <t>VÝŠKOVÁ ÚPRAVA OBRUBNÍKŮ BETONOVÝCH</t>
  </si>
  <si>
    <t>Součtová</t>
  </si>
  <si>
    <t>předpokládaná výšková úprava poškozených silničních obrubníků (10% z dl. podél zálivu) : 705*0,1*1,1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</si>
  <si>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</si>
  <si>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</si>
  <si>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</si>
  <si>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</si>
  <si>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</si>
  <si>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SUM</t>
  </si>
  <si>
    <t>- hutnění i různé míry hutnění</t>
  </si>
  <si>
    <t>END</t>
  </si>
  <si>
    <t>02620OA0</t>
  </si>
  <si>
    <t>ZKOUŠENÍ KONSTRUKCÍ A PRACÍ NEZÁVISLOU ZKUŠEBNOU</t>
  </si>
  <si>
    <t>kompl</t>
  </si>
  <si>
    <t>Zkoušení konstrukcí a prací nezávislou zkušebnou:</t>
  </si>
  <si>
    <t>- zahrnuje veškeré náklady spojené s objednatelem požadovanými zkouškami, tj. provedení jádrových vývrtů o průměru 100 mm v nové vrstvě vozovky z asfaltového betonu a pracemi zkušebny pro ověření tloušťky obrusné vsrtvy, míry zhutnění, mezerovitost akontroly spojení vrstvy s podkladem.</t>
  </si>
  <si>
    <t>-zkoušky budou provedeny dle platných ČSN, TP a TKP.</t>
  </si>
  <si>
    <t>Zkoušky budou provedny na každých 1500 m2 plochy:</t>
  </si>
  <si>
    <t>02720OA0</t>
  </si>
  <si>
    <t>POMOC PRÁCE ZŘÍZ NEBO ZAJIŠŤ REGULACI A OCHRANU DOPRAVY</t>
  </si>
  <si>
    <t>Zabezpečení staveniště dopravní značení na stavenišť.</t>
  </si>
  <si>
    <t>Projednání dočasné úpravy dopravního značení po dobu výstavby s územně příslušným odborem dopravy a d DI Policie ČR.</t>
  </si>
  <si>
    <t>Zřízení, údržba a odstranění dopravního značení (v průběhu celé stavby).</t>
  </si>
  <si>
    <t>02730OA0</t>
  </si>
  <si>
    <t>POMOC PRÁCE ZŘÍZ NEBO ZAJIŠŤ OCHRANU INŽENÝRSKÝCH SÍTÍ</t>
  </si>
  <si>
    <t>Náklady na vytyčení inženýrských sítí na staveništi jejich správci, s případným provedením průzkumných sond.</t>
  </si>
  <si>
    <t>(zhotovitel zajistí vytyčení inženýrských sítí - zjištění jejich skutečné polohy a hloubky uložení)</t>
  </si>
  <si>
    <t>02911OA0</t>
  </si>
  <si>
    <t>OSTATNÍ POŽADAVKY - GEODETICKÉ ZAMĚŘENÍ</t>
  </si>
  <si>
    <t>Vytyčení stavby, vyprácování gemoterického plánu oprávněnou osobou včetně návrhu vkladu do katastru.</t>
  </si>
  <si>
    <t>vypracování geometrického plánu na celou stavbu (všechny objekty) : 1</t>
  </si>
  <si>
    <t>02944OA0</t>
  </si>
  <si>
    <t>OSTAT POŽADAVKY - DOKUMENTACE SKUTEČ PROVEDENÍ V DIGIT FORMĚ</t>
  </si>
  <si>
    <t>Průzkumné, geodetické a projektové práce geodetické práce při stavbě a po výstavbě,zaměření skutečného provedení stavby (odevzdání dokumentace skutečného provedení stavby v počtu 4 paré v papírové podobě a 4 ks x v ele. na CD).</t>
  </si>
  <si>
    <t>02946OA0</t>
  </si>
  <si>
    <t>OSTAT POŽADAVKY - FOTODOKUMENTACE</t>
  </si>
  <si>
    <t>Pořízení fotodokumentace stavby po dnech a její předání na nosiči CD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</si>
  <si>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</si>
  <si>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</si>
  <si>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02991OA0</t>
  </si>
  <si>
    <t>OSTATNÍ POŽADAVKY - INFORMAČNÍ TABULE</t>
  </si>
  <si>
    <t>" Billboard - informace o stavbě !</t>
  </si>
  <si>
    <t>"logo dle požadavků investora, pevný materiál např. dřevo, plast + příslušná konstrukce"</t>
  </si>
  <si>
    <t>- dodávka, montáž, demontáž po ukončení satvby a její likvidace dle platných přepisů</t>
  </si>
  <si>
    <t>billborad včetně informační desky : 2</t>
  </si>
  <si>
    <t>03100OA0</t>
  </si>
  <si>
    <t>ZAŘÍZENÍ STAVENIŠTĚ - ZŘÍZENÍ, PROVOZ, DEMONTÁŽ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</si>
  <si>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</si>
  <si>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</si>
  <si>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- cena zahrnuje veškeré náklady na laboratorní zkoušky</t>
  </si>
  <si>
    <t>Dodávka a osazení 2 ks informační tabule s uvedením názvu stavby, investora stavby a zhotovitele stavby, s uvedením termínu realizace stavby a s uvedením kontaktu na odpovědného stavbyvedoucího, s odkazem na poskytovatele dotace MSK.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</si>
</sst>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9ExNRgtYSR0ud28Iu63Bk3wGSrd7DCYxSnZbw47eYXe6UAhEahXujxfUBitC1aTDbp25H7pVg1LLyoLLQgZAhQ==" saltValue="H/GfmO4/nP6Ek308qkyTi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SUMIF(F52:F58,A16,I52:I58)+SUMIF(F52:F58,"PSU",I52:I58)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SUMIF(F52:F58,A17,I52:I58)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SUMIF(F52:F58,A18,I52:I58)</f>
        <v>0</v>
      </c>
      <c r="J18" s="85"/>
    </row>
    <row r="19" spans="1:10" ht="23.25" customHeight="1" x14ac:dyDescent="0.2">
      <c r="A19" s="194" t="s">
        <v>68</v>
      </c>
      <c r="B19" s="38" t="s">
        <v>27</v>
      </c>
      <c r="C19" s="62"/>
      <c r="D19" s="63"/>
      <c r="E19" s="83"/>
      <c r="F19" s="84"/>
      <c r="G19" s="83"/>
      <c r="H19" s="84"/>
      <c r="I19" s="83">
        <f>SUMIF(F52:F58,A19,I52:I58)</f>
        <v>0</v>
      </c>
      <c r="J19" s="85"/>
    </row>
    <row r="20" spans="1:10" ht="23.25" customHeight="1" x14ac:dyDescent="0.2">
      <c r="A20" s="194" t="s">
        <v>69</v>
      </c>
      <c r="B20" s="38" t="s">
        <v>28</v>
      </c>
      <c r="C20" s="62"/>
      <c r="D20" s="63"/>
      <c r="E20" s="83"/>
      <c r="F20" s="84"/>
      <c r="G20" s="83"/>
      <c r="H20" s="84"/>
      <c r="I20" s="83">
        <f>SUMIF(F52:F58,A20,I52:I58)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'SO 103 SO 103 Pol'!AE201+'VRN VRN Pol'!AE56</f>
        <v>0</v>
      </c>
      <c r="G39" s="148">
        <f>'SO 103 SO 103 Pol'!AF201+'VRN VRN Pol'!AF56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'SO 103 SO 103 Pol'!AE201</f>
        <v>0</v>
      </c>
      <c r="G41" s="154">
        <f>'SO 103 SO 103 Pol'!AF201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48</v>
      </c>
      <c r="C42" s="146" t="s">
        <v>49</v>
      </c>
      <c r="D42" s="146"/>
      <c r="E42" s="146"/>
      <c r="F42" s="157">
        <f>'SO 103 SO 103 Pol'!AE201</f>
        <v>0</v>
      </c>
      <c r="G42" s="149">
        <f>'SO 103 SO 103 Pol'!AF201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50</v>
      </c>
      <c r="C43" s="152" t="s">
        <v>51</v>
      </c>
      <c r="D43" s="152"/>
      <c r="E43" s="152"/>
      <c r="F43" s="153">
        <f>'VRN VRN Pol'!AE56</f>
        <v>0</v>
      </c>
      <c r="G43" s="154">
        <f>'VRN VRN Pol'!AF56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50</v>
      </c>
      <c r="C44" s="146" t="s">
        <v>51</v>
      </c>
      <c r="D44" s="146"/>
      <c r="E44" s="146"/>
      <c r="F44" s="157">
        <f>'VRN VRN Pol'!AE56</f>
        <v>0</v>
      </c>
      <c r="G44" s="149">
        <f>'VRN VRN Pol'!AF56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/>
      <c r="B45" s="158" t="s">
        <v>52</v>
      </c>
      <c r="C45" s="159"/>
      <c r="D45" s="159"/>
      <c r="E45" s="160"/>
      <c r="F45" s="161">
        <f>SUMIF(A39:A44,"=1",F39:F44)</f>
        <v>0</v>
      </c>
      <c r="G45" s="162">
        <f>SUMIF(A39:A44,"=1",G39:G44)</f>
        <v>0</v>
      </c>
      <c r="H45" s="162">
        <f>SUMIF(A39:A44,"=1",H39:H44)</f>
        <v>0</v>
      </c>
      <c r="I45" s="162">
        <f>SUMIF(A39:A44,"=1",I39:I44)</f>
        <v>0</v>
      </c>
      <c r="J45" s="163">
        <f>SUMIF(A39:A44,"=1",J39:J44)</f>
        <v>0</v>
      </c>
    </row>
    <row r="49" spans="1:10" ht="15.75" x14ac:dyDescent="0.25">
      <c r="B49" s="174" t="s">
        <v>54</v>
      </c>
    </row>
    <row r="51" spans="1:10" ht="25.5" customHeight="1" x14ac:dyDescent="0.2">
      <c r="A51" s="176"/>
      <c r="B51" s="179" t="s">
        <v>17</v>
      </c>
      <c r="C51" s="179" t="s">
        <v>5</v>
      </c>
      <c r="D51" s="180"/>
      <c r="E51" s="180"/>
      <c r="F51" s="181" t="s">
        <v>55</v>
      </c>
      <c r="G51" s="181"/>
      <c r="H51" s="181"/>
      <c r="I51" s="181" t="s">
        <v>29</v>
      </c>
      <c r="J51" s="181" t="s">
        <v>0</v>
      </c>
    </row>
    <row r="52" spans="1:10" ht="36.75" customHeight="1" x14ac:dyDescent="0.2">
      <c r="A52" s="177"/>
      <c r="B52" s="182" t="s">
        <v>56</v>
      </c>
      <c r="C52" s="183" t="s">
        <v>57</v>
      </c>
      <c r="D52" s="184"/>
      <c r="E52" s="184"/>
      <c r="F52" s="190" t="s">
        <v>24</v>
      </c>
      <c r="G52" s="191"/>
      <c r="H52" s="191"/>
      <c r="I52" s="191">
        <f>'SO 103 SO 103 Pol'!G8</f>
        <v>0</v>
      </c>
      <c r="J52" s="188" t="str">
        <f>IF(I59=0,"",I52/I59*100)</f>
        <v/>
      </c>
    </row>
    <row r="53" spans="1:10" ht="36.75" customHeight="1" x14ac:dyDescent="0.2">
      <c r="A53" s="177"/>
      <c r="B53" s="182" t="s">
        <v>58</v>
      </c>
      <c r="C53" s="183" t="s">
        <v>59</v>
      </c>
      <c r="D53" s="184"/>
      <c r="E53" s="184"/>
      <c r="F53" s="190" t="s">
        <v>24</v>
      </c>
      <c r="G53" s="191"/>
      <c r="H53" s="191"/>
      <c r="I53" s="191">
        <f>'SO 103 SO 103 Pol'!G112</f>
        <v>0</v>
      </c>
      <c r="J53" s="188" t="str">
        <f>IF(I59=0,"",I53/I59*100)</f>
        <v/>
      </c>
    </row>
    <row r="54" spans="1:10" ht="36.75" customHeight="1" x14ac:dyDescent="0.2">
      <c r="A54" s="177"/>
      <c r="B54" s="182" t="s">
        <v>60</v>
      </c>
      <c r="C54" s="183" t="s">
        <v>61</v>
      </c>
      <c r="D54" s="184"/>
      <c r="E54" s="184"/>
      <c r="F54" s="190" t="s">
        <v>24</v>
      </c>
      <c r="G54" s="191"/>
      <c r="H54" s="191"/>
      <c r="I54" s="191">
        <f>'SO 103 SO 103 Pol'!G124</f>
        <v>0</v>
      </c>
      <c r="J54" s="188" t="str">
        <f>IF(I59=0,"",I54/I59*100)</f>
        <v/>
      </c>
    </row>
    <row r="55" spans="1:10" ht="36.75" customHeight="1" x14ac:dyDescent="0.2">
      <c r="A55" s="177"/>
      <c r="B55" s="182" t="s">
        <v>62</v>
      </c>
      <c r="C55" s="183" t="s">
        <v>63</v>
      </c>
      <c r="D55" s="184"/>
      <c r="E55" s="184"/>
      <c r="F55" s="190" t="s">
        <v>24</v>
      </c>
      <c r="G55" s="191"/>
      <c r="H55" s="191"/>
      <c r="I55" s="191">
        <f>'SO 103 SO 103 Pol'!G163</f>
        <v>0</v>
      </c>
      <c r="J55" s="188" t="str">
        <f>IF(I59=0,"",I55/I59*100)</f>
        <v/>
      </c>
    </row>
    <row r="56" spans="1:10" ht="36.75" customHeight="1" x14ac:dyDescent="0.2">
      <c r="A56" s="177"/>
      <c r="B56" s="182" t="s">
        <v>64</v>
      </c>
      <c r="C56" s="183" t="s">
        <v>65</v>
      </c>
      <c r="D56" s="184"/>
      <c r="E56" s="184"/>
      <c r="F56" s="190" t="s">
        <v>24</v>
      </c>
      <c r="G56" s="191"/>
      <c r="H56" s="191"/>
      <c r="I56" s="191">
        <f>'SO 103 SO 103 Pol'!G176</f>
        <v>0</v>
      </c>
      <c r="J56" s="188" t="str">
        <f>IF(I59=0,"",I56/I59*100)</f>
        <v/>
      </c>
    </row>
    <row r="57" spans="1:10" ht="36.75" customHeight="1" x14ac:dyDescent="0.2">
      <c r="A57" s="177"/>
      <c r="B57" s="182" t="s">
        <v>66</v>
      </c>
      <c r="C57" s="183" t="s">
        <v>67</v>
      </c>
      <c r="D57" s="184"/>
      <c r="E57" s="184"/>
      <c r="F57" s="190" t="s">
        <v>24</v>
      </c>
      <c r="G57" s="191"/>
      <c r="H57" s="191"/>
      <c r="I57" s="191">
        <f>'SO 103 SO 103 Pol'!G196</f>
        <v>0</v>
      </c>
      <c r="J57" s="188" t="str">
        <f>IF(I59=0,"",I57/I59*100)</f>
        <v/>
      </c>
    </row>
    <row r="58" spans="1:10" ht="36.75" customHeight="1" x14ac:dyDescent="0.2">
      <c r="A58" s="177"/>
      <c r="B58" s="182" t="s">
        <v>68</v>
      </c>
      <c r="C58" s="183" t="s">
        <v>27</v>
      </c>
      <c r="D58" s="184"/>
      <c r="E58" s="184"/>
      <c r="F58" s="190" t="s">
        <v>68</v>
      </c>
      <c r="G58" s="191"/>
      <c r="H58" s="191"/>
      <c r="I58" s="191">
        <f>'VRN VRN Pol'!G8</f>
        <v>0</v>
      </c>
      <c r="J58" s="188" t="str">
        <f>IF(I59=0,"",I58/I59*100)</f>
        <v/>
      </c>
    </row>
    <row r="59" spans="1:10" ht="25.5" customHeight="1" x14ac:dyDescent="0.2">
      <c r="A59" s="178"/>
      <c r="B59" s="185" t="s">
        <v>1</v>
      </c>
      <c r="C59" s="186"/>
      <c r="D59" s="187"/>
      <c r="E59" s="187"/>
      <c r="F59" s="192"/>
      <c r="G59" s="193"/>
      <c r="H59" s="193"/>
      <c r="I59" s="193">
        <f>SUM(I52:I58)</f>
        <v>0</v>
      </c>
      <c r="J59" s="189">
        <f>SUM(J52:J58)</f>
        <v>0</v>
      </c>
    </row>
    <row r="60" spans="1:10" x14ac:dyDescent="0.2">
      <c r="F60" s="133"/>
      <c r="G60" s="133"/>
      <c r="H60" s="133"/>
      <c r="I60" s="133"/>
      <c r="J60" s="134"/>
    </row>
    <row r="61" spans="1:10" x14ac:dyDescent="0.2">
      <c r="F61" s="133"/>
      <c r="G61" s="133"/>
      <c r="H61" s="133"/>
      <c r="I61" s="133"/>
      <c r="J61" s="134"/>
    </row>
    <row r="62" spans="1:10" x14ac:dyDescent="0.2">
      <c r="F62" s="133"/>
      <c r="G62" s="133"/>
      <c r="H62" s="133"/>
      <c r="I62" s="133"/>
      <c r="J62" s="134"/>
    </row>
  </sheetData>
  <sheetProtection algorithmName="SHA-512" hashValue="IxJaDXsu5kJQh8ydUsbURed0QW+NUbO2PE/+owIYP6teu73hHWM+zJXzaFc02R5h8VEDkGRInkT4l0A4TLT8Zg==" saltValue="cozhKxgB1TyAx7cWTLwqf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nNcdFZLqTIWgQar7taqzU1nFJdeU/o8NW4Qaht9M7hiMBQ0L+gr47j8+RSq+5CSmcG5SY2SLoSKuoTGkCEJjnw==" saltValue="wl0GXbbAxQwk9lo8PNhaM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9B27-5495-43B1-B24D-E414918D20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70</v>
      </c>
      <c r="B1" s="195"/>
      <c r="C1" s="195"/>
      <c r="D1" s="195"/>
      <c r="E1" s="195"/>
      <c r="F1" s="195"/>
      <c r="G1" s="195"/>
      <c r="AG1" t="s">
        <v>71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72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72</v>
      </c>
      <c r="AG3" t="s">
        <v>73</v>
      </c>
    </row>
    <row r="4" spans="1:60" ht="24.95" customHeight="1" x14ac:dyDescent="0.2">
      <c r="A4" s="200" t="s">
        <v>9</v>
      </c>
      <c r="B4" s="201" t="s">
        <v>48</v>
      </c>
      <c r="C4" s="202" t="s">
        <v>49</v>
      </c>
      <c r="D4" s="203"/>
      <c r="E4" s="203"/>
      <c r="F4" s="203"/>
      <c r="G4" s="204"/>
      <c r="AG4" t="s">
        <v>74</v>
      </c>
    </row>
    <row r="5" spans="1:60" x14ac:dyDescent="0.2">
      <c r="D5" s="10"/>
    </row>
    <row r="6" spans="1:60" ht="38.25" x14ac:dyDescent="0.2">
      <c r="A6" s="206" t="s">
        <v>75</v>
      </c>
      <c r="B6" s="208" t="s">
        <v>76</v>
      </c>
      <c r="C6" s="208" t="s">
        <v>77</v>
      </c>
      <c r="D6" s="207" t="s">
        <v>78</v>
      </c>
      <c r="E6" s="206" t="s">
        <v>79</v>
      </c>
      <c r="F6" s="205" t="s">
        <v>80</v>
      </c>
      <c r="G6" s="206" t="s">
        <v>29</v>
      </c>
      <c r="H6" s="209" t="s">
        <v>30</v>
      </c>
      <c r="I6" s="209" t="s">
        <v>81</v>
      </c>
      <c r="J6" s="209" t="s">
        <v>31</v>
      </c>
      <c r="K6" s="209" t="s">
        <v>82</v>
      </c>
      <c r="L6" s="209" t="s">
        <v>83</v>
      </c>
      <c r="M6" s="209" t="s">
        <v>84</v>
      </c>
      <c r="N6" s="209" t="s">
        <v>85</v>
      </c>
      <c r="O6" s="209" t="s">
        <v>86</v>
      </c>
      <c r="P6" s="209" t="s">
        <v>87</v>
      </c>
      <c r="Q6" s="209" t="s">
        <v>88</v>
      </c>
      <c r="R6" s="209" t="s">
        <v>89</v>
      </c>
      <c r="S6" s="209" t="s">
        <v>90</v>
      </c>
      <c r="T6" s="209" t="s">
        <v>91</v>
      </c>
      <c r="U6" s="209" t="s">
        <v>92</v>
      </c>
      <c r="V6" s="209" t="s">
        <v>93</v>
      </c>
      <c r="W6" s="209" t="s">
        <v>94</v>
      </c>
      <c r="X6" s="209" t="s">
        <v>95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96</v>
      </c>
      <c r="B8" s="227" t="s">
        <v>56</v>
      </c>
      <c r="C8" s="245" t="s">
        <v>57</v>
      </c>
      <c r="D8" s="228"/>
      <c r="E8" s="229"/>
      <c r="F8" s="230"/>
      <c r="G8" s="230">
        <f>SUMIF(AG9:AG111,"&lt;&gt;NOR",G9:G111)</f>
        <v>0</v>
      </c>
      <c r="H8" s="230"/>
      <c r="I8" s="230">
        <f>SUM(I9:I111)</f>
        <v>0</v>
      </c>
      <c r="J8" s="230"/>
      <c r="K8" s="230">
        <f>SUM(K9:K111)</f>
        <v>0</v>
      </c>
      <c r="L8" s="230"/>
      <c r="M8" s="230">
        <f>SUM(M9:M111)</f>
        <v>0</v>
      </c>
      <c r="N8" s="230"/>
      <c r="O8" s="230">
        <f>SUM(O9:O111)</f>
        <v>0.04</v>
      </c>
      <c r="P8" s="230"/>
      <c r="Q8" s="230">
        <f>SUM(Q9:Q111)</f>
        <v>157.07999999999998</v>
      </c>
      <c r="R8" s="230"/>
      <c r="S8" s="230"/>
      <c r="T8" s="231"/>
      <c r="U8" s="225"/>
      <c r="V8" s="225">
        <f>SUM(V9:V111)</f>
        <v>98.95</v>
      </c>
      <c r="W8" s="225"/>
      <c r="X8" s="225"/>
      <c r="AG8" t="s">
        <v>97</v>
      </c>
    </row>
    <row r="9" spans="1:60" ht="22.5" outlineLevel="1" x14ac:dyDescent="0.2">
      <c r="A9" s="232">
        <v>1</v>
      </c>
      <c r="B9" s="233" t="s">
        <v>98</v>
      </c>
      <c r="C9" s="246" t="s">
        <v>99</v>
      </c>
      <c r="D9" s="234" t="s">
        <v>100</v>
      </c>
      <c r="E9" s="235">
        <v>761.2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101</v>
      </c>
      <c r="S9" s="237" t="s">
        <v>102</v>
      </c>
      <c r="T9" s="238" t="s">
        <v>102</v>
      </c>
      <c r="U9" s="219">
        <v>0.02</v>
      </c>
      <c r="V9" s="219">
        <f>ROUND(E9*U9,2)</f>
        <v>15.22</v>
      </c>
      <c r="W9" s="219"/>
      <c r="X9" s="219" t="s">
        <v>103</v>
      </c>
      <c r="Y9" s="210"/>
      <c r="Z9" s="210"/>
      <c r="AA9" s="210"/>
      <c r="AB9" s="210"/>
      <c r="AC9" s="210"/>
      <c r="AD9" s="210"/>
      <c r="AE9" s="210"/>
      <c r="AF9" s="210"/>
      <c r="AG9" s="210" t="s">
        <v>104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17"/>
      <c r="B10" s="218"/>
      <c r="C10" s="247" t="s">
        <v>105</v>
      </c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106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9" t="str">
        <f>C10</f>
        <v>s případným nutným přemístěním hromad nebo dočasných skládek na místo potřeby ze vzdálenosti do 30 m, v rovině nebo ve svahu do 1 : 5,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8" t="s">
        <v>107</v>
      </c>
      <c r="D11" s="241"/>
      <c r="E11" s="241"/>
      <c r="F11" s="241"/>
      <c r="G11" s="241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108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9" t="s">
        <v>109</v>
      </c>
      <c r="D12" s="223"/>
      <c r="E12" s="224">
        <v>761.2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110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50"/>
      <c r="D13" s="242"/>
      <c r="E13" s="242"/>
      <c r="F13" s="242"/>
      <c r="G13" s="242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111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2">
        <v>2</v>
      </c>
      <c r="B14" s="233" t="s">
        <v>112</v>
      </c>
      <c r="C14" s="246" t="s">
        <v>113</v>
      </c>
      <c r="D14" s="234" t="s">
        <v>100</v>
      </c>
      <c r="E14" s="235">
        <v>761.2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114</v>
      </c>
      <c r="S14" s="237" t="s">
        <v>102</v>
      </c>
      <c r="T14" s="238" t="s">
        <v>102</v>
      </c>
      <c r="U14" s="219">
        <v>0.11</v>
      </c>
      <c r="V14" s="219">
        <f>ROUND(E14*U14,2)</f>
        <v>83.73</v>
      </c>
      <c r="W14" s="219"/>
      <c r="X14" s="219" t="s">
        <v>103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104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7" t="s">
        <v>115</v>
      </c>
      <c r="D15" s="240"/>
      <c r="E15" s="240"/>
      <c r="F15" s="240"/>
      <c r="G15" s="240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106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9" t="s">
        <v>109</v>
      </c>
      <c r="D16" s="223"/>
      <c r="E16" s="224">
        <v>761.2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110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50"/>
      <c r="D17" s="242"/>
      <c r="E17" s="242"/>
      <c r="F17" s="242"/>
      <c r="G17" s="242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111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2">
        <v>3</v>
      </c>
      <c r="B18" s="233" t="s">
        <v>116</v>
      </c>
      <c r="C18" s="246" t="s">
        <v>117</v>
      </c>
      <c r="D18" s="234" t="s">
        <v>118</v>
      </c>
      <c r="E18" s="235">
        <v>1034.76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/>
      <c r="S18" s="237" t="s">
        <v>102</v>
      </c>
      <c r="T18" s="238" t="s">
        <v>119</v>
      </c>
      <c r="U18" s="219">
        <v>0</v>
      </c>
      <c r="V18" s="219">
        <f>ROUND(E18*U18,2)</f>
        <v>0</v>
      </c>
      <c r="W18" s="219"/>
      <c r="X18" s="219" t="s">
        <v>120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121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51" t="s">
        <v>122</v>
      </c>
      <c r="D19" s="243"/>
      <c r="E19" s="243"/>
      <c r="F19" s="243"/>
      <c r="G19" s="243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108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9" t="s">
        <v>123</v>
      </c>
      <c r="D20" s="223"/>
      <c r="E20" s="224">
        <v>886.32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110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9" t="s">
        <v>124</v>
      </c>
      <c r="D21" s="223"/>
      <c r="E21" s="224">
        <v>3.6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110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9" t="s">
        <v>125</v>
      </c>
      <c r="D22" s="223"/>
      <c r="E22" s="224">
        <v>35.64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110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9" t="s">
        <v>126</v>
      </c>
      <c r="D23" s="223"/>
      <c r="E23" s="224">
        <v>83.76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110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9" t="s">
        <v>127</v>
      </c>
      <c r="D24" s="223"/>
      <c r="E24" s="224">
        <v>25.44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110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50"/>
      <c r="D25" s="242"/>
      <c r="E25" s="242"/>
      <c r="F25" s="242"/>
      <c r="G25" s="242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111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2">
        <v>4</v>
      </c>
      <c r="B26" s="233" t="s">
        <v>128</v>
      </c>
      <c r="C26" s="246" t="s">
        <v>129</v>
      </c>
      <c r="D26" s="234" t="s">
        <v>118</v>
      </c>
      <c r="E26" s="235">
        <v>1.5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2.2000000000000002</v>
      </c>
      <c r="Q26" s="237">
        <f>ROUND(E26*P26,2)</f>
        <v>3.3</v>
      </c>
      <c r="R26" s="237"/>
      <c r="S26" s="237" t="s">
        <v>102</v>
      </c>
      <c r="T26" s="238" t="s">
        <v>102</v>
      </c>
      <c r="U26" s="219">
        <v>0</v>
      </c>
      <c r="V26" s="219">
        <f>ROUND(E26*U26,2)</f>
        <v>0</v>
      </c>
      <c r="W26" s="219"/>
      <c r="X26" s="219" t="s">
        <v>120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121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1" x14ac:dyDescent="0.2">
      <c r="A27" s="217"/>
      <c r="B27" s="218"/>
      <c r="C27" s="251" t="s">
        <v>130</v>
      </c>
      <c r="D27" s="243"/>
      <c r="E27" s="243"/>
      <c r="F27" s="243"/>
      <c r="G27" s="243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108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39" t="str">
        <f>C27</f>
        <v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v>
      </c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17"/>
      <c r="B28" s="218"/>
      <c r="C28" s="249" t="s">
        <v>131</v>
      </c>
      <c r="D28" s="223"/>
      <c r="E28" s="224">
        <v>1.5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110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0"/>
      <c r="D29" s="242"/>
      <c r="E29" s="242"/>
      <c r="F29" s="242"/>
      <c r="G29" s="242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111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2">
        <v>5</v>
      </c>
      <c r="B30" s="233" t="s">
        <v>132</v>
      </c>
      <c r="C30" s="246" t="s">
        <v>133</v>
      </c>
      <c r="D30" s="234" t="s">
        <v>118</v>
      </c>
      <c r="E30" s="235">
        <v>14.85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2</v>
      </c>
      <c r="Q30" s="237">
        <f>ROUND(E30*P30,2)</f>
        <v>29.7</v>
      </c>
      <c r="R30" s="237"/>
      <c r="S30" s="237" t="s">
        <v>102</v>
      </c>
      <c r="T30" s="238" t="s">
        <v>102</v>
      </c>
      <c r="U30" s="219">
        <v>0</v>
      </c>
      <c r="V30" s="219">
        <f>ROUND(E30*U30,2)</f>
        <v>0</v>
      </c>
      <c r="W30" s="219"/>
      <c r="X30" s="219" t="s">
        <v>120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121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17"/>
      <c r="B31" s="218"/>
      <c r="C31" s="251" t="s">
        <v>134</v>
      </c>
      <c r="D31" s="243"/>
      <c r="E31" s="243"/>
      <c r="F31" s="243"/>
      <c r="G31" s="243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108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39" t="str">
        <f>C31</f>
        <v>Položka zahrnuje veškerou manipulaci s vybouranou sutí a s vybouranými hmotami vč. uložení na skládku. Kostky budou očištěny, poskládány na paletku a odvezeny do aareálu technických služeb.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9" t="s">
        <v>135</v>
      </c>
      <c r="D32" s="223"/>
      <c r="E32" s="224">
        <v>14.85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110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50"/>
      <c r="D33" s="242"/>
      <c r="E33" s="242"/>
      <c r="F33" s="242"/>
      <c r="G33" s="242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111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2">
        <v>6</v>
      </c>
      <c r="B34" s="233" t="s">
        <v>136</v>
      </c>
      <c r="C34" s="246" t="s">
        <v>137</v>
      </c>
      <c r="D34" s="234" t="s">
        <v>118</v>
      </c>
      <c r="E34" s="235">
        <v>34.9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0</v>
      </c>
      <c r="O34" s="237">
        <f>ROUND(E34*N34,2)</f>
        <v>0</v>
      </c>
      <c r="P34" s="237">
        <v>2.2080000000000002</v>
      </c>
      <c r="Q34" s="237">
        <f>ROUND(E34*P34,2)</f>
        <v>77.06</v>
      </c>
      <c r="R34" s="237"/>
      <c r="S34" s="237" t="s">
        <v>102</v>
      </c>
      <c r="T34" s="238" t="s">
        <v>102</v>
      </c>
      <c r="U34" s="219">
        <v>0</v>
      </c>
      <c r="V34" s="219">
        <f>ROUND(E34*U34,2)</f>
        <v>0</v>
      </c>
      <c r="W34" s="219"/>
      <c r="X34" s="219" t="s">
        <v>120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121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3.75" outlineLevel="1" x14ac:dyDescent="0.2">
      <c r="A35" s="217"/>
      <c r="B35" s="218"/>
      <c r="C35" s="251" t="s">
        <v>130</v>
      </c>
      <c r="D35" s="243"/>
      <c r="E35" s="243"/>
      <c r="F35" s="243"/>
      <c r="G35" s="243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108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9" t="str">
        <f>C35</f>
        <v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9" t="s">
        <v>138</v>
      </c>
      <c r="D36" s="223"/>
      <c r="E36" s="224">
        <v>34.9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110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0"/>
      <c r="D37" s="242"/>
      <c r="E37" s="242"/>
      <c r="F37" s="242"/>
      <c r="G37" s="242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111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2">
        <v>7</v>
      </c>
      <c r="B38" s="233" t="s">
        <v>139</v>
      </c>
      <c r="C38" s="246" t="s">
        <v>140</v>
      </c>
      <c r="D38" s="234" t="s">
        <v>118</v>
      </c>
      <c r="E38" s="235">
        <v>10.6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2.64</v>
      </c>
      <c r="Q38" s="237">
        <f>ROUND(E38*P38,2)</f>
        <v>27.98</v>
      </c>
      <c r="R38" s="237"/>
      <c r="S38" s="237" t="s">
        <v>102</v>
      </c>
      <c r="T38" s="238" t="s">
        <v>102</v>
      </c>
      <c r="U38" s="219">
        <v>0</v>
      </c>
      <c r="V38" s="219">
        <f>ROUND(E38*U38,2)</f>
        <v>0</v>
      </c>
      <c r="W38" s="219"/>
      <c r="X38" s="219" t="s">
        <v>120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121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3.75" outlineLevel="1" x14ac:dyDescent="0.2">
      <c r="A39" s="217"/>
      <c r="B39" s="218"/>
      <c r="C39" s="251" t="s">
        <v>130</v>
      </c>
      <c r="D39" s="243"/>
      <c r="E39" s="243"/>
      <c r="F39" s="243"/>
      <c r="G39" s="243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108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39" t="str">
        <f>C39</f>
        <v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v>
      </c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17"/>
      <c r="B40" s="218"/>
      <c r="C40" s="249" t="s">
        <v>141</v>
      </c>
      <c r="D40" s="223"/>
      <c r="E40" s="224">
        <v>10.6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110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0"/>
      <c r="D41" s="242"/>
      <c r="E41" s="242"/>
      <c r="F41" s="242"/>
      <c r="G41" s="242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111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2">
        <v>8</v>
      </c>
      <c r="B42" s="233" t="s">
        <v>142</v>
      </c>
      <c r="C42" s="246" t="s">
        <v>143</v>
      </c>
      <c r="D42" s="234" t="s">
        <v>144</v>
      </c>
      <c r="E42" s="235">
        <v>70.5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0.27</v>
      </c>
      <c r="Q42" s="237">
        <f>ROUND(E42*P42,2)</f>
        <v>19.04</v>
      </c>
      <c r="R42" s="237"/>
      <c r="S42" s="237" t="s">
        <v>102</v>
      </c>
      <c r="T42" s="238" t="s">
        <v>102</v>
      </c>
      <c r="U42" s="219">
        <v>0</v>
      </c>
      <c r="V42" s="219">
        <f>ROUND(E42*U42,2)</f>
        <v>0</v>
      </c>
      <c r="W42" s="219"/>
      <c r="X42" s="219" t="s">
        <v>120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121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3.75" outlineLevel="1" x14ac:dyDescent="0.2">
      <c r="A43" s="217"/>
      <c r="B43" s="218"/>
      <c r="C43" s="251" t="s">
        <v>130</v>
      </c>
      <c r="D43" s="243"/>
      <c r="E43" s="243"/>
      <c r="F43" s="243"/>
      <c r="G43" s="243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108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39" t="str">
        <f>C43</f>
        <v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v>
      </c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17"/>
      <c r="B44" s="218"/>
      <c r="C44" s="249" t="s">
        <v>145</v>
      </c>
      <c r="D44" s="223"/>
      <c r="E44" s="224">
        <v>70.5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110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50"/>
      <c r="D45" s="242"/>
      <c r="E45" s="242"/>
      <c r="F45" s="242"/>
      <c r="G45" s="242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111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2">
        <v>9</v>
      </c>
      <c r="B46" s="233" t="s">
        <v>146</v>
      </c>
      <c r="C46" s="246" t="s">
        <v>147</v>
      </c>
      <c r="D46" s="234" t="s">
        <v>118</v>
      </c>
      <c r="E46" s="235">
        <v>114.18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102</v>
      </c>
      <c r="T46" s="238" t="s">
        <v>102</v>
      </c>
      <c r="U46" s="219">
        <v>0</v>
      </c>
      <c r="V46" s="219">
        <f>ROUND(E46*U46,2)</f>
        <v>0</v>
      </c>
      <c r="W46" s="219"/>
      <c r="X46" s="219" t="s">
        <v>120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121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1" t="s">
        <v>148</v>
      </c>
      <c r="D47" s="243"/>
      <c r="E47" s="243"/>
      <c r="F47" s="243"/>
      <c r="G47" s="243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108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8" t="s">
        <v>149</v>
      </c>
      <c r="D48" s="241"/>
      <c r="E48" s="241"/>
      <c r="F48" s="241"/>
      <c r="G48" s="241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108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17"/>
      <c r="B49" s="218"/>
      <c r="C49" s="248" t="s">
        <v>150</v>
      </c>
      <c r="D49" s="241"/>
      <c r="E49" s="241"/>
      <c r="F49" s="241"/>
      <c r="G49" s="241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108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39" t="str">
        <f>C49</f>
        <v>- úprava  ukládaného  materiálu  vlhčením,  tříděním,  promícháním  nebo  vysoušením,  příp. jiné úpravy za účelem zlepšení jeho  mech. vlastností</v>
      </c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8" t="s">
        <v>290</v>
      </c>
      <c r="D50" s="241"/>
      <c r="E50" s="241"/>
      <c r="F50" s="241"/>
      <c r="G50" s="241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108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8" t="s">
        <v>151</v>
      </c>
      <c r="D51" s="241"/>
      <c r="E51" s="241"/>
      <c r="F51" s="241"/>
      <c r="G51" s="241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108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8" t="s">
        <v>152</v>
      </c>
      <c r="D52" s="241"/>
      <c r="E52" s="241"/>
      <c r="F52" s="241"/>
      <c r="G52" s="241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108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8" t="s">
        <v>153</v>
      </c>
      <c r="D53" s="241"/>
      <c r="E53" s="241"/>
      <c r="F53" s="241"/>
      <c r="G53" s="241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108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8" t="s">
        <v>154</v>
      </c>
      <c r="D54" s="241"/>
      <c r="E54" s="241"/>
      <c r="F54" s="241"/>
      <c r="G54" s="241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108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8" t="s">
        <v>155</v>
      </c>
      <c r="D55" s="241"/>
      <c r="E55" s="241"/>
      <c r="F55" s="241"/>
      <c r="G55" s="241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108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8" t="s">
        <v>156</v>
      </c>
      <c r="D56" s="241"/>
      <c r="E56" s="241"/>
      <c r="F56" s="241"/>
      <c r="G56" s="241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108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8" t="s">
        <v>157</v>
      </c>
      <c r="D57" s="241"/>
      <c r="E57" s="241"/>
      <c r="F57" s="241"/>
      <c r="G57" s="241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108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8" t="s">
        <v>158</v>
      </c>
      <c r="D58" s="241"/>
      <c r="E58" s="241"/>
      <c r="F58" s="241"/>
      <c r="G58" s="241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108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8" t="s">
        <v>159</v>
      </c>
      <c r="D59" s="241"/>
      <c r="E59" s="241"/>
      <c r="F59" s="241"/>
      <c r="G59" s="241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108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48" t="s">
        <v>160</v>
      </c>
      <c r="D60" s="241"/>
      <c r="E60" s="241"/>
      <c r="F60" s="241"/>
      <c r="G60" s="241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108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8" t="s">
        <v>161</v>
      </c>
      <c r="D61" s="241"/>
      <c r="E61" s="241"/>
      <c r="F61" s="241"/>
      <c r="G61" s="241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108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8" t="s">
        <v>162</v>
      </c>
      <c r="D62" s="241"/>
      <c r="E62" s="241"/>
      <c r="F62" s="241"/>
      <c r="G62" s="241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108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48" t="s">
        <v>163</v>
      </c>
      <c r="D63" s="241"/>
      <c r="E63" s="241"/>
      <c r="F63" s="241"/>
      <c r="G63" s="241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108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17"/>
      <c r="B64" s="218"/>
      <c r="C64" s="248" t="s">
        <v>164</v>
      </c>
      <c r="D64" s="241"/>
      <c r="E64" s="241"/>
      <c r="F64" s="241"/>
      <c r="G64" s="241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108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39" t="str">
        <f>C64</f>
        <v>- veškeré  pomocné konstrukce umožňující provedení  zemní konstrukce  (příjezdy,  sjezdy,  nájezdy, lešení, podpěrné konstrukce, přemostění, zpevněné plochy, zakrytí a pod.)</v>
      </c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8" t="s">
        <v>165</v>
      </c>
      <c r="D65" s="241"/>
      <c r="E65" s="241"/>
      <c r="F65" s="241"/>
      <c r="G65" s="241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108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17"/>
      <c r="B66" s="218"/>
      <c r="C66" s="249" t="s">
        <v>166</v>
      </c>
      <c r="D66" s="223"/>
      <c r="E66" s="224">
        <v>114.18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110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9" t="s">
        <v>167</v>
      </c>
      <c r="D67" s="223"/>
      <c r="E67" s="224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110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50"/>
      <c r="D68" s="242"/>
      <c r="E68" s="242"/>
      <c r="F68" s="242"/>
      <c r="G68" s="242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111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2">
        <v>10</v>
      </c>
      <c r="B69" s="233" t="s">
        <v>168</v>
      </c>
      <c r="C69" s="246" t="s">
        <v>169</v>
      </c>
      <c r="D69" s="234" t="s">
        <v>170</v>
      </c>
      <c r="E69" s="235">
        <v>1606.78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/>
      <c r="S69" s="237" t="s">
        <v>102</v>
      </c>
      <c r="T69" s="238" t="s">
        <v>102</v>
      </c>
      <c r="U69" s="219">
        <v>0</v>
      </c>
      <c r="V69" s="219">
        <f>ROUND(E69*U69,2)</f>
        <v>0</v>
      </c>
      <c r="W69" s="219"/>
      <c r="X69" s="219" t="s">
        <v>120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121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17"/>
      <c r="B70" s="218"/>
      <c r="C70" s="251" t="s">
        <v>171</v>
      </c>
      <c r="D70" s="243"/>
      <c r="E70" s="243"/>
      <c r="F70" s="243"/>
      <c r="G70" s="243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108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39" t="str">
        <f>C70</f>
        <v>•provést zhutnění podkladní vrstvy ze štěrkodrti na požadovanou hodnotu (vrstva musí splňovat požadavek na parametr Edef,2 = 70 Mpa),</v>
      </c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17"/>
      <c r="B71" s="218"/>
      <c r="C71" s="248" t="s">
        <v>172</v>
      </c>
      <c r="D71" s="241"/>
      <c r="E71" s="241"/>
      <c r="F71" s="241"/>
      <c r="G71" s="241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108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39" t="str">
        <f>C71</f>
        <v>•provést vyrovnání nerovností podkladní vrstvy štěrkodrtí z přírodního kameniva (reprofilace stávající vrstvy do požadovaných sklonových poměrů),</v>
      </c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8" t="s">
        <v>173</v>
      </c>
      <c r="D72" s="241"/>
      <c r="E72" s="241"/>
      <c r="F72" s="241"/>
      <c r="G72" s="241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108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49" t="s">
        <v>174</v>
      </c>
      <c r="D73" s="223"/>
      <c r="E73" s="224">
        <v>1606.78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110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50"/>
      <c r="D74" s="242"/>
      <c r="E74" s="242"/>
      <c r="F74" s="242"/>
      <c r="G74" s="242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111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2">
        <v>11</v>
      </c>
      <c r="B75" s="233" t="s">
        <v>175</v>
      </c>
      <c r="C75" s="246" t="s">
        <v>176</v>
      </c>
      <c r="D75" s="234" t="s">
        <v>170</v>
      </c>
      <c r="E75" s="235">
        <v>724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3.0000000000000001E-5</v>
      </c>
      <c r="O75" s="237">
        <f>ROUND(E75*N75,2)</f>
        <v>0.02</v>
      </c>
      <c r="P75" s="237">
        <v>0</v>
      </c>
      <c r="Q75" s="237">
        <f>ROUND(E75*P75,2)</f>
        <v>0</v>
      </c>
      <c r="R75" s="237"/>
      <c r="S75" s="237" t="s">
        <v>102</v>
      </c>
      <c r="T75" s="238" t="s">
        <v>102</v>
      </c>
      <c r="U75" s="219">
        <v>0</v>
      </c>
      <c r="V75" s="219">
        <f>ROUND(E75*U75,2)</f>
        <v>0</v>
      </c>
      <c r="W75" s="219"/>
      <c r="X75" s="219" t="s">
        <v>120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121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1" t="s">
        <v>177</v>
      </c>
      <c r="D76" s="243"/>
      <c r="E76" s="243"/>
      <c r="F76" s="243"/>
      <c r="G76" s="243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108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39" t="str">
        <f>C76</f>
        <v>Zahrnuje dodání předepsané travní směsi, její výsev na ornici, zalévání, první pokosení, to vše bez ohledu na sklon terénu</v>
      </c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9" t="s">
        <v>178</v>
      </c>
      <c r="D77" s="223"/>
      <c r="E77" s="224">
        <v>724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110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50"/>
      <c r="D78" s="242"/>
      <c r="E78" s="242"/>
      <c r="F78" s="242"/>
      <c r="G78" s="242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111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2">
        <v>12</v>
      </c>
      <c r="B79" s="233" t="s">
        <v>175</v>
      </c>
      <c r="C79" s="246" t="s">
        <v>176</v>
      </c>
      <c r="D79" s="234" t="s">
        <v>170</v>
      </c>
      <c r="E79" s="235">
        <v>761.2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3.0000000000000001E-5</v>
      </c>
      <c r="O79" s="237">
        <f>ROUND(E79*N79,2)</f>
        <v>0.02</v>
      </c>
      <c r="P79" s="237">
        <v>0</v>
      </c>
      <c r="Q79" s="237">
        <f>ROUND(E79*P79,2)</f>
        <v>0</v>
      </c>
      <c r="R79" s="237"/>
      <c r="S79" s="237" t="s">
        <v>102</v>
      </c>
      <c r="T79" s="238" t="s">
        <v>102</v>
      </c>
      <c r="U79" s="219">
        <v>0</v>
      </c>
      <c r="V79" s="219">
        <f>ROUND(E79*U79,2)</f>
        <v>0</v>
      </c>
      <c r="W79" s="219"/>
      <c r="X79" s="219" t="s">
        <v>120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121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51" t="s">
        <v>177</v>
      </c>
      <c r="D80" s="243"/>
      <c r="E80" s="243"/>
      <c r="F80" s="243"/>
      <c r="G80" s="243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108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39" t="str">
        <f>C80</f>
        <v>Zahrnuje dodání předepsané travní směsi, její výsev na ornici, zalévání, první pokosení, to vše bez ohledu na sklon terénu</v>
      </c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9" t="s">
        <v>109</v>
      </c>
      <c r="D81" s="223"/>
      <c r="E81" s="224">
        <v>761.2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110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50"/>
      <c r="D82" s="242"/>
      <c r="E82" s="242"/>
      <c r="F82" s="242"/>
      <c r="G82" s="242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111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2">
        <v>13</v>
      </c>
      <c r="B83" s="233" t="s">
        <v>179</v>
      </c>
      <c r="C83" s="246" t="s">
        <v>180</v>
      </c>
      <c r="D83" s="234" t="s">
        <v>118</v>
      </c>
      <c r="E83" s="235">
        <v>1000.5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21</v>
      </c>
      <c r="M83" s="237">
        <f>G83*(1+L83/100)</f>
        <v>0</v>
      </c>
      <c r="N83" s="237">
        <v>0</v>
      </c>
      <c r="O83" s="237">
        <f>ROUND(E83*N83,2)</f>
        <v>0</v>
      </c>
      <c r="P83" s="237">
        <v>0</v>
      </c>
      <c r="Q83" s="237">
        <f>ROUND(E83*P83,2)</f>
        <v>0</v>
      </c>
      <c r="R83" s="237"/>
      <c r="S83" s="237" t="s">
        <v>181</v>
      </c>
      <c r="T83" s="238" t="s">
        <v>182</v>
      </c>
      <c r="U83" s="219">
        <v>0</v>
      </c>
      <c r="V83" s="219">
        <f>ROUND(E83*U83,2)</f>
        <v>0</v>
      </c>
      <c r="W83" s="219"/>
      <c r="X83" s="219" t="s">
        <v>120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121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51" t="s">
        <v>148</v>
      </c>
      <c r="D84" s="243"/>
      <c r="E84" s="243"/>
      <c r="F84" s="243"/>
      <c r="G84" s="243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108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8" t="s">
        <v>183</v>
      </c>
      <c r="D85" s="241"/>
      <c r="E85" s="241"/>
      <c r="F85" s="241"/>
      <c r="G85" s="241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108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8" t="s">
        <v>184</v>
      </c>
      <c r="D86" s="241"/>
      <c r="E86" s="241"/>
      <c r="F86" s="241"/>
      <c r="G86" s="241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108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48" t="s">
        <v>185</v>
      </c>
      <c r="D87" s="241"/>
      <c r="E87" s="241"/>
      <c r="F87" s="241"/>
      <c r="G87" s="241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108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8" t="s">
        <v>186</v>
      </c>
      <c r="D88" s="241"/>
      <c r="E88" s="241"/>
      <c r="F88" s="241"/>
      <c r="G88" s="241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108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39" t="str">
        <f>C88</f>
        <v>- ztížení vykopávek v blízkosti podzemního vedení, konstrukcí a objektů vč. jejich dočasného zajištění</v>
      </c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8" t="s">
        <v>187</v>
      </c>
      <c r="D89" s="241"/>
      <c r="E89" s="241"/>
      <c r="F89" s="241"/>
      <c r="G89" s="241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108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8" t="s">
        <v>188</v>
      </c>
      <c r="D90" s="241"/>
      <c r="E90" s="241"/>
      <c r="F90" s="241"/>
      <c r="G90" s="241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108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48" t="s">
        <v>189</v>
      </c>
      <c r="D91" s="241"/>
      <c r="E91" s="241"/>
      <c r="F91" s="241"/>
      <c r="G91" s="241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0"/>
      <c r="Z91" s="210"/>
      <c r="AA91" s="210"/>
      <c r="AB91" s="210"/>
      <c r="AC91" s="210"/>
      <c r="AD91" s="210"/>
      <c r="AE91" s="210"/>
      <c r="AF91" s="210"/>
      <c r="AG91" s="210" t="s">
        <v>108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8" t="s">
        <v>190</v>
      </c>
      <c r="D92" s="241"/>
      <c r="E92" s="241"/>
      <c r="F92" s="241"/>
      <c r="G92" s="241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108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39" t="str">
        <f>C92</f>
        <v>- čerpání vody vč. čerpacích jímek, potrubí a pohotovostní čerpací soupravy (viz ustanovení k pol. 1151,2)</v>
      </c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48" t="s">
        <v>191</v>
      </c>
      <c r="D93" s="241"/>
      <c r="E93" s="241"/>
      <c r="F93" s="241"/>
      <c r="G93" s="241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108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8" t="s">
        <v>192</v>
      </c>
      <c r="D94" s="241"/>
      <c r="E94" s="241"/>
      <c r="F94" s="241"/>
      <c r="G94" s="241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108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8" t="s">
        <v>193</v>
      </c>
      <c r="D95" s="241"/>
      <c r="E95" s="241"/>
      <c r="F95" s="241"/>
      <c r="G95" s="241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108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8" t="s">
        <v>194</v>
      </c>
      <c r="D96" s="241"/>
      <c r="E96" s="241"/>
      <c r="F96" s="241"/>
      <c r="G96" s="241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108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39" t="str">
        <f>C96</f>
        <v>- svahování a přesvah. svahů do konečného tvaru, výměna hornin v podloží a v pláni znehodnocené klimatickými vlivy</v>
      </c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8" t="s">
        <v>195</v>
      </c>
      <c r="D97" s="241"/>
      <c r="E97" s="241"/>
      <c r="F97" s="241"/>
      <c r="G97" s="241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108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8" t="s">
        <v>196</v>
      </c>
      <c r="D98" s="241"/>
      <c r="E98" s="241"/>
      <c r="F98" s="241"/>
      <c r="G98" s="241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108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48" t="s">
        <v>197</v>
      </c>
      <c r="D99" s="241"/>
      <c r="E99" s="241"/>
      <c r="F99" s="241"/>
      <c r="G99" s="241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108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8" t="s">
        <v>198</v>
      </c>
      <c r="D100" s="241"/>
      <c r="E100" s="241"/>
      <c r="F100" s="241"/>
      <c r="G100" s="241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108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48" t="s">
        <v>199</v>
      </c>
      <c r="D101" s="241"/>
      <c r="E101" s="241"/>
      <c r="F101" s="241"/>
      <c r="G101" s="241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108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48" t="s">
        <v>200</v>
      </c>
      <c r="D102" s="241"/>
      <c r="E102" s="241"/>
      <c r="F102" s="241"/>
      <c r="G102" s="241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108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48" t="s">
        <v>201</v>
      </c>
      <c r="D103" s="241"/>
      <c r="E103" s="241"/>
      <c r="F103" s="241"/>
      <c r="G103" s="241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108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8" t="s">
        <v>202</v>
      </c>
      <c r="D104" s="241"/>
      <c r="E104" s="241"/>
      <c r="F104" s="241"/>
      <c r="G104" s="241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108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17"/>
      <c r="B105" s="218"/>
      <c r="C105" s="248" t="s">
        <v>203</v>
      </c>
      <c r="D105" s="241"/>
      <c r="E105" s="241"/>
      <c r="F105" s="241"/>
      <c r="G105" s="241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108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39" t="str">
        <f>C105</f>
        <v>- veškeré pomocné konstrukce umožňující provedení vykopávky (příjezdy, sjezdy, nájezdy, lešení, podpěr. konstr., přemostění, zpevněné plochy, zakrytí a pod.)</v>
      </c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48" t="s">
        <v>204</v>
      </c>
      <c r="D106" s="241"/>
      <c r="E106" s="241"/>
      <c r="F106" s="241"/>
      <c r="G106" s="241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108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17"/>
      <c r="B107" s="218"/>
      <c r="C107" s="248" t="s">
        <v>205</v>
      </c>
      <c r="D107" s="241"/>
      <c r="E107" s="241"/>
      <c r="F107" s="241"/>
      <c r="G107" s="241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108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39" t="str">
        <f>C107</f>
        <v>(Předpokládaná odovozová vzdálenost je 20 km, v případě větší odovozové vzdálenosti, nutno nacenit dle skutečné vzdálenosti skládky, nebo recyklačního dvora zhotovitele)</v>
      </c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17"/>
      <c r="B108" s="218"/>
      <c r="C108" s="249" t="s">
        <v>206</v>
      </c>
      <c r="D108" s="223"/>
      <c r="E108" s="224">
        <v>672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110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9" t="s">
        <v>207</v>
      </c>
      <c r="D109" s="223"/>
      <c r="E109" s="224">
        <v>88.5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110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9" t="s">
        <v>208</v>
      </c>
      <c r="D110" s="223"/>
      <c r="E110" s="224">
        <v>240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110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50"/>
      <c r="D111" s="242"/>
      <c r="E111" s="242"/>
      <c r="F111" s="242"/>
      <c r="G111" s="242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111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26" t="s">
        <v>96</v>
      </c>
      <c r="B112" s="227" t="s">
        <v>58</v>
      </c>
      <c r="C112" s="245" t="s">
        <v>59</v>
      </c>
      <c r="D112" s="228"/>
      <c r="E112" s="229"/>
      <c r="F112" s="230"/>
      <c r="G112" s="230">
        <f>SUMIF(AG113:AG123,"&lt;&gt;NOR",G113:G123)</f>
        <v>0</v>
      </c>
      <c r="H112" s="230"/>
      <c r="I112" s="230">
        <f>SUM(I113:I123)</f>
        <v>0</v>
      </c>
      <c r="J112" s="230"/>
      <c r="K112" s="230">
        <f>SUM(K113:K123)</f>
        <v>0</v>
      </c>
      <c r="L112" s="230"/>
      <c r="M112" s="230">
        <f>SUM(M113:M123)</f>
        <v>0</v>
      </c>
      <c r="N112" s="230"/>
      <c r="O112" s="230">
        <f>SUM(O113:O123)</f>
        <v>0</v>
      </c>
      <c r="P112" s="230"/>
      <c r="Q112" s="230">
        <f>SUM(Q113:Q123)</f>
        <v>0</v>
      </c>
      <c r="R112" s="230"/>
      <c r="S112" s="230"/>
      <c r="T112" s="231"/>
      <c r="U112" s="225"/>
      <c r="V112" s="225">
        <f>SUM(V113:V123)</f>
        <v>0</v>
      </c>
      <c r="W112" s="225"/>
      <c r="X112" s="225"/>
      <c r="AG112" t="s">
        <v>97</v>
      </c>
    </row>
    <row r="113" spans="1:60" outlineLevel="1" x14ac:dyDescent="0.2">
      <c r="A113" s="232">
        <v>14</v>
      </c>
      <c r="B113" s="233" t="s">
        <v>209</v>
      </c>
      <c r="C113" s="246" t="s">
        <v>210</v>
      </c>
      <c r="D113" s="234" t="s">
        <v>170</v>
      </c>
      <c r="E113" s="235">
        <v>1534.72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7"/>
      <c r="S113" s="237" t="s">
        <v>102</v>
      </c>
      <c r="T113" s="238" t="s">
        <v>211</v>
      </c>
      <c r="U113" s="219">
        <v>0</v>
      </c>
      <c r="V113" s="219">
        <f>ROUND(E113*U113,2)</f>
        <v>0</v>
      </c>
      <c r="W113" s="219"/>
      <c r="X113" s="219" t="s">
        <v>120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121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1" t="s">
        <v>212</v>
      </c>
      <c r="D114" s="243"/>
      <c r="E114" s="243"/>
      <c r="F114" s="243"/>
      <c r="G114" s="243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108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48" t="s">
        <v>213</v>
      </c>
      <c r="D115" s="241"/>
      <c r="E115" s="241"/>
      <c r="F115" s="241"/>
      <c r="G115" s="241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108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48" t="s">
        <v>214</v>
      </c>
      <c r="D116" s="241"/>
      <c r="E116" s="241"/>
      <c r="F116" s="241"/>
      <c r="G116" s="241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108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48" t="s">
        <v>215</v>
      </c>
      <c r="D117" s="241"/>
      <c r="E117" s="241"/>
      <c r="F117" s="241"/>
      <c r="G117" s="241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108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48" t="s">
        <v>216</v>
      </c>
      <c r="D118" s="241"/>
      <c r="E118" s="241"/>
      <c r="F118" s="241"/>
      <c r="G118" s="241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108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48" t="s">
        <v>217</v>
      </c>
      <c r="D119" s="241"/>
      <c r="E119" s="241"/>
      <c r="F119" s="241"/>
      <c r="G119" s="241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108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8" t="s">
        <v>218</v>
      </c>
      <c r="D120" s="241"/>
      <c r="E120" s="241"/>
      <c r="F120" s="241"/>
      <c r="G120" s="241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108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48" t="s">
        <v>219</v>
      </c>
      <c r="D121" s="241"/>
      <c r="E121" s="241"/>
      <c r="F121" s="241"/>
      <c r="G121" s="241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108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49" t="s">
        <v>220</v>
      </c>
      <c r="D122" s="223"/>
      <c r="E122" s="224">
        <v>1534.72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110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0"/>
      <c r="D123" s="242"/>
      <c r="E123" s="242"/>
      <c r="F123" s="242"/>
      <c r="G123" s="242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111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26" t="s">
        <v>96</v>
      </c>
      <c r="B124" s="227" t="s">
        <v>60</v>
      </c>
      <c r="C124" s="245" t="s">
        <v>61</v>
      </c>
      <c r="D124" s="228"/>
      <c r="E124" s="229"/>
      <c r="F124" s="230"/>
      <c r="G124" s="230">
        <f>SUMIF(AG125:AG162,"&lt;&gt;NOR",G125:G162)</f>
        <v>0</v>
      </c>
      <c r="H124" s="230"/>
      <c r="I124" s="230">
        <f>SUM(I125:I162)</f>
        <v>0</v>
      </c>
      <c r="J124" s="230"/>
      <c r="K124" s="230">
        <f>SUM(K125:K162)</f>
        <v>0</v>
      </c>
      <c r="L124" s="230"/>
      <c r="M124" s="230">
        <f>SUM(M125:M162)</f>
        <v>0</v>
      </c>
      <c r="N124" s="230"/>
      <c r="O124" s="230">
        <f>SUM(O125:O162)</f>
        <v>1621.8700000000001</v>
      </c>
      <c r="P124" s="230"/>
      <c r="Q124" s="230">
        <f>SUM(Q125:Q162)</f>
        <v>0</v>
      </c>
      <c r="R124" s="230"/>
      <c r="S124" s="230"/>
      <c r="T124" s="231"/>
      <c r="U124" s="225"/>
      <c r="V124" s="225">
        <f>SUM(V125:V162)</f>
        <v>867.19</v>
      </c>
      <c r="W124" s="225"/>
      <c r="X124" s="225"/>
      <c r="AG124" t="s">
        <v>97</v>
      </c>
    </row>
    <row r="125" spans="1:60" ht="22.5" outlineLevel="1" x14ac:dyDescent="0.2">
      <c r="A125" s="232">
        <v>15</v>
      </c>
      <c r="B125" s="233" t="s">
        <v>221</v>
      </c>
      <c r="C125" s="246" t="s">
        <v>222</v>
      </c>
      <c r="D125" s="234" t="s">
        <v>100</v>
      </c>
      <c r="E125" s="235">
        <v>172.1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7">
        <v>0.315</v>
      </c>
      <c r="O125" s="237">
        <f>ROUND(E125*N125,2)</f>
        <v>54.21</v>
      </c>
      <c r="P125" s="237">
        <v>0</v>
      </c>
      <c r="Q125" s="237">
        <f>ROUND(E125*P125,2)</f>
        <v>0</v>
      </c>
      <c r="R125" s="237" t="s">
        <v>223</v>
      </c>
      <c r="S125" s="237" t="s">
        <v>102</v>
      </c>
      <c r="T125" s="238" t="s">
        <v>102</v>
      </c>
      <c r="U125" s="219">
        <v>0.02</v>
      </c>
      <c r="V125" s="219">
        <f>ROUND(E125*U125,2)</f>
        <v>3.44</v>
      </c>
      <c r="W125" s="219"/>
      <c r="X125" s="219" t="s">
        <v>103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104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47" t="s">
        <v>224</v>
      </c>
      <c r="D126" s="240"/>
      <c r="E126" s="240"/>
      <c r="F126" s="240"/>
      <c r="G126" s="240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106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49" t="s">
        <v>225</v>
      </c>
      <c r="D127" s="223"/>
      <c r="E127" s="224">
        <v>172.1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110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0"/>
      <c r="D128" s="242"/>
      <c r="E128" s="242"/>
      <c r="F128" s="242"/>
      <c r="G128" s="242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111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2">
        <v>16</v>
      </c>
      <c r="B129" s="233" t="s">
        <v>226</v>
      </c>
      <c r="C129" s="246" t="s">
        <v>227</v>
      </c>
      <c r="D129" s="234" t="s">
        <v>100</v>
      </c>
      <c r="E129" s="235">
        <v>1536.92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21</v>
      </c>
      <c r="M129" s="237">
        <f>G129*(1+L129/100)</f>
        <v>0</v>
      </c>
      <c r="N129" s="237">
        <v>3.15E-2</v>
      </c>
      <c r="O129" s="237">
        <f>ROUND(E129*N129,2)</f>
        <v>48.41</v>
      </c>
      <c r="P129" s="237">
        <v>0</v>
      </c>
      <c r="Q129" s="237">
        <f>ROUND(E129*P129,2)</f>
        <v>0</v>
      </c>
      <c r="R129" s="237" t="s">
        <v>223</v>
      </c>
      <c r="S129" s="237" t="s">
        <v>102</v>
      </c>
      <c r="T129" s="238" t="s">
        <v>102</v>
      </c>
      <c r="U129" s="219">
        <v>0.49</v>
      </c>
      <c r="V129" s="219">
        <f>ROUND(E129*U129,2)</f>
        <v>753.09</v>
      </c>
      <c r="W129" s="219"/>
      <c r="X129" s="219" t="s">
        <v>103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104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47" t="s">
        <v>228</v>
      </c>
      <c r="D130" s="240"/>
      <c r="E130" s="240"/>
      <c r="F130" s="240"/>
      <c r="G130" s="240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106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17"/>
      <c r="B131" s="218"/>
      <c r="C131" s="248" t="s">
        <v>229</v>
      </c>
      <c r="D131" s="241"/>
      <c r="E131" s="241"/>
      <c r="F131" s="241"/>
      <c r="G131" s="241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108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39" t="str">
        <f>C131</f>
        <v>- dodání dílců v požadované kvalitě, dodání materiálu pro předepsané  lože v tloušťce předepsané dokumentací a pro předepsanou výplň spar</v>
      </c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48" t="s">
        <v>230</v>
      </c>
      <c r="D132" s="241"/>
      <c r="E132" s="241"/>
      <c r="F132" s="241"/>
      <c r="G132" s="241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108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48" t="s">
        <v>231</v>
      </c>
      <c r="D133" s="241"/>
      <c r="E133" s="241"/>
      <c r="F133" s="241"/>
      <c r="G133" s="241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108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39" t="str">
        <f>C133</f>
        <v>- uložení dílců dle předepsaného technologického předpisu včetně předepsané podkladní vrstvy a předepsané výplně spar</v>
      </c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48" t="s">
        <v>244</v>
      </c>
      <c r="D134" s="241"/>
      <c r="E134" s="241"/>
      <c r="F134" s="241"/>
      <c r="G134" s="241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108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17"/>
      <c r="B135" s="218"/>
      <c r="C135" s="248" t="s">
        <v>232</v>
      </c>
      <c r="D135" s="241"/>
      <c r="E135" s="241"/>
      <c r="F135" s="241"/>
      <c r="G135" s="241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108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39" t="str">
        <f>C135</f>
        <v>- úpravu napojení, ukončení podél obrubníků, dilatačních zařízení, odvodňovacích proužků, odvodňovačů, vpustí, šachet a pod., nestanoví-li zadávací dokumentace jinak</v>
      </c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48" t="s">
        <v>233</v>
      </c>
      <c r="D136" s="241"/>
      <c r="E136" s="241"/>
      <c r="F136" s="241"/>
      <c r="G136" s="241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108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48" t="s">
        <v>234</v>
      </c>
      <c r="D137" s="241"/>
      <c r="E137" s="241"/>
      <c r="F137" s="241"/>
      <c r="G137" s="241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108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39" t="str">
        <f>C137</f>
        <v>- nezahrnuje těsnění podél obrubníků, dilatačních zařízení, odvodňovacích proužků, odvodňovačů, vpustí, šachet a pod.</v>
      </c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17"/>
      <c r="B138" s="218"/>
      <c r="C138" s="249" t="s">
        <v>235</v>
      </c>
      <c r="D138" s="223"/>
      <c r="E138" s="224">
        <v>1536.92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110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50"/>
      <c r="D139" s="242"/>
      <c r="E139" s="242"/>
      <c r="F139" s="242"/>
      <c r="G139" s="242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111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32">
        <v>17</v>
      </c>
      <c r="B140" s="233" t="s">
        <v>236</v>
      </c>
      <c r="C140" s="246" t="s">
        <v>237</v>
      </c>
      <c r="D140" s="234" t="s">
        <v>238</v>
      </c>
      <c r="E140" s="235">
        <v>36.88608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21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0</v>
      </c>
      <c r="Q140" s="237">
        <f>ROUND(E140*P140,2)</f>
        <v>0</v>
      </c>
      <c r="R140" s="237" t="s">
        <v>223</v>
      </c>
      <c r="S140" s="237" t="s">
        <v>102</v>
      </c>
      <c r="T140" s="238" t="s">
        <v>102</v>
      </c>
      <c r="U140" s="219">
        <v>3</v>
      </c>
      <c r="V140" s="219">
        <f>ROUND(E140*U140,2)</f>
        <v>110.66</v>
      </c>
      <c r="W140" s="219"/>
      <c r="X140" s="219" t="s">
        <v>103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104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47" t="s">
        <v>228</v>
      </c>
      <c r="D141" s="240"/>
      <c r="E141" s="240"/>
      <c r="F141" s="240"/>
      <c r="G141" s="240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106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17"/>
      <c r="B142" s="218"/>
      <c r="C142" s="249" t="s">
        <v>239</v>
      </c>
      <c r="D142" s="223"/>
      <c r="E142" s="224">
        <v>36.88608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110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50"/>
      <c r="D143" s="242"/>
      <c r="E143" s="242"/>
      <c r="F143" s="242"/>
      <c r="G143" s="242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111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2">
        <v>18</v>
      </c>
      <c r="B144" s="233" t="s">
        <v>240</v>
      </c>
      <c r="C144" s="246" t="s">
        <v>241</v>
      </c>
      <c r="D144" s="234" t="s">
        <v>170</v>
      </c>
      <c r="E144" s="235">
        <v>1512.5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7">
        <v>0.378</v>
      </c>
      <c r="O144" s="237">
        <f>ROUND(E144*N144,2)</f>
        <v>571.73</v>
      </c>
      <c r="P144" s="237">
        <v>0</v>
      </c>
      <c r="Q144" s="237">
        <f>ROUND(E144*P144,2)</f>
        <v>0</v>
      </c>
      <c r="R144" s="237"/>
      <c r="S144" s="237" t="s">
        <v>102</v>
      </c>
      <c r="T144" s="238" t="s">
        <v>102</v>
      </c>
      <c r="U144" s="219">
        <v>0</v>
      </c>
      <c r="V144" s="219">
        <f>ROUND(E144*U144,2)</f>
        <v>0</v>
      </c>
      <c r="W144" s="219"/>
      <c r="X144" s="219" t="s">
        <v>120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121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51" t="s">
        <v>242</v>
      </c>
      <c r="D145" s="243"/>
      <c r="E145" s="243"/>
      <c r="F145" s="243"/>
      <c r="G145" s="243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108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48" t="s">
        <v>243</v>
      </c>
      <c r="D146" s="241"/>
      <c r="E146" s="241"/>
      <c r="F146" s="241"/>
      <c r="G146" s="241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108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48" t="s">
        <v>244</v>
      </c>
      <c r="D147" s="241"/>
      <c r="E147" s="241"/>
      <c r="F147" s="241"/>
      <c r="G147" s="241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108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48" t="s">
        <v>233</v>
      </c>
      <c r="D148" s="241"/>
      <c r="E148" s="241"/>
      <c r="F148" s="241"/>
      <c r="G148" s="241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108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49" t="s">
        <v>245</v>
      </c>
      <c r="D149" s="223"/>
      <c r="E149" s="224">
        <v>1512.5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110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50"/>
      <c r="D150" s="242"/>
      <c r="E150" s="242"/>
      <c r="F150" s="242"/>
      <c r="G150" s="242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111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2">
        <v>19</v>
      </c>
      <c r="B151" s="233" t="s">
        <v>246</v>
      </c>
      <c r="C151" s="246" t="s">
        <v>247</v>
      </c>
      <c r="D151" s="234" t="s">
        <v>170</v>
      </c>
      <c r="E151" s="235">
        <v>2064.92</v>
      </c>
      <c r="F151" s="236"/>
      <c r="G151" s="237">
        <f>ROUND(E151*F151,2)</f>
        <v>0</v>
      </c>
      <c r="H151" s="236"/>
      <c r="I151" s="237">
        <f>ROUND(E151*H151,2)</f>
        <v>0</v>
      </c>
      <c r="J151" s="236"/>
      <c r="K151" s="237">
        <f>ROUND(E151*J151,2)</f>
        <v>0</v>
      </c>
      <c r="L151" s="237">
        <v>21</v>
      </c>
      <c r="M151" s="237">
        <f>G151*(1+L151/100)</f>
        <v>0</v>
      </c>
      <c r="N151" s="237">
        <v>0.441</v>
      </c>
      <c r="O151" s="237">
        <f>ROUND(E151*N151,2)</f>
        <v>910.63</v>
      </c>
      <c r="P151" s="237">
        <v>0</v>
      </c>
      <c r="Q151" s="237">
        <f>ROUND(E151*P151,2)</f>
        <v>0</v>
      </c>
      <c r="R151" s="237"/>
      <c r="S151" s="237" t="s">
        <v>102</v>
      </c>
      <c r="T151" s="238" t="s">
        <v>102</v>
      </c>
      <c r="U151" s="219">
        <v>0</v>
      </c>
      <c r="V151" s="219">
        <f>ROUND(E151*U151,2)</f>
        <v>0</v>
      </c>
      <c r="W151" s="219"/>
      <c r="X151" s="219" t="s">
        <v>120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121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52" t="s">
        <v>248</v>
      </c>
      <c r="D152" s="220"/>
      <c r="E152" s="221"/>
      <c r="F152" s="222"/>
      <c r="G152" s="222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108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48" t="s">
        <v>242</v>
      </c>
      <c r="D153" s="241"/>
      <c r="E153" s="241"/>
      <c r="F153" s="241"/>
      <c r="G153" s="241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108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8" t="s">
        <v>243</v>
      </c>
      <c r="D154" s="241"/>
      <c r="E154" s="241"/>
      <c r="F154" s="241"/>
      <c r="G154" s="241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108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48" t="s">
        <v>244</v>
      </c>
      <c r="D155" s="241"/>
      <c r="E155" s="241"/>
      <c r="F155" s="241"/>
      <c r="G155" s="241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108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48" t="s">
        <v>233</v>
      </c>
      <c r="D156" s="241"/>
      <c r="E156" s="241"/>
      <c r="F156" s="241"/>
      <c r="G156" s="241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108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17"/>
      <c r="B157" s="218"/>
      <c r="C157" s="249" t="s">
        <v>249</v>
      </c>
      <c r="D157" s="223"/>
      <c r="E157" s="224">
        <v>1536.92</v>
      </c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110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49" t="s">
        <v>250</v>
      </c>
      <c r="D158" s="223"/>
      <c r="E158" s="224">
        <v>528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110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50"/>
      <c r="D159" s="242"/>
      <c r="E159" s="242"/>
      <c r="F159" s="242"/>
      <c r="G159" s="242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111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2">
        <v>20</v>
      </c>
      <c r="B160" s="233" t="s">
        <v>251</v>
      </c>
      <c r="C160" s="246" t="s">
        <v>252</v>
      </c>
      <c r="D160" s="234" t="s">
        <v>253</v>
      </c>
      <c r="E160" s="235">
        <v>36.88608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7">
        <v>1</v>
      </c>
      <c r="O160" s="237">
        <f>ROUND(E160*N160,2)</f>
        <v>36.89</v>
      </c>
      <c r="P160" s="237">
        <v>0</v>
      </c>
      <c r="Q160" s="237">
        <f>ROUND(E160*P160,2)</f>
        <v>0</v>
      </c>
      <c r="R160" s="237"/>
      <c r="S160" s="237" t="s">
        <v>181</v>
      </c>
      <c r="T160" s="238" t="s">
        <v>102</v>
      </c>
      <c r="U160" s="219">
        <v>0</v>
      </c>
      <c r="V160" s="219">
        <f>ROUND(E160*U160,2)</f>
        <v>0</v>
      </c>
      <c r="W160" s="219"/>
      <c r="X160" s="219" t="s">
        <v>254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255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17"/>
      <c r="B161" s="218"/>
      <c r="C161" s="249" t="s">
        <v>239</v>
      </c>
      <c r="D161" s="223"/>
      <c r="E161" s="224">
        <v>36.88608</v>
      </c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110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50"/>
      <c r="D162" s="242"/>
      <c r="E162" s="242"/>
      <c r="F162" s="242"/>
      <c r="G162" s="242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111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x14ac:dyDescent="0.2">
      <c r="A163" s="226" t="s">
        <v>96</v>
      </c>
      <c r="B163" s="227" t="s">
        <v>62</v>
      </c>
      <c r="C163" s="245" t="s">
        <v>63</v>
      </c>
      <c r="D163" s="228"/>
      <c r="E163" s="229"/>
      <c r="F163" s="230"/>
      <c r="G163" s="230">
        <f>SUMIF(AG164:AG175,"&lt;&gt;NOR",G164:G175)</f>
        <v>0</v>
      </c>
      <c r="H163" s="230"/>
      <c r="I163" s="230">
        <f>SUM(I164:I175)</f>
        <v>0</v>
      </c>
      <c r="J163" s="230"/>
      <c r="K163" s="230">
        <f>SUM(K164:K175)</f>
        <v>0</v>
      </c>
      <c r="L163" s="230"/>
      <c r="M163" s="230">
        <f>SUM(M164:M175)</f>
        <v>0</v>
      </c>
      <c r="N163" s="230"/>
      <c r="O163" s="230">
        <f>SUM(O164:O175)</f>
        <v>8.77</v>
      </c>
      <c r="P163" s="230"/>
      <c r="Q163" s="230">
        <f>SUM(Q164:Q175)</f>
        <v>0</v>
      </c>
      <c r="R163" s="230"/>
      <c r="S163" s="230"/>
      <c r="T163" s="231"/>
      <c r="U163" s="225"/>
      <c r="V163" s="225">
        <f>SUM(V164:V175)</f>
        <v>65.22</v>
      </c>
      <c r="W163" s="225"/>
      <c r="X163" s="225"/>
      <c r="AG163" t="s">
        <v>97</v>
      </c>
    </row>
    <row r="164" spans="1:60" outlineLevel="1" x14ac:dyDescent="0.2">
      <c r="A164" s="232">
        <v>21</v>
      </c>
      <c r="B164" s="233" t="s">
        <v>256</v>
      </c>
      <c r="C164" s="246" t="s">
        <v>257</v>
      </c>
      <c r="D164" s="234" t="s">
        <v>258</v>
      </c>
      <c r="E164" s="235">
        <v>3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21</v>
      </c>
      <c r="M164" s="237">
        <f>G164*(1+L164/100)</f>
        <v>0</v>
      </c>
      <c r="N164" s="237">
        <v>0.43381999999999998</v>
      </c>
      <c r="O164" s="237">
        <f>ROUND(E164*N164,2)</f>
        <v>1.3</v>
      </c>
      <c r="P164" s="237">
        <v>0</v>
      </c>
      <c r="Q164" s="237">
        <f>ROUND(E164*P164,2)</f>
        <v>0</v>
      </c>
      <c r="R164" s="237" t="s">
        <v>223</v>
      </c>
      <c r="S164" s="237" t="s">
        <v>102</v>
      </c>
      <c r="T164" s="238" t="s">
        <v>102</v>
      </c>
      <c r="U164" s="219">
        <v>3.84</v>
      </c>
      <c r="V164" s="219">
        <f>ROUND(E164*U164,2)</f>
        <v>11.52</v>
      </c>
      <c r="W164" s="219"/>
      <c r="X164" s="219" t="s">
        <v>103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104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33.75" outlineLevel="1" x14ac:dyDescent="0.2">
      <c r="A165" s="217"/>
      <c r="B165" s="218"/>
      <c r="C165" s="247" t="s">
        <v>259</v>
      </c>
      <c r="D165" s="240"/>
      <c r="E165" s="240"/>
      <c r="F165" s="240"/>
      <c r="G165" s="240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106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39" t="str">
        <f>C165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49" t="s">
        <v>260</v>
      </c>
      <c r="D166" s="223"/>
      <c r="E166" s="224">
        <v>3</v>
      </c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110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50"/>
      <c r="D167" s="242"/>
      <c r="E167" s="242"/>
      <c r="F167" s="242"/>
      <c r="G167" s="242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111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2">
        <v>22</v>
      </c>
      <c r="B168" s="233" t="s">
        <v>261</v>
      </c>
      <c r="C168" s="246" t="s">
        <v>262</v>
      </c>
      <c r="D168" s="234" t="s">
        <v>258</v>
      </c>
      <c r="E168" s="235">
        <v>10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0.43093999999999999</v>
      </c>
      <c r="O168" s="237">
        <f>ROUND(E168*N168,2)</f>
        <v>4.3099999999999996</v>
      </c>
      <c r="P168" s="237">
        <v>0</v>
      </c>
      <c r="Q168" s="237">
        <f>ROUND(E168*P168,2)</f>
        <v>0</v>
      </c>
      <c r="R168" s="237" t="s">
        <v>223</v>
      </c>
      <c r="S168" s="237" t="s">
        <v>102</v>
      </c>
      <c r="T168" s="238" t="s">
        <v>102</v>
      </c>
      <c r="U168" s="219">
        <v>3.82</v>
      </c>
      <c r="V168" s="219">
        <f>ROUND(E168*U168,2)</f>
        <v>38.200000000000003</v>
      </c>
      <c r="W168" s="219"/>
      <c r="X168" s="219" t="s">
        <v>103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104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33.75" outlineLevel="1" x14ac:dyDescent="0.2">
      <c r="A169" s="217"/>
      <c r="B169" s="218"/>
      <c r="C169" s="247" t="s">
        <v>259</v>
      </c>
      <c r="D169" s="240"/>
      <c r="E169" s="240"/>
      <c r="F169" s="240"/>
      <c r="G169" s="240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106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39" t="str">
        <f>C169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49" t="s">
        <v>263</v>
      </c>
      <c r="D170" s="223"/>
      <c r="E170" s="224">
        <v>10</v>
      </c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110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50"/>
      <c r="D171" s="242"/>
      <c r="E171" s="242"/>
      <c r="F171" s="242"/>
      <c r="G171" s="242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111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2">
        <v>23</v>
      </c>
      <c r="B172" s="233" t="s">
        <v>264</v>
      </c>
      <c r="C172" s="246" t="s">
        <v>265</v>
      </c>
      <c r="D172" s="234" t="s">
        <v>258</v>
      </c>
      <c r="E172" s="235">
        <v>10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0.31590000000000001</v>
      </c>
      <c r="O172" s="237">
        <f>ROUND(E172*N172,2)</f>
        <v>3.16</v>
      </c>
      <c r="P172" s="237">
        <v>0</v>
      </c>
      <c r="Q172" s="237">
        <f>ROUND(E172*P172,2)</f>
        <v>0</v>
      </c>
      <c r="R172" s="237" t="s">
        <v>223</v>
      </c>
      <c r="S172" s="237" t="s">
        <v>102</v>
      </c>
      <c r="T172" s="238" t="s">
        <v>102</v>
      </c>
      <c r="U172" s="219">
        <v>1.55</v>
      </c>
      <c r="V172" s="219">
        <f>ROUND(E172*U172,2)</f>
        <v>15.5</v>
      </c>
      <c r="W172" s="219"/>
      <c r="X172" s="219" t="s">
        <v>103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104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33.75" outlineLevel="1" x14ac:dyDescent="0.2">
      <c r="A173" s="217"/>
      <c r="B173" s="218"/>
      <c r="C173" s="247" t="s">
        <v>259</v>
      </c>
      <c r="D173" s="240"/>
      <c r="E173" s="240"/>
      <c r="F173" s="240"/>
      <c r="G173" s="240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106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39" t="str">
        <f>C173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49" t="s">
        <v>263</v>
      </c>
      <c r="D174" s="223"/>
      <c r="E174" s="224">
        <v>10</v>
      </c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110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50"/>
      <c r="D175" s="242"/>
      <c r="E175" s="242"/>
      <c r="F175" s="242"/>
      <c r="G175" s="242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111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226" t="s">
        <v>96</v>
      </c>
      <c r="B176" s="227" t="s">
        <v>64</v>
      </c>
      <c r="C176" s="245" t="s">
        <v>65</v>
      </c>
      <c r="D176" s="228"/>
      <c r="E176" s="229"/>
      <c r="F176" s="230"/>
      <c r="G176" s="230">
        <f>SUMIF(AG177:AG195,"&lt;&gt;NOR",G177:G195)</f>
        <v>0</v>
      </c>
      <c r="H176" s="230"/>
      <c r="I176" s="230">
        <f>SUM(I177:I195)</f>
        <v>0</v>
      </c>
      <c r="J176" s="230"/>
      <c r="K176" s="230">
        <f>SUM(K177:K195)</f>
        <v>0</v>
      </c>
      <c r="L176" s="230"/>
      <c r="M176" s="230">
        <f>SUM(M177:M195)</f>
        <v>0</v>
      </c>
      <c r="N176" s="230"/>
      <c r="O176" s="230">
        <f>SUM(O177:O195)</f>
        <v>14.86</v>
      </c>
      <c r="P176" s="230"/>
      <c r="Q176" s="230">
        <f>SUM(Q177:Q195)</f>
        <v>21.02</v>
      </c>
      <c r="R176" s="230"/>
      <c r="S176" s="230"/>
      <c r="T176" s="231"/>
      <c r="U176" s="225"/>
      <c r="V176" s="225">
        <f>SUM(V177:V195)</f>
        <v>0</v>
      </c>
      <c r="W176" s="225"/>
      <c r="X176" s="225"/>
      <c r="AG176" t="s">
        <v>97</v>
      </c>
    </row>
    <row r="177" spans="1:60" ht="22.5" outlineLevel="1" x14ac:dyDescent="0.2">
      <c r="A177" s="232">
        <v>24</v>
      </c>
      <c r="B177" s="233" t="s">
        <v>266</v>
      </c>
      <c r="C177" s="246" t="s">
        <v>267</v>
      </c>
      <c r="D177" s="234" t="s">
        <v>268</v>
      </c>
      <c r="E177" s="235">
        <v>1</v>
      </c>
      <c r="F177" s="236"/>
      <c r="G177" s="237">
        <f>ROUND(E177*F177,2)</f>
        <v>0</v>
      </c>
      <c r="H177" s="236"/>
      <c r="I177" s="237">
        <f>ROUND(E177*H177,2)</f>
        <v>0</v>
      </c>
      <c r="J177" s="236"/>
      <c r="K177" s="237">
        <f>ROUND(E177*J177,2)</f>
        <v>0</v>
      </c>
      <c r="L177" s="237">
        <v>21</v>
      </c>
      <c r="M177" s="237">
        <f>G177*(1+L177/100)</f>
        <v>0</v>
      </c>
      <c r="N177" s="237">
        <v>0.28179999999999999</v>
      </c>
      <c r="O177" s="237">
        <f>ROUND(E177*N177,2)</f>
        <v>0.28000000000000003</v>
      </c>
      <c r="P177" s="237">
        <v>0</v>
      </c>
      <c r="Q177" s="237">
        <f>ROUND(E177*P177,2)</f>
        <v>0</v>
      </c>
      <c r="R177" s="237"/>
      <c r="S177" s="237" t="s">
        <v>102</v>
      </c>
      <c r="T177" s="238" t="s">
        <v>102</v>
      </c>
      <c r="U177" s="219">
        <v>0</v>
      </c>
      <c r="V177" s="219">
        <f>ROUND(E177*U177,2)</f>
        <v>0</v>
      </c>
      <c r="W177" s="219"/>
      <c r="X177" s="219" t="s">
        <v>120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121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51" t="s">
        <v>148</v>
      </c>
      <c r="D178" s="243"/>
      <c r="E178" s="243"/>
      <c r="F178" s="243"/>
      <c r="G178" s="243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108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48" t="s">
        <v>269</v>
      </c>
      <c r="D179" s="241"/>
      <c r="E179" s="241"/>
      <c r="F179" s="241"/>
      <c r="G179" s="241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108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49" t="s">
        <v>270</v>
      </c>
      <c r="D180" s="223"/>
      <c r="E180" s="224">
        <v>1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110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50"/>
      <c r="D181" s="242"/>
      <c r="E181" s="242"/>
      <c r="F181" s="242"/>
      <c r="G181" s="242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111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2">
        <v>25</v>
      </c>
      <c r="B182" s="233" t="s">
        <v>271</v>
      </c>
      <c r="C182" s="246" t="s">
        <v>272</v>
      </c>
      <c r="D182" s="234" t="s">
        <v>268</v>
      </c>
      <c r="E182" s="235">
        <v>1</v>
      </c>
      <c r="F182" s="236"/>
      <c r="G182" s="237">
        <f>ROUND(E182*F182,2)</f>
        <v>0</v>
      </c>
      <c r="H182" s="236"/>
      <c r="I182" s="237">
        <f>ROUND(E182*H182,2)</f>
        <v>0</v>
      </c>
      <c r="J182" s="236"/>
      <c r="K182" s="237">
        <f>ROUND(E182*J182,2)</f>
        <v>0</v>
      </c>
      <c r="L182" s="237">
        <v>21</v>
      </c>
      <c r="M182" s="237">
        <f>G182*(1+L182/100)</f>
        <v>0</v>
      </c>
      <c r="N182" s="237">
        <v>0</v>
      </c>
      <c r="O182" s="237">
        <f>ROUND(E182*N182,2)</f>
        <v>0</v>
      </c>
      <c r="P182" s="237">
        <v>8.2000000000000003E-2</v>
      </c>
      <c r="Q182" s="237">
        <f>ROUND(E182*P182,2)</f>
        <v>0.08</v>
      </c>
      <c r="R182" s="237"/>
      <c r="S182" s="237" t="s">
        <v>102</v>
      </c>
      <c r="T182" s="238" t="s">
        <v>102</v>
      </c>
      <c r="U182" s="219">
        <v>0</v>
      </c>
      <c r="V182" s="219">
        <f>ROUND(E182*U182,2)</f>
        <v>0</v>
      </c>
      <c r="W182" s="219"/>
      <c r="X182" s="219" t="s">
        <v>120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121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51" t="s">
        <v>273</v>
      </c>
      <c r="D183" s="243"/>
      <c r="E183" s="243"/>
      <c r="F183" s="243"/>
      <c r="G183" s="243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108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49" t="s">
        <v>270</v>
      </c>
      <c r="D184" s="223"/>
      <c r="E184" s="224">
        <v>1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110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50"/>
      <c r="D185" s="242"/>
      <c r="E185" s="242"/>
      <c r="F185" s="242"/>
      <c r="G185" s="242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111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2">
        <v>26</v>
      </c>
      <c r="B186" s="233" t="s">
        <v>274</v>
      </c>
      <c r="C186" s="246" t="s">
        <v>275</v>
      </c>
      <c r="D186" s="234" t="s">
        <v>144</v>
      </c>
      <c r="E186" s="235">
        <v>914.87</v>
      </c>
      <c r="F186" s="236"/>
      <c r="G186" s="237">
        <f>ROUND(E186*F186,2)</f>
        <v>0</v>
      </c>
      <c r="H186" s="236"/>
      <c r="I186" s="237">
        <f>ROUND(E186*H186,2)</f>
        <v>0</v>
      </c>
      <c r="J186" s="236"/>
      <c r="K186" s="237">
        <f>ROUND(E186*J186,2)</f>
        <v>0</v>
      </c>
      <c r="L186" s="237">
        <v>21</v>
      </c>
      <c r="M186" s="237">
        <f>G186*(1+L186/100)</f>
        <v>0</v>
      </c>
      <c r="N186" s="237">
        <v>0</v>
      </c>
      <c r="O186" s="237">
        <f>ROUND(E186*N186,2)</f>
        <v>0</v>
      </c>
      <c r="P186" s="237">
        <v>0</v>
      </c>
      <c r="Q186" s="237">
        <f>ROUND(E186*P186,2)</f>
        <v>0</v>
      </c>
      <c r="R186" s="237"/>
      <c r="S186" s="237" t="s">
        <v>102</v>
      </c>
      <c r="T186" s="238" t="s">
        <v>211</v>
      </c>
      <c r="U186" s="219">
        <v>0</v>
      </c>
      <c r="V186" s="219">
        <f>ROUND(E186*U186,2)</f>
        <v>0</v>
      </c>
      <c r="W186" s="219"/>
      <c r="X186" s="219" t="s">
        <v>120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121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51" t="s">
        <v>212</v>
      </c>
      <c r="D187" s="243"/>
      <c r="E187" s="243"/>
      <c r="F187" s="243"/>
      <c r="G187" s="243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108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48" t="s">
        <v>276</v>
      </c>
      <c r="D188" s="241"/>
      <c r="E188" s="241"/>
      <c r="F188" s="241"/>
      <c r="G188" s="241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108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48" t="s">
        <v>277</v>
      </c>
      <c r="D189" s="241"/>
      <c r="E189" s="241"/>
      <c r="F189" s="241"/>
      <c r="G189" s="241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108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1" x14ac:dyDescent="0.2">
      <c r="A190" s="217"/>
      <c r="B190" s="218"/>
      <c r="C190" s="249" t="s">
        <v>278</v>
      </c>
      <c r="D190" s="223"/>
      <c r="E190" s="224">
        <v>837.32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110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17"/>
      <c r="B191" s="218"/>
      <c r="C191" s="249" t="s">
        <v>279</v>
      </c>
      <c r="D191" s="223"/>
      <c r="E191" s="224">
        <v>77.55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110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50"/>
      <c r="D192" s="242"/>
      <c r="E192" s="242"/>
      <c r="F192" s="242"/>
      <c r="G192" s="242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111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2">
        <v>27</v>
      </c>
      <c r="B193" s="233" t="s">
        <v>280</v>
      </c>
      <c r="C193" s="246" t="s">
        <v>281</v>
      </c>
      <c r="D193" s="234" t="s">
        <v>144</v>
      </c>
      <c r="E193" s="235">
        <v>77.55</v>
      </c>
      <c r="F193" s="236"/>
      <c r="G193" s="237">
        <f>ROUND(E193*F193,2)</f>
        <v>0</v>
      </c>
      <c r="H193" s="236"/>
      <c r="I193" s="237">
        <f>ROUND(E193*H193,2)</f>
        <v>0</v>
      </c>
      <c r="J193" s="236"/>
      <c r="K193" s="237">
        <f>ROUND(E193*J193,2)</f>
        <v>0</v>
      </c>
      <c r="L193" s="237">
        <v>21</v>
      </c>
      <c r="M193" s="237">
        <f>G193*(1+L193/100)</f>
        <v>0</v>
      </c>
      <c r="N193" s="237">
        <v>0.188</v>
      </c>
      <c r="O193" s="237">
        <f>ROUND(E193*N193,2)</f>
        <v>14.58</v>
      </c>
      <c r="P193" s="237">
        <v>0.27</v>
      </c>
      <c r="Q193" s="237">
        <f>ROUND(E193*P193,2)</f>
        <v>20.94</v>
      </c>
      <c r="R193" s="237"/>
      <c r="S193" s="237" t="s">
        <v>102</v>
      </c>
      <c r="T193" s="238" t="s">
        <v>282</v>
      </c>
      <c r="U193" s="219">
        <v>0</v>
      </c>
      <c r="V193" s="219">
        <f>ROUND(E193*U193,2)</f>
        <v>0</v>
      </c>
      <c r="W193" s="219"/>
      <c r="X193" s="219" t="s">
        <v>120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121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17"/>
      <c r="B194" s="218"/>
      <c r="C194" s="249" t="s">
        <v>283</v>
      </c>
      <c r="D194" s="223"/>
      <c r="E194" s="224">
        <v>77.55</v>
      </c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110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50"/>
      <c r="D195" s="242"/>
      <c r="E195" s="242"/>
      <c r="F195" s="242"/>
      <c r="G195" s="242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111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x14ac:dyDescent="0.2">
      <c r="A196" s="226" t="s">
        <v>96</v>
      </c>
      <c r="B196" s="227" t="s">
        <v>66</v>
      </c>
      <c r="C196" s="245" t="s">
        <v>67</v>
      </c>
      <c r="D196" s="228"/>
      <c r="E196" s="229"/>
      <c r="F196" s="230"/>
      <c r="G196" s="230">
        <f>SUMIF(AG197:AG199,"&lt;&gt;NOR",G197:G199)</f>
        <v>0</v>
      </c>
      <c r="H196" s="230"/>
      <c r="I196" s="230">
        <f>SUM(I197:I199)</f>
        <v>0</v>
      </c>
      <c r="J196" s="230"/>
      <c r="K196" s="230">
        <f>SUM(K197:K199)</f>
        <v>0</v>
      </c>
      <c r="L196" s="230"/>
      <c r="M196" s="230">
        <f>SUM(M197:M199)</f>
        <v>0</v>
      </c>
      <c r="N196" s="230"/>
      <c r="O196" s="230">
        <f>SUM(O197:O199)</f>
        <v>0</v>
      </c>
      <c r="P196" s="230"/>
      <c r="Q196" s="230">
        <f>SUM(Q197:Q199)</f>
        <v>0</v>
      </c>
      <c r="R196" s="230"/>
      <c r="S196" s="230"/>
      <c r="T196" s="231"/>
      <c r="U196" s="225"/>
      <c r="V196" s="225">
        <f>SUM(V197:V199)</f>
        <v>2.37</v>
      </c>
      <c r="W196" s="225"/>
      <c r="X196" s="225"/>
      <c r="AG196" t="s">
        <v>97</v>
      </c>
    </row>
    <row r="197" spans="1:60" outlineLevel="1" x14ac:dyDescent="0.2">
      <c r="A197" s="232">
        <v>28</v>
      </c>
      <c r="B197" s="233" t="s">
        <v>284</v>
      </c>
      <c r="C197" s="246" t="s">
        <v>285</v>
      </c>
      <c r="D197" s="234" t="s">
        <v>253</v>
      </c>
      <c r="E197" s="235">
        <v>148.28041999999999</v>
      </c>
      <c r="F197" s="236"/>
      <c r="G197" s="237">
        <f>ROUND(E197*F197,2)</f>
        <v>0</v>
      </c>
      <c r="H197" s="236"/>
      <c r="I197" s="237">
        <f>ROUND(E197*H197,2)</f>
        <v>0</v>
      </c>
      <c r="J197" s="236"/>
      <c r="K197" s="237">
        <f>ROUND(E197*J197,2)</f>
        <v>0</v>
      </c>
      <c r="L197" s="237">
        <v>21</v>
      </c>
      <c r="M197" s="237">
        <f>G197*(1+L197/100)</f>
        <v>0</v>
      </c>
      <c r="N197" s="237">
        <v>0</v>
      </c>
      <c r="O197" s="237">
        <f>ROUND(E197*N197,2)</f>
        <v>0</v>
      </c>
      <c r="P197" s="237">
        <v>0</v>
      </c>
      <c r="Q197" s="237">
        <f>ROUND(E197*P197,2)</f>
        <v>0</v>
      </c>
      <c r="R197" s="237" t="s">
        <v>223</v>
      </c>
      <c r="S197" s="237" t="s">
        <v>102</v>
      </c>
      <c r="T197" s="238" t="s">
        <v>102</v>
      </c>
      <c r="U197" s="219">
        <v>1.6E-2</v>
      </c>
      <c r="V197" s="219">
        <f>ROUND(E197*U197,2)</f>
        <v>2.37</v>
      </c>
      <c r="W197" s="219"/>
      <c r="X197" s="219" t="s">
        <v>286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287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47" t="s">
        <v>288</v>
      </c>
      <c r="D198" s="240"/>
      <c r="E198" s="240"/>
      <c r="F198" s="240"/>
      <c r="G198" s="240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106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50"/>
      <c r="D199" s="242"/>
      <c r="E199" s="242"/>
      <c r="F199" s="242"/>
      <c r="G199" s="242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111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x14ac:dyDescent="0.2">
      <c r="A200" s="3"/>
      <c r="B200" s="4"/>
      <c r="C200" s="25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AE200">
        <v>15</v>
      </c>
      <c r="AF200">
        <v>21</v>
      </c>
      <c r="AG200" t="s">
        <v>83</v>
      </c>
    </row>
    <row r="201" spans="1:60" x14ac:dyDescent="0.2">
      <c r="A201" s="213"/>
      <c r="B201" s="214" t="s">
        <v>29</v>
      </c>
      <c r="C201" s="254"/>
      <c r="D201" s="215"/>
      <c r="E201" s="216"/>
      <c r="F201" s="216"/>
      <c r="G201" s="244">
        <f>G8+G112+G124+G163+G176+G196</f>
        <v>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AE201">
        <f>SUMIF(L7:L199,AE200,G7:G199)</f>
        <v>0</v>
      </c>
      <c r="AF201">
        <f>SUMIF(L7:L199,AF200,G7:G199)</f>
        <v>0</v>
      </c>
      <c r="AG201" t="s">
        <v>289</v>
      </c>
    </row>
    <row r="202" spans="1:60" x14ac:dyDescent="0.2">
      <c r="C202" s="255"/>
      <c r="D202" s="10"/>
      <c r="AG202" t="s">
        <v>291</v>
      </c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LQVCbqSRkurM1fIafzNCWp9UBVj5NrdfV8o8HTW9L59Pu4J3UWTOGsoK1CB5RMrZipOIL1V+lWesBy2OGeAPA==" saltValue="VUS/sfXeJ9u2/AEFjBkEXw==" spinCount="100000" sheet="1"/>
  <mergeCells count="125">
    <mergeCell ref="C189:G189"/>
    <mergeCell ref="C192:G192"/>
    <mergeCell ref="C195:G195"/>
    <mergeCell ref="C198:G198"/>
    <mergeCell ref="C199:G199"/>
    <mergeCell ref="C179:G179"/>
    <mergeCell ref="C181:G181"/>
    <mergeCell ref="C183:G183"/>
    <mergeCell ref="C185:G185"/>
    <mergeCell ref="C187:G187"/>
    <mergeCell ref="C188:G188"/>
    <mergeCell ref="C167:G167"/>
    <mergeCell ref="C169:G169"/>
    <mergeCell ref="C171:G171"/>
    <mergeCell ref="C173:G173"/>
    <mergeCell ref="C175:G175"/>
    <mergeCell ref="C178:G178"/>
    <mergeCell ref="C154:G154"/>
    <mergeCell ref="C155:G155"/>
    <mergeCell ref="C156:G156"/>
    <mergeCell ref="C159:G159"/>
    <mergeCell ref="C162:G162"/>
    <mergeCell ref="C165:G165"/>
    <mergeCell ref="C145:G145"/>
    <mergeCell ref="C146:G146"/>
    <mergeCell ref="C147:G147"/>
    <mergeCell ref="C148:G148"/>
    <mergeCell ref="C150:G150"/>
    <mergeCell ref="C153:G153"/>
    <mergeCell ref="C135:G135"/>
    <mergeCell ref="C136:G136"/>
    <mergeCell ref="C137:G137"/>
    <mergeCell ref="C139:G139"/>
    <mergeCell ref="C141:G141"/>
    <mergeCell ref="C143:G143"/>
    <mergeCell ref="C128:G128"/>
    <mergeCell ref="C130:G130"/>
    <mergeCell ref="C131:G131"/>
    <mergeCell ref="C132:G132"/>
    <mergeCell ref="C133:G133"/>
    <mergeCell ref="C134:G134"/>
    <mergeCell ref="C118:G118"/>
    <mergeCell ref="C119:G119"/>
    <mergeCell ref="C120:G120"/>
    <mergeCell ref="C121:G121"/>
    <mergeCell ref="C123:G123"/>
    <mergeCell ref="C126:G126"/>
    <mergeCell ref="C107:G107"/>
    <mergeCell ref="C111:G111"/>
    <mergeCell ref="C114:G114"/>
    <mergeCell ref="C115:G115"/>
    <mergeCell ref="C116:G116"/>
    <mergeCell ref="C117:G117"/>
    <mergeCell ref="C101:G101"/>
    <mergeCell ref="C102:G102"/>
    <mergeCell ref="C103:G103"/>
    <mergeCell ref="C104:G104"/>
    <mergeCell ref="C105:G105"/>
    <mergeCell ref="C106:G106"/>
    <mergeCell ref="C95:G95"/>
    <mergeCell ref="C96:G96"/>
    <mergeCell ref="C97:G97"/>
    <mergeCell ref="C98:G98"/>
    <mergeCell ref="C99:G99"/>
    <mergeCell ref="C100:G100"/>
    <mergeCell ref="C89:G89"/>
    <mergeCell ref="C90:G90"/>
    <mergeCell ref="C91:G91"/>
    <mergeCell ref="C92:G92"/>
    <mergeCell ref="C93:G93"/>
    <mergeCell ref="C94:G94"/>
    <mergeCell ref="C82:G82"/>
    <mergeCell ref="C84:G84"/>
    <mergeCell ref="C85:G85"/>
    <mergeCell ref="C86:G86"/>
    <mergeCell ref="C87:G87"/>
    <mergeCell ref="C88:G88"/>
    <mergeCell ref="C71:G71"/>
    <mergeCell ref="C72:G72"/>
    <mergeCell ref="C74:G74"/>
    <mergeCell ref="C76:G76"/>
    <mergeCell ref="C78:G78"/>
    <mergeCell ref="C80:G80"/>
    <mergeCell ref="C62:G62"/>
    <mergeCell ref="C63:G63"/>
    <mergeCell ref="C64:G64"/>
    <mergeCell ref="C65:G65"/>
    <mergeCell ref="C68:G68"/>
    <mergeCell ref="C70:G70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1:G41"/>
    <mergeCell ref="C43:G43"/>
    <mergeCell ref="C45:G45"/>
    <mergeCell ref="C47:G47"/>
    <mergeCell ref="C48:G48"/>
    <mergeCell ref="C49:G49"/>
    <mergeCell ref="C29:G29"/>
    <mergeCell ref="C31:G31"/>
    <mergeCell ref="C33:G33"/>
    <mergeCell ref="C35:G35"/>
    <mergeCell ref="C37:G37"/>
    <mergeCell ref="C39:G39"/>
    <mergeCell ref="C13:G13"/>
    <mergeCell ref="C15:G15"/>
    <mergeCell ref="C17:G17"/>
    <mergeCell ref="C19:G19"/>
    <mergeCell ref="C25:G25"/>
    <mergeCell ref="C27:G2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3E32-BD1D-47DD-93EC-D40B284B330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70</v>
      </c>
      <c r="B1" s="195"/>
      <c r="C1" s="195"/>
      <c r="D1" s="195"/>
      <c r="E1" s="195"/>
      <c r="F1" s="195"/>
      <c r="G1" s="195"/>
      <c r="AG1" t="s">
        <v>71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72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72</v>
      </c>
      <c r="AG3" t="s">
        <v>73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74</v>
      </c>
    </row>
    <row r="5" spans="1:60" x14ac:dyDescent="0.2">
      <c r="D5" s="10"/>
    </row>
    <row r="6" spans="1:60" ht="38.25" x14ac:dyDescent="0.2">
      <c r="A6" s="206" t="s">
        <v>75</v>
      </c>
      <c r="B6" s="208" t="s">
        <v>76</v>
      </c>
      <c r="C6" s="208" t="s">
        <v>77</v>
      </c>
      <c r="D6" s="207" t="s">
        <v>78</v>
      </c>
      <c r="E6" s="206" t="s">
        <v>79</v>
      </c>
      <c r="F6" s="205" t="s">
        <v>80</v>
      </c>
      <c r="G6" s="206" t="s">
        <v>29</v>
      </c>
      <c r="H6" s="209" t="s">
        <v>30</v>
      </c>
      <c r="I6" s="209" t="s">
        <v>81</v>
      </c>
      <c r="J6" s="209" t="s">
        <v>31</v>
      </c>
      <c r="K6" s="209" t="s">
        <v>82</v>
      </c>
      <c r="L6" s="209" t="s">
        <v>83</v>
      </c>
      <c r="M6" s="209" t="s">
        <v>84</v>
      </c>
      <c r="N6" s="209" t="s">
        <v>85</v>
      </c>
      <c r="O6" s="209" t="s">
        <v>86</v>
      </c>
      <c r="P6" s="209" t="s">
        <v>87</v>
      </c>
      <c r="Q6" s="209" t="s">
        <v>88</v>
      </c>
      <c r="R6" s="209" t="s">
        <v>89</v>
      </c>
      <c r="S6" s="209" t="s">
        <v>90</v>
      </c>
      <c r="T6" s="209" t="s">
        <v>91</v>
      </c>
      <c r="U6" s="209" t="s">
        <v>92</v>
      </c>
      <c r="V6" s="209" t="s">
        <v>93</v>
      </c>
      <c r="W6" s="209" t="s">
        <v>94</v>
      </c>
      <c r="X6" s="209" t="s">
        <v>95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6" t="s">
        <v>96</v>
      </c>
      <c r="B8" s="227" t="s">
        <v>68</v>
      </c>
      <c r="C8" s="245" t="s">
        <v>27</v>
      </c>
      <c r="D8" s="228"/>
      <c r="E8" s="229"/>
      <c r="F8" s="230"/>
      <c r="G8" s="230">
        <f>SUMIF(AG9:AG54,"&lt;&gt;NOR",G9:G54)</f>
        <v>0</v>
      </c>
      <c r="H8" s="230"/>
      <c r="I8" s="230">
        <f>SUM(I9:I54)</f>
        <v>0</v>
      </c>
      <c r="J8" s="230"/>
      <c r="K8" s="230">
        <f>SUM(K9:K54)</f>
        <v>0</v>
      </c>
      <c r="L8" s="230"/>
      <c r="M8" s="230">
        <f>SUM(M9:M54)</f>
        <v>0</v>
      </c>
      <c r="N8" s="230"/>
      <c r="O8" s="230">
        <f>SUM(O9:O54)</f>
        <v>0</v>
      </c>
      <c r="P8" s="230"/>
      <c r="Q8" s="230">
        <f>SUM(Q9:Q54)</f>
        <v>0</v>
      </c>
      <c r="R8" s="230"/>
      <c r="S8" s="230"/>
      <c r="T8" s="231"/>
      <c r="U8" s="225"/>
      <c r="V8" s="225">
        <f>SUM(V9:V54)</f>
        <v>0</v>
      </c>
      <c r="W8" s="225"/>
      <c r="X8" s="225"/>
      <c r="AG8" t="s">
        <v>97</v>
      </c>
    </row>
    <row r="9" spans="1:60" outlineLevel="1" x14ac:dyDescent="0.2">
      <c r="A9" s="232">
        <v>1</v>
      </c>
      <c r="B9" s="233" t="s">
        <v>292</v>
      </c>
      <c r="C9" s="246" t="s">
        <v>293</v>
      </c>
      <c r="D9" s="234" t="s">
        <v>294</v>
      </c>
      <c r="E9" s="235">
        <v>10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102</v>
      </c>
      <c r="T9" s="238" t="s">
        <v>119</v>
      </c>
      <c r="U9" s="219">
        <v>0</v>
      </c>
      <c r="V9" s="219">
        <f>ROUND(E9*U9,2)</f>
        <v>0</v>
      </c>
      <c r="W9" s="219"/>
      <c r="X9" s="219" t="s">
        <v>120</v>
      </c>
      <c r="Y9" s="210"/>
      <c r="Z9" s="210"/>
      <c r="AA9" s="210"/>
      <c r="AB9" s="210"/>
      <c r="AC9" s="210"/>
      <c r="AD9" s="210"/>
      <c r="AE9" s="210"/>
      <c r="AF9" s="210"/>
      <c r="AG9" s="210" t="s">
        <v>121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51" t="s">
        <v>295</v>
      </c>
      <c r="D10" s="243"/>
      <c r="E10" s="243"/>
      <c r="F10" s="243"/>
      <c r="G10" s="243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108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17"/>
      <c r="B11" s="218"/>
      <c r="C11" s="248" t="s">
        <v>296</v>
      </c>
      <c r="D11" s="241"/>
      <c r="E11" s="241"/>
      <c r="F11" s="241"/>
      <c r="G11" s="241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108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9" t="str">
        <f>C11</f>
        <v>- zahrnuje veškeré náklady spojené s objednatelem požadovanými zkouškami, tj. provedení jádrových vývrtů o průměru 100 mm v nové vrstvě vozovky z asfaltového betonu a pracemi zkušebny pro ověření tloušťky obrusné vsrtvy, míry zhutnění, mezerovitost akontroly spojení vrstvy s podkladem.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8" t="s">
        <v>330</v>
      </c>
      <c r="D12" s="241"/>
      <c r="E12" s="241"/>
      <c r="F12" s="241"/>
      <c r="G12" s="241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108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8" t="s">
        <v>297</v>
      </c>
      <c r="D13" s="241"/>
      <c r="E13" s="241"/>
      <c r="F13" s="241"/>
      <c r="G13" s="241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108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8" t="s">
        <v>298</v>
      </c>
      <c r="D14" s="241"/>
      <c r="E14" s="241"/>
      <c r="F14" s="241"/>
      <c r="G14" s="241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108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9" t="s">
        <v>263</v>
      </c>
      <c r="D15" s="223"/>
      <c r="E15" s="224">
        <v>10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110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0"/>
      <c r="D16" s="242"/>
      <c r="E16" s="242"/>
      <c r="F16" s="242"/>
      <c r="G16" s="242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111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2">
        <v>2</v>
      </c>
      <c r="B17" s="233" t="s">
        <v>299</v>
      </c>
      <c r="C17" s="246" t="s">
        <v>300</v>
      </c>
      <c r="D17" s="234" t="s">
        <v>294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102</v>
      </c>
      <c r="T17" s="238" t="s">
        <v>119</v>
      </c>
      <c r="U17" s="219">
        <v>0</v>
      </c>
      <c r="V17" s="219">
        <f>ROUND(E17*U17,2)</f>
        <v>0</v>
      </c>
      <c r="W17" s="219"/>
      <c r="X17" s="219" t="s">
        <v>120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121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51" t="s">
        <v>301</v>
      </c>
      <c r="D18" s="243"/>
      <c r="E18" s="243"/>
      <c r="F18" s="243"/>
      <c r="G18" s="243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108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8" t="s">
        <v>302</v>
      </c>
      <c r="D19" s="241"/>
      <c r="E19" s="241"/>
      <c r="F19" s="241"/>
      <c r="G19" s="241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108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9" t="str">
        <f>C19</f>
        <v>Projednání dočasné úpravy dopravního značení po dobu výstavby s územně příslušným odborem dopravy a d DI Policie ČR.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8" t="s">
        <v>303</v>
      </c>
      <c r="D20" s="241"/>
      <c r="E20" s="241"/>
      <c r="F20" s="241"/>
      <c r="G20" s="241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108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9" t="s">
        <v>56</v>
      </c>
      <c r="D21" s="223"/>
      <c r="E21" s="224">
        <v>1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110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50"/>
      <c r="D22" s="242"/>
      <c r="E22" s="242"/>
      <c r="F22" s="242"/>
      <c r="G22" s="242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111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2">
        <v>3</v>
      </c>
      <c r="B23" s="233" t="s">
        <v>304</v>
      </c>
      <c r="C23" s="246" t="s">
        <v>305</v>
      </c>
      <c r="D23" s="234" t="s">
        <v>294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102</v>
      </c>
      <c r="T23" s="238" t="s">
        <v>119</v>
      </c>
      <c r="U23" s="219">
        <v>0</v>
      </c>
      <c r="V23" s="219">
        <f>ROUND(E23*U23,2)</f>
        <v>0</v>
      </c>
      <c r="W23" s="219"/>
      <c r="X23" s="219" t="s">
        <v>120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121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51" t="s">
        <v>306</v>
      </c>
      <c r="D24" s="243"/>
      <c r="E24" s="243"/>
      <c r="F24" s="243"/>
      <c r="G24" s="243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108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39" t="str">
        <f>C24</f>
        <v>Náklady na vytyčení inženýrských sítí na staveništi jejich správci, s případným provedením průzkumných sond.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8" t="s">
        <v>307</v>
      </c>
      <c r="D25" s="241"/>
      <c r="E25" s="241"/>
      <c r="F25" s="241"/>
      <c r="G25" s="241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108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9" t="s">
        <v>56</v>
      </c>
      <c r="D26" s="223"/>
      <c r="E26" s="224">
        <v>1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110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50"/>
      <c r="D27" s="242"/>
      <c r="E27" s="242"/>
      <c r="F27" s="242"/>
      <c r="G27" s="242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111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2">
        <v>4</v>
      </c>
      <c r="B28" s="233" t="s">
        <v>308</v>
      </c>
      <c r="C28" s="246" t="s">
        <v>309</v>
      </c>
      <c r="D28" s="234" t="s">
        <v>258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102</v>
      </c>
      <c r="T28" s="238" t="s">
        <v>119</v>
      </c>
      <c r="U28" s="219">
        <v>0</v>
      </c>
      <c r="V28" s="219">
        <f>ROUND(E28*U28,2)</f>
        <v>0</v>
      </c>
      <c r="W28" s="219"/>
      <c r="X28" s="219" t="s">
        <v>120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121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1" t="s">
        <v>310</v>
      </c>
      <c r="D29" s="243"/>
      <c r="E29" s="243"/>
      <c r="F29" s="243"/>
      <c r="G29" s="243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108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9" t="s">
        <v>311</v>
      </c>
      <c r="D30" s="223"/>
      <c r="E30" s="224">
        <v>1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110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50"/>
      <c r="D31" s="242"/>
      <c r="E31" s="242"/>
      <c r="F31" s="242"/>
      <c r="G31" s="242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111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2">
        <v>5</v>
      </c>
      <c r="B32" s="233" t="s">
        <v>312</v>
      </c>
      <c r="C32" s="246" t="s">
        <v>313</v>
      </c>
      <c r="D32" s="234" t="s">
        <v>294</v>
      </c>
      <c r="E32" s="235">
        <v>1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/>
      <c r="S32" s="237" t="s">
        <v>102</v>
      </c>
      <c r="T32" s="238" t="s">
        <v>119</v>
      </c>
      <c r="U32" s="219">
        <v>0</v>
      </c>
      <c r="V32" s="219">
        <f>ROUND(E32*U32,2)</f>
        <v>0</v>
      </c>
      <c r="W32" s="219"/>
      <c r="X32" s="219" t="s">
        <v>120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121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17"/>
      <c r="B33" s="218"/>
      <c r="C33" s="251" t="s">
        <v>314</v>
      </c>
      <c r="D33" s="243"/>
      <c r="E33" s="243"/>
      <c r="F33" s="243"/>
      <c r="G33" s="243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108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39" t="str">
        <f>C33</f>
        <v>Průzkumné, geodetické a projektové práce geodetické práce při stavbě a po výstavbě,zaměření skutečného provedení stavby (odevzdání dokumentace skutečného provedení stavby v počtu 4 paré v papírové podobě a 4 ks x v ele. na CD).</v>
      </c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9" t="s">
        <v>56</v>
      </c>
      <c r="D34" s="223"/>
      <c r="E34" s="224">
        <v>1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110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50"/>
      <c r="D35" s="242"/>
      <c r="E35" s="242"/>
      <c r="F35" s="242"/>
      <c r="G35" s="242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111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2">
        <v>6</v>
      </c>
      <c r="B36" s="233" t="s">
        <v>315</v>
      </c>
      <c r="C36" s="246" t="s">
        <v>316</v>
      </c>
      <c r="D36" s="234" t="s">
        <v>294</v>
      </c>
      <c r="E36" s="235">
        <v>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102</v>
      </c>
      <c r="T36" s="238" t="s">
        <v>119</v>
      </c>
      <c r="U36" s="219">
        <v>0</v>
      </c>
      <c r="V36" s="219">
        <f>ROUND(E36*U36,2)</f>
        <v>0</v>
      </c>
      <c r="W36" s="219"/>
      <c r="X36" s="219" t="s">
        <v>120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121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51" t="s">
        <v>317</v>
      </c>
      <c r="D37" s="243"/>
      <c r="E37" s="243"/>
      <c r="F37" s="243"/>
      <c r="G37" s="243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108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 t="s">
        <v>148</v>
      </c>
      <c r="D38" s="241"/>
      <c r="E38" s="241"/>
      <c r="F38" s="241"/>
      <c r="G38" s="241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108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8" t="s">
        <v>318</v>
      </c>
      <c r="D39" s="241"/>
      <c r="E39" s="241"/>
      <c r="F39" s="241"/>
      <c r="G39" s="241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108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8" t="s">
        <v>319</v>
      </c>
      <c r="D40" s="241"/>
      <c r="E40" s="241"/>
      <c r="F40" s="241"/>
      <c r="G40" s="241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108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39" t="str">
        <f>C40</f>
        <v>- zadavatelem specifikované výstupy (fotografie v papírovém a digitálním formátu) v požadovaném počtu</v>
      </c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9" t="s">
        <v>56</v>
      </c>
      <c r="D41" s="223"/>
      <c r="E41" s="224">
        <v>1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110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50"/>
      <c r="D42" s="242"/>
      <c r="E42" s="242"/>
      <c r="F42" s="242"/>
      <c r="G42" s="242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111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2">
        <v>7</v>
      </c>
      <c r="B43" s="233" t="s">
        <v>320</v>
      </c>
      <c r="C43" s="246" t="s">
        <v>321</v>
      </c>
      <c r="D43" s="234" t="s">
        <v>294</v>
      </c>
      <c r="E43" s="235">
        <v>2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102</v>
      </c>
      <c r="T43" s="238" t="s">
        <v>119</v>
      </c>
      <c r="U43" s="219">
        <v>0</v>
      </c>
      <c r="V43" s="219">
        <f>ROUND(E43*U43,2)</f>
        <v>0</v>
      </c>
      <c r="W43" s="219"/>
      <c r="X43" s="219" t="s">
        <v>120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121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17"/>
      <c r="B44" s="218"/>
      <c r="C44" s="251" t="s">
        <v>331</v>
      </c>
      <c r="D44" s="243"/>
      <c r="E44" s="243"/>
      <c r="F44" s="243"/>
      <c r="G44" s="243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108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39" t="str">
        <f>C44</f>
        <v>Dodávka a osazení 2 ks informační tabule s uvedením názvu stavby, investora stavby a zhotovitele stavby, s uvedením termínu realizace stavby a s uvedením kontaktu na odpovědného stavbyvedoucího, s odkazem na poskytovatele dotace MSK.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8" t="s">
        <v>322</v>
      </c>
      <c r="D45" s="241"/>
      <c r="E45" s="241"/>
      <c r="F45" s="241"/>
      <c r="G45" s="241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108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8" t="s">
        <v>323</v>
      </c>
      <c r="D46" s="241"/>
      <c r="E46" s="241"/>
      <c r="F46" s="241"/>
      <c r="G46" s="241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108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8" t="s">
        <v>324</v>
      </c>
      <c r="D47" s="241"/>
      <c r="E47" s="241"/>
      <c r="F47" s="241"/>
      <c r="G47" s="241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108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9" t="s">
        <v>325</v>
      </c>
      <c r="D48" s="223"/>
      <c r="E48" s="224">
        <v>2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110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0"/>
      <c r="D49" s="242"/>
      <c r="E49" s="242"/>
      <c r="F49" s="242"/>
      <c r="G49" s="242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111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2">
        <v>8</v>
      </c>
      <c r="B50" s="233" t="s">
        <v>326</v>
      </c>
      <c r="C50" s="246" t="s">
        <v>327</v>
      </c>
      <c r="D50" s="234" t="s">
        <v>294</v>
      </c>
      <c r="E50" s="235">
        <v>1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/>
      <c r="S50" s="237" t="s">
        <v>102</v>
      </c>
      <c r="T50" s="238" t="s">
        <v>119</v>
      </c>
      <c r="U50" s="219">
        <v>0</v>
      </c>
      <c r="V50" s="219">
        <f>ROUND(E50*U50,2)</f>
        <v>0</v>
      </c>
      <c r="W50" s="219"/>
      <c r="X50" s="219" t="s">
        <v>120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121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17"/>
      <c r="B51" s="218"/>
      <c r="C51" s="251" t="s">
        <v>328</v>
      </c>
      <c r="D51" s="243"/>
      <c r="E51" s="243"/>
      <c r="F51" s="243"/>
      <c r="G51" s="243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108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39" t="str">
        <f>C51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v>
      </c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17"/>
      <c r="B52" s="218"/>
      <c r="C52" s="248" t="s">
        <v>329</v>
      </c>
      <c r="D52" s="241"/>
      <c r="E52" s="241"/>
      <c r="F52" s="241"/>
      <c r="G52" s="241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108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39" t="str">
        <f>C52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9" t="s">
        <v>56</v>
      </c>
      <c r="D53" s="223"/>
      <c r="E53" s="224">
        <v>1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110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0"/>
      <c r="D54" s="242"/>
      <c r="E54" s="242"/>
      <c r="F54" s="242"/>
      <c r="G54" s="242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111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3"/>
      <c r="B55" s="4"/>
      <c r="C55" s="25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83</v>
      </c>
    </row>
    <row r="56" spans="1:60" x14ac:dyDescent="0.2">
      <c r="A56" s="213"/>
      <c r="B56" s="214" t="s">
        <v>29</v>
      </c>
      <c r="C56" s="254"/>
      <c r="D56" s="215"/>
      <c r="E56" s="216"/>
      <c r="F56" s="216"/>
      <c r="G56" s="244">
        <f>G8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289</v>
      </c>
    </row>
    <row r="57" spans="1:60" x14ac:dyDescent="0.2">
      <c r="C57" s="255"/>
      <c r="D57" s="10"/>
      <c r="AG57" t="s">
        <v>291</v>
      </c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yQEHeySAYRDUYwPzJUg03VlH0PKodSNpmEnyxaeAYfm/rJH+77zs8A8j4qUbm74PfxnXQxGYtFLxLwo4zq1nw==" saltValue="7AWsMlO09xPZm5KYy2/q5Q==" spinCount="100000" sheet="1"/>
  <mergeCells count="34">
    <mergeCell ref="C49:G49"/>
    <mergeCell ref="C51:G51"/>
    <mergeCell ref="C52:G52"/>
    <mergeCell ref="C54:G54"/>
    <mergeCell ref="C40:G40"/>
    <mergeCell ref="C42:G42"/>
    <mergeCell ref="C44:G44"/>
    <mergeCell ref="C45:G45"/>
    <mergeCell ref="C46:G46"/>
    <mergeCell ref="C47:G47"/>
    <mergeCell ref="C31:G31"/>
    <mergeCell ref="C33:G33"/>
    <mergeCell ref="C35:G35"/>
    <mergeCell ref="C37:G37"/>
    <mergeCell ref="C38:G38"/>
    <mergeCell ref="C39:G39"/>
    <mergeCell ref="C20:G20"/>
    <mergeCell ref="C22:G22"/>
    <mergeCell ref="C24:G24"/>
    <mergeCell ref="C25:G25"/>
    <mergeCell ref="C27:G27"/>
    <mergeCell ref="C29:G29"/>
    <mergeCell ref="C12:G12"/>
    <mergeCell ref="C13:G13"/>
    <mergeCell ref="C14:G14"/>
    <mergeCell ref="C16:G16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103 SO 103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103 SO 103 Pol'!Názvy_tisku</vt:lpstr>
      <vt:lpstr>'VRN VRN Pol'!Názvy_tisku</vt:lpstr>
      <vt:lpstr>oadresa</vt:lpstr>
      <vt:lpstr>Stavba!Objednatel</vt:lpstr>
      <vt:lpstr>Stavba!Objekt</vt:lpstr>
      <vt:lpstr>'SO 103 SO 103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Guňka</dc:creator>
  <cp:lastModifiedBy>Petr Guňka</cp:lastModifiedBy>
  <cp:lastPrinted>2019-03-19T12:27:02Z</cp:lastPrinted>
  <dcterms:created xsi:type="dcterms:W3CDTF">2009-04-08T07:15:50Z</dcterms:created>
  <dcterms:modified xsi:type="dcterms:W3CDTF">2021-05-30T14:42:56Z</dcterms:modified>
</cp:coreProperties>
</file>