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ichal Tošenovský\Desktop\excel\"/>
    </mc:Choice>
  </mc:AlternateContent>
  <xr:revisionPtr revIDLastSave="0" documentId="13_ncr:1_{4A03F34F-36C4-4F34-BAC8-A0761C8B7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PS 01 - Technologické vys..." sheetId="2" r:id="rId2"/>
    <sheet name="PS 02 - Technologická ele..." sheetId="3" r:id="rId3"/>
    <sheet name="SO 01 - Stavební část" sheetId="4" r:id="rId4"/>
    <sheet name="ON - Ostatní náklady" sheetId="5" r:id="rId5"/>
  </sheets>
  <definedNames>
    <definedName name="_xlnm._FilterDatabase" localSheetId="4" hidden="1">'ON - Ostatní náklady'!$C$117:$K$130</definedName>
    <definedName name="_xlnm._FilterDatabase" localSheetId="1" hidden="1">'PS 01 - Technologické vys...'!$C$120:$K$221</definedName>
    <definedName name="_xlnm._FilterDatabase" localSheetId="2" hidden="1">'PS 02 - Technologická ele...'!$C$117:$K$122</definedName>
    <definedName name="_xlnm._FilterDatabase" localSheetId="3" hidden="1">'SO 01 - Stavební část'!$C$128:$K$246</definedName>
    <definedName name="_xlnm.Print_Titles" localSheetId="4">'ON - Ostatní náklady'!$117:$117</definedName>
    <definedName name="_xlnm.Print_Titles" localSheetId="1">'PS 01 - Technologické vys...'!$120:$120</definedName>
    <definedName name="_xlnm.Print_Titles" localSheetId="2">'PS 02 - Technologická ele...'!$117:$117</definedName>
    <definedName name="_xlnm.Print_Titles" localSheetId="0">'Rekapitulace stavby'!$92:$92</definedName>
    <definedName name="_xlnm.Print_Titles" localSheetId="3">'SO 01 - Stavební část'!$128:$128</definedName>
    <definedName name="_xlnm.Print_Area" localSheetId="4">'ON - Ostatní náklady'!$C$4:$J$76,'ON - Ostatní náklady'!$C$82:$J$99,'ON - Ostatní náklady'!$C$105:$J$130</definedName>
    <definedName name="_xlnm.Print_Area" localSheetId="1">'PS 01 - Technologické vys...'!$C$4:$J$76,'PS 01 - Technologické vys...'!$C$82:$J$102,'PS 01 - Technologické vys...'!$C$108:$J$221</definedName>
    <definedName name="_xlnm.Print_Area" localSheetId="2">'PS 02 - Technologická ele...'!$C$4:$J$76,'PS 02 - Technologická ele...'!$C$82:$J$99,'PS 02 - Technologická ele...'!$C$105:$J$122</definedName>
    <definedName name="_xlnm.Print_Area" localSheetId="0">'Rekapitulace stavby'!$D$4:$AO$76,'Rekapitulace stavby'!$C$82:$AQ$99</definedName>
    <definedName name="_xlnm.Print_Area" localSheetId="3">'SO 01 - Stavební část'!$C$4:$J$76,'SO 01 - Stavební část'!$C$82:$J$110,'SO 01 - Stavební část'!$C$116:$J$246</definedName>
  </definedNames>
  <calcPr calcId="191029"/>
</workbook>
</file>

<file path=xl/calcChain.xml><?xml version="1.0" encoding="utf-8"?>
<calcChain xmlns="http://schemas.openxmlformats.org/spreadsheetml/2006/main">
  <c r="J18" i="5" l="1"/>
  <c r="J17" i="5"/>
  <c r="J12" i="5"/>
  <c r="E18" i="5"/>
  <c r="J18" i="4"/>
  <c r="J17" i="4"/>
  <c r="J12" i="4"/>
  <c r="E18" i="4"/>
  <c r="J18" i="3"/>
  <c r="J17" i="3"/>
  <c r="J12" i="3"/>
  <c r="E18" i="3"/>
  <c r="J12" i="2"/>
  <c r="E18" i="2"/>
  <c r="J18" i="2"/>
  <c r="J17" i="2"/>
  <c r="J37" i="5" l="1"/>
  <c r="J36" i="5"/>
  <c r="AY98" i="1" s="1"/>
  <c r="J35" i="5"/>
  <c r="AX98" i="1"/>
  <c r="BI129" i="5"/>
  <c r="BH129" i="5"/>
  <c r="BG129" i="5"/>
  <c r="BF129" i="5"/>
  <c r="T129" i="5"/>
  <c r="R129" i="5"/>
  <c r="P129" i="5"/>
  <c r="BI127" i="5"/>
  <c r="BH127" i="5"/>
  <c r="BG127" i="5"/>
  <c r="BF127" i="5"/>
  <c r="T127" i="5"/>
  <c r="R127" i="5"/>
  <c r="P127" i="5"/>
  <c r="BI125" i="5"/>
  <c r="BH125" i="5"/>
  <c r="BG125" i="5"/>
  <c r="BF125" i="5"/>
  <c r="T125" i="5"/>
  <c r="R125" i="5"/>
  <c r="P125" i="5"/>
  <c r="BI123" i="5"/>
  <c r="BH123" i="5"/>
  <c r="BG123" i="5"/>
  <c r="BF123" i="5"/>
  <c r="T123" i="5"/>
  <c r="R123" i="5"/>
  <c r="P123" i="5"/>
  <c r="BI121" i="5"/>
  <c r="BH121" i="5"/>
  <c r="BG121" i="5"/>
  <c r="BF121" i="5"/>
  <c r="T121" i="5"/>
  <c r="R121" i="5"/>
  <c r="P121" i="5"/>
  <c r="J115" i="5"/>
  <c r="F115" i="5"/>
  <c r="J114" i="5"/>
  <c r="F114" i="5"/>
  <c r="F112" i="5"/>
  <c r="E110" i="5"/>
  <c r="J92" i="5"/>
  <c r="F92" i="5"/>
  <c r="J91" i="5"/>
  <c r="F91" i="5"/>
  <c r="F89" i="5"/>
  <c r="E87" i="5"/>
  <c r="J89" i="5"/>
  <c r="E7" i="5"/>
  <c r="E85" i="5"/>
  <c r="J37" i="4"/>
  <c r="J36" i="4"/>
  <c r="AY97" i="1"/>
  <c r="J35" i="4"/>
  <c r="AX97" i="1"/>
  <c r="BI245" i="4"/>
  <c r="BH245" i="4"/>
  <c r="BG245" i="4"/>
  <c r="BF245" i="4"/>
  <c r="T245" i="4"/>
  <c r="R245" i="4"/>
  <c r="P245" i="4"/>
  <c r="BI243" i="4"/>
  <c r="BH243" i="4"/>
  <c r="BG243" i="4"/>
  <c r="BF243" i="4"/>
  <c r="T243" i="4"/>
  <c r="R243" i="4"/>
  <c r="P243" i="4"/>
  <c r="BI241" i="4"/>
  <c r="BH241" i="4"/>
  <c r="BG241" i="4"/>
  <c r="BF241" i="4"/>
  <c r="T241" i="4"/>
  <c r="R241" i="4"/>
  <c r="P241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5" i="4"/>
  <c r="BH235" i="4"/>
  <c r="BG235" i="4"/>
  <c r="BF235" i="4"/>
  <c r="T235" i="4"/>
  <c r="R235" i="4"/>
  <c r="P235" i="4"/>
  <c r="BI233" i="4"/>
  <c r="BH233" i="4"/>
  <c r="BG233" i="4"/>
  <c r="BF233" i="4"/>
  <c r="T233" i="4"/>
  <c r="R233" i="4"/>
  <c r="P233" i="4"/>
  <c r="BI231" i="4"/>
  <c r="BH231" i="4"/>
  <c r="BG231" i="4"/>
  <c r="BF231" i="4"/>
  <c r="T231" i="4"/>
  <c r="R231" i="4"/>
  <c r="P231" i="4"/>
  <c r="BI229" i="4"/>
  <c r="BH229" i="4"/>
  <c r="BG229" i="4"/>
  <c r="BF229" i="4"/>
  <c r="T229" i="4"/>
  <c r="R229" i="4"/>
  <c r="P229" i="4"/>
  <c r="BI227" i="4"/>
  <c r="BH227" i="4"/>
  <c r="BG227" i="4"/>
  <c r="BF227" i="4"/>
  <c r="T227" i="4"/>
  <c r="R227" i="4"/>
  <c r="P227" i="4"/>
  <c r="BI225" i="4"/>
  <c r="BH225" i="4"/>
  <c r="BG225" i="4"/>
  <c r="BF225" i="4"/>
  <c r="T225" i="4"/>
  <c r="R225" i="4"/>
  <c r="P225" i="4"/>
  <c r="BI223" i="4"/>
  <c r="BH223" i="4"/>
  <c r="BG223" i="4"/>
  <c r="BF223" i="4"/>
  <c r="T223" i="4"/>
  <c r="R223" i="4"/>
  <c r="P223" i="4"/>
  <c r="BI220" i="4"/>
  <c r="BH220" i="4"/>
  <c r="BG220" i="4"/>
  <c r="BF220" i="4"/>
  <c r="T220" i="4"/>
  <c r="T219" i="4"/>
  <c r="R220" i="4"/>
  <c r="R219" i="4"/>
  <c r="P220" i="4"/>
  <c r="P219" i="4"/>
  <c r="BI217" i="4"/>
  <c r="BH217" i="4"/>
  <c r="BG217" i="4"/>
  <c r="BF217" i="4"/>
  <c r="T217" i="4"/>
  <c r="R217" i="4"/>
  <c r="P217" i="4"/>
  <c r="BI215" i="4"/>
  <c r="BH215" i="4"/>
  <c r="BG215" i="4"/>
  <c r="BF215" i="4"/>
  <c r="T215" i="4"/>
  <c r="R215" i="4"/>
  <c r="P215" i="4"/>
  <c r="BI213" i="4"/>
  <c r="BH213" i="4"/>
  <c r="BG213" i="4"/>
  <c r="BF213" i="4"/>
  <c r="T213" i="4"/>
  <c r="R213" i="4"/>
  <c r="P213" i="4"/>
  <c r="BI211" i="4"/>
  <c r="BH211" i="4"/>
  <c r="BG211" i="4"/>
  <c r="BF211" i="4"/>
  <c r="T211" i="4"/>
  <c r="R211" i="4"/>
  <c r="P211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204" i="4"/>
  <c r="BH204" i="4"/>
  <c r="BG204" i="4"/>
  <c r="BF204" i="4"/>
  <c r="T204" i="4"/>
  <c r="R204" i="4"/>
  <c r="P204" i="4"/>
  <c r="BI201" i="4"/>
  <c r="BH201" i="4"/>
  <c r="BG201" i="4"/>
  <c r="BF201" i="4"/>
  <c r="T201" i="4"/>
  <c r="R201" i="4"/>
  <c r="P201" i="4"/>
  <c r="BI199" i="4"/>
  <c r="BH199" i="4"/>
  <c r="BG199" i="4"/>
  <c r="BF199" i="4"/>
  <c r="T199" i="4"/>
  <c r="R199" i="4"/>
  <c r="P199" i="4"/>
  <c r="BI196" i="4"/>
  <c r="BH196" i="4"/>
  <c r="BG196" i="4"/>
  <c r="BF196" i="4"/>
  <c r="T196" i="4"/>
  <c r="R196" i="4"/>
  <c r="P196" i="4"/>
  <c r="BI193" i="4"/>
  <c r="BH193" i="4"/>
  <c r="BG193" i="4"/>
  <c r="BF193" i="4"/>
  <c r="T193" i="4"/>
  <c r="R193" i="4"/>
  <c r="P193" i="4"/>
  <c r="BI190" i="4"/>
  <c r="BH190" i="4"/>
  <c r="BG190" i="4"/>
  <c r="BF190" i="4"/>
  <c r="T190" i="4"/>
  <c r="R190" i="4"/>
  <c r="P190" i="4"/>
  <c r="BI187" i="4"/>
  <c r="BH187" i="4"/>
  <c r="BG187" i="4"/>
  <c r="BF187" i="4"/>
  <c r="T187" i="4"/>
  <c r="R187" i="4"/>
  <c r="P187" i="4"/>
  <c r="BI185" i="4"/>
  <c r="BH185" i="4"/>
  <c r="BG185" i="4"/>
  <c r="BF185" i="4"/>
  <c r="T185" i="4"/>
  <c r="R185" i="4"/>
  <c r="P185" i="4"/>
  <c r="BI182" i="4"/>
  <c r="BH182" i="4"/>
  <c r="BG182" i="4"/>
  <c r="BF182" i="4"/>
  <c r="T182" i="4"/>
  <c r="R182" i="4"/>
  <c r="P182" i="4"/>
  <c r="BI180" i="4"/>
  <c r="BH180" i="4"/>
  <c r="BG180" i="4"/>
  <c r="BF180" i="4"/>
  <c r="T180" i="4"/>
  <c r="R180" i="4"/>
  <c r="P180" i="4"/>
  <c r="BI176" i="4"/>
  <c r="BH176" i="4"/>
  <c r="BG176" i="4"/>
  <c r="BF176" i="4"/>
  <c r="T176" i="4"/>
  <c r="T175" i="4"/>
  <c r="R176" i="4"/>
  <c r="R175" i="4"/>
  <c r="P176" i="4"/>
  <c r="P175" i="4"/>
  <c r="BI173" i="4"/>
  <c r="BH173" i="4"/>
  <c r="BG173" i="4"/>
  <c r="BF173" i="4"/>
  <c r="T173" i="4"/>
  <c r="R173" i="4"/>
  <c r="P173" i="4"/>
  <c r="BI170" i="4"/>
  <c r="BH170" i="4"/>
  <c r="BG170" i="4"/>
  <c r="BF170" i="4"/>
  <c r="T170" i="4"/>
  <c r="R170" i="4"/>
  <c r="P170" i="4"/>
  <c r="BI168" i="4"/>
  <c r="BH168" i="4"/>
  <c r="BG168" i="4"/>
  <c r="BF168" i="4"/>
  <c r="T168" i="4"/>
  <c r="R168" i="4"/>
  <c r="P168" i="4"/>
  <c r="BI166" i="4"/>
  <c r="BH166" i="4"/>
  <c r="BG166" i="4"/>
  <c r="BF166" i="4"/>
  <c r="T166" i="4"/>
  <c r="R166" i="4"/>
  <c r="P166" i="4"/>
  <c r="BI163" i="4"/>
  <c r="BH163" i="4"/>
  <c r="BG163" i="4"/>
  <c r="BF163" i="4"/>
  <c r="T163" i="4"/>
  <c r="R163" i="4"/>
  <c r="P163" i="4"/>
  <c r="BI161" i="4"/>
  <c r="BH161" i="4"/>
  <c r="BG161" i="4"/>
  <c r="BF161" i="4"/>
  <c r="T161" i="4"/>
  <c r="R161" i="4"/>
  <c r="P161" i="4"/>
  <c r="BI159" i="4"/>
  <c r="BH159" i="4"/>
  <c r="BG159" i="4"/>
  <c r="BF159" i="4"/>
  <c r="T159" i="4"/>
  <c r="R159" i="4"/>
  <c r="P159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1" i="4"/>
  <c r="BH151" i="4"/>
  <c r="BG151" i="4"/>
  <c r="BF151" i="4"/>
  <c r="T151" i="4"/>
  <c r="T150" i="4" s="1"/>
  <c r="R151" i="4"/>
  <c r="R150" i="4"/>
  <c r="P151" i="4"/>
  <c r="P150" i="4" s="1"/>
  <c r="BI148" i="4"/>
  <c r="BH148" i="4"/>
  <c r="BG148" i="4"/>
  <c r="BF148" i="4"/>
  <c r="T148" i="4"/>
  <c r="R148" i="4"/>
  <c r="P148" i="4"/>
  <c r="BI146" i="4"/>
  <c r="BH146" i="4"/>
  <c r="BG146" i="4"/>
  <c r="BF146" i="4"/>
  <c r="T146" i="4"/>
  <c r="R146" i="4"/>
  <c r="P146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0" i="4"/>
  <c r="BH140" i="4"/>
  <c r="BG140" i="4"/>
  <c r="BF140" i="4"/>
  <c r="T140" i="4"/>
  <c r="R140" i="4"/>
  <c r="P140" i="4"/>
  <c r="BI138" i="4"/>
  <c r="BH138" i="4"/>
  <c r="BG138" i="4"/>
  <c r="BF138" i="4"/>
  <c r="T138" i="4"/>
  <c r="R138" i="4"/>
  <c r="P138" i="4"/>
  <c r="BI136" i="4"/>
  <c r="BH136" i="4"/>
  <c r="BG136" i="4"/>
  <c r="BF136" i="4"/>
  <c r="T136" i="4"/>
  <c r="R136" i="4"/>
  <c r="P136" i="4"/>
  <c r="BI134" i="4"/>
  <c r="BH134" i="4"/>
  <c r="BG134" i="4"/>
  <c r="BF134" i="4"/>
  <c r="T134" i="4"/>
  <c r="R134" i="4"/>
  <c r="P134" i="4"/>
  <c r="BI132" i="4"/>
  <c r="BH132" i="4"/>
  <c r="BG132" i="4"/>
  <c r="BF132" i="4"/>
  <c r="T132" i="4"/>
  <c r="R132" i="4"/>
  <c r="P132" i="4"/>
  <c r="J126" i="4"/>
  <c r="F126" i="4"/>
  <c r="J125" i="4"/>
  <c r="F125" i="4"/>
  <c r="F123" i="4"/>
  <c r="E121" i="4"/>
  <c r="J92" i="4"/>
  <c r="F92" i="4"/>
  <c r="J91" i="4"/>
  <c r="F91" i="4"/>
  <c r="F89" i="4"/>
  <c r="E87" i="4"/>
  <c r="J123" i="4"/>
  <c r="E7" i="4"/>
  <c r="E119" i="4"/>
  <c r="J37" i="3"/>
  <c r="J36" i="3"/>
  <c r="AY96" i="1"/>
  <c r="J35" i="3"/>
  <c r="AX96" i="1" s="1"/>
  <c r="BI121" i="3"/>
  <c r="BH121" i="3"/>
  <c r="BG121" i="3"/>
  <c r="F35" i="3" s="1"/>
  <c r="BB96" i="1" s="1"/>
  <c r="BF121" i="3"/>
  <c r="F34" i="3" s="1"/>
  <c r="BA96" i="1" s="1"/>
  <c r="T121" i="3"/>
  <c r="T120" i="3"/>
  <c r="T119" i="3"/>
  <c r="T118" i="3" s="1"/>
  <c r="R121" i="3"/>
  <c r="R120" i="3"/>
  <c r="R119" i="3"/>
  <c r="R118" i="3" s="1"/>
  <c r="P121" i="3"/>
  <c r="P120" i="3"/>
  <c r="P119" i="3"/>
  <c r="P118" i="3" s="1"/>
  <c r="AU96" i="1" s="1"/>
  <c r="J115" i="3"/>
  <c r="F115" i="3"/>
  <c r="J114" i="3"/>
  <c r="F114" i="3"/>
  <c r="F112" i="3"/>
  <c r="E110" i="3"/>
  <c r="J92" i="3"/>
  <c r="F92" i="3"/>
  <c r="J91" i="3"/>
  <c r="F91" i="3"/>
  <c r="F89" i="3"/>
  <c r="E87" i="3"/>
  <c r="J112" i="3"/>
  <c r="E7" i="3"/>
  <c r="E108" i="3" s="1"/>
  <c r="J37" i="2"/>
  <c r="J36" i="2"/>
  <c r="AY95" i="1" s="1"/>
  <c r="J35" i="2"/>
  <c r="AX95" i="1"/>
  <c r="BI220" i="2"/>
  <c r="BH220" i="2"/>
  <c r="BG220" i="2"/>
  <c r="BF220" i="2"/>
  <c r="T220" i="2"/>
  <c r="R220" i="2"/>
  <c r="P220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8" i="2"/>
  <c r="BH208" i="2"/>
  <c r="BG208" i="2"/>
  <c r="BF208" i="2"/>
  <c r="T208" i="2"/>
  <c r="R208" i="2"/>
  <c r="P208" i="2"/>
  <c r="BI206" i="2"/>
  <c r="BH206" i="2"/>
  <c r="BG206" i="2"/>
  <c r="BF206" i="2"/>
  <c r="T206" i="2"/>
  <c r="R206" i="2"/>
  <c r="P206" i="2"/>
  <c r="BI204" i="2"/>
  <c r="BH204" i="2"/>
  <c r="BG204" i="2"/>
  <c r="BF204" i="2"/>
  <c r="T204" i="2"/>
  <c r="R204" i="2"/>
  <c r="P204" i="2"/>
  <c r="BI202" i="2"/>
  <c r="BH202" i="2"/>
  <c r="BG202" i="2"/>
  <c r="BF202" i="2"/>
  <c r="T202" i="2"/>
  <c r="R202" i="2"/>
  <c r="P202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2" i="2"/>
  <c r="BH192" i="2"/>
  <c r="BG192" i="2"/>
  <c r="BF192" i="2"/>
  <c r="T192" i="2"/>
  <c r="R192" i="2"/>
  <c r="P192" i="2"/>
  <c r="BI190" i="2"/>
  <c r="BH190" i="2"/>
  <c r="BG190" i="2"/>
  <c r="BF190" i="2"/>
  <c r="T190" i="2"/>
  <c r="R190" i="2"/>
  <c r="P190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0" i="2"/>
  <c r="BH170" i="2"/>
  <c r="BG170" i="2"/>
  <c r="BF170" i="2"/>
  <c r="T170" i="2"/>
  <c r="R170" i="2"/>
  <c r="P170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9" i="2"/>
  <c r="BH159" i="2"/>
  <c r="BG159" i="2"/>
  <c r="BF159" i="2"/>
  <c r="T159" i="2"/>
  <c r="R159" i="2"/>
  <c r="P159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J118" i="2"/>
  <c r="F118" i="2"/>
  <c r="J117" i="2"/>
  <c r="F117" i="2"/>
  <c r="F115" i="2"/>
  <c r="E113" i="2"/>
  <c r="J92" i="2"/>
  <c r="F92" i="2"/>
  <c r="J91" i="2"/>
  <c r="F91" i="2"/>
  <c r="F89" i="2"/>
  <c r="E87" i="2"/>
  <c r="J89" i="2"/>
  <c r="E7" i="2"/>
  <c r="E111" i="2"/>
  <c r="AM90" i="1"/>
  <c r="AM89" i="1"/>
  <c r="L89" i="1"/>
  <c r="AM87" i="1"/>
  <c r="L87" i="1"/>
  <c r="L85" i="1"/>
  <c r="L84" i="1"/>
  <c r="BK129" i="5"/>
  <c r="BK245" i="4"/>
  <c r="J245" i="4"/>
  <c r="BK243" i="4"/>
  <c r="BK229" i="4"/>
  <c r="BK227" i="4"/>
  <c r="J220" i="4"/>
  <c r="BK217" i="4"/>
  <c r="BK215" i="4"/>
  <c r="BK213" i="4"/>
  <c r="J211" i="4"/>
  <c r="J206" i="4"/>
  <c r="J204" i="4"/>
  <c r="J196" i="4"/>
  <c r="J190" i="4"/>
  <c r="BK185" i="4"/>
  <c r="J182" i="4"/>
  <c r="J180" i="4"/>
  <c r="J173" i="4"/>
  <c r="J170" i="4"/>
  <c r="J166" i="4"/>
  <c r="BK163" i="4"/>
  <c r="BK161" i="4"/>
  <c r="BK159" i="4"/>
  <c r="J154" i="4"/>
  <c r="J146" i="4"/>
  <c r="BK144" i="4"/>
  <c r="BK140" i="4"/>
  <c r="J138" i="4"/>
  <c r="J134" i="4"/>
  <c r="BK132" i="4"/>
  <c r="J121" i="3"/>
  <c r="J218" i="2"/>
  <c r="J216" i="2"/>
  <c r="J206" i="2"/>
  <c r="BK204" i="2"/>
  <c r="BK198" i="2"/>
  <c r="J192" i="2"/>
  <c r="J190" i="2"/>
  <c r="BK188" i="2"/>
  <c r="BK186" i="2"/>
  <c r="BK184" i="2"/>
  <c r="J176" i="2"/>
  <c r="BK174" i="2"/>
  <c r="BK165" i="2"/>
  <c r="J157" i="2"/>
  <c r="J156" i="2"/>
  <c r="BK154" i="2"/>
  <c r="J152" i="2"/>
  <c r="BK146" i="2"/>
  <c r="J140" i="2"/>
  <c r="BK136" i="2"/>
  <c r="BK134" i="2"/>
  <c r="BK132" i="2"/>
  <c r="BK130" i="2"/>
  <c r="J128" i="2"/>
  <c r="J124" i="2"/>
  <c r="BK127" i="5"/>
  <c r="J241" i="4"/>
  <c r="J239" i="4"/>
  <c r="J233" i="4"/>
  <c r="J225" i="4"/>
  <c r="BK220" i="4"/>
  <c r="J217" i="4"/>
  <c r="BK206" i="4"/>
  <c r="BK199" i="4"/>
  <c r="BK190" i="4"/>
  <c r="BK187" i="4"/>
  <c r="BK176" i="4"/>
  <c r="BK173" i="4"/>
  <c r="BK170" i="4"/>
  <c r="BK156" i="4"/>
  <c r="BK154" i="4"/>
  <c r="BK151" i="4"/>
  <c r="BK142" i="4"/>
  <c r="J140" i="4"/>
  <c r="BK138" i="4"/>
  <c r="J136" i="4"/>
  <c r="BK220" i="2"/>
  <c r="J220" i="2"/>
  <c r="BK218" i="2"/>
  <c r="BK216" i="2"/>
  <c r="BK212" i="2"/>
  <c r="BK210" i="2"/>
  <c r="BK208" i="2"/>
  <c r="J202" i="2"/>
  <c r="BK196" i="2"/>
  <c r="BK194" i="2"/>
  <c r="BK190" i="2"/>
  <c r="J188" i="2"/>
  <c r="J186" i="2"/>
  <c r="J184" i="2"/>
  <c r="J180" i="2"/>
  <c r="BK176" i="2"/>
  <c r="BK172" i="2"/>
  <c r="J170" i="2"/>
  <c r="J168" i="2"/>
  <c r="J165" i="2"/>
  <c r="BK163" i="2"/>
  <c r="BK161" i="2"/>
  <c r="BK152" i="2"/>
  <c r="BK150" i="2"/>
  <c r="BK148" i="2"/>
  <c r="J146" i="2"/>
  <c r="J142" i="2"/>
  <c r="BK138" i="2"/>
  <c r="J134" i="2"/>
  <c r="J127" i="5"/>
  <c r="BK237" i="4"/>
  <c r="BK235" i="4"/>
  <c r="BK231" i="4"/>
  <c r="J229" i="4"/>
  <c r="J227" i="4"/>
  <c r="BK223" i="4"/>
  <c r="J213" i="4"/>
  <c r="BK211" i="4"/>
  <c r="BK208" i="4"/>
  <c r="J201" i="4"/>
  <c r="J199" i="4"/>
  <c r="BK196" i="4"/>
  <c r="BK193" i="4"/>
  <c r="J187" i="4"/>
  <c r="J168" i="4"/>
  <c r="J156" i="4"/>
  <c r="J151" i="4"/>
  <c r="J148" i="4"/>
  <c r="BK136" i="4"/>
  <c r="BK121" i="3"/>
  <c r="J212" i="2"/>
  <c r="J210" i="2"/>
  <c r="BK206" i="2"/>
  <c r="BK202" i="2"/>
  <c r="BK200" i="2"/>
  <c r="J198" i="2"/>
  <c r="BK192" i="2"/>
  <c r="BK182" i="2"/>
  <c r="J178" i="2"/>
  <c r="J159" i="2"/>
  <c r="BK157" i="2"/>
  <c r="J154" i="2"/>
  <c r="J148" i="2"/>
  <c r="J144" i="2"/>
  <c r="BK140" i="2"/>
  <c r="J138" i="2"/>
  <c r="J136" i="2"/>
  <c r="J130" i="2"/>
  <c r="BK128" i="2"/>
  <c r="BK126" i="2"/>
  <c r="AS94" i="1"/>
  <c r="J129" i="5"/>
  <c r="BK125" i="5"/>
  <c r="J125" i="5"/>
  <c r="BK123" i="5"/>
  <c r="J123" i="5"/>
  <c r="BK121" i="5"/>
  <c r="J121" i="5"/>
  <c r="J243" i="4"/>
  <c r="BK241" i="4"/>
  <c r="BK239" i="4"/>
  <c r="J237" i="4"/>
  <c r="J235" i="4"/>
  <c r="BK233" i="4"/>
  <c r="J231" i="4"/>
  <c r="BK225" i="4"/>
  <c r="J223" i="4"/>
  <c r="J215" i="4"/>
  <c r="J208" i="4"/>
  <c r="BK204" i="4"/>
  <c r="BK201" i="4"/>
  <c r="J193" i="4"/>
  <c r="J185" i="4"/>
  <c r="BK182" i="4"/>
  <c r="BK180" i="4"/>
  <c r="J176" i="4"/>
  <c r="BK168" i="4"/>
  <c r="BK166" i="4"/>
  <c r="J163" i="4"/>
  <c r="J161" i="4"/>
  <c r="J159" i="4"/>
  <c r="BK148" i="4"/>
  <c r="BK146" i="4"/>
  <c r="J144" i="4"/>
  <c r="J142" i="4"/>
  <c r="BK134" i="4"/>
  <c r="J132" i="4"/>
  <c r="J208" i="2"/>
  <c r="J204" i="2"/>
  <c r="J200" i="2"/>
  <c r="J196" i="2"/>
  <c r="J194" i="2"/>
  <c r="J182" i="2"/>
  <c r="BK180" i="2"/>
  <c r="BK178" i="2"/>
  <c r="J174" i="2"/>
  <c r="J172" i="2"/>
  <c r="BK170" i="2"/>
  <c r="BK168" i="2"/>
  <c r="J163" i="2"/>
  <c r="J161" i="2"/>
  <c r="BK159" i="2"/>
  <c r="BK156" i="2"/>
  <c r="J150" i="2"/>
  <c r="BK144" i="2"/>
  <c r="BK142" i="2"/>
  <c r="J132" i="2"/>
  <c r="J126" i="2"/>
  <c r="BK124" i="2"/>
  <c r="F36" i="3"/>
  <c r="BC96" i="1" s="1"/>
  <c r="F37" i="3"/>
  <c r="BD96" i="1" s="1"/>
  <c r="T123" i="2" l="1"/>
  <c r="BK167" i="2"/>
  <c r="J167" i="2" s="1"/>
  <c r="J99" i="2" s="1"/>
  <c r="T215" i="2"/>
  <c r="T214" i="2" s="1"/>
  <c r="R131" i="4"/>
  <c r="P153" i="4"/>
  <c r="R165" i="4"/>
  <c r="BK184" i="4"/>
  <c r="J184" i="4" s="1"/>
  <c r="J105" i="4" s="1"/>
  <c r="R184" i="4"/>
  <c r="BK222" i="4"/>
  <c r="J222" i="4" s="1"/>
  <c r="J109" i="4" s="1"/>
  <c r="P222" i="4"/>
  <c r="P120" i="5"/>
  <c r="P119" i="5" s="1"/>
  <c r="P118" i="5" s="1"/>
  <c r="AU98" i="1" s="1"/>
  <c r="P123" i="2"/>
  <c r="P167" i="2"/>
  <c r="P215" i="2"/>
  <c r="P214" i="2"/>
  <c r="BK131" i="4"/>
  <c r="J131" i="4" s="1"/>
  <c r="J98" i="4" s="1"/>
  <c r="T153" i="4"/>
  <c r="T165" i="4"/>
  <c r="T179" i="4"/>
  <c r="BK198" i="4"/>
  <c r="J198" i="4" s="1"/>
  <c r="J106" i="4" s="1"/>
  <c r="R198" i="4"/>
  <c r="P210" i="4"/>
  <c r="R120" i="5"/>
  <c r="R119" i="5"/>
  <c r="R118" i="5" s="1"/>
  <c r="BK123" i="2"/>
  <c r="J123" i="2" s="1"/>
  <c r="J98" i="2" s="1"/>
  <c r="R167" i="2"/>
  <c r="R215" i="2"/>
  <c r="R214" i="2"/>
  <c r="P131" i="4"/>
  <c r="P130" i="4" s="1"/>
  <c r="R153" i="4"/>
  <c r="P165" i="4"/>
  <c r="BK179" i="4"/>
  <c r="P179" i="4"/>
  <c r="P184" i="4"/>
  <c r="P198" i="4"/>
  <c r="BK210" i="4"/>
  <c r="J210" i="4" s="1"/>
  <c r="J107" i="4" s="1"/>
  <c r="R210" i="4"/>
  <c r="T222" i="4"/>
  <c r="BK120" i="5"/>
  <c r="J120" i="5" s="1"/>
  <c r="J98" i="5" s="1"/>
  <c r="R123" i="2"/>
  <c r="R122" i="2" s="1"/>
  <c r="R121" i="2" s="1"/>
  <c r="T167" i="2"/>
  <c r="BK215" i="2"/>
  <c r="J215" i="2" s="1"/>
  <c r="J101" i="2" s="1"/>
  <c r="T131" i="4"/>
  <c r="T130" i="4"/>
  <c r="BK153" i="4"/>
  <c r="J153" i="4" s="1"/>
  <c r="J100" i="4" s="1"/>
  <c r="BK165" i="4"/>
  <c r="J165" i="4" s="1"/>
  <c r="J101" i="4" s="1"/>
  <c r="R179" i="4"/>
  <c r="T184" i="4"/>
  <c r="T198" i="4"/>
  <c r="T210" i="4"/>
  <c r="R222" i="4"/>
  <c r="T120" i="5"/>
  <c r="T119" i="5" s="1"/>
  <c r="T118" i="5" s="1"/>
  <c r="E85" i="2"/>
  <c r="J115" i="2"/>
  <c r="BE126" i="2"/>
  <c r="BE134" i="2"/>
  <c r="BE140" i="2"/>
  <c r="BE163" i="2"/>
  <c r="BE184" i="2"/>
  <c r="BE190" i="2"/>
  <c r="BE192" i="2"/>
  <c r="BE202" i="2"/>
  <c r="BE216" i="2"/>
  <c r="E85" i="3"/>
  <c r="BE134" i="4"/>
  <c r="BE136" i="4"/>
  <c r="BE170" i="4"/>
  <c r="BE176" i="4"/>
  <c r="BE185" i="4"/>
  <c r="BE187" i="4"/>
  <c r="BE213" i="4"/>
  <c r="BE215" i="4"/>
  <c r="BE227" i="4"/>
  <c r="E108" i="5"/>
  <c r="J112" i="5"/>
  <c r="BE121" i="5"/>
  <c r="BE123" i="5"/>
  <c r="BE125" i="5"/>
  <c r="BE130" i="2"/>
  <c r="BE132" i="2"/>
  <c r="BE144" i="2"/>
  <c r="BE146" i="2"/>
  <c r="BE150" i="2"/>
  <c r="BE152" i="2"/>
  <c r="BE154" i="2"/>
  <c r="BE159" i="2"/>
  <c r="BE161" i="2"/>
  <c r="BE165" i="2"/>
  <c r="BE168" i="2"/>
  <c r="BE170" i="2"/>
  <c r="BE172" i="2"/>
  <c r="BE174" i="2"/>
  <c r="BE180" i="2"/>
  <c r="BE186" i="2"/>
  <c r="BE188" i="2"/>
  <c r="BE194" i="2"/>
  <c r="BE196" i="2"/>
  <c r="BE208" i="2"/>
  <c r="J89" i="3"/>
  <c r="BK120" i="3"/>
  <c r="J120" i="3" s="1"/>
  <c r="J98" i="3" s="1"/>
  <c r="E85" i="4"/>
  <c r="J89" i="4"/>
  <c r="BE138" i="4"/>
  <c r="BE140" i="4"/>
  <c r="BE142" i="4"/>
  <c r="BE154" i="4"/>
  <c r="BE156" i="4"/>
  <c r="BE163" i="4"/>
  <c r="BE168" i="4"/>
  <c r="BE173" i="4"/>
  <c r="BE180" i="4"/>
  <c r="BE204" i="4"/>
  <c r="BE206" i="4"/>
  <c r="BE217" i="4"/>
  <c r="BE243" i="4"/>
  <c r="BK150" i="4"/>
  <c r="J150" i="4" s="1"/>
  <c r="J99" i="4" s="1"/>
  <c r="BK219" i="4"/>
  <c r="J219" i="4"/>
  <c r="J108" i="4"/>
  <c r="BE127" i="5"/>
  <c r="BE124" i="2"/>
  <c r="BE128" i="2"/>
  <c r="BE136" i="2"/>
  <c r="BE142" i="2"/>
  <c r="BE204" i="2"/>
  <c r="BE206" i="2"/>
  <c r="BE220" i="2"/>
  <c r="BE132" i="4"/>
  <c r="BE144" i="4"/>
  <c r="BE146" i="4"/>
  <c r="BE159" i="4"/>
  <c r="BE166" i="4"/>
  <c r="BE182" i="4"/>
  <c r="BE193" i="4"/>
  <c r="BE196" i="4"/>
  <c r="BE208" i="4"/>
  <c r="BE211" i="4"/>
  <c r="BE220" i="4"/>
  <c r="BE225" i="4"/>
  <c r="BE229" i="4"/>
  <c r="BE233" i="4"/>
  <c r="BE239" i="4"/>
  <c r="BE241" i="4"/>
  <c r="BE138" i="2"/>
  <c r="BE148" i="2"/>
  <c r="BE156" i="2"/>
  <c r="BE157" i="2"/>
  <c r="BE176" i="2"/>
  <c r="BE178" i="2"/>
  <c r="BE182" i="2"/>
  <c r="BE198" i="2"/>
  <c r="BE200" i="2"/>
  <c r="BE210" i="2"/>
  <c r="BE212" i="2"/>
  <c r="BE218" i="2"/>
  <c r="BE121" i="3"/>
  <c r="J33" i="3" s="1"/>
  <c r="AV96" i="1" s="1"/>
  <c r="BE148" i="4"/>
  <c r="BE151" i="4"/>
  <c r="BE161" i="4"/>
  <c r="BE190" i="4"/>
  <c r="BE199" i="4"/>
  <c r="BE201" i="4"/>
  <c r="BE223" i="4"/>
  <c r="BE231" i="4"/>
  <c r="BE235" i="4"/>
  <c r="BE237" i="4"/>
  <c r="BE245" i="4"/>
  <c r="BK175" i="4"/>
  <c r="J175" i="4" s="1"/>
  <c r="J102" i="4" s="1"/>
  <c r="BE129" i="5"/>
  <c r="F36" i="2"/>
  <c r="BC95" i="1" s="1"/>
  <c r="J34" i="5"/>
  <c r="AW98" i="1" s="1"/>
  <c r="F37" i="4"/>
  <c r="BD97" i="1" s="1"/>
  <c r="J34" i="2"/>
  <c r="AW95" i="1" s="1"/>
  <c r="F34" i="2"/>
  <c r="BA95" i="1" s="1"/>
  <c r="F35" i="4"/>
  <c r="BB97" i="1" s="1"/>
  <c r="J34" i="4"/>
  <c r="AW97" i="1" s="1"/>
  <c r="F34" i="5"/>
  <c r="BA98" i="1" s="1"/>
  <c r="F35" i="5"/>
  <c r="BB98" i="1" s="1"/>
  <c r="F35" i="2"/>
  <c r="BB95" i="1" s="1"/>
  <c r="F37" i="2"/>
  <c r="BD95" i="1" s="1"/>
  <c r="F36" i="5"/>
  <c r="BC98" i="1" s="1"/>
  <c r="F34" i="4"/>
  <c r="BA97" i="1" s="1"/>
  <c r="F36" i="4"/>
  <c r="BC97" i="1" s="1"/>
  <c r="F37" i="5"/>
  <c r="BD98" i="1" s="1"/>
  <c r="J34" i="3"/>
  <c r="AW96" i="1" s="1"/>
  <c r="BK178" i="4" l="1"/>
  <c r="J178" i="4" s="1"/>
  <c r="J103" i="4" s="1"/>
  <c r="T178" i="4"/>
  <c r="T129" i="4" s="1"/>
  <c r="R130" i="4"/>
  <c r="T122" i="2"/>
  <c r="T121" i="2"/>
  <c r="R178" i="4"/>
  <c r="P178" i="4"/>
  <c r="P129" i="4"/>
  <c r="AU97" i="1" s="1"/>
  <c r="P122" i="2"/>
  <c r="P121" i="2" s="1"/>
  <c r="AU95" i="1" s="1"/>
  <c r="BK119" i="3"/>
  <c r="BK118" i="3" s="1"/>
  <c r="J118" i="3" s="1"/>
  <c r="J96" i="3" s="1"/>
  <c r="BK130" i="4"/>
  <c r="J130" i="4" s="1"/>
  <c r="J97" i="4" s="1"/>
  <c r="J179" i="4"/>
  <c r="J104" i="4" s="1"/>
  <c r="BK119" i="5"/>
  <c r="J119" i="5" s="1"/>
  <c r="J97" i="5" s="1"/>
  <c r="BK122" i="2"/>
  <c r="BK214" i="2"/>
  <c r="J214" i="2" s="1"/>
  <c r="J100" i="2" s="1"/>
  <c r="F33" i="3"/>
  <c r="AZ96" i="1" s="1"/>
  <c r="J33" i="5"/>
  <c r="AV98" i="1" s="1"/>
  <c r="AT98" i="1" s="1"/>
  <c r="F33" i="4"/>
  <c r="AZ97" i="1" s="1"/>
  <c r="F33" i="5"/>
  <c r="AZ98" i="1" s="1"/>
  <c r="F33" i="2"/>
  <c r="AZ95" i="1" s="1"/>
  <c r="AT96" i="1"/>
  <c r="BC94" i="1"/>
  <c r="W32" i="1" s="1"/>
  <c r="BB94" i="1"/>
  <c r="AX94" i="1" s="1"/>
  <c r="BD94" i="1"/>
  <c r="W33" i="1" s="1"/>
  <c r="J33" i="4"/>
  <c r="AV97" i="1" s="1"/>
  <c r="AT97" i="1" s="1"/>
  <c r="J33" i="2"/>
  <c r="AV95" i="1" s="1"/>
  <c r="AT95" i="1" s="1"/>
  <c r="BA94" i="1"/>
  <c r="W30" i="1" s="1"/>
  <c r="BK121" i="2" l="1"/>
  <c r="J121" i="2" s="1"/>
  <c r="J30" i="2" s="1"/>
  <c r="AG95" i="1" s="1"/>
  <c r="R129" i="4"/>
  <c r="J39" i="2"/>
  <c r="J96" i="2"/>
  <c r="J122" i="2"/>
  <c r="J97" i="2" s="1"/>
  <c r="BK118" i="5"/>
  <c r="J118" i="5" s="1"/>
  <c r="J30" i="5" s="1"/>
  <c r="AG98" i="1" s="1"/>
  <c r="AN98" i="1" s="1"/>
  <c r="J119" i="3"/>
  <c r="J97" i="3" s="1"/>
  <c r="BK129" i="4"/>
  <c r="J129" i="4" s="1"/>
  <c r="J96" i="4" s="1"/>
  <c r="AN95" i="1"/>
  <c r="AZ94" i="1"/>
  <c r="W29" i="1" s="1"/>
  <c r="AY94" i="1"/>
  <c r="AW94" i="1"/>
  <c r="AK30" i="1" s="1"/>
  <c r="AU94" i="1"/>
  <c r="J30" i="3"/>
  <c r="AG96" i="1" s="1"/>
  <c r="AN96" i="1" s="1"/>
  <c r="W31" i="1"/>
  <c r="J39" i="5" l="1"/>
  <c r="J96" i="5"/>
  <c r="J39" i="3"/>
  <c r="J30" i="4"/>
  <c r="AG97" i="1" s="1"/>
  <c r="AN97" i="1" s="1"/>
  <c r="AV94" i="1"/>
  <c r="AK29" i="1" s="1"/>
  <c r="J39" i="4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<sst xmlns="http://schemas.openxmlformats.org/spreadsheetml/2006/main" count="2672" uniqueCount="633">
  <si>
    <t>Export Komplet</t>
  </si>
  <si>
    <t/>
  </si>
  <si>
    <t>2.0</t>
  </si>
  <si>
    <t>False</t>
  </si>
  <si>
    <t>{d07b4b23-7f85-46e7-961c-0d5627cced86}</t>
  </si>
  <si>
    <t>&gt;&gt;  skryté sloupce  &lt;&lt;</t>
  </si>
  <si>
    <t>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</si>
  <si>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</si>
  <si>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</si>
  <si>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</si>
  <si>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</si>
  <si>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</si>
  <si>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</si>
  <si>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706</t>
  </si>
  <si>
    <t>Stavba:</t>
  </si>
  <si>
    <t>ČOV Krásné Loučky</t>
  </si>
  <si>
    <t>KSO:</t>
  </si>
  <si>
    <t>CC-CZ:</t>
  </si>
  <si>
    <t>Místo:</t>
  </si>
  <si>
    <t>Krásné Loučky, Krnov</t>
  </si>
  <si>
    <t>Datum:</t>
  </si>
  <si>
    <t>Zadavatel:</t>
  </si>
  <si>
    <t>IČ:</t>
  </si>
  <si>
    <t xml:space="preserve"> </t>
  </si>
  <si>
    <t>DIČ:</t>
  </si>
  <si>
    <t>Projektant:</t>
  </si>
  <si>
    <t>Akvopro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</si>
  <si>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</si>
  <si>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</si>
  <si>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</si>
  <si>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</si>
  <si>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</si>
  <si>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</si>
  <si>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</si>
  <si>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</si>
  <si>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</si>
  <si>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</si>
  <si>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</si>
  <si>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</si>
  <si>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</si>
  <si>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</si>
  <si>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</si>
  <si>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</si>
  <si>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</si>
  <si>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</si>
  <si>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</si>
  <si>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</si>
  <si>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</si>
  <si>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</si>
  <si>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</si>
  <si>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</si>
  <si>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</si>
  <si>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</si>
  <si>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</si>
  <si>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</si>
  <si>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</si>
  <si>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</si>
  <si>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</si>
  <si>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</si>
  <si>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</si>
  <si>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</si>
  <si>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</si>
  <si>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</si>
  <si>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</si>
  <si>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</si>
  <si>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</si>
  <si>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</si>
  <si>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</si>
  <si>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</si>
  <si>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</si>
  <si>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</si>
  <si>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</si>
  <si>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</si>
  <si>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</si>
  <si>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</si>
  <si>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Technologické vystrojení ČOV</t>
  </si>
  <si>
    <t>PRO</t>
  </si>
  <si>
    <t>{5a085cd5-1a15-4f4d-bf91-9108231860a7}</t>
  </si>
  <si>
    <t>2</t>
  </si>
  <si>
    <t>PS 02</t>
  </si>
  <si>
    <t>Technologická elektroinstalace ČOV</t>
  </si>
  <si>
    <t>{450b86d5-fa14-4504-a62d-e60b2bbce9b1}</t>
  </si>
  <si>
    <t>SO 01</t>
  </si>
  <si>
    <t>Stavební část</t>
  </si>
  <si>
    <t>STA</t>
  </si>
  <si>
    <t>{3ced1ed5-0726-48bd-854d-98bfa4b7623d}</t>
  </si>
  <si>
    <t>ON</t>
  </si>
  <si>
    <t>Ostatní náklady</t>
  </si>
  <si>
    <t>{3bb00e4c-55ee-4276-b462-d3287dbb15b3}</t>
  </si>
  <si>
    <t>KRYCÍ LIST SOUPISU PRACÍ</t>
  </si>
  <si>
    <t>Objekt:</t>
  </si>
  <si>
    <t>PS 01 - Technologické vystrojení ČOV</t>
  </si>
  <si>
    <t xml:space="preserve"> Akvopro, s.r.o.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</si>
  <si>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</si>
  <si>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</si>
  <si>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</si>
  <si>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</si>
  <si>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</si>
  <si>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</si>
  <si>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PS 01.1 -  Technologické vybavení ČOV</t>
  </si>
  <si>
    <t xml:space="preserve">    PS 01.11 - Trubní rozvody</t>
  </si>
  <si>
    <t>M -  M</t>
  </si>
  <si>
    <t xml:space="preserve">    PS 01.2 -  Montáž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</si>
  <si>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</si>
  <si>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</si>
  <si>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</si>
  <si>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</si>
  <si>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</si>
  <si>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</si>
  <si>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</si>
  <si>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</si>
  <si>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</si>
  <si>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</si>
  <si>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</si>
  <si>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</si>
  <si>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</si>
  <si>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</si>
  <si>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</si>
  <si>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PS 01.1</t>
  </si>
  <si>
    <t xml:space="preserve"> Technologické vybavení ČOV</t>
  </si>
  <si>
    <t>K</t>
  </si>
  <si>
    <t>1010</t>
  </si>
  <si>
    <t>Ponorné kalové čerpadlo vstupní Č1,Č2 čerpací stanice,Q=3,2 l/s, h= 5 m, P=0,75 kW, 400 V, průchodnost 50 mm, rozběh přímý, chlazení vzduchem, IP68, mech. ucpávky SIC/SIC, čerp. ha hl. 250 mm, výtlak DN65</t>
  </si>
  <si>
    <t>kus</t>
  </si>
  <si>
    <t>1518624351</t>
  </si>
  <si>
    <t>PP</t>
  </si>
  <si>
    <t xml:space="preserve">Ponorné kalové čerpadlo vstupní čerpací stanice na patkovém koleni.  Blokové čerpadlo s ponorným motorem, 400V/50Hz. Dodávka zařízení je kompletní včetně kotevních prvků, vodicích tyčí, instalační sady, montáže a příslušné dokumentace.
</t>
  </si>
  <si>
    <t>1001</t>
  </si>
  <si>
    <t>Česle kuhové prutové Qmax = 10 l/s,,Průlina e = 3-6 mm, Krytí rozvaděče, pohonů: IP65,integrovaný havarijní přepad, P=0,55 kW</t>
  </si>
  <si>
    <t>kpl</t>
  </si>
  <si>
    <t>326492386</t>
  </si>
  <si>
    <t>Česle kruhové prutovéí v objektu ČOV pro mechanické předčištění odpadních vod. Dodávka zařízení je kompletní včetně elektrického rozvaděče pro ovládání automatického chodu česlí, přívodu prací vody, montáže, kotevních prvků a příslušné dokumentace. Nátok česlí bude upraven na dvě samostatné příruby DN 65.</t>
  </si>
  <si>
    <t>3</t>
  </si>
  <si>
    <t>1001_2</t>
  </si>
  <si>
    <t>Odpadní nádoba plastová s kolečky 120l</t>
  </si>
  <si>
    <t>ks</t>
  </si>
  <si>
    <t>1697311982</t>
  </si>
  <si>
    <t>4</t>
  </si>
  <si>
    <t>1029_1</t>
  </si>
  <si>
    <t>Žebřík přenostný, provedení AL</t>
  </si>
  <si>
    <t>-1719202923</t>
  </si>
  <si>
    <t>hliník, max. zatížení min. 150 kg pro přístup do jednotlivých nádrží biologické části ČOV, kalojemu a ČS.</t>
  </si>
  <si>
    <t>5</t>
  </si>
  <si>
    <t>1004</t>
  </si>
  <si>
    <t>Míchadlo PM -denitrifikace, Míchaný objem 6,5 m3, P= 0,9 kW, p. ot. 1430 rpm, provedení nerez ASTM 316, hmotnost 15 kg.</t>
  </si>
  <si>
    <t>135494019</t>
  </si>
  <si>
    <t>Ponorné vrtulové míchadlo denitrifikace. Dodávka zařízení je kompletní včetně kotevních prvků, instalační sady, montáže a příslušné dokumentace.</t>
  </si>
  <si>
    <t>6</t>
  </si>
  <si>
    <t>1020</t>
  </si>
  <si>
    <t>Polohovací zařízení pro manipulaci s čerpadly a míchadlem. Lanový naviják a nosná konstrukce s poloh. ramenem. Dodávka komplet vč. kot. prvk, inst. sady, montáže a dokumentace</t>
  </si>
  <si>
    <t>406872810</t>
  </si>
  <si>
    <t xml:space="preserve"> Lanový naviják a nosná konstrukce s poloh. ramenem. Dodávka komplet vč. kot. prvk, inst. sady, montáže a dokumentace</t>
  </si>
  <si>
    <t>48</t>
  </si>
  <si>
    <t>1039_1</t>
  </si>
  <si>
    <t xml:space="preserve">Sanace stávající plastové vany </t>
  </si>
  <si>
    <t>1950187638</t>
  </si>
  <si>
    <t>Sanace stávající plastové vany akvitavční nádrže. Zajištění tvarostálosti a nepropustnosti. Dodávka je kompletní včetně materiálu, kotvících prvků a montáže.</t>
  </si>
  <si>
    <t>7</t>
  </si>
  <si>
    <t>1019</t>
  </si>
  <si>
    <t>Jemnobublinný aerační systém nitrifikace, pevně kotvený. Dodávaka zařízení je kompl. vč. kotevních prvků, montáže, svodů tl. vzduchu z registru, odvodnění a dokumentace</t>
  </si>
  <si>
    <t>301541519</t>
  </si>
  <si>
    <t>Jemnobublinný provzdušňovací systémem provzdušňovacích rukávců  se 4 trasami, materiál EPDMs s kaučukem, každý se samostatným přívodem tl. vzduchu,
přívod vzduchu z registrů HDPE 
manuální odvodnění; stavitelné podpěry – nerez. ocel tř. 17 (DIN 1.4301); vč. kotvících prvků, komponent a montážního materiálu.</t>
  </si>
  <si>
    <t>8</t>
  </si>
  <si>
    <t>1015</t>
  </si>
  <si>
    <t xml:space="preserve">Plastová dosazovací nádrž jako vestavba nitrifikace., Dodávka zařízení je kompletní včetně nátrubků, kotevních prvků, instalační sady, montáže a příslušné dokumentace. </t>
  </si>
  <si>
    <t>889683643</t>
  </si>
  <si>
    <t>Plastová jehlanová dosazovací nádrž jako vestavba nitrifikace.Součástí dodávky plastové vestavby bude prodloužení límce stávající vany po obvodu AN z PP-C desek o předpokládané délce  5 bm a výšce 0,5 m, kotveno do bet. podlahy pomocí úhelníků a nerez výztuh.  Dodávka zařízení je kompletní včetně nátrubků, kotevních prvků, rozpěr,  instalační sady, montáže a příslušné dokumentace. Zahrnuto veškeré příslušenství dosazovací vestavby.</t>
  </si>
  <si>
    <t>9</t>
  </si>
  <si>
    <t>1012</t>
  </si>
  <si>
    <t>Uklidňovací válec dosazovací nádrže. Dodávka zařízení je kompletní včetně kotevních prvků, montáže a příslušné dokumentace.</t>
  </si>
  <si>
    <t>1653852077</t>
  </si>
  <si>
    <t>Uklidňovací válec dosazovací nádrže. Dodávka zařízení je kompletní včetně kotevních prvků, montáže a příslušné dokumentace.PP DN 400, H = 1970 mm, rozměry dle výkresové dokumentace, tl.8 mm</t>
  </si>
  <si>
    <t>10</t>
  </si>
  <si>
    <t>1014</t>
  </si>
  <si>
    <t xml:space="preserve">Sběrný přelivný žlab s pilovou hlanou a nornou stěnou pro odtok přečištěné odpadní vody z dosazovací vestavby. OC AISI 304, tl. plechu 1,5 mm, rozměry dle výkresové dokumentace, DN 150/200 a příslušné dokumentace. </t>
  </si>
  <si>
    <t>457474087</t>
  </si>
  <si>
    <t xml:space="preserve">Dodávka zařízení je kompletní včetně kotevních prvků, instalační sady, montáže a příslušné dokumentace. </t>
  </si>
  <si>
    <t>11</t>
  </si>
  <si>
    <t>1013_1</t>
  </si>
  <si>
    <t>Čerpadlo Č4 plovoucích nečistot, Q= 160 l/min, P= 150–550 W, ot. 2900/3450 rpm, IP68, rozměry 304 x 131(186) mm (v x š), hmotnost 7 kg, výtlak DN32 mm</t>
  </si>
  <si>
    <t>1414335520</t>
  </si>
  <si>
    <t>Dodávka zařízení je kompletní včetně kotevních prvků, zavěšení,  instalační sady, montáže a příslušné dokumentace.</t>
  </si>
  <si>
    <t>12</t>
  </si>
  <si>
    <t>1032</t>
  </si>
  <si>
    <t xml:space="preserve">Objekt stahování plovoucích nečistot z dosazovací nádrže. Dodávka zařízení je kompletní včetně kotevních prvků, instalační sady, montáže a příslušné dokumentace. </t>
  </si>
  <si>
    <t>1910488354</t>
  </si>
  <si>
    <t>Objekt stahování plovoucích nečistot z dosazovací nádrže. Dodávka zařízení je kompletní včetně kotevních prvků, instalační sady, montáže a příslušné dokumentace. 
OC AISI 304, v= 550, prům. 300 mm, tl. plechu 1,5 mm, rozměry dle výkresové dokumentace</t>
  </si>
  <si>
    <t>13</t>
  </si>
  <si>
    <t>1033</t>
  </si>
  <si>
    <t>Ofuk hladiny. Dodávka zařízení je kompletní včetně kotevních prvků, montáže, přívodního potrubí od registru vzduchu a příslušné dokumentace.</t>
  </si>
  <si>
    <t>-740761779</t>
  </si>
  <si>
    <t>Ofuk hladiny. Dodávka zařízení je kompletní včetně kotevních prvků, montáže, přívodního potrubí od registru vzduchu a příslušné dokumentace, 
perforované potrubí HDPE DN25 po obvodu hladiny v dosazovací nádrži, přívod vzduchu HDPE 3/4“
.</t>
  </si>
  <si>
    <t>14</t>
  </si>
  <si>
    <t>1034</t>
  </si>
  <si>
    <t xml:space="preserve">OXI sonda. Dodávka zařízení je kompletní včetně kotevních a montážních prvků, montáže a příslušné dokumentace. Včetně prodloužené armatury, závěsu, nosiče a montážního materiálu. </t>
  </si>
  <si>
    <t>-2119593637</t>
  </si>
  <si>
    <t>Součástí dodávky je vyhodnocovací jednotka s OXI sondou -2XAO teplota, kyslík</t>
  </si>
  <si>
    <t>1017</t>
  </si>
  <si>
    <t>Pochůzné lávky a zábradlí nad biologickou částí ČOV,  kompl. dodávka vč. kot. prvků, rozpěr,  instal. sady, montáže a dokumentace</t>
  </si>
  <si>
    <t>1845351764</t>
  </si>
  <si>
    <t>1. ochranné zábradlí – svařené ze žárově pozinkované oceli tř. 11 o rozměrech 
v= 1,1 m, d= 11,5m, kotveno do bet. podlahy a příčných výztuh, odnímatelné v místě pro manipulaci a přístup k technologii, vč. kotvících profilů a prvků
2. kompozitní rošt – půdorysné rozměry 2,4 x 1,42 m (DN nádrž) a 2,2 x 0,64 m (kalojem), provedení kompozit kat. B, odnímatelné pro možnost obsluhy zařízení a vstupu do DN a kalojemu
3. nosné ocelové profily – sloužící pro roznos zatížení pod kompozitními rošty a vzpěry vestavby dosazovací nádrže, provedení z U profilů 120 x 60 mm x 6 mm, L profilů 50 x 50 x 3 mm, rozměry dle výkresové dokumentace, alternativně jiné s předpokladem dostatečné statické únosnosti, materiál ocel tř. 11, pozinkováno 
Dodávka zařízení je kompletní včetně kotevních a montážních prvků, montáže a příslušné  dokumentace.</t>
  </si>
  <si>
    <t>16</t>
  </si>
  <si>
    <t>1018</t>
  </si>
  <si>
    <t>Hrubobublinný aerační systém kalové jímky, pevně kotvený. Diskové elementy 5" (celkem 8 ks. na 1 trase, každá se samostatným svodem). Dodávka zařízení je kompletní včetně kotevních prvků, montáže, svodů tl. vzd. HDPE z registru, odvodnění a dokumentace</t>
  </si>
  <si>
    <t>-1476269079</t>
  </si>
  <si>
    <t>17</t>
  </si>
  <si>
    <t>1008</t>
  </si>
  <si>
    <t>Čerpadlo Č3 - kalojem, Q = 1,5 l/s, H = 4,0 m, 2900 rpm, integrovaný plovák,  Motorový výkon: 0,55 kW, Průměr oběžného kola 100,0 mm</t>
  </si>
  <si>
    <t>-1958575733</t>
  </si>
  <si>
    <t>Ponorné čerpadlo dekantované vody na znečištenou vodu v litinovém provedení jako vertikální, zaplavitelný blokový agregát jednostupňový. Dodávka zařízení je kompletní včetně kotevních prvků, zdvihacího zařízení, instalační sady, montáže a příslušné dokumentace.</t>
  </si>
  <si>
    <t>18</t>
  </si>
  <si>
    <t>1003</t>
  </si>
  <si>
    <t>Dmychadlo DM,Vrtání 40 mm, Průtok 0,45 - 0,74 m3/min, P= 0,75 kW, proud 1,7 A, napětí 3x400 V, hlučnost 49 dB, ot. 1400 rpm, max. 420 mbar, IP55, rozměry 741 x 547 x 339 mm (v x d x š), hmotnost 65 kg, výtlak DN40 mm</t>
  </si>
  <si>
    <t>-478636725</t>
  </si>
  <si>
    <t>"Dmychadlový agregát vzduchu nitrifikační nádrže, kalojemu a mamutek. Dodávka zahrnuje: vlastní dmychadlo, pojistný ventil, pružné připojení výtlaku,Dále dodávka obsahuje tlumič hluku na výstupu i vstupu,  kotvící materiál, olejovou náplň, technickou dokumentaci (tištěná 1 ks/soustrojí), manometr sání a výtlaku, Dodávka zařízení je kompletní včetně kotevních prvků, instalační sady, montáže a příslušné dokumentace.
"</t>
  </si>
  <si>
    <t>19</t>
  </si>
  <si>
    <t>1019_1</t>
  </si>
  <si>
    <t>Registr tlakového vzduchu AN. Dodávka zařízení je kompletní včetně kotevních a montážních prvků, montáže a příslušné dokumentace.</t>
  </si>
  <si>
    <t>718549728</t>
  </si>
  <si>
    <t xml:space="preserve">HDPE 50 x 4,6 mm, přímá trasa cca 1,2 m
,  kulový kohout nerez 7 ks, 
záslepka a odbočky s redukcemi pro aerační svody.
</t>
  </si>
  <si>
    <t>20</t>
  </si>
  <si>
    <t>1038</t>
  </si>
  <si>
    <t>Ventilátor a rotační odvětrávací hlavice  na odvod vzduchu z ČOV. Dodávka zařízení je kompletní včetně kotevních prvků, instalační sady, montáže a příslušné dokumentace.</t>
  </si>
  <si>
    <t>1725659853</t>
  </si>
  <si>
    <t>Ventilátor - Q= 160 m3/hod, P= 28 W, napětí 230 V, ot. 1340 rpm, ø 250 mm, regulovatelné otáčky, hlučnost 46 dB, nástěnné provedení, pr. teplota -15–40 ˚C
Ventilační rotační hlavice - osazení na potrubí odtahu vzduchu na střeše budovy, prům. potrubí 100 mm, mat. provedení plech pozink
 Dodávka zařízení je kompletní včetně kotevních prvků, instalační sady, montáže, přívodu a připojení eletro a příslušné dokumentace.</t>
  </si>
  <si>
    <t>1036</t>
  </si>
  <si>
    <t>Plastová vestavba technologických příček v ČS a biologické části.</t>
  </si>
  <si>
    <t>720505612</t>
  </si>
  <si>
    <t>Plastová vestavba ČS s nerez rámem - materiál PP-C tl. 12 mm, výztuhy a kotvení OC nerez úhelníky, jakly nerez AISI 304, rozměr 3,41 x 2,5 m (v x š), dvouplášťové provedení, utěsnění proti průsaku
Plastová vestavba mezi DN a AN s nerez týztuhami - materiál PP-C tl. 8-10 mm, výztuhy a kotvení OC nerez úhelníky, jakly, rozměr 2,43 x 2,16 m (v x š)
Plastová vestavba AN mezi nátokem z DN a nátokem do DOS- materiál PP-C, 
tl 8-10 mm, kotvení OC nerez úhelníky, rozměr 2,93 m2 atypický – dle výkresové dokumentace 
Dodávka technologických vestaveb je kompletní včetně kotevních a montážních prvků, utěsňovacích materiálů, prostupů, rozpěr, montáže a příslušné dokumentace.</t>
  </si>
  <si>
    <t>PS 01.11</t>
  </si>
  <si>
    <t>Trubní rozvody</t>
  </si>
  <si>
    <t>22</t>
  </si>
  <si>
    <t>M</t>
  </si>
  <si>
    <t>40563107</t>
  </si>
  <si>
    <t>ventil solenoidový nepřímo řízený - voda, vzduch, 2"</t>
  </si>
  <si>
    <t>710382864</t>
  </si>
  <si>
    <t>23</t>
  </si>
  <si>
    <t>1107_11</t>
  </si>
  <si>
    <t>Ventil kulový, DN40</t>
  </si>
  <si>
    <t>-839914873</t>
  </si>
  <si>
    <t>3.1,3.2 = 9ks</t>
  </si>
  <si>
    <t>24</t>
  </si>
  <si>
    <t>1107.1</t>
  </si>
  <si>
    <t>Manometr</t>
  </si>
  <si>
    <t>1477392690</t>
  </si>
  <si>
    <t>3.1 rozvod vzduchu AN</t>
  </si>
  <si>
    <t>25</t>
  </si>
  <si>
    <t>1109.01</t>
  </si>
  <si>
    <t>Trubka svařovaná, nerez AISI 304 204,0 x 2,0 mm</t>
  </si>
  <si>
    <t>150214001</t>
  </si>
  <si>
    <t>1.2  nátok do denitrifikace 1,0 m</t>
  </si>
  <si>
    <t>26</t>
  </si>
  <si>
    <t>1109.02</t>
  </si>
  <si>
    <t>Přivařovací příruba DN 200, nerez AISI 304 vč. přivař. lemového nákružku a nerez přírubového spoje s EPDM těsněním</t>
  </si>
  <si>
    <t>-713062605</t>
  </si>
  <si>
    <t xml:space="preserve">1.2 nátok do denitrifikace </t>
  </si>
  <si>
    <t>27</t>
  </si>
  <si>
    <t>28612243</t>
  </si>
  <si>
    <t>přesuvka kanalizační plastová PVC KG DN 160 SN12/16</t>
  </si>
  <si>
    <t>800114195</t>
  </si>
  <si>
    <t>6.1 odtok vyčištěné vody ze separace = 2 ks</t>
  </si>
  <si>
    <t>28</t>
  </si>
  <si>
    <t>28611363</t>
  </si>
  <si>
    <t>koleno kanalizační PVC KG 160x87°</t>
  </si>
  <si>
    <t>-1933066916</t>
  </si>
  <si>
    <t>6.1 odtok vyč. vody ze separace 2 ks</t>
  </si>
  <si>
    <t>29</t>
  </si>
  <si>
    <t>28611353</t>
  </si>
  <si>
    <t>koleno kanalizační PVC KG 110x87°</t>
  </si>
  <si>
    <t>-2025492443</t>
  </si>
  <si>
    <t>2.3 potrubí vratného kalu 1 ks
2.4 potrubí přebytečného kalu 3 ks</t>
  </si>
  <si>
    <t>30</t>
  </si>
  <si>
    <t>28611926</t>
  </si>
  <si>
    <t>odbočka kanalizační plastová PP s hrdlem KG 110/110/87°</t>
  </si>
  <si>
    <t>-818315648</t>
  </si>
  <si>
    <t>2.3 potrubí vratného kalu 1 ks
2.4 potrubí přebytečného kalu 1 ks</t>
  </si>
  <si>
    <t>31</t>
  </si>
  <si>
    <t>28611113</t>
  </si>
  <si>
    <t>trubka kanalizační PVC DN 110x1000mm SN4</t>
  </si>
  <si>
    <t>m</t>
  </si>
  <si>
    <t>-1559404888</t>
  </si>
  <si>
    <t xml:space="preserve">2.3 potrubí vratného kalu 5 m
2.4 potrubí přebytečného kalu 6,5
</t>
  </si>
  <si>
    <t>32</t>
  </si>
  <si>
    <t>28611173</t>
  </si>
  <si>
    <t>trubka kanalizační PVC DN 160x1000mm SN10</t>
  </si>
  <si>
    <t>536115020</t>
  </si>
  <si>
    <t>6.1 odtok vyč. vody ze separace = 1,5 m</t>
  </si>
  <si>
    <t>33</t>
  </si>
  <si>
    <t>28611136</t>
  </si>
  <si>
    <t>trubka kanalizační PVC DN 200x1000mm SN4</t>
  </si>
  <si>
    <t>-1526573801</t>
  </si>
  <si>
    <t>nátok do DOS = 2 m</t>
  </si>
  <si>
    <t>34</t>
  </si>
  <si>
    <t>1123</t>
  </si>
  <si>
    <t>Tlaková hadice průměru 63 mm</t>
  </si>
  <si>
    <t>91145397</t>
  </si>
  <si>
    <t>5.1 čerpání odsazené vody z kalojemu  - 5m</t>
  </si>
  <si>
    <t>35</t>
  </si>
  <si>
    <t>28613109</t>
  </si>
  <si>
    <t>potrubí vodovodní PE100 PN 16 SDR11 6m 100m 25x2,3mm</t>
  </si>
  <si>
    <t>-915008301</t>
  </si>
  <si>
    <t>Ofuk hladiny cca 15 m</t>
  </si>
  <si>
    <t>36</t>
  </si>
  <si>
    <t>1123.1</t>
  </si>
  <si>
    <t>PE spojka tlakové hadice  63,0 mm</t>
  </si>
  <si>
    <t>-281296530</t>
  </si>
  <si>
    <t>5.1</t>
  </si>
  <si>
    <t>37</t>
  </si>
  <si>
    <t>1123.2</t>
  </si>
  <si>
    <t>Příruba PE DN65 se zajištěním proti posunu</t>
  </si>
  <si>
    <t>-764860331</t>
  </si>
  <si>
    <t xml:space="preserve">1.1 výtlačné potrubí z ČS na MČ 4 ks
</t>
  </si>
  <si>
    <t>38</t>
  </si>
  <si>
    <t>1124</t>
  </si>
  <si>
    <t>Potrubí HDPE 75x4,5 mm</t>
  </si>
  <si>
    <t>106354784</t>
  </si>
  <si>
    <t xml:space="preserve">1.1 výtlačné potrubí z ČS na MČ 2 x 5 m
5.1 potrubí dekant. vody 0,5 m
</t>
  </si>
  <si>
    <t>39</t>
  </si>
  <si>
    <t>1124.1</t>
  </si>
  <si>
    <t>Koleno HDPE 75x4,5 mm 90°st</t>
  </si>
  <si>
    <t>1325925832</t>
  </si>
  <si>
    <t>1.1 výtlačné potrubí z ČS na MČ 2 ks
5.1.potrubí dekant. vody - 1 ks</t>
  </si>
  <si>
    <t>40</t>
  </si>
  <si>
    <t>1124.11</t>
  </si>
  <si>
    <t>Potrubí tlakové HDPE 50 x 4,6 mm</t>
  </si>
  <si>
    <t>1802630048</t>
  </si>
  <si>
    <t>3.1 rozvod vzduchu AN = 4,5 m
3.2 rozvod vzduchu kalojem = 5 m</t>
  </si>
  <si>
    <t>41</t>
  </si>
  <si>
    <t>1124.12</t>
  </si>
  <si>
    <t>Koleno HDPE 90°st  50 x 4,6 mm</t>
  </si>
  <si>
    <t>-1816445785</t>
  </si>
  <si>
    <t xml:space="preserve">3.1 rozvod vzduchu AN = 3 ks
3.2 rozvod vzduchu KN = 2 ks
</t>
  </si>
  <si>
    <t>42</t>
  </si>
  <si>
    <t>1134</t>
  </si>
  <si>
    <t>Vrtání a těsnění prostupů</t>
  </si>
  <si>
    <t>-1571970987</t>
  </si>
  <si>
    <t>43</t>
  </si>
  <si>
    <t>1135</t>
  </si>
  <si>
    <t>Spojovací materiál nerez AISI 304</t>
  </si>
  <si>
    <t>-1330851822</t>
  </si>
  <si>
    <t>44</t>
  </si>
  <si>
    <t>1135-1</t>
  </si>
  <si>
    <t>Kotevní materiál nerez AISI 304</t>
  </si>
  <si>
    <t>-1132907651</t>
  </si>
  <si>
    <t xml:space="preserve"> M</t>
  </si>
  <si>
    <t>PS 01.2</t>
  </si>
  <si>
    <t xml:space="preserve"> Montáž</t>
  </si>
  <si>
    <t>45</t>
  </si>
  <si>
    <t>100</t>
  </si>
  <si>
    <t>Montáž technologického zařízení</t>
  </si>
  <si>
    <t>hod</t>
  </si>
  <si>
    <t>64</t>
  </si>
  <si>
    <t>-2105975868</t>
  </si>
  <si>
    <t>46</t>
  </si>
  <si>
    <t>101</t>
  </si>
  <si>
    <t>Montáž trubních rozvodů, armatur a tvarovek</t>
  </si>
  <si>
    <t>846299612</t>
  </si>
  <si>
    <t>47</t>
  </si>
  <si>
    <t>102</t>
  </si>
  <si>
    <t>Montáž zámečnických konstrukcí</t>
  </si>
  <si>
    <t>-1562171223</t>
  </si>
  <si>
    <t>PS 02 - Technologická elektroinstalace ČOV</t>
  </si>
  <si>
    <t>Krásné Loučky. Krnov</t>
  </si>
  <si>
    <t>M - M</t>
  </si>
  <si>
    <t xml:space="preserve">    PS 03 - Technologická elektroinstalace</t>
  </si>
  <si>
    <t>PS 03</t>
  </si>
  <si>
    <t>Technologická elektroinstalace</t>
  </si>
  <si>
    <t>20001</t>
  </si>
  <si>
    <t>1224922864</t>
  </si>
  <si>
    <t>SO 01 - Stavební část</t>
  </si>
  <si>
    <t>HSV - Práce a dodávky HSV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</si>
  <si>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</si>
  <si>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</si>
  <si>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</si>
  <si>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</si>
  <si>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</si>
  <si>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</si>
  <si>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</si>
  <si>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</si>
  <si>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</si>
  <si>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</si>
  <si>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</si>
  <si>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</si>
  <si>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</si>
  <si>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</si>
  <si>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Úpravy povrchů, podlahy a osazování výplní</t>
  </si>
  <si>
    <t>612131121</t>
  </si>
  <si>
    <t>Penetrační disperzní nátěr vnitřních stěn nanášený ručně</t>
  </si>
  <si>
    <t>m2</t>
  </si>
  <si>
    <t>502609053</t>
  </si>
  <si>
    <t>Podkladní a spojovací vrstva vnitřních omítaných ploch  penetrace akrylát-silikonová nanášená ručně stěn</t>
  </si>
  <si>
    <t>612142001</t>
  </si>
  <si>
    <t>Potažení vnitřních stěn sklovláknitým pletivem vtlačeným do tenkovrstvé hmoty</t>
  </si>
  <si>
    <t>1346487207</t>
  </si>
  <si>
    <t>Potažení vnitřních ploch pletivem  v ploše nebo pruzích, na plném podkladu sklovláknitým vtlačením do tmelu stěn</t>
  </si>
  <si>
    <t>612321121</t>
  </si>
  <si>
    <t>Vápenocementová omítka hladká jednovrstvá vnitřních stěn nanášená ručně</t>
  </si>
  <si>
    <t>-1517814327</t>
  </si>
  <si>
    <t>Omítka vápenocementová vnitřních ploch  nanášená ručně jednovrstvá, tloušťky do 10 mm hladká svislých konstrukcí stěn</t>
  </si>
  <si>
    <t>619991001</t>
  </si>
  <si>
    <t>Zakrytí podlah fólií přilepenou lepící páskou</t>
  </si>
  <si>
    <t>1511634233</t>
  </si>
  <si>
    <t>Zakrytí vnitřních ploch před znečištěním  včetně pozdějšího odkrytí podlah fólií přilepenou lepící páskou</t>
  </si>
  <si>
    <t>622142001</t>
  </si>
  <si>
    <t>Potažení vnějších stěn sklovláknitým pletivem vtlačeným do tenkovrstvé hmoty</t>
  </si>
  <si>
    <t>-1638930853</t>
  </si>
  <si>
    <t>Potažení vnějších ploch pletivem  v ploše nebo pruzích, na plném podkladu sklovláknitým vtlačením do tmelu stěn</t>
  </si>
  <si>
    <t>622321121</t>
  </si>
  <si>
    <t>Vápenocementová omítka hladká jednovrstvá vnějších stěn nanášená ručně</t>
  </si>
  <si>
    <t>-942730837</t>
  </si>
  <si>
    <t>Omítka vápenocementová vnějších ploch  nanášená ručně jednovrstvá, tloušťky do 15 mm hladká stěn</t>
  </si>
  <si>
    <t>622511101</t>
  </si>
  <si>
    <t>Tenkovrstvá akrylátová mozaiková jemnozrnná omítka včetně penetrace vnějších stěn</t>
  </si>
  <si>
    <t>-923410927</t>
  </si>
  <si>
    <t>Omítka tenkovrstvá akrylátová vnějších ploch  probarvená, včetně penetrace podkladu mozaiková jemnozrnná stěn</t>
  </si>
  <si>
    <t>622521011</t>
  </si>
  <si>
    <t>Tenkovrstvá silikátová zrnitá omítka tl. 1,5 mm včetně penetrace vnějších stěn</t>
  </si>
  <si>
    <t>-1647837345</t>
  </si>
  <si>
    <t>Omítka tenkovrstvá silikátová vnějších ploch  probarvená, včetně penetrace podkladu zrnitá, tloušťky 1,5 mm stěn</t>
  </si>
  <si>
    <t>629991011</t>
  </si>
  <si>
    <t>Zakrytí výplní otvorů a svislých ploch fólií přilepenou lepící páskou</t>
  </si>
  <si>
    <t>1636802036</t>
  </si>
  <si>
    <t>Zakrytí vnějších ploch před znečištěním  včetně pozdějšího odkrytí výplní otvorů a svislých ploch fólií přilepenou lepící páskou</t>
  </si>
  <si>
    <t>Trubní vedení</t>
  </si>
  <si>
    <t>R890851811</t>
  </si>
  <si>
    <t>Demontáž a bourání části původní technologie ČOV z OC a plastu ručně</t>
  </si>
  <si>
    <t>896589308</t>
  </si>
  <si>
    <t>Demontáž a vybourání části stávající technologie BioFLuid E120, výřez části plastové vany ČOV, zakrytývacích desek a komponentů původní technologie. Dodávka je kompletní vč. manipulace se studí, nakládku, přesunu suti na skládku, poplatku za uložení na skládce, spotřebního materiálu.</t>
  </si>
  <si>
    <t>Ostatní konstrukce a práce, bourání</t>
  </si>
  <si>
    <t>941111111</t>
  </si>
  <si>
    <t>Montáž lešení řadového trubkového lehkého s podlahami zatížení do 200 kg/m2 š do 0,9 m v do 10 m</t>
  </si>
  <si>
    <t>-1436653235</t>
  </si>
  <si>
    <t>Montáž lešení řadového trubkového lehkého pracovního s podlahami  s provozním zatížením tř. 3 do 200 kg/m2 šířky tř. W06 od 0,6 do 0,9 m, výšky do 10 m</t>
  </si>
  <si>
    <t>941111211</t>
  </si>
  <si>
    <t>Příplatek k lešení řadovému trubkovému lehkému s podlahami š 0,9 m v 10 m za první a ZKD den použití</t>
  </si>
  <si>
    <t>-1076110078</t>
  </si>
  <si>
    <t>Montáž lešení řadového trubkového lehkého pracovního s podlahami  s provozním zatížením tř. 3 do 200 kg/m2 Příplatek za první a každý další den použití lešení k ceně -1111</t>
  </si>
  <si>
    <t>VV</t>
  </si>
  <si>
    <t>10*10</t>
  </si>
  <si>
    <t>941111811</t>
  </si>
  <si>
    <t>Demontáž lešení řadového trubkového lehkého s podlahami zatížení do 200 kg/m2 š do 0,9 m v do 10 m</t>
  </si>
  <si>
    <t>907863280</t>
  </si>
  <si>
    <t>Demontáž lešení řadového trubkového lehkého pracovního s podlahami  s provozním zatížením tř. 3 do 200 kg/m2 šířky tř. W06 od 0,6 do 0,9 m, výšky do 10 m</t>
  </si>
  <si>
    <t>952901111</t>
  </si>
  <si>
    <t>Vyčištění budov bytové a občanské výstavby při výšce podlaží do 4 m</t>
  </si>
  <si>
    <t>-1641141043</t>
  </si>
  <si>
    <t>Vyčištění budov nebo objektů před předáním do užívání  budov bytové nebo občanské výstavby, světlé výšky podlaží do 4 m</t>
  </si>
  <si>
    <t>978015351</t>
  </si>
  <si>
    <t>Otlučení (osekání) vnější vápenné nebo vápenocementové omítky stupně členitosti 1 a 2 rozsahu do 40%</t>
  </si>
  <si>
    <t>1405732581</t>
  </si>
  <si>
    <t>Otlučení vápenných nebo vápenocementových omítek vnějších ploch s vyškrabáním spar a s očištěním zdiva stupně členitosti 1 a 2, v rozsahu přes 30 do 40 %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</si>
  <si>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</si>
  <si>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</si>
  <si>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</si>
  <si>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</si>
  <si>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</si>
  <si>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-818491129</t>
  </si>
  <si>
    <t>Vnitrostaveništní doprava suti a vybouraných hmot  vodorovně do 50 m svisle s použitím mechanizace pro budovy a haly výšky do 6 m</t>
  </si>
  <si>
    <t>997013501</t>
  </si>
  <si>
    <t>Odvoz suti a vybouraných hmot na skládku nebo meziskládku do 1 km se složením</t>
  </si>
  <si>
    <t>605022569</t>
  </si>
  <si>
    <t>Odvoz suti a vybouraných hmot na skládku nebo meziskládku  se složením, na vzdálenost do 1 km</t>
  </si>
  <si>
    <t>997013509</t>
  </si>
  <si>
    <t>Příplatek k odvozu suti a vybouraných hmot na skládku ZKD 1 km přes 1 km</t>
  </si>
  <si>
    <t>1939227972</t>
  </si>
  <si>
    <t>Odvoz suti a vybouraných hmot na skládku nebo meziskládku  se složením, na vzdálenost Příplatek k ceně za každý další i započatý 1 km přes 1 km</t>
  </si>
  <si>
    <t>0,876*20</t>
  </si>
  <si>
    <t>997013631</t>
  </si>
  <si>
    <t>Poplatek za uložení na skládce (skládkovné) stavebního odpadu směsného kód odpadu 17 09 04</t>
  </si>
  <si>
    <t>-1749920884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</si>
  <si>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</si>
  <si>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</si>
  <si>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</si>
  <si>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998011001</t>
  </si>
  <si>
    <t>Přesun hmot pro budovy zděné v do 6 m</t>
  </si>
  <si>
    <t>-175963709</t>
  </si>
  <si>
    <t>Přesun hmot pro budovy občanské výstavby, bydlení, výrobu a služby  s nosnou svislou konstrukcí zděnou z cihel, tvárnic nebo kamene vodorovná dopravní vzdálenost do 100 m pro budovy výšky do 6 m</t>
  </si>
  <si>
    <t>Práce a dodávky PSV</t>
  </si>
  <si>
    <t>762</t>
  </si>
  <si>
    <t>Konstrukce tesařské</t>
  </si>
  <si>
    <t>762195000</t>
  </si>
  <si>
    <t>Spojovací prostředky pro montáž stěn, příček, bednění stěn</t>
  </si>
  <si>
    <t>m3</t>
  </si>
  <si>
    <t>1891946719</t>
  </si>
  <si>
    <t>Spojovací prostředky stěn a příček  hřebíky, svory, fixační prkna - rámeček pro ukotvení ventilace</t>
  </si>
  <si>
    <t>998762101</t>
  </si>
  <si>
    <t>Přesun hmot tonážní pro kce tesařské v objektech v do 6 m</t>
  </si>
  <si>
    <t>-127552080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</si>
  <si>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</si>
  <si>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</si>
  <si>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</si>
  <si>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763131751</t>
  </si>
  <si>
    <t>Montáž parotěsné zábrany do palubkového podhledu</t>
  </si>
  <si>
    <t>1611231184</t>
  </si>
  <si>
    <t>Podhled ze sádrokartonových desek  ostatní práce a konstrukce na podhledech ze sádrokartonových desek montáž parotěsné zábrany</t>
  </si>
  <si>
    <t>28329282</t>
  </si>
  <si>
    <t>fólie PE vyztužená Al vrstvou pro parotěsnou vrstvu 170g/m2</t>
  </si>
  <si>
    <t>-421951209</t>
  </si>
  <si>
    <t>50*1,1 'Přepočtené koeficientem množství</t>
  </si>
  <si>
    <t>28329302</t>
  </si>
  <si>
    <t>páska těsnící jednostranně lepící pěnová pro napojení parotěsných folií na navazující konstrukce š 15mm</t>
  </si>
  <si>
    <t>-1404110993</t>
  </si>
  <si>
    <t>136,363636363636*1,1 'Přepočtené koeficientem množství</t>
  </si>
  <si>
    <t>28329300</t>
  </si>
  <si>
    <t>páska těsnící jednostranně lepící hliníková parotěsných folií š 50mm</t>
  </si>
  <si>
    <t>-1866184912</t>
  </si>
  <si>
    <t>200*1,1 'Přepočtené koeficientem množství</t>
  </si>
  <si>
    <t>998763100</t>
  </si>
  <si>
    <t>Přesun hmot tonážní pro dřevostavby v objektech v do 6 m</t>
  </si>
  <si>
    <t>-993754003</t>
  </si>
  <si>
    <t>Přesun hmot pro dřevostavby  stanovený z hmotnosti přesunovaného materiálu vodorovná dopravní vzdálenost do 50 m v objektech výšky do 6 m</t>
  </si>
  <si>
    <t>764</t>
  </si>
  <si>
    <t>Konstrukce klempířské</t>
  </si>
  <si>
    <t>764002801</t>
  </si>
  <si>
    <t>Demontáž závětrné lišty do suti</t>
  </si>
  <si>
    <t>1493219395</t>
  </si>
  <si>
    <t>Demontáž klempířských konstrukcí závětrné lišty do suti</t>
  </si>
  <si>
    <t>31414501</t>
  </si>
  <si>
    <t>spony do sponkovačky R 11/10mm</t>
  </si>
  <si>
    <t>tis kus</t>
  </si>
  <si>
    <t>-1910609069</t>
  </si>
  <si>
    <t>2*1,1 'Přepočtené koeficientem množství</t>
  </si>
  <si>
    <t>764202105</t>
  </si>
  <si>
    <t>Montáž oplechování štítu závětrnou lištou</t>
  </si>
  <si>
    <t>1849836589</t>
  </si>
  <si>
    <t>Montáž oplechování střešních prvků štítu závětrnou lištou</t>
  </si>
  <si>
    <t>13814201</t>
  </si>
  <si>
    <t>plech hladký Pz jakost DX51+Z275 tl 1,5mm tabule</t>
  </si>
  <si>
    <t>2118510778</t>
  </si>
  <si>
    <t>998764101</t>
  </si>
  <si>
    <t>Přesun hmot tonážní pro konstrukce klempířské v objektech v do 6 m</t>
  </si>
  <si>
    <t>-1633358462</t>
  </si>
  <si>
    <t>Přesun hmot pro konstrukce klempířské stanovený z hmotnosti přesunovaného materiálu vodorovná dopravní vzdálenost do 50 m v objektech výšky do 6 m</t>
  </si>
  <si>
    <t>766</t>
  </si>
  <si>
    <t>Konstrukce truhlářské</t>
  </si>
  <si>
    <t>766413213</t>
  </si>
  <si>
    <t>Montáž obložení stěn plochy přes 1 m2 palubkami verzalitovými š do 100 mm</t>
  </si>
  <si>
    <t>784659207</t>
  </si>
  <si>
    <t>Montáž obložení stěn  plochy přes 1 m2 palubkami na pero a drážku plastovými, šířky do 100 mm</t>
  </si>
  <si>
    <t>R1810232000</t>
  </si>
  <si>
    <t>Obkladová plastová palubka 100x9 mm, 3 m, bílá</t>
  </si>
  <si>
    <t>204729806</t>
  </si>
  <si>
    <t>Obkladová plastová palubka 100x9 mm, 3 m, bílá/šedá. Dodávka vč. kotnívích spon, ukončovacích lišt a profilů, kotvícího materiálu</t>
  </si>
  <si>
    <t>766421821</t>
  </si>
  <si>
    <t>Demontáž truhlářského obložení podhledů z palubek</t>
  </si>
  <si>
    <t>1861328764</t>
  </si>
  <si>
    <t>Demontáž obložení podhledů  palubkami</t>
  </si>
  <si>
    <t>998766101</t>
  </si>
  <si>
    <t>Přesun hmot tonážní pro konstrukce truhlářské v objektech v do 6 m</t>
  </si>
  <si>
    <t>1896286459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</si>
  <si>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</si>
  <si>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</si>
  <si>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</si>
  <si>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767590840</t>
  </si>
  <si>
    <t>Demontáž podlah zdvojených - nosného roštu</t>
  </si>
  <si>
    <t>-1533485828</t>
  </si>
  <si>
    <t>Demontáž podlahových konstrukcí  zdvojených podlah nosného roštu</t>
  </si>
  <si>
    <t>783</t>
  </si>
  <si>
    <t>Dokončovací práce - nátěry</t>
  </si>
  <si>
    <t>783101203</t>
  </si>
  <si>
    <t>Jemné obroušení podkladu truhlářských konstrukcí před provedením nátěru</t>
  </si>
  <si>
    <t>1826131551</t>
  </si>
  <si>
    <t>Příprava podkladu truhlářských konstrukcí před provedením nátěru broušení smirkovým papírem nebo plátnem jemné</t>
  </si>
  <si>
    <t>783127101</t>
  </si>
  <si>
    <t>Krycí jednonásobný akrylátový nátěr truhlářských konstrukcí</t>
  </si>
  <si>
    <t>-529273818</t>
  </si>
  <si>
    <t>Krycí nátěr truhlářských konstrukcí jednonásobný akrylátový</t>
  </si>
  <si>
    <t>783301303</t>
  </si>
  <si>
    <t>Bezoplachové odrezivění zámečnických konstrukcí</t>
  </si>
  <si>
    <t>-1754924635</t>
  </si>
  <si>
    <t>Příprava podkladu zámečnických konstrukcí před provedením nátěru odrezivění odrezovačem bezoplachovým</t>
  </si>
  <si>
    <t>783301313</t>
  </si>
  <si>
    <t>Odmaštění zámečnických konstrukcí ředidlovým odmašťovačem</t>
  </si>
  <si>
    <t>952231647</t>
  </si>
  <si>
    <t>Příprava podkladu zámečnických konstrukcí před provedením nátěru odmaštění odmašťovačem ředidlovým</t>
  </si>
  <si>
    <t>783344201</t>
  </si>
  <si>
    <t>Základní antikorozní jednonásobný polyuretanový nátěr zámečnických konstrukcí</t>
  </si>
  <si>
    <t>-1466960875</t>
  </si>
  <si>
    <t>Základní antikorozní nátěr zámečnických konstrukcí jednonásobný polyuretanový</t>
  </si>
  <si>
    <t>783347101</t>
  </si>
  <si>
    <t>Krycí jednonásobný polyuretanový nátěr zámečnických konstrukcí</t>
  </si>
  <si>
    <t>1290362947</t>
  </si>
  <si>
    <t>Krycí nátěr (email) zámečnických konstrukcí jednonásobný polyuretanový</t>
  </si>
  <si>
    <t>783801201</t>
  </si>
  <si>
    <t>Obroušení omítek před provedením nátěru</t>
  </si>
  <si>
    <t>-898567380</t>
  </si>
  <si>
    <t>Příprava podkladu omítek před provedením nátěru obroušení</t>
  </si>
  <si>
    <t>783806811</t>
  </si>
  <si>
    <t>Odstranění nátěrů z omítek oškrábáním</t>
  </si>
  <si>
    <t>-1072436906</t>
  </si>
  <si>
    <t>783822213</t>
  </si>
  <si>
    <t>Celoplošné vyrovnání omítky před provedením nátěru modifikovanou cementovou stěrkou tloušťky do 3 mm</t>
  </si>
  <si>
    <t>47286125</t>
  </si>
  <si>
    <t>Vyrovnání omítek před provedením nátěru celoplošné, tloušťky do 3 mm, stěrkou modifikovanou cementovou</t>
  </si>
  <si>
    <t>783823131</t>
  </si>
  <si>
    <t>Penetrační akrylátový nátěr hladkých, tenkovrstvých zrnitých nebo štukových omítek</t>
  </si>
  <si>
    <t>-704404401</t>
  </si>
  <si>
    <t>Penetrační nátěr omítek hladkých omítek hladkých, zrnitých tenkovrstvých nebo štukových stupně členitosti 1 a 2 akrylátový</t>
  </si>
  <si>
    <t>783826615</t>
  </si>
  <si>
    <t>Hydrofobizační transparentní silikonový nátěr omítek stupně členitosti 1 a 2</t>
  </si>
  <si>
    <t>1882504987</t>
  </si>
  <si>
    <t>Hydrofobizační nátěr omítek silikonový, transparentní, povrchů hladkých omítek hladkých, zrnitých tenkovrstvých nebo štukových stupně členitosti 1 a 2</t>
  </si>
  <si>
    <t>49</t>
  </si>
  <si>
    <t>783827101</t>
  </si>
  <si>
    <t>Krycí jednonásobný akrylátový nátěr hladkých betonových povrchů</t>
  </si>
  <si>
    <t>1498360241</t>
  </si>
  <si>
    <t>Krycí (ochranný ) nátěr omítek jednonásobný hladkých betonových povrchů nebo povrchů z desek na bázi dřeva (dřevovláknitých apod.) akrylátový</t>
  </si>
  <si>
    <t>ON - Ostatní náklady</t>
  </si>
  <si>
    <t xml:space="preserve">    PS 01.3 -  Ostatní</t>
  </si>
  <si>
    <t>PS 01.3</t>
  </si>
  <si>
    <t xml:space="preserve"> Ostatní</t>
  </si>
  <si>
    <t>300</t>
  </si>
  <si>
    <t>Návrh provozního řádu</t>
  </si>
  <si>
    <t>1524997409</t>
  </si>
  <si>
    <t>3040</t>
  </si>
  <si>
    <t>Dokumentace skutečného provedení stavby</t>
  </si>
  <si>
    <t>-1109514390</t>
  </si>
  <si>
    <t>3041</t>
  </si>
  <si>
    <t>Zařízení staveniště</t>
  </si>
  <si>
    <t>-621387651</t>
  </si>
  <si>
    <t>3042</t>
  </si>
  <si>
    <t>Komplexní zkoušky, tlakové zkoušky</t>
  </si>
  <si>
    <t>1083309044</t>
  </si>
  <si>
    <t>3044</t>
  </si>
  <si>
    <t>Provizorní stavy v průběhu výstavby</t>
  </si>
  <si>
    <t>1360588773</t>
  </si>
  <si>
    <t>Zkušební provoz</t>
  </si>
  <si>
    <t>Položka zahrnuje osazení hlavního rozvaděče ČOV dle návrhu zhotovitele v plastové skříni s průhlednými dvířky, ovládací prvky budou vyvedeny v přední části rozvaděče. 
Vystrojení rozvaděče: počítadla provozních hodin, přepínače chodu automat-vypnuto-ručně, silové a sdělovací kabely, světelné a akustické signalizace poruchy zařízení (sdružené), světelné signalizace chodu a poruchy zařízení, blokace čerpadel proti chodu na sucho, jištění čerpadel přes motorový spouštěč (dvoupólový), komunikační rozhraní. 
Rozvaděč bude ovládat: řízení chodu čerpadel vstupní čerpací stanice Č1, Č2 (1+1), řízení chodu strojních česlí MČ, řízení chodu ponorného míchadla PM, řízení chodu čerpadla v kalové nádrži Č3, řízení chodu dmychadla DM, řízení chodu čerpadla Č4.
Bezdrátový přenos dat z techologického rozvaděče ČOV spočívá v dálkovém zobrazení chodu systémů a výstrah z ČOV Krásné Loučky na centrální dispečink, nacházející se na ČOV Krnov, přičemž veškerá komunikace probíhá bezdrátově. Návrh přenosu dat bude konzultován se společností PROSPECT, spol. s r.o. Ostrava, provozující systém telemetrie ČOV Krnov. Dálkové řízení ČOV Krásné Loučky z centrálního dispečinku není požadováno.
Dodávka je kompletní včetně kotevních prvků, instalační sady, sdělovacích a silových kabelů, montáže a příslušné dokumentace.</t>
  </si>
  <si>
    <t>Návod na vyplnění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</si>
  <si>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</si>
  <si>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Uchazeč:</t>
  </si>
  <si>
    <t>Uchazeč</t>
  </si>
  <si>
    <t>Vyplň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</si>
</sst>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2"/>
      <color rgb="FF969696"/>
      <name val="Arial CE"/>
    </font>
    <font>
      <b/>
      <sz val="8"/>
      <color rgb="FF969696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Protection="1"/>
    <xf numFmtId="4" fontId="18" fillId="5" borderId="22" xfId="0" applyNumberFormat="1" applyFont="1" applyFill="1" applyBorder="1" applyAlignment="1" applyProtection="1">
      <alignment vertical="center"/>
      <protection locked="0"/>
    </xf>
    <xf numFmtId="4" fontId="32" fillId="5" borderId="22" xfId="0" applyNumberFormat="1" applyFont="1" applyFill="1" applyBorder="1" applyAlignment="1" applyProtection="1">
      <alignment vertical="center"/>
      <protection locked="0"/>
    </xf>
    <xf numFmtId="49" fontId="2" fillId="5" borderId="0" xfId="0" applyNumberFormat="1" applyFont="1" applyFill="1" applyAlignment="1" applyProtection="1">
      <alignment horizontal="left" vertical="center"/>
      <protection locked="0"/>
    </xf>
    <xf numFmtId="49" fontId="2" fillId="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8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3" fillId="0" borderId="0" xfId="0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4" borderId="0" xfId="0" applyFont="1" applyFill="1" applyAlignment="1" applyProtection="1">
      <alignment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right" vertical="center"/>
    </xf>
    <xf numFmtId="0" fontId="4" fillId="4" borderId="7" xfId="0" applyFont="1" applyFill="1" applyBorder="1" applyAlignment="1" applyProtection="1">
      <alignment horizontal="center" vertical="center"/>
    </xf>
    <xf numFmtId="4" fontId="4" fillId="4" borderId="7" xfId="0" applyNumberFormat="1" applyFont="1" applyFill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20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 applyProtection="1">
      <alignment horizontal="center"/>
    </xf>
    <xf numFmtId="4" fontId="8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167" fontId="18" fillId="0" borderId="22" xfId="0" applyNumberFormat="1" applyFont="1" applyBorder="1" applyAlignment="1" applyProtection="1">
      <alignment vertical="center"/>
    </xf>
    <xf numFmtId="4" fontId="18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4" fontId="0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 applyProtection="1">
      <alignment vertical="center"/>
    </xf>
    <xf numFmtId="0" fontId="32" fillId="0" borderId="1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BE38" sqref="BE3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58" max="70" width="9.33203125" style="1"/>
    <col min="71" max="91" width="9.33203125" style="1" hidden="1"/>
    <col min="92" max="16384" width="9.33203125" style="1"/>
  </cols>
  <sheetData>
    <row r="1" spans="1:74">
      <c r="A1" s="9" t="s">
        <v>0</v>
      </c>
      <c r="AZ1" s="9" t="s">
        <v>1</v>
      </c>
      <c r="BA1" s="9" t="s">
        <v>2</v>
      </c>
      <c r="BB1" s="9" t="s">
        <v>1</v>
      </c>
      <c r="BT1" s="9" t="s">
        <v>3</v>
      </c>
      <c r="BU1" s="9" t="s">
        <v>3</v>
      </c>
      <c r="BV1" s="9" t="s">
        <v>4</v>
      </c>
    </row>
    <row r="2" spans="1:74" ht="36.950000000000003" customHeight="1">
      <c r="AR2" s="10" t="s">
        <v>5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5"/>
      <c r="D4" s="16" t="s">
        <v>9</v>
      </c>
      <c r="AR4" s="15"/>
      <c r="AS4" s="17" t="s">
        <v>10</v>
      </c>
      <c r="BE4" s="18" t="s">
        <v>628</v>
      </c>
      <c r="BS4" s="12" t="s">
        <v>11</v>
      </c>
    </row>
    <row r="5" spans="1:74" ht="12" customHeight="1">
      <c r="B5" s="15"/>
      <c r="D5" s="19" t="s">
        <v>12</v>
      </c>
      <c r="K5" s="20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15"/>
      <c r="BE5" s="21" t="s">
        <v>629</v>
      </c>
      <c r="BS5" s="12" t="s">
        <v>6</v>
      </c>
    </row>
    <row r="6" spans="1:74" ht="36.950000000000003" customHeight="1">
      <c r="B6" s="15"/>
      <c r="D6" s="22" t="s">
        <v>14</v>
      </c>
      <c r="K6" s="23" t="s">
        <v>15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R6" s="15"/>
      <c r="BE6" s="24"/>
      <c r="BS6" s="12" t="s">
        <v>6</v>
      </c>
    </row>
    <row r="7" spans="1:74" ht="12" customHeight="1">
      <c r="B7" s="15"/>
      <c r="D7" s="25" t="s">
        <v>16</v>
      </c>
      <c r="K7" s="26" t="s">
        <v>1</v>
      </c>
      <c r="AK7" s="25" t="s">
        <v>17</v>
      </c>
      <c r="AN7" s="26" t="s">
        <v>1</v>
      </c>
      <c r="AR7" s="15"/>
      <c r="BE7" s="24"/>
      <c r="BS7" s="12" t="s">
        <v>6</v>
      </c>
    </row>
    <row r="8" spans="1:74" ht="12" customHeight="1">
      <c r="B8" s="15"/>
      <c r="D8" s="25" t="s">
        <v>18</v>
      </c>
      <c r="K8" s="26" t="s">
        <v>19</v>
      </c>
      <c r="AK8" s="25" t="s">
        <v>20</v>
      </c>
      <c r="AN8" s="4" t="s">
        <v>632</v>
      </c>
      <c r="AR8" s="15"/>
      <c r="BE8" s="24"/>
      <c r="BS8" s="12" t="s">
        <v>6</v>
      </c>
    </row>
    <row r="9" spans="1:74" ht="14.45" customHeight="1">
      <c r="B9" s="15"/>
      <c r="AR9" s="15"/>
      <c r="BE9" s="24"/>
      <c r="BS9" s="12" t="s">
        <v>6</v>
      </c>
    </row>
    <row r="10" spans="1:74" ht="12" customHeight="1">
      <c r="B10" s="15"/>
      <c r="D10" s="25" t="s">
        <v>21</v>
      </c>
      <c r="AK10" s="25" t="s">
        <v>22</v>
      </c>
      <c r="AN10" s="26" t="s">
        <v>1</v>
      </c>
      <c r="AR10" s="15"/>
      <c r="BE10" s="24"/>
      <c r="BS10" s="12" t="s">
        <v>6</v>
      </c>
    </row>
    <row r="11" spans="1:74" ht="18.399999999999999" customHeight="1">
      <c r="B11" s="15"/>
      <c r="E11" s="26" t="s">
        <v>23</v>
      </c>
      <c r="AK11" s="25" t="s">
        <v>24</v>
      </c>
      <c r="AN11" s="26" t="s">
        <v>1</v>
      </c>
      <c r="AR11" s="15"/>
      <c r="BE11" s="24"/>
      <c r="BS11" s="12" t="s">
        <v>6</v>
      </c>
    </row>
    <row r="12" spans="1:74" ht="6.95" customHeight="1">
      <c r="B12" s="15"/>
      <c r="AR12" s="15"/>
      <c r="BE12" s="24"/>
      <c r="BS12" s="12" t="s">
        <v>6</v>
      </c>
    </row>
    <row r="13" spans="1:74" ht="12" customHeight="1">
      <c r="B13" s="15"/>
      <c r="D13" s="25" t="s">
        <v>630</v>
      </c>
      <c r="AK13" s="25" t="s">
        <v>22</v>
      </c>
      <c r="AN13" s="4" t="s">
        <v>632</v>
      </c>
      <c r="AR13" s="15"/>
      <c r="BE13" s="24"/>
      <c r="BS13" s="12" t="s">
        <v>6</v>
      </c>
    </row>
    <row r="14" spans="1:74" ht="12.75">
      <c r="B14" s="15"/>
      <c r="E14" s="5" t="s">
        <v>632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25" t="s">
        <v>24</v>
      </c>
      <c r="AN14" s="4" t="s">
        <v>632</v>
      </c>
      <c r="AR14" s="15"/>
      <c r="BE14" s="24"/>
      <c r="BS14" s="12" t="s">
        <v>6</v>
      </c>
    </row>
    <row r="15" spans="1:74" ht="6.95" customHeight="1">
      <c r="B15" s="15"/>
      <c r="AR15" s="15"/>
      <c r="BE15" s="24"/>
      <c r="BS15" s="12" t="s">
        <v>3</v>
      </c>
    </row>
    <row r="16" spans="1:74" ht="12" customHeight="1">
      <c r="B16" s="15"/>
      <c r="D16" s="25" t="s">
        <v>25</v>
      </c>
      <c r="AK16" s="25" t="s">
        <v>22</v>
      </c>
      <c r="AN16" s="26" t="s">
        <v>1</v>
      </c>
      <c r="AR16" s="15"/>
      <c r="BE16" s="24"/>
      <c r="BS16" s="12" t="s">
        <v>3</v>
      </c>
    </row>
    <row r="17" spans="1:71" ht="18.399999999999999" customHeight="1">
      <c r="B17" s="15"/>
      <c r="E17" s="26" t="s">
        <v>26</v>
      </c>
      <c r="AK17" s="25" t="s">
        <v>24</v>
      </c>
      <c r="AN17" s="26" t="s">
        <v>1</v>
      </c>
      <c r="AR17" s="15"/>
      <c r="BE17" s="24"/>
      <c r="BS17" s="12" t="s">
        <v>27</v>
      </c>
    </row>
    <row r="18" spans="1:71" ht="6.95" customHeight="1">
      <c r="B18" s="15"/>
      <c r="AR18" s="15"/>
      <c r="BE18" s="24"/>
      <c r="BS18" s="12" t="s">
        <v>6</v>
      </c>
    </row>
    <row r="19" spans="1:71" ht="12" customHeight="1">
      <c r="B19" s="15"/>
      <c r="D19" s="25" t="s">
        <v>28</v>
      </c>
      <c r="AK19" s="25" t="s">
        <v>22</v>
      </c>
      <c r="AN19" s="26" t="s">
        <v>1</v>
      </c>
      <c r="AR19" s="15"/>
      <c r="BE19" s="24"/>
      <c r="BS19" s="12" t="s">
        <v>6</v>
      </c>
    </row>
    <row r="20" spans="1:71" ht="18.399999999999999" customHeight="1">
      <c r="B20" s="15"/>
      <c r="E20" s="26" t="s">
        <v>26</v>
      </c>
      <c r="AK20" s="25" t="s">
        <v>24</v>
      </c>
      <c r="AN20" s="26" t="s">
        <v>1</v>
      </c>
      <c r="AR20" s="15"/>
      <c r="BE20" s="24"/>
      <c r="BS20" s="12" t="s">
        <v>27</v>
      </c>
    </row>
    <row r="21" spans="1:71" ht="6.95" customHeight="1">
      <c r="B21" s="15"/>
      <c r="AR21" s="15"/>
      <c r="BE21" s="24"/>
    </row>
    <row r="22" spans="1:71" ht="12" customHeight="1">
      <c r="B22" s="15"/>
      <c r="D22" s="25" t="s">
        <v>29</v>
      </c>
      <c r="AR22" s="15"/>
      <c r="BE22" s="24"/>
    </row>
    <row r="23" spans="1:71" ht="16.5" customHeight="1">
      <c r="B23" s="15"/>
      <c r="E23" s="27" t="s">
        <v>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R23" s="15"/>
      <c r="BE23" s="24"/>
    </row>
    <row r="24" spans="1:71" ht="6.95" customHeight="1">
      <c r="B24" s="15"/>
      <c r="AR24" s="15"/>
      <c r="BE24" s="24"/>
    </row>
    <row r="25" spans="1:71" ht="6.95" customHeight="1">
      <c r="B25" s="1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5"/>
      <c r="BE25" s="24"/>
    </row>
    <row r="26" spans="1:71" s="35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3">
        <f>ROUND(AG94,0)</f>
        <v>0</v>
      </c>
      <c r="AL26" s="34"/>
      <c r="AM26" s="34"/>
      <c r="AN26" s="34"/>
      <c r="AO26" s="34"/>
      <c r="AP26" s="29"/>
      <c r="AQ26" s="29"/>
      <c r="AR26" s="30"/>
      <c r="BE26" s="24"/>
    </row>
    <row r="27" spans="1:71" s="35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4"/>
    </row>
    <row r="28" spans="1:71" s="35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6" t="s">
        <v>31</v>
      </c>
      <c r="M28" s="36"/>
      <c r="N28" s="36"/>
      <c r="O28" s="36"/>
      <c r="P28" s="36"/>
      <c r="Q28" s="29"/>
      <c r="R28" s="29"/>
      <c r="S28" s="29"/>
      <c r="T28" s="29"/>
      <c r="U28" s="29"/>
      <c r="V28" s="29"/>
      <c r="W28" s="36" t="s">
        <v>32</v>
      </c>
      <c r="X28" s="36"/>
      <c r="Y28" s="36"/>
      <c r="Z28" s="36"/>
      <c r="AA28" s="36"/>
      <c r="AB28" s="36"/>
      <c r="AC28" s="36"/>
      <c r="AD28" s="36"/>
      <c r="AE28" s="36"/>
      <c r="AF28" s="29"/>
      <c r="AG28" s="29"/>
      <c r="AH28" s="29"/>
      <c r="AI28" s="29"/>
      <c r="AJ28" s="29"/>
      <c r="AK28" s="36" t="s">
        <v>33</v>
      </c>
      <c r="AL28" s="36"/>
      <c r="AM28" s="36"/>
      <c r="AN28" s="36"/>
      <c r="AO28" s="36"/>
      <c r="AP28" s="29"/>
      <c r="AQ28" s="29"/>
      <c r="AR28" s="30"/>
      <c r="BE28" s="24"/>
    </row>
    <row r="29" spans="1:71" s="37" customFormat="1" ht="14.45" customHeight="1">
      <c r="B29" s="38"/>
      <c r="D29" s="25" t="s">
        <v>34</v>
      </c>
      <c r="F29" s="25" t="s">
        <v>35</v>
      </c>
      <c r="L29" s="39">
        <v>0.21</v>
      </c>
      <c r="M29" s="40"/>
      <c r="N29" s="40"/>
      <c r="O29" s="40"/>
      <c r="P29" s="40"/>
      <c r="W29" s="41">
        <f>ROUND(AZ94, 0)</f>
        <v>0</v>
      </c>
      <c r="X29" s="40"/>
      <c r="Y29" s="40"/>
      <c r="Z29" s="40"/>
      <c r="AA29" s="40"/>
      <c r="AB29" s="40"/>
      <c r="AC29" s="40"/>
      <c r="AD29" s="40"/>
      <c r="AE29" s="40"/>
      <c r="AK29" s="41">
        <f>ROUND(AV94, 0)</f>
        <v>0</v>
      </c>
      <c r="AL29" s="40"/>
      <c r="AM29" s="40"/>
      <c r="AN29" s="40"/>
      <c r="AO29" s="40"/>
      <c r="AR29" s="38"/>
      <c r="BE29" s="42"/>
    </row>
    <row r="30" spans="1:71" s="37" customFormat="1" ht="14.45" customHeight="1">
      <c r="B30" s="38"/>
      <c r="F30" s="25" t="s">
        <v>36</v>
      </c>
      <c r="L30" s="39">
        <v>0.15</v>
      </c>
      <c r="M30" s="40"/>
      <c r="N30" s="40"/>
      <c r="O30" s="40"/>
      <c r="P30" s="40"/>
      <c r="W30" s="41">
        <f>ROUND(BA94, 0)</f>
        <v>0</v>
      </c>
      <c r="X30" s="40"/>
      <c r="Y30" s="40"/>
      <c r="Z30" s="40"/>
      <c r="AA30" s="40"/>
      <c r="AB30" s="40"/>
      <c r="AC30" s="40"/>
      <c r="AD30" s="40"/>
      <c r="AE30" s="40"/>
      <c r="AK30" s="41">
        <f>ROUND(AW94, 0)</f>
        <v>0</v>
      </c>
      <c r="AL30" s="40"/>
      <c r="AM30" s="40"/>
      <c r="AN30" s="40"/>
      <c r="AO30" s="40"/>
      <c r="AR30" s="38"/>
      <c r="BE30" s="42"/>
    </row>
    <row r="31" spans="1:71" s="37" customFormat="1" ht="14.45" hidden="1" customHeight="1">
      <c r="B31" s="38"/>
      <c r="F31" s="25" t="s">
        <v>37</v>
      </c>
      <c r="L31" s="39">
        <v>0.21</v>
      </c>
      <c r="M31" s="40"/>
      <c r="N31" s="40"/>
      <c r="O31" s="40"/>
      <c r="P31" s="40"/>
      <c r="W31" s="41">
        <f>ROUND(BB94, 0)</f>
        <v>0</v>
      </c>
      <c r="X31" s="40"/>
      <c r="Y31" s="40"/>
      <c r="Z31" s="40"/>
      <c r="AA31" s="40"/>
      <c r="AB31" s="40"/>
      <c r="AC31" s="40"/>
      <c r="AD31" s="40"/>
      <c r="AE31" s="40"/>
      <c r="AK31" s="41">
        <v>0</v>
      </c>
      <c r="AL31" s="40"/>
      <c r="AM31" s="40"/>
      <c r="AN31" s="40"/>
      <c r="AO31" s="40"/>
      <c r="AR31" s="38"/>
      <c r="BE31" s="42"/>
    </row>
    <row r="32" spans="1:71" s="37" customFormat="1" ht="14.45" hidden="1" customHeight="1">
      <c r="B32" s="38"/>
      <c r="F32" s="25" t="s">
        <v>38</v>
      </c>
      <c r="L32" s="39">
        <v>0.15</v>
      </c>
      <c r="M32" s="40"/>
      <c r="N32" s="40"/>
      <c r="O32" s="40"/>
      <c r="P32" s="40"/>
      <c r="W32" s="41">
        <f>ROUND(BC94, 0)</f>
        <v>0</v>
      </c>
      <c r="X32" s="40"/>
      <c r="Y32" s="40"/>
      <c r="Z32" s="40"/>
      <c r="AA32" s="40"/>
      <c r="AB32" s="40"/>
      <c r="AC32" s="40"/>
      <c r="AD32" s="40"/>
      <c r="AE32" s="40"/>
      <c r="AK32" s="41">
        <v>0</v>
      </c>
      <c r="AL32" s="40"/>
      <c r="AM32" s="40"/>
      <c r="AN32" s="40"/>
      <c r="AO32" s="40"/>
      <c r="AR32" s="38"/>
      <c r="BE32" s="42"/>
    </row>
    <row r="33" spans="1:57" s="37" customFormat="1" ht="14.45" hidden="1" customHeight="1">
      <c r="B33" s="38"/>
      <c r="F33" s="25" t="s">
        <v>39</v>
      </c>
      <c r="L33" s="39">
        <v>0</v>
      </c>
      <c r="M33" s="40"/>
      <c r="N33" s="40"/>
      <c r="O33" s="40"/>
      <c r="P33" s="40"/>
      <c r="W33" s="41">
        <f>ROUND(BD94, 0)</f>
        <v>0</v>
      </c>
      <c r="X33" s="40"/>
      <c r="Y33" s="40"/>
      <c r="Z33" s="40"/>
      <c r="AA33" s="40"/>
      <c r="AB33" s="40"/>
      <c r="AC33" s="40"/>
      <c r="AD33" s="40"/>
      <c r="AE33" s="40"/>
      <c r="AK33" s="41">
        <v>0</v>
      </c>
      <c r="AL33" s="40"/>
      <c r="AM33" s="40"/>
      <c r="AN33" s="40"/>
      <c r="AO33" s="40"/>
      <c r="AR33" s="38"/>
      <c r="BE33" s="42"/>
    </row>
    <row r="34" spans="1:57" s="35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4"/>
    </row>
    <row r="35" spans="1:57" s="35" customFormat="1" ht="25.9" customHeight="1">
      <c r="A35" s="29"/>
      <c r="B35" s="30"/>
      <c r="C35" s="43"/>
      <c r="D35" s="44" t="s">
        <v>40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41</v>
      </c>
      <c r="U35" s="45"/>
      <c r="V35" s="45"/>
      <c r="W35" s="45"/>
      <c r="X35" s="47" t="s">
        <v>42</v>
      </c>
      <c r="Y35" s="48"/>
      <c r="Z35" s="48"/>
      <c r="AA35" s="48"/>
      <c r="AB35" s="48"/>
      <c r="AC35" s="45"/>
      <c r="AD35" s="45"/>
      <c r="AE35" s="45"/>
      <c r="AF35" s="45"/>
      <c r="AG35" s="45"/>
      <c r="AH35" s="45"/>
      <c r="AI35" s="45"/>
      <c r="AJ35" s="45"/>
      <c r="AK35" s="49">
        <f>SUM(AK26:AK33)</f>
        <v>0</v>
      </c>
      <c r="AL35" s="48"/>
      <c r="AM35" s="48"/>
      <c r="AN35" s="48"/>
      <c r="AO35" s="50"/>
      <c r="AP35" s="43"/>
      <c r="AQ35" s="43"/>
      <c r="AR35" s="30"/>
      <c r="BE35" s="29"/>
    </row>
    <row r="36" spans="1:57" s="35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35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ht="14.45" customHeight="1">
      <c r="B38" s="15"/>
      <c r="AR38" s="15"/>
    </row>
    <row r="39" spans="1:57" ht="14.45" customHeight="1">
      <c r="B39" s="15"/>
      <c r="AR39" s="15"/>
    </row>
    <row r="40" spans="1:57" ht="14.45" customHeight="1">
      <c r="B40" s="15"/>
      <c r="AR40" s="15"/>
    </row>
    <row r="41" spans="1:57" ht="14.45" customHeight="1">
      <c r="B41" s="15"/>
      <c r="AR41" s="15"/>
    </row>
    <row r="42" spans="1:57" ht="14.45" customHeight="1">
      <c r="B42" s="15"/>
      <c r="AR42" s="15"/>
    </row>
    <row r="43" spans="1:57" ht="14.45" customHeight="1">
      <c r="B43" s="15"/>
      <c r="AR43" s="15"/>
    </row>
    <row r="44" spans="1:57" ht="14.45" customHeight="1">
      <c r="B44" s="15"/>
      <c r="AR44" s="15"/>
    </row>
    <row r="45" spans="1:57" ht="14.45" customHeight="1">
      <c r="B45" s="15"/>
      <c r="AR45" s="15"/>
    </row>
    <row r="46" spans="1:57" ht="14.45" customHeight="1">
      <c r="B46" s="15"/>
      <c r="AR46" s="15"/>
    </row>
    <row r="47" spans="1:57" ht="14.45" customHeight="1">
      <c r="B47" s="15"/>
      <c r="AR47" s="15"/>
    </row>
    <row r="48" spans="1:57" ht="14.45" customHeight="1">
      <c r="B48" s="15"/>
      <c r="AR48" s="15"/>
    </row>
    <row r="49" spans="1:57" s="35" customFormat="1" ht="14.45" customHeight="1">
      <c r="B49" s="51"/>
      <c r="D49" s="52" t="s">
        <v>43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44</v>
      </c>
      <c r="AI49" s="53"/>
      <c r="AJ49" s="53"/>
      <c r="AK49" s="53"/>
      <c r="AL49" s="53"/>
      <c r="AM49" s="53"/>
      <c r="AN49" s="53"/>
      <c r="AO49" s="53"/>
      <c r="AR49" s="51"/>
    </row>
    <row r="50" spans="1:57">
      <c r="B50" s="15"/>
      <c r="AR50" s="15"/>
    </row>
    <row r="51" spans="1:57">
      <c r="B51" s="15"/>
      <c r="AR51" s="15"/>
    </row>
    <row r="52" spans="1:57">
      <c r="B52" s="15"/>
      <c r="AR52" s="15"/>
    </row>
    <row r="53" spans="1:57">
      <c r="B53" s="15"/>
      <c r="AR53" s="15"/>
    </row>
    <row r="54" spans="1:57">
      <c r="B54" s="15"/>
      <c r="AR54" s="15"/>
    </row>
    <row r="55" spans="1:57">
      <c r="B55" s="15"/>
      <c r="AR55" s="15"/>
    </row>
    <row r="56" spans="1:57">
      <c r="B56" s="15"/>
      <c r="AR56" s="15"/>
    </row>
    <row r="57" spans="1:57">
      <c r="B57" s="15"/>
      <c r="AR57" s="15"/>
    </row>
    <row r="58" spans="1:57">
      <c r="B58" s="15"/>
      <c r="AR58" s="15"/>
    </row>
    <row r="59" spans="1:57">
      <c r="B59" s="15"/>
      <c r="AR59" s="15"/>
    </row>
    <row r="60" spans="1:57" s="35" customFormat="1" ht="12.75">
      <c r="A60" s="29"/>
      <c r="B60" s="30"/>
      <c r="C60" s="29"/>
      <c r="D60" s="54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54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54" t="s">
        <v>45</v>
      </c>
      <c r="AI60" s="32"/>
      <c r="AJ60" s="32"/>
      <c r="AK60" s="32"/>
      <c r="AL60" s="32"/>
      <c r="AM60" s="54" t="s">
        <v>46</v>
      </c>
      <c r="AN60" s="32"/>
      <c r="AO60" s="32"/>
      <c r="AP60" s="29"/>
      <c r="AQ60" s="29"/>
      <c r="AR60" s="30"/>
      <c r="BE60" s="29"/>
    </row>
    <row r="61" spans="1:57">
      <c r="B61" s="15"/>
      <c r="AR61" s="15"/>
    </row>
    <row r="62" spans="1:57">
      <c r="B62" s="15"/>
      <c r="AR62" s="15"/>
    </row>
    <row r="63" spans="1:57">
      <c r="B63" s="15"/>
      <c r="AR63" s="15"/>
    </row>
    <row r="64" spans="1:57" s="35" customFormat="1" ht="12.75">
      <c r="A64" s="29"/>
      <c r="B64" s="30"/>
      <c r="C64" s="29"/>
      <c r="D64" s="52" t="s">
        <v>47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630</v>
      </c>
      <c r="AI64" s="55"/>
      <c r="AJ64" s="55"/>
      <c r="AK64" s="55"/>
      <c r="AL64" s="55"/>
      <c r="AM64" s="55"/>
      <c r="AN64" s="55"/>
      <c r="AO64" s="55"/>
      <c r="AP64" s="29"/>
      <c r="AQ64" s="29"/>
      <c r="AR64" s="30"/>
      <c r="BE64" s="29"/>
    </row>
    <row r="65" spans="1:57">
      <c r="B65" s="15"/>
      <c r="AR65" s="15"/>
    </row>
    <row r="66" spans="1:57">
      <c r="B66" s="15"/>
      <c r="AR66" s="15"/>
    </row>
    <row r="67" spans="1:57">
      <c r="B67" s="15"/>
      <c r="AR67" s="15"/>
    </row>
    <row r="68" spans="1:57">
      <c r="B68" s="15"/>
      <c r="AR68" s="15"/>
    </row>
    <row r="69" spans="1:57">
      <c r="B69" s="15"/>
      <c r="AR69" s="15"/>
    </row>
    <row r="70" spans="1:57">
      <c r="B70" s="15"/>
      <c r="AR70" s="15"/>
    </row>
    <row r="71" spans="1:57">
      <c r="B71" s="15"/>
      <c r="AR71" s="15"/>
    </row>
    <row r="72" spans="1:57">
      <c r="B72" s="15"/>
      <c r="AR72" s="15"/>
    </row>
    <row r="73" spans="1:57">
      <c r="B73" s="15"/>
      <c r="AR73" s="15"/>
    </row>
    <row r="74" spans="1:57">
      <c r="B74" s="15"/>
      <c r="AR74" s="15"/>
    </row>
    <row r="75" spans="1:57" s="35" customFormat="1" ht="12.75">
      <c r="A75" s="29"/>
      <c r="B75" s="30"/>
      <c r="C75" s="29"/>
      <c r="D75" s="54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54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54" t="s">
        <v>45</v>
      </c>
      <c r="AI75" s="32"/>
      <c r="AJ75" s="32"/>
      <c r="AK75" s="32"/>
      <c r="AL75" s="32"/>
      <c r="AM75" s="54" t="s">
        <v>46</v>
      </c>
      <c r="AN75" s="32"/>
      <c r="AO75" s="32"/>
      <c r="AP75" s="29"/>
      <c r="AQ75" s="29"/>
      <c r="AR75" s="30"/>
      <c r="BE75" s="29"/>
    </row>
    <row r="76" spans="1:57" s="35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35" customFormat="1" ht="6.9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0"/>
      <c r="BE77" s="29"/>
    </row>
    <row r="81" spans="1:91" s="35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0"/>
      <c r="BE81" s="29"/>
    </row>
    <row r="82" spans="1:91" s="35" customFormat="1" ht="24.95" customHeight="1">
      <c r="A82" s="29"/>
      <c r="B82" s="30"/>
      <c r="C82" s="16" t="s">
        <v>48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35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60" customFormat="1" ht="12" customHeight="1">
      <c r="B84" s="61"/>
      <c r="C84" s="25" t="s">
        <v>12</v>
      </c>
      <c r="L84" s="60" t="str">
        <f>K5</f>
        <v>706</v>
      </c>
      <c r="AR84" s="61"/>
    </row>
    <row r="85" spans="1:91" s="62" customFormat="1" ht="36.950000000000003" customHeight="1">
      <c r="B85" s="63"/>
      <c r="C85" s="64" t="s">
        <v>14</v>
      </c>
      <c r="L85" s="65" t="str">
        <f>K6</f>
        <v>ČOV Krásné Loučky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R85" s="63"/>
    </row>
    <row r="86" spans="1:91" s="35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35" customFormat="1" ht="12" customHeight="1">
      <c r="A87" s="29"/>
      <c r="B87" s="30"/>
      <c r="C87" s="25" t="s">
        <v>18</v>
      </c>
      <c r="D87" s="29"/>
      <c r="E87" s="29"/>
      <c r="F87" s="29"/>
      <c r="G87" s="29"/>
      <c r="H87" s="29"/>
      <c r="I87" s="29"/>
      <c r="J87" s="29"/>
      <c r="K87" s="29"/>
      <c r="L87" s="67" t="str">
        <f>IF(K8="","",K8)</f>
        <v>Krásné Loučky, Krnov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5" t="s">
        <v>20</v>
      </c>
      <c r="AJ87" s="29"/>
      <c r="AK87" s="29"/>
      <c r="AL87" s="29"/>
      <c r="AM87" s="68" t="str">
        <f>IF(AN8= "","",AN8)</f>
        <v>Vyplň údaj</v>
      </c>
      <c r="AN87" s="68"/>
      <c r="AO87" s="29"/>
      <c r="AP87" s="29"/>
      <c r="AQ87" s="29"/>
      <c r="AR87" s="30"/>
      <c r="BE87" s="29"/>
    </row>
    <row r="88" spans="1:91" s="35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35" customFormat="1" ht="15.2" customHeight="1">
      <c r="A89" s="29"/>
      <c r="B89" s="30"/>
      <c r="C89" s="25" t="s">
        <v>21</v>
      </c>
      <c r="D89" s="29"/>
      <c r="E89" s="29"/>
      <c r="F89" s="29"/>
      <c r="G89" s="29"/>
      <c r="H89" s="29"/>
      <c r="I89" s="29"/>
      <c r="J89" s="29"/>
      <c r="K89" s="29"/>
      <c r="L89" s="60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5" t="s">
        <v>25</v>
      </c>
      <c r="AJ89" s="29"/>
      <c r="AK89" s="29"/>
      <c r="AL89" s="29"/>
      <c r="AM89" s="69" t="str">
        <f>IF(E17="","",E17)</f>
        <v>Akvopro</v>
      </c>
      <c r="AN89" s="70"/>
      <c r="AO89" s="70"/>
      <c r="AP89" s="70"/>
      <c r="AQ89" s="29"/>
      <c r="AR89" s="30"/>
      <c r="AS89" s="71" t="s">
        <v>49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29"/>
    </row>
    <row r="90" spans="1:91" s="35" customFormat="1" ht="15.2" customHeight="1">
      <c r="A90" s="29"/>
      <c r="B90" s="30"/>
      <c r="C90" s="25" t="s">
        <v>630</v>
      </c>
      <c r="D90" s="29"/>
      <c r="E90" s="29"/>
      <c r="F90" s="29"/>
      <c r="G90" s="29"/>
      <c r="H90" s="29"/>
      <c r="I90" s="29"/>
      <c r="J90" s="29"/>
      <c r="K90" s="29"/>
      <c r="L90" s="60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5" t="s">
        <v>28</v>
      </c>
      <c r="AJ90" s="29"/>
      <c r="AK90" s="29"/>
      <c r="AL90" s="29"/>
      <c r="AM90" s="69" t="str">
        <f>IF(E20="","",E20)</f>
        <v>Akvopro</v>
      </c>
      <c r="AN90" s="70"/>
      <c r="AO90" s="70"/>
      <c r="AP90" s="70"/>
      <c r="AQ90" s="29"/>
      <c r="AR90" s="30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29"/>
    </row>
    <row r="91" spans="1:91" s="35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29"/>
    </row>
    <row r="92" spans="1:91" s="35" customFormat="1" ht="29.25" customHeight="1">
      <c r="A92" s="29"/>
      <c r="B92" s="30"/>
      <c r="C92" s="79" t="s">
        <v>50</v>
      </c>
      <c r="D92" s="80"/>
      <c r="E92" s="80"/>
      <c r="F92" s="80"/>
      <c r="G92" s="80"/>
      <c r="H92" s="81"/>
      <c r="I92" s="82" t="s">
        <v>51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52</v>
      </c>
      <c r="AH92" s="80"/>
      <c r="AI92" s="80"/>
      <c r="AJ92" s="80"/>
      <c r="AK92" s="80"/>
      <c r="AL92" s="80"/>
      <c r="AM92" s="80"/>
      <c r="AN92" s="82" t="s">
        <v>53</v>
      </c>
      <c r="AO92" s="80"/>
      <c r="AP92" s="84"/>
      <c r="AQ92" s="85" t="s">
        <v>54</v>
      </c>
      <c r="AR92" s="30"/>
      <c r="AS92" s="86" t="s">
        <v>55</v>
      </c>
      <c r="AT92" s="87" t="s">
        <v>56</v>
      </c>
      <c r="AU92" s="87" t="s">
        <v>57</v>
      </c>
      <c r="AV92" s="87" t="s">
        <v>58</v>
      </c>
      <c r="AW92" s="87" t="s">
        <v>59</v>
      </c>
      <c r="AX92" s="87" t="s">
        <v>60</v>
      </c>
      <c r="AY92" s="87" t="s">
        <v>61</v>
      </c>
      <c r="AZ92" s="87" t="s">
        <v>62</v>
      </c>
      <c r="BA92" s="87" t="s">
        <v>63</v>
      </c>
      <c r="BB92" s="87" t="s">
        <v>64</v>
      </c>
      <c r="BC92" s="87" t="s">
        <v>65</v>
      </c>
      <c r="BD92" s="88" t="s">
        <v>66</v>
      </c>
      <c r="BE92" s="29"/>
    </row>
    <row r="93" spans="1:91" s="35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29"/>
    </row>
    <row r="94" spans="1:91" s="92" customFormat="1" ht="32.450000000000003" customHeight="1">
      <c r="B94" s="93"/>
      <c r="C94" s="94" t="s">
        <v>67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ROUND(SUM(AG95:AG98),0)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ROUND(SUM(AS95:AS98),0)</f>
        <v>0</v>
      </c>
      <c r="AT94" s="100">
        <f>ROUND(SUM(AV94:AW94),0)</f>
        <v>0</v>
      </c>
      <c r="AU94" s="101">
        <f>ROUND(SUM(AU95:AU98),5)</f>
        <v>138.57178999999999</v>
      </c>
      <c r="AV94" s="100">
        <f>ROUND(AZ94*L29,0)</f>
        <v>0</v>
      </c>
      <c r="AW94" s="100">
        <f>ROUND(BA94*L30,0)</f>
        <v>0</v>
      </c>
      <c r="AX94" s="100">
        <f>ROUND(BB94*L29,0)</f>
        <v>0</v>
      </c>
      <c r="AY94" s="100">
        <f>ROUND(BC94*L30,0)</f>
        <v>0</v>
      </c>
      <c r="AZ94" s="100">
        <f>ROUND(SUM(AZ95:AZ98),0)</f>
        <v>0</v>
      </c>
      <c r="BA94" s="100">
        <f>ROUND(SUM(BA95:BA98),0)</f>
        <v>0</v>
      </c>
      <c r="BB94" s="100">
        <f>ROUND(SUM(BB95:BB98),0)</f>
        <v>0</v>
      </c>
      <c r="BC94" s="100">
        <f>ROUND(SUM(BC95:BC98),0)</f>
        <v>0</v>
      </c>
      <c r="BD94" s="102">
        <f>ROUND(SUM(BD95:BD98),0)</f>
        <v>0</v>
      </c>
      <c r="BS94" s="103" t="s">
        <v>68</v>
      </c>
      <c r="BT94" s="103" t="s">
        <v>69</v>
      </c>
      <c r="BU94" s="104" t="s">
        <v>70</v>
      </c>
      <c r="BV94" s="103" t="s">
        <v>71</v>
      </c>
      <c r="BW94" s="103" t="s">
        <v>4</v>
      </c>
      <c r="BX94" s="103" t="s">
        <v>72</v>
      </c>
      <c r="CL94" s="103" t="s">
        <v>1</v>
      </c>
    </row>
    <row r="95" spans="1:91" s="117" customFormat="1" ht="16.5" customHeight="1">
      <c r="A95" s="105" t="s">
        <v>73</v>
      </c>
      <c r="B95" s="106"/>
      <c r="C95" s="107"/>
      <c r="D95" s="108" t="s">
        <v>74</v>
      </c>
      <c r="E95" s="108"/>
      <c r="F95" s="108"/>
      <c r="G95" s="108"/>
      <c r="H95" s="108"/>
      <c r="I95" s="109"/>
      <c r="J95" s="108" t="s">
        <v>75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'PS 01 - Technologické vys...'!J30</f>
        <v>0</v>
      </c>
      <c r="AH95" s="111"/>
      <c r="AI95" s="111"/>
      <c r="AJ95" s="111"/>
      <c r="AK95" s="111"/>
      <c r="AL95" s="111"/>
      <c r="AM95" s="111"/>
      <c r="AN95" s="110">
        <f>SUM(AG95,AT95)</f>
        <v>0</v>
      </c>
      <c r="AO95" s="111"/>
      <c r="AP95" s="111"/>
      <c r="AQ95" s="112" t="s">
        <v>76</v>
      </c>
      <c r="AR95" s="106"/>
      <c r="AS95" s="113">
        <v>0</v>
      </c>
      <c r="AT95" s="114">
        <f>ROUND(SUM(AV95:AW95),0)</f>
        <v>0</v>
      </c>
      <c r="AU95" s="115">
        <f>'PS 01 - Technologické vys...'!P121</f>
        <v>0</v>
      </c>
      <c r="AV95" s="114">
        <f>'PS 01 - Technologické vys...'!J33</f>
        <v>0</v>
      </c>
      <c r="AW95" s="114">
        <f>'PS 01 - Technologické vys...'!J34</f>
        <v>0</v>
      </c>
      <c r="AX95" s="114">
        <f>'PS 01 - Technologické vys...'!J35</f>
        <v>0</v>
      </c>
      <c r="AY95" s="114">
        <f>'PS 01 - Technologické vys...'!J36</f>
        <v>0</v>
      </c>
      <c r="AZ95" s="114">
        <f>'PS 01 - Technologické vys...'!F33</f>
        <v>0</v>
      </c>
      <c r="BA95" s="114">
        <f>'PS 01 - Technologické vys...'!F34</f>
        <v>0</v>
      </c>
      <c r="BB95" s="114">
        <f>'PS 01 - Technologické vys...'!F35</f>
        <v>0</v>
      </c>
      <c r="BC95" s="114">
        <f>'PS 01 - Technologické vys...'!F36</f>
        <v>0</v>
      </c>
      <c r="BD95" s="116">
        <f>'PS 01 - Technologické vys...'!F37</f>
        <v>0</v>
      </c>
      <c r="BT95" s="118" t="s">
        <v>6</v>
      </c>
      <c r="BV95" s="118" t="s">
        <v>71</v>
      </c>
      <c r="BW95" s="118" t="s">
        <v>77</v>
      </c>
      <c r="BX95" s="118" t="s">
        <v>4</v>
      </c>
      <c r="CL95" s="118" t="s">
        <v>1</v>
      </c>
      <c r="CM95" s="118" t="s">
        <v>78</v>
      </c>
    </row>
    <row r="96" spans="1:91" s="117" customFormat="1" ht="16.5" customHeight="1">
      <c r="A96" s="105" t="s">
        <v>73</v>
      </c>
      <c r="B96" s="106"/>
      <c r="C96" s="107"/>
      <c r="D96" s="108" t="s">
        <v>79</v>
      </c>
      <c r="E96" s="108"/>
      <c r="F96" s="108"/>
      <c r="G96" s="108"/>
      <c r="H96" s="108"/>
      <c r="I96" s="109"/>
      <c r="J96" s="108" t="s">
        <v>80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'PS 02 - Technologická ele...'!J30</f>
        <v>0</v>
      </c>
      <c r="AH96" s="111"/>
      <c r="AI96" s="111"/>
      <c r="AJ96" s="111"/>
      <c r="AK96" s="111"/>
      <c r="AL96" s="111"/>
      <c r="AM96" s="111"/>
      <c r="AN96" s="110">
        <f>SUM(AG96,AT96)</f>
        <v>0</v>
      </c>
      <c r="AO96" s="111"/>
      <c r="AP96" s="111"/>
      <c r="AQ96" s="112" t="s">
        <v>76</v>
      </c>
      <c r="AR96" s="106"/>
      <c r="AS96" s="113">
        <v>0</v>
      </c>
      <c r="AT96" s="114">
        <f>ROUND(SUM(AV96:AW96),0)</f>
        <v>0</v>
      </c>
      <c r="AU96" s="115">
        <f>'PS 02 - Technologická ele...'!P118</f>
        <v>0</v>
      </c>
      <c r="AV96" s="114">
        <f>'PS 02 - Technologická ele...'!J33</f>
        <v>0</v>
      </c>
      <c r="AW96" s="114">
        <f>'PS 02 - Technologická ele...'!J34</f>
        <v>0</v>
      </c>
      <c r="AX96" s="114">
        <f>'PS 02 - Technologická ele...'!J35</f>
        <v>0</v>
      </c>
      <c r="AY96" s="114">
        <f>'PS 02 - Technologická ele...'!J36</f>
        <v>0</v>
      </c>
      <c r="AZ96" s="114">
        <f>'PS 02 - Technologická ele...'!F33</f>
        <v>0</v>
      </c>
      <c r="BA96" s="114">
        <f>'PS 02 - Technologická ele...'!F34</f>
        <v>0</v>
      </c>
      <c r="BB96" s="114">
        <f>'PS 02 - Technologická ele...'!F35</f>
        <v>0</v>
      </c>
      <c r="BC96" s="114">
        <f>'PS 02 - Technologická ele...'!F36</f>
        <v>0</v>
      </c>
      <c r="BD96" s="116">
        <f>'PS 02 - Technologická ele...'!F37</f>
        <v>0</v>
      </c>
      <c r="BT96" s="118" t="s">
        <v>6</v>
      </c>
      <c r="BV96" s="118" t="s">
        <v>71</v>
      </c>
      <c r="BW96" s="118" t="s">
        <v>81</v>
      </c>
      <c r="BX96" s="118" t="s">
        <v>4</v>
      </c>
      <c r="CL96" s="118" t="s">
        <v>1</v>
      </c>
      <c r="CM96" s="118" t="s">
        <v>78</v>
      </c>
    </row>
    <row r="97" spans="1:91" s="117" customFormat="1" ht="16.5" customHeight="1">
      <c r="A97" s="105" t="s">
        <v>73</v>
      </c>
      <c r="B97" s="106"/>
      <c r="C97" s="107"/>
      <c r="D97" s="108" t="s">
        <v>82</v>
      </c>
      <c r="E97" s="108"/>
      <c r="F97" s="108"/>
      <c r="G97" s="108"/>
      <c r="H97" s="108"/>
      <c r="I97" s="109"/>
      <c r="J97" s="108" t="s">
        <v>83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'SO 01 - Stavební část'!J30</f>
        <v>0</v>
      </c>
      <c r="AH97" s="111"/>
      <c r="AI97" s="111"/>
      <c r="AJ97" s="111"/>
      <c r="AK97" s="111"/>
      <c r="AL97" s="111"/>
      <c r="AM97" s="111"/>
      <c r="AN97" s="110">
        <f>SUM(AG97,AT97)</f>
        <v>0</v>
      </c>
      <c r="AO97" s="111"/>
      <c r="AP97" s="111"/>
      <c r="AQ97" s="112" t="s">
        <v>84</v>
      </c>
      <c r="AR97" s="106"/>
      <c r="AS97" s="113">
        <v>0</v>
      </c>
      <c r="AT97" s="114">
        <f>ROUND(SUM(AV97:AW97),0)</f>
        <v>0</v>
      </c>
      <c r="AU97" s="115">
        <f>'SO 01 - Stavební část'!P129</f>
        <v>138.571787</v>
      </c>
      <c r="AV97" s="114">
        <f>'SO 01 - Stavební část'!J33</f>
        <v>0</v>
      </c>
      <c r="AW97" s="114">
        <f>'SO 01 - Stavební část'!J34</f>
        <v>0</v>
      </c>
      <c r="AX97" s="114">
        <f>'SO 01 - Stavební část'!J35</f>
        <v>0</v>
      </c>
      <c r="AY97" s="114">
        <f>'SO 01 - Stavební část'!J36</f>
        <v>0</v>
      </c>
      <c r="AZ97" s="114">
        <f>'SO 01 - Stavební část'!F33</f>
        <v>0</v>
      </c>
      <c r="BA97" s="114">
        <f>'SO 01 - Stavební část'!F34</f>
        <v>0</v>
      </c>
      <c r="BB97" s="114">
        <f>'SO 01 - Stavební část'!F35</f>
        <v>0</v>
      </c>
      <c r="BC97" s="114">
        <f>'SO 01 - Stavební část'!F36</f>
        <v>0</v>
      </c>
      <c r="BD97" s="116">
        <f>'SO 01 - Stavební část'!F37</f>
        <v>0</v>
      </c>
      <c r="BT97" s="118" t="s">
        <v>6</v>
      </c>
      <c r="BV97" s="118" t="s">
        <v>71</v>
      </c>
      <c r="BW97" s="118" t="s">
        <v>85</v>
      </c>
      <c r="BX97" s="118" t="s">
        <v>4</v>
      </c>
      <c r="CL97" s="118" t="s">
        <v>1</v>
      </c>
      <c r="CM97" s="118" t="s">
        <v>78</v>
      </c>
    </row>
    <row r="98" spans="1:91" s="117" customFormat="1" ht="16.5" customHeight="1">
      <c r="A98" s="105" t="s">
        <v>73</v>
      </c>
      <c r="B98" s="106"/>
      <c r="C98" s="107"/>
      <c r="D98" s="108" t="s">
        <v>86</v>
      </c>
      <c r="E98" s="108"/>
      <c r="F98" s="108"/>
      <c r="G98" s="108"/>
      <c r="H98" s="108"/>
      <c r="I98" s="109"/>
      <c r="J98" s="108" t="s">
        <v>87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'ON - Ostatní náklady'!J30</f>
        <v>0</v>
      </c>
      <c r="AH98" s="111"/>
      <c r="AI98" s="111"/>
      <c r="AJ98" s="111"/>
      <c r="AK98" s="111"/>
      <c r="AL98" s="111"/>
      <c r="AM98" s="111"/>
      <c r="AN98" s="110">
        <f>SUM(AG98,AT98)</f>
        <v>0</v>
      </c>
      <c r="AO98" s="111"/>
      <c r="AP98" s="111"/>
      <c r="AQ98" s="112" t="s">
        <v>84</v>
      </c>
      <c r="AR98" s="106"/>
      <c r="AS98" s="119">
        <v>0</v>
      </c>
      <c r="AT98" s="120">
        <f>ROUND(SUM(AV98:AW98),0)</f>
        <v>0</v>
      </c>
      <c r="AU98" s="121">
        <f>'ON - Ostatní náklady'!P118</f>
        <v>0</v>
      </c>
      <c r="AV98" s="120">
        <f>'ON - Ostatní náklady'!J33</f>
        <v>0</v>
      </c>
      <c r="AW98" s="120">
        <f>'ON - Ostatní náklady'!J34</f>
        <v>0</v>
      </c>
      <c r="AX98" s="120">
        <f>'ON - Ostatní náklady'!J35</f>
        <v>0</v>
      </c>
      <c r="AY98" s="120">
        <f>'ON - Ostatní náklady'!J36</f>
        <v>0</v>
      </c>
      <c r="AZ98" s="120">
        <f>'ON - Ostatní náklady'!F33</f>
        <v>0</v>
      </c>
      <c r="BA98" s="120">
        <f>'ON - Ostatní náklady'!F34</f>
        <v>0</v>
      </c>
      <c r="BB98" s="120">
        <f>'ON - Ostatní náklady'!F35</f>
        <v>0</v>
      </c>
      <c r="BC98" s="120">
        <f>'ON - Ostatní náklady'!F36</f>
        <v>0</v>
      </c>
      <c r="BD98" s="122">
        <f>'ON - Ostatní náklady'!F37</f>
        <v>0</v>
      </c>
      <c r="BT98" s="118" t="s">
        <v>6</v>
      </c>
      <c r="BV98" s="118" t="s">
        <v>71</v>
      </c>
      <c r="BW98" s="118" t="s">
        <v>88</v>
      </c>
      <c r="BX98" s="118" t="s">
        <v>4</v>
      </c>
      <c r="CL98" s="118" t="s">
        <v>1</v>
      </c>
      <c r="CM98" s="118" t="s">
        <v>78</v>
      </c>
    </row>
    <row r="99" spans="1:91" s="35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1" s="35" customFormat="1" ht="6.95" customHeight="1">
      <c r="A100" s="29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sheetProtection algorithmName="SHA-512" hashValue="aP9I2ALc2hoxY79eYlTbr9P4NUrgz0KpNdhoTRtY3kM/SITPQbw+1x4VD9xALXttvuviG8EMfLxbOhJIO7v80w==" saltValue="IMuiLEo5vcPYK2BsmRv70Q==" spinCount="100000" sheet="1" objects="1" scenarios="1"/>
  <mergeCells count="5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BE5:BE34"/>
    <mergeCell ref="E14:AJ14"/>
    <mergeCell ref="L85:AO85"/>
    <mergeCell ref="AM87:AN87"/>
    <mergeCell ref="AM89:AP89"/>
    <mergeCell ref="AS89:AT91"/>
    <mergeCell ref="AM90:AP9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PS 01 - Technologické vys...'!C2" display="/" xr:uid="{00000000-0004-0000-0000-000000000000}"/>
    <hyperlink ref="A96" location="'PS 02 - Technologická ele...'!C2" display="/" xr:uid="{00000000-0004-0000-0000-000001000000}"/>
    <hyperlink ref="A97" location="'SO 01 - Stavební část'!C2" display="/" xr:uid="{00000000-0004-0000-0000-000002000000}"/>
    <hyperlink ref="A98" location="'ON - Ostatní náklady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2"/>
  <sheetViews>
    <sheetView showGridLines="0" topLeftCell="A123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1"/>
    <col min="44" max="65" width="9.33203125" style="1" hidden="1"/>
    <col min="66" max="16384" width="9.33203125" style="1"/>
  </cols>
  <sheetData>
    <row r="2" spans="1:46" ht="36.950000000000003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77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78</v>
      </c>
    </row>
    <row r="4" spans="1:46" ht="24.95" customHeight="1">
      <c r="B4" s="15"/>
      <c r="D4" s="16" t="s">
        <v>89</v>
      </c>
      <c r="L4" s="15"/>
      <c r="M4" s="123" t="s">
        <v>10</v>
      </c>
      <c r="AT4" s="12" t="s">
        <v>3</v>
      </c>
    </row>
    <row r="5" spans="1:46" ht="6.95" customHeight="1">
      <c r="B5" s="15"/>
      <c r="L5" s="15"/>
    </row>
    <row r="6" spans="1:46" ht="12" customHeight="1">
      <c r="B6" s="15"/>
      <c r="D6" s="25" t="s">
        <v>14</v>
      </c>
      <c r="L6" s="15"/>
    </row>
    <row r="7" spans="1:46" ht="16.5" customHeight="1">
      <c r="B7" s="15"/>
      <c r="E7" s="124" t="str">
        <f>'Rekapitulace stavby'!K6</f>
        <v>ČOV Krásné Loučky</v>
      </c>
      <c r="F7" s="125"/>
      <c r="G7" s="125"/>
      <c r="H7" s="125"/>
      <c r="L7" s="15"/>
    </row>
    <row r="8" spans="1:46" s="35" customFormat="1" ht="12" customHeight="1">
      <c r="A8" s="29"/>
      <c r="B8" s="30"/>
      <c r="C8" s="29"/>
      <c r="D8" s="25" t="s">
        <v>90</v>
      </c>
      <c r="E8" s="29"/>
      <c r="F8" s="29"/>
      <c r="G8" s="29"/>
      <c r="H8" s="29"/>
      <c r="I8" s="29"/>
      <c r="J8" s="29"/>
      <c r="K8" s="29"/>
      <c r="L8" s="5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35" customFormat="1" ht="16.5" customHeight="1">
      <c r="A9" s="29"/>
      <c r="B9" s="30"/>
      <c r="C9" s="29"/>
      <c r="D9" s="29"/>
      <c r="E9" s="65" t="s">
        <v>91</v>
      </c>
      <c r="F9" s="126"/>
      <c r="G9" s="126"/>
      <c r="H9" s="126"/>
      <c r="I9" s="29"/>
      <c r="J9" s="29"/>
      <c r="K9" s="29"/>
      <c r="L9" s="5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35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5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35" customFormat="1" ht="12" customHeight="1">
      <c r="A11" s="29"/>
      <c r="B11" s="30"/>
      <c r="C11" s="29"/>
      <c r="D11" s="25" t="s">
        <v>16</v>
      </c>
      <c r="E11" s="29"/>
      <c r="F11" s="26" t="s">
        <v>1</v>
      </c>
      <c r="G11" s="29"/>
      <c r="H11" s="29"/>
      <c r="I11" s="25" t="s">
        <v>17</v>
      </c>
      <c r="J11" s="26" t="s">
        <v>1</v>
      </c>
      <c r="K11" s="29"/>
      <c r="L11" s="5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35" customFormat="1" ht="12" customHeight="1">
      <c r="A12" s="29"/>
      <c r="B12" s="30"/>
      <c r="C12" s="29"/>
      <c r="D12" s="25" t="s">
        <v>18</v>
      </c>
      <c r="E12" s="29"/>
      <c r="F12" s="26" t="s">
        <v>19</v>
      </c>
      <c r="G12" s="29"/>
      <c r="H12" s="29"/>
      <c r="I12" s="25" t="s">
        <v>20</v>
      </c>
      <c r="J12" s="127" t="str">
        <f>'Rekapitulace stavby'!AN8</f>
        <v>Vyplň údaj</v>
      </c>
      <c r="K12" s="29"/>
      <c r="L12" s="5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35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128"/>
      <c r="K13" s="29"/>
      <c r="L13" s="5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35" customFormat="1" ht="12" customHeight="1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129" t="s">
        <v>1</v>
      </c>
      <c r="K14" s="29"/>
      <c r="L14" s="5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35" customFormat="1" ht="18" customHeight="1">
      <c r="A15" s="29"/>
      <c r="B15" s="30"/>
      <c r="C15" s="29"/>
      <c r="D15" s="29"/>
      <c r="E15" s="26" t="s">
        <v>23</v>
      </c>
      <c r="F15" s="29"/>
      <c r="G15" s="29"/>
      <c r="H15" s="29"/>
      <c r="I15" s="25" t="s">
        <v>24</v>
      </c>
      <c r="J15" s="129" t="s">
        <v>1</v>
      </c>
      <c r="K15" s="29"/>
      <c r="L15" s="5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35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128"/>
      <c r="K16" s="29"/>
      <c r="L16" s="5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5" customFormat="1" ht="12" customHeight="1">
      <c r="A17" s="29"/>
      <c r="B17" s="30"/>
      <c r="C17" s="29"/>
      <c r="D17" s="25" t="s">
        <v>630</v>
      </c>
      <c r="E17" s="29"/>
      <c r="F17" s="29"/>
      <c r="G17" s="29"/>
      <c r="H17" s="29"/>
      <c r="I17" s="25" t="s">
        <v>22</v>
      </c>
      <c r="J17" s="130" t="str">
        <f>'Rekapitulace stavby'!AN13</f>
        <v>Vyplň údaj</v>
      </c>
      <c r="K17" s="29"/>
      <c r="L17" s="5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5" customFormat="1" ht="18" customHeight="1">
      <c r="A18" s="29"/>
      <c r="B18" s="30"/>
      <c r="C18" s="29"/>
      <c r="D18" s="29"/>
      <c r="E18" s="131" t="str">
        <f>'Rekapitulace stavby'!E14:AJ14</f>
        <v>Vyplň údaj</v>
      </c>
      <c r="F18" s="132"/>
      <c r="G18" s="132"/>
      <c r="H18" s="132"/>
      <c r="I18" s="25" t="s">
        <v>24</v>
      </c>
      <c r="J18" s="130" t="str">
        <f>'Rekapitulace stavby'!AN14</f>
        <v>Vyplň údaj</v>
      </c>
      <c r="K18" s="29"/>
      <c r="L18" s="5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5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5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5" customFormat="1" ht="12" customHeight="1">
      <c r="A20" s="29"/>
      <c r="B20" s="30"/>
      <c r="C20" s="29"/>
      <c r="D20" s="25" t="s">
        <v>25</v>
      </c>
      <c r="E20" s="29"/>
      <c r="F20" s="29"/>
      <c r="G20" s="29"/>
      <c r="H20" s="29"/>
      <c r="I20" s="25" t="s">
        <v>22</v>
      </c>
      <c r="J20" s="26" t="s">
        <v>1</v>
      </c>
      <c r="K20" s="29"/>
      <c r="L20" s="5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5" customFormat="1" ht="18" customHeight="1">
      <c r="A21" s="29"/>
      <c r="B21" s="30"/>
      <c r="C21" s="29"/>
      <c r="D21" s="29"/>
      <c r="E21" s="26" t="s">
        <v>92</v>
      </c>
      <c r="F21" s="29"/>
      <c r="G21" s="29"/>
      <c r="H21" s="29"/>
      <c r="I21" s="25" t="s">
        <v>24</v>
      </c>
      <c r="J21" s="26" t="s">
        <v>1</v>
      </c>
      <c r="K21" s="29"/>
      <c r="L21" s="5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5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5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5" customFormat="1" ht="12" customHeight="1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6" t="s">
        <v>1</v>
      </c>
      <c r="K23" s="29"/>
      <c r="L23" s="5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5" customFormat="1" ht="18" customHeight="1">
      <c r="A24" s="29"/>
      <c r="B24" s="30"/>
      <c r="C24" s="29"/>
      <c r="D24" s="29"/>
      <c r="E24" s="26" t="s">
        <v>23</v>
      </c>
      <c r="F24" s="29"/>
      <c r="G24" s="29"/>
      <c r="H24" s="29"/>
      <c r="I24" s="25" t="s">
        <v>24</v>
      </c>
      <c r="J24" s="26" t="s">
        <v>1</v>
      </c>
      <c r="K24" s="29"/>
      <c r="L24" s="5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5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5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5" customFormat="1" ht="12" customHeight="1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5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136" customFormat="1" ht="16.5" customHeight="1">
      <c r="A27" s="133"/>
      <c r="B27" s="134"/>
      <c r="C27" s="133"/>
      <c r="D27" s="133"/>
      <c r="E27" s="27" t="s">
        <v>1</v>
      </c>
      <c r="F27" s="27"/>
      <c r="G27" s="27"/>
      <c r="H27" s="27"/>
      <c r="I27" s="133"/>
      <c r="J27" s="133"/>
      <c r="K27" s="133"/>
      <c r="L27" s="135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35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5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5" customFormat="1" ht="6.95" customHeight="1">
      <c r="A29" s="29"/>
      <c r="B29" s="30"/>
      <c r="C29" s="29"/>
      <c r="D29" s="90"/>
      <c r="E29" s="90"/>
      <c r="F29" s="90"/>
      <c r="G29" s="90"/>
      <c r="H29" s="90"/>
      <c r="I29" s="90"/>
      <c r="J29" s="90"/>
      <c r="K29" s="90"/>
      <c r="L29" s="5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5" customFormat="1" ht="25.35" customHeight="1">
      <c r="A30" s="29"/>
      <c r="B30" s="30"/>
      <c r="C30" s="29"/>
      <c r="D30" s="137" t="s">
        <v>30</v>
      </c>
      <c r="E30" s="29"/>
      <c r="F30" s="29"/>
      <c r="G30" s="29"/>
      <c r="H30" s="29"/>
      <c r="I30" s="29"/>
      <c r="J30" s="138">
        <f>ROUND(J121, 0)</f>
        <v>0</v>
      </c>
      <c r="K30" s="29"/>
      <c r="L30" s="5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5" customFormat="1" ht="6.95" customHeight="1">
      <c r="A31" s="29"/>
      <c r="B31" s="30"/>
      <c r="C31" s="29"/>
      <c r="D31" s="90"/>
      <c r="E31" s="90"/>
      <c r="F31" s="90"/>
      <c r="G31" s="90"/>
      <c r="H31" s="90"/>
      <c r="I31" s="90"/>
      <c r="J31" s="90"/>
      <c r="K31" s="90"/>
      <c r="L31" s="5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5" customFormat="1" ht="14.45" customHeight="1">
      <c r="A32" s="29"/>
      <c r="B32" s="30"/>
      <c r="C32" s="29"/>
      <c r="D32" s="29"/>
      <c r="E32" s="29"/>
      <c r="F32" s="139" t="s">
        <v>32</v>
      </c>
      <c r="G32" s="29"/>
      <c r="H32" s="29"/>
      <c r="I32" s="139" t="s">
        <v>31</v>
      </c>
      <c r="J32" s="139" t="s">
        <v>33</v>
      </c>
      <c r="K32" s="29"/>
      <c r="L32" s="5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5" customFormat="1" ht="14.45" customHeight="1">
      <c r="A33" s="29"/>
      <c r="B33" s="30"/>
      <c r="C33" s="29"/>
      <c r="D33" s="140" t="s">
        <v>34</v>
      </c>
      <c r="E33" s="25" t="s">
        <v>35</v>
      </c>
      <c r="F33" s="141">
        <f>ROUND((SUM(BE121:BE221)),  0)</f>
        <v>0</v>
      </c>
      <c r="G33" s="29"/>
      <c r="H33" s="29"/>
      <c r="I33" s="142">
        <v>0.21</v>
      </c>
      <c r="J33" s="141">
        <f>ROUND(((SUM(BE121:BE221))*I33),  0)</f>
        <v>0</v>
      </c>
      <c r="K33" s="29"/>
      <c r="L33" s="5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5" customFormat="1" ht="14.45" customHeight="1">
      <c r="A34" s="29"/>
      <c r="B34" s="30"/>
      <c r="C34" s="29"/>
      <c r="D34" s="29"/>
      <c r="E34" s="25" t="s">
        <v>36</v>
      </c>
      <c r="F34" s="141">
        <f>ROUND((SUM(BF121:BF221)),  0)</f>
        <v>0</v>
      </c>
      <c r="G34" s="29"/>
      <c r="H34" s="29"/>
      <c r="I34" s="142">
        <v>0.15</v>
      </c>
      <c r="J34" s="141">
        <f>ROUND(((SUM(BF121:BF221))*I34),  0)</f>
        <v>0</v>
      </c>
      <c r="K34" s="29"/>
      <c r="L34" s="5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5" customFormat="1" ht="14.45" hidden="1" customHeight="1">
      <c r="A35" s="29"/>
      <c r="B35" s="30"/>
      <c r="C35" s="29"/>
      <c r="D35" s="29"/>
      <c r="E35" s="25" t="s">
        <v>37</v>
      </c>
      <c r="F35" s="141">
        <f>ROUND((SUM(BG121:BG221)),  0)</f>
        <v>0</v>
      </c>
      <c r="G35" s="29"/>
      <c r="H35" s="29"/>
      <c r="I35" s="142">
        <v>0.21</v>
      </c>
      <c r="J35" s="141">
        <f>0</f>
        <v>0</v>
      </c>
      <c r="K35" s="29"/>
      <c r="L35" s="5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5" customFormat="1" ht="14.45" hidden="1" customHeight="1">
      <c r="A36" s="29"/>
      <c r="B36" s="30"/>
      <c r="C36" s="29"/>
      <c r="D36" s="29"/>
      <c r="E36" s="25" t="s">
        <v>38</v>
      </c>
      <c r="F36" s="141">
        <f>ROUND((SUM(BH121:BH221)),  0)</f>
        <v>0</v>
      </c>
      <c r="G36" s="29"/>
      <c r="H36" s="29"/>
      <c r="I36" s="142">
        <v>0.15</v>
      </c>
      <c r="J36" s="141">
        <f>0</f>
        <v>0</v>
      </c>
      <c r="K36" s="29"/>
      <c r="L36" s="5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5" customFormat="1" ht="14.45" hidden="1" customHeight="1">
      <c r="A37" s="29"/>
      <c r="B37" s="30"/>
      <c r="C37" s="29"/>
      <c r="D37" s="29"/>
      <c r="E37" s="25" t="s">
        <v>39</v>
      </c>
      <c r="F37" s="141">
        <f>ROUND((SUM(BI121:BI221)),  0)</f>
        <v>0</v>
      </c>
      <c r="G37" s="29"/>
      <c r="H37" s="29"/>
      <c r="I37" s="142">
        <v>0</v>
      </c>
      <c r="J37" s="141">
        <f>0</f>
        <v>0</v>
      </c>
      <c r="K37" s="29"/>
      <c r="L37" s="5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5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5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5" customFormat="1" ht="25.35" customHeight="1">
      <c r="A39" s="29"/>
      <c r="B39" s="30"/>
      <c r="C39" s="143"/>
      <c r="D39" s="144" t="s">
        <v>40</v>
      </c>
      <c r="E39" s="81"/>
      <c r="F39" s="81"/>
      <c r="G39" s="145" t="s">
        <v>41</v>
      </c>
      <c r="H39" s="146" t="s">
        <v>42</v>
      </c>
      <c r="I39" s="81"/>
      <c r="J39" s="147">
        <f>SUM(J30:J37)</f>
        <v>0</v>
      </c>
      <c r="K39" s="148"/>
      <c r="L39" s="5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5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5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14.45" customHeight="1">
      <c r="B41" s="15"/>
      <c r="L41" s="15"/>
    </row>
    <row r="42" spans="1:31" ht="14.45" customHeight="1">
      <c r="B42" s="15"/>
      <c r="L42" s="15"/>
    </row>
    <row r="43" spans="1:31" ht="14.45" customHeight="1">
      <c r="B43" s="15"/>
      <c r="L43" s="15"/>
    </row>
    <row r="44" spans="1:31" ht="14.45" customHeight="1">
      <c r="B44" s="15"/>
      <c r="L44" s="15"/>
    </row>
    <row r="45" spans="1:31" ht="14.45" customHeight="1">
      <c r="B45" s="15"/>
      <c r="L45" s="15"/>
    </row>
    <row r="46" spans="1:31" ht="14.45" customHeight="1">
      <c r="B46" s="15"/>
      <c r="L46" s="15"/>
    </row>
    <row r="47" spans="1:31" ht="14.45" customHeight="1">
      <c r="B47" s="15"/>
      <c r="L47" s="15"/>
    </row>
    <row r="48" spans="1:31" ht="14.45" customHeight="1">
      <c r="B48" s="15"/>
      <c r="L48" s="15"/>
    </row>
    <row r="49" spans="1:31" ht="14.45" customHeight="1">
      <c r="B49" s="15"/>
      <c r="L49" s="15"/>
    </row>
    <row r="50" spans="1:31" s="35" customFormat="1" ht="14.45" customHeight="1">
      <c r="B50" s="51"/>
      <c r="D50" s="52" t="s">
        <v>43</v>
      </c>
      <c r="E50" s="53"/>
      <c r="F50" s="53"/>
      <c r="G50" s="52" t="s">
        <v>44</v>
      </c>
      <c r="H50" s="53"/>
      <c r="I50" s="53"/>
      <c r="J50" s="53"/>
      <c r="K50" s="53"/>
      <c r="L50" s="51"/>
    </row>
    <row r="51" spans="1:31">
      <c r="B51" s="15"/>
      <c r="L51" s="15"/>
    </row>
    <row r="52" spans="1:31">
      <c r="B52" s="15"/>
      <c r="L52" s="15"/>
    </row>
    <row r="53" spans="1:31">
      <c r="B53" s="15"/>
      <c r="L53" s="15"/>
    </row>
    <row r="54" spans="1:31">
      <c r="B54" s="15"/>
      <c r="L54" s="15"/>
    </row>
    <row r="55" spans="1:31">
      <c r="B55" s="15"/>
      <c r="L55" s="15"/>
    </row>
    <row r="56" spans="1:31">
      <c r="B56" s="15"/>
      <c r="L56" s="15"/>
    </row>
    <row r="57" spans="1:31">
      <c r="B57" s="15"/>
      <c r="L57" s="15"/>
    </row>
    <row r="58" spans="1:31">
      <c r="B58" s="15"/>
      <c r="L58" s="15"/>
    </row>
    <row r="59" spans="1:31">
      <c r="B59" s="15"/>
      <c r="L59" s="15"/>
    </row>
    <row r="60" spans="1:31">
      <c r="B60" s="15"/>
      <c r="L60" s="15"/>
    </row>
    <row r="61" spans="1:31" s="35" customFormat="1" ht="12.75">
      <c r="A61" s="29"/>
      <c r="B61" s="30"/>
      <c r="C61" s="29"/>
      <c r="D61" s="54" t="s">
        <v>45</v>
      </c>
      <c r="E61" s="32"/>
      <c r="F61" s="149" t="s">
        <v>46</v>
      </c>
      <c r="G61" s="54" t="s">
        <v>45</v>
      </c>
      <c r="H61" s="32"/>
      <c r="I61" s="32"/>
      <c r="J61" s="150" t="s">
        <v>46</v>
      </c>
      <c r="K61" s="32"/>
      <c r="L61" s="5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5"/>
      <c r="L62" s="15"/>
    </row>
    <row r="63" spans="1:31">
      <c r="B63" s="15"/>
      <c r="L63" s="15"/>
    </row>
    <row r="64" spans="1:31">
      <c r="B64" s="15"/>
      <c r="L64" s="15"/>
    </row>
    <row r="65" spans="1:31" s="35" customFormat="1" ht="12.75">
      <c r="A65" s="29"/>
      <c r="B65" s="30"/>
      <c r="C65" s="29"/>
      <c r="D65" s="52" t="s">
        <v>47</v>
      </c>
      <c r="E65" s="55"/>
      <c r="F65" s="55"/>
      <c r="G65" s="52" t="s">
        <v>631</v>
      </c>
      <c r="H65" s="55"/>
      <c r="I65" s="55"/>
      <c r="J65" s="55"/>
      <c r="K65" s="55"/>
      <c r="L65" s="5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5"/>
      <c r="L66" s="15"/>
    </row>
    <row r="67" spans="1:31">
      <c r="B67" s="15"/>
      <c r="L67" s="15"/>
    </row>
    <row r="68" spans="1:31">
      <c r="B68" s="15"/>
      <c r="L68" s="15"/>
    </row>
    <row r="69" spans="1:31">
      <c r="B69" s="15"/>
      <c r="L69" s="15"/>
    </row>
    <row r="70" spans="1:31">
      <c r="B70" s="15"/>
      <c r="L70" s="15"/>
    </row>
    <row r="71" spans="1:31">
      <c r="B71" s="15"/>
      <c r="L71" s="15"/>
    </row>
    <row r="72" spans="1:31">
      <c r="B72" s="15"/>
      <c r="L72" s="15"/>
    </row>
    <row r="73" spans="1:31">
      <c r="B73" s="15"/>
      <c r="L73" s="15"/>
    </row>
    <row r="74" spans="1:31">
      <c r="B74" s="15"/>
      <c r="L74" s="15"/>
    </row>
    <row r="75" spans="1:31">
      <c r="B75" s="15"/>
      <c r="L75" s="15"/>
    </row>
    <row r="76" spans="1:31" s="35" customFormat="1" ht="12.75">
      <c r="A76" s="29"/>
      <c r="B76" s="30"/>
      <c r="C76" s="29"/>
      <c r="D76" s="54" t="s">
        <v>45</v>
      </c>
      <c r="E76" s="32"/>
      <c r="F76" s="149" t="s">
        <v>46</v>
      </c>
      <c r="G76" s="54" t="s">
        <v>45</v>
      </c>
      <c r="H76" s="32"/>
      <c r="I76" s="32"/>
      <c r="J76" s="150" t="s">
        <v>46</v>
      </c>
      <c r="K76" s="32"/>
      <c r="L76" s="5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5" customFormat="1" ht="14.4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35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35" customFormat="1" ht="24.95" customHeight="1">
      <c r="A82" s="29"/>
      <c r="B82" s="30"/>
      <c r="C82" s="16" t="s">
        <v>93</v>
      </c>
      <c r="D82" s="29"/>
      <c r="E82" s="29"/>
      <c r="F82" s="29"/>
      <c r="G82" s="29"/>
      <c r="H82" s="29"/>
      <c r="I82" s="29"/>
      <c r="J82" s="29"/>
      <c r="K82" s="29"/>
      <c r="L82" s="5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35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5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35" customFormat="1" ht="12" customHeight="1">
      <c r="A84" s="29"/>
      <c r="B84" s="30"/>
      <c r="C84" s="25" t="s">
        <v>14</v>
      </c>
      <c r="D84" s="29"/>
      <c r="E84" s="29"/>
      <c r="F84" s="29"/>
      <c r="G84" s="29"/>
      <c r="H84" s="29"/>
      <c r="I84" s="29"/>
      <c r="J84" s="29"/>
      <c r="K84" s="29"/>
      <c r="L84" s="5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35" customFormat="1" ht="16.5" customHeight="1">
      <c r="A85" s="29"/>
      <c r="B85" s="30"/>
      <c r="C85" s="29"/>
      <c r="D85" s="29"/>
      <c r="E85" s="124" t="str">
        <f>E7</f>
        <v>ČOV Krásné Loučky</v>
      </c>
      <c r="F85" s="125"/>
      <c r="G85" s="125"/>
      <c r="H85" s="125"/>
      <c r="I85" s="29"/>
      <c r="J85" s="29"/>
      <c r="K85" s="29"/>
      <c r="L85" s="5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35" customFormat="1" ht="12" customHeight="1">
      <c r="A86" s="29"/>
      <c r="B86" s="30"/>
      <c r="C86" s="25" t="s">
        <v>90</v>
      </c>
      <c r="D86" s="29"/>
      <c r="E86" s="29"/>
      <c r="F86" s="29"/>
      <c r="G86" s="29"/>
      <c r="H86" s="29"/>
      <c r="I86" s="29"/>
      <c r="J86" s="29"/>
      <c r="K86" s="29"/>
      <c r="L86" s="5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35" customFormat="1" ht="16.5" customHeight="1">
      <c r="A87" s="29"/>
      <c r="B87" s="30"/>
      <c r="C87" s="29"/>
      <c r="D87" s="29"/>
      <c r="E87" s="65" t="str">
        <f>E9</f>
        <v>PS 01 - Technologické vystrojení ČOV</v>
      </c>
      <c r="F87" s="126"/>
      <c r="G87" s="126"/>
      <c r="H87" s="126"/>
      <c r="I87" s="29"/>
      <c r="J87" s="29"/>
      <c r="K87" s="29"/>
      <c r="L87" s="5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35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5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35" customFormat="1" ht="12" customHeight="1">
      <c r="A89" s="29"/>
      <c r="B89" s="30"/>
      <c r="C89" s="25" t="s">
        <v>18</v>
      </c>
      <c r="D89" s="29"/>
      <c r="E89" s="29"/>
      <c r="F89" s="26" t="str">
        <f>F12</f>
        <v>Krásné Loučky, Krnov</v>
      </c>
      <c r="G89" s="29"/>
      <c r="H89" s="29"/>
      <c r="I89" s="25" t="s">
        <v>20</v>
      </c>
      <c r="J89" s="151" t="str">
        <f>IF(J12="","",J12)</f>
        <v>Vyplň údaj</v>
      </c>
      <c r="K89" s="29"/>
      <c r="L89" s="5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35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5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35" customFormat="1" ht="15.2" customHeight="1">
      <c r="A91" s="29"/>
      <c r="B91" s="30"/>
      <c r="C91" s="25" t="s">
        <v>21</v>
      </c>
      <c r="D91" s="29"/>
      <c r="E91" s="29"/>
      <c r="F91" s="26" t="str">
        <f>E15</f>
        <v xml:space="preserve"> </v>
      </c>
      <c r="G91" s="29"/>
      <c r="H91" s="29"/>
      <c r="I91" s="25" t="s">
        <v>25</v>
      </c>
      <c r="J91" s="152" t="str">
        <f>E21</f>
        <v xml:space="preserve"> Akvopro, s.r.o.</v>
      </c>
      <c r="K91" s="29"/>
      <c r="L91" s="5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35" customFormat="1" ht="15.2" customHeight="1">
      <c r="A92" s="29"/>
      <c r="B92" s="30"/>
      <c r="C92" s="25" t="s">
        <v>630</v>
      </c>
      <c r="D92" s="29"/>
      <c r="E92" s="29"/>
      <c r="F92" s="26" t="str">
        <f>IF(E18="","",E18)</f>
        <v>Vyplň údaj</v>
      </c>
      <c r="G92" s="29"/>
      <c r="H92" s="29"/>
      <c r="I92" s="25" t="s">
        <v>28</v>
      </c>
      <c r="J92" s="152" t="str">
        <f>E24</f>
        <v xml:space="preserve"> </v>
      </c>
      <c r="K92" s="29"/>
      <c r="L92" s="5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35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5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35" customFormat="1" ht="29.25" customHeight="1">
      <c r="A94" s="29"/>
      <c r="B94" s="30"/>
      <c r="C94" s="153" t="s">
        <v>94</v>
      </c>
      <c r="D94" s="143"/>
      <c r="E94" s="143"/>
      <c r="F94" s="143"/>
      <c r="G94" s="143"/>
      <c r="H94" s="143"/>
      <c r="I94" s="143"/>
      <c r="J94" s="154" t="s">
        <v>95</v>
      </c>
      <c r="K94" s="143"/>
      <c r="L94" s="5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35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5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5" customFormat="1" ht="22.9" customHeight="1">
      <c r="A96" s="29"/>
      <c r="B96" s="30"/>
      <c r="C96" s="155" t="s">
        <v>96</v>
      </c>
      <c r="D96" s="29"/>
      <c r="E96" s="29"/>
      <c r="F96" s="29"/>
      <c r="G96" s="29"/>
      <c r="H96" s="29"/>
      <c r="I96" s="29"/>
      <c r="J96" s="138">
        <f>J121</f>
        <v>0</v>
      </c>
      <c r="K96" s="29"/>
      <c r="L96" s="5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2" t="s">
        <v>97</v>
      </c>
    </row>
    <row r="97" spans="1:31" s="156" customFormat="1" ht="24.95" customHeight="1">
      <c r="B97" s="157"/>
      <c r="D97" s="158" t="s">
        <v>98</v>
      </c>
      <c r="E97" s="159"/>
      <c r="F97" s="159"/>
      <c r="G97" s="159"/>
      <c r="H97" s="159"/>
      <c r="I97" s="159"/>
      <c r="J97" s="160">
        <f>J122</f>
        <v>0</v>
      </c>
      <c r="L97" s="157"/>
    </row>
    <row r="98" spans="1:31" s="161" customFormat="1" ht="19.899999999999999" customHeight="1">
      <c r="B98" s="162"/>
      <c r="D98" s="163" t="s">
        <v>99</v>
      </c>
      <c r="E98" s="164"/>
      <c r="F98" s="164"/>
      <c r="G98" s="164"/>
      <c r="H98" s="164"/>
      <c r="I98" s="164"/>
      <c r="J98" s="165">
        <f>J123</f>
        <v>0</v>
      </c>
      <c r="L98" s="162"/>
    </row>
    <row r="99" spans="1:31" s="161" customFormat="1" ht="19.899999999999999" customHeight="1">
      <c r="B99" s="162"/>
      <c r="D99" s="163" t="s">
        <v>100</v>
      </c>
      <c r="E99" s="164"/>
      <c r="F99" s="164"/>
      <c r="G99" s="164"/>
      <c r="H99" s="164"/>
      <c r="I99" s="164"/>
      <c r="J99" s="165">
        <f>J167</f>
        <v>0</v>
      </c>
      <c r="L99" s="162"/>
    </row>
    <row r="100" spans="1:31" s="156" customFormat="1" ht="24.95" customHeight="1">
      <c r="B100" s="157"/>
      <c r="D100" s="158" t="s">
        <v>101</v>
      </c>
      <c r="E100" s="159"/>
      <c r="F100" s="159"/>
      <c r="G100" s="159"/>
      <c r="H100" s="159"/>
      <c r="I100" s="159"/>
      <c r="J100" s="160">
        <f>J214</f>
        <v>0</v>
      </c>
      <c r="L100" s="157"/>
    </row>
    <row r="101" spans="1:31" s="161" customFormat="1" ht="19.899999999999999" customHeight="1">
      <c r="B101" s="162"/>
      <c r="D101" s="163" t="s">
        <v>102</v>
      </c>
      <c r="E101" s="164"/>
      <c r="F101" s="164"/>
      <c r="G101" s="164"/>
      <c r="H101" s="164"/>
      <c r="I101" s="164"/>
      <c r="J101" s="165">
        <f>J215</f>
        <v>0</v>
      </c>
      <c r="L101" s="162"/>
    </row>
    <row r="102" spans="1:31" s="35" customFormat="1" ht="21.75" customHeight="1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51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35" customFormat="1" ht="6.95" customHeight="1">
      <c r="A103" s="29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7" spans="1:31" s="35" customFormat="1" ht="6.95" customHeight="1">
      <c r="A107" s="29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1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35" customFormat="1" ht="24.95" customHeight="1">
      <c r="A108" s="29"/>
      <c r="B108" s="30"/>
      <c r="C108" s="16" t="s">
        <v>103</v>
      </c>
      <c r="D108" s="29"/>
      <c r="E108" s="29"/>
      <c r="F108" s="29"/>
      <c r="G108" s="29"/>
      <c r="H108" s="29"/>
      <c r="I108" s="29"/>
      <c r="J108" s="29"/>
      <c r="K108" s="29"/>
      <c r="L108" s="51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35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51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35" customFormat="1" ht="12" customHeight="1">
      <c r="A110" s="29"/>
      <c r="B110" s="30"/>
      <c r="C110" s="25" t="s">
        <v>14</v>
      </c>
      <c r="D110" s="29"/>
      <c r="E110" s="29"/>
      <c r="F110" s="29"/>
      <c r="G110" s="29"/>
      <c r="H110" s="29"/>
      <c r="I110" s="29"/>
      <c r="J110" s="29"/>
      <c r="K110" s="29"/>
      <c r="L110" s="5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35" customFormat="1" ht="16.5" customHeight="1">
      <c r="A111" s="29"/>
      <c r="B111" s="30"/>
      <c r="C111" s="29"/>
      <c r="D111" s="29"/>
      <c r="E111" s="124" t="str">
        <f>E7</f>
        <v>ČOV Krásné Loučky</v>
      </c>
      <c r="F111" s="125"/>
      <c r="G111" s="125"/>
      <c r="H111" s="125"/>
      <c r="I111" s="29"/>
      <c r="J111" s="29"/>
      <c r="K111" s="29"/>
      <c r="L111" s="51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35" customFormat="1" ht="12" customHeight="1">
      <c r="A112" s="29"/>
      <c r="B112" s="30"/>
      <c r="C112" s="25" t="s">
        <v>90</v>
      </c>
      <c r="D112" s="29"/>
      <c r="E112" s="29"/>
      <c r="F112" s="29"/>
      <c r="G112" s="29"/>
      <c r="H112" s="29"/>
      <c r="I112" s="29"/>
      <c r="J112" s="29"/>
      <c r="K112" s="29"/>
      <c r="L112" s="51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35" customFormat="1" ht="16.5" customHeight="1">
      <c r="A113" s="29"/>
      <c r="B113" s="30"/>
      <c r="C113" s="29"/>
      <c r="D113" s="29"/>
      <c r="E113" s="65" t="str">
        <f>E9</f>
        <v>PS 01 - Technologické vystrojení ČOV</v>
      </c>
      <c r="F113" s="126"/>
      <c r="G113" s="126"/>
      <c r="H113" s="126"/>
      <c r="I113" s="29"/>
      <c r="J113" s="29"/>
      <c r="K113" s="29"/>
      <c r="L113" s="51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35" customFormat="1" ht="6.9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51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35" customFormat="1" ht="12" customHeight="1">
      <c r="A115" s="29"/>
      <c r="B115" s="30"/>
      <c r="C115" s="25" t="s">
        <v>18</v>
      </c>
      <c r="D115" s="29"/>
      <c r="E115" s="29"/>
      <c r="F115" s="26" t="str">
        <f>F12</f>
        <v>Krásné Loučky, Krnov</v>
      </c>
      <c r="G115" s="29"/>
      <c r="H115" s="29"/>
      <c r="I115" s="25" t="s">
        <v>20</v>
      </c>
      <c r="J115" s="151" t="str">
        <f>IF(J12="","",J12)</f>
        <v>Vyplň údaj</v>
      </c>
      <c r="K115" s="29"/>
      <c r="L115" s="5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35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5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35" customFormat="1" ht="15.2" customHeight="1">
      <c r="A117" s="29"/>
      <c r="B117" s="30"/>
      <c r="C117" s="25" t="s">
        <v>21</v>
      </c>
      <c r="D117" s="29"/>
      <c r="E117" s="29"/>
      <c r="F117" s="26" t="str">
        <f>E15</f>
        <v xml:space="preserve"> </v>
      </c>
      <c r="G117" s="29"/>
      <c r="H117" s="29"/>
      <c r="I117" s="25" t="s">
        <v>25</v>
      </c>
      <c r="J117" s="152" t="str">
        <f>E21</f>
        <v xml:space="preserve"> Akvopro, s.r.o.</v>
      </c>
      <c r="K117" s="29"/>
      <c r="L117" s="51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35" customFormat="1" ht="15.2" customHeight="1">
      <c r="A118" s="29"/>
      <c r="B118" s="30"/>
      <c r="C118" s="25" t="s">
        <v>630</v>
      </c>
      <c r="D118" s="29"/>
      <c r="E118" s="29"/>
      <c r="F118" s="26" t="str">
        <f>IF(E18="","",E18)</f>
        <v>Vyplň údaj</v>
      </c>
      <c r="G118" s="29"/>
      <c r="H118" s="29"/>
      <c r="I118" s="25" t="s">
        <v>28</v>
      </c>
      <c r="J118" s="152" t="str">
        <f>E24</f>
        <v xml:space="preserve"> </v>
      </c>
      <c r="K118" s="29"/>
      <c r="L118" s="51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35" customFormat="1" ht="10.3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51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173" customFormat="1" ht="29.25" customHeight="1">
      <c r="A120" s="166"/>
      <c r="B120" s="167"/>
      <c r="C120" s="168" t="s">
        <v>104</v>
      </c>
      <c r="D120" s="169" t="s">
        <v>54</v>
      </c>
      <c r="E120" s="169" t="s">
        <v>50</v>
      </c>
      <c r="F120" s="169" t="s">
        <v>51</v>
      </c>
      <c r="G120" s="169" t="s">
        <v>105</v>
      </c>
      <c r="H120" s="169" t="s">
        <v>106</v>
      </c>
      <c r="I120" s="169" t="s">
        <v>107</v>
      </c>
      <c r="J120" s="170" t="s">
        <v>95</v>
      </c>
      <c r="K120" s="171" t="s">
        <v>108</v>
      </c>
      <c r="L120" s="172"/>
      <c r="M120" s="86" t="s">
        <v>1</v>
      </c>
      <c r="N120" s="87" t="s">
        <v>34</v>
      </c>
      <c r="O120" s="87" t="s">
        <v>109</v>
      </c>
      <c r="P120" s="87" t="s">
        <v>110</v>
      </c>
      <c r="Q120" s="87" t="s">
        <v>111</v>
      </c>
      <c r="R120" s="87" t="s">
        <v>112</v>
      </c>
      <c r="S120" s="87" t="s">
        <v>113</v>
      </c>
      <c r="T120" s="88" t="s">
        <v>114</v>
      </c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65" s="35" customFormat="1" ht="22.9" customHeight="1">
      <c r="A121" s="29"/>
      <c r="B121" s="30"/>
      <c r="C121" s="94" t="s">
        <v>115</v>
      </c>
      <c r="D121" s="29"/>
      <c r="E121" s="29"/>
      <c r="F121" s="29"/>
      <c r="G121" s="29"/>
      <c r="H121" s="29"/>
      <c r="I121" s="29"/>
      <c r="J121" s="174">
        <f>BK121</f>
        <v>0</v>
      </c>
      <c r="K121" s="29"/>
      <c r="L121" s="30"/>
      <c r="M121" s="89"/>
      <c r="N121" s="73"/>
      <c r="O121" s="90"/>
      <c r="P121" s="175">
        <f>P122+P214</f>
        <v>0</v>
      </c>
      <c r="Q121" s="90"/>
      <c r="R121" s="175">
        <f>R122+R214</f>
        <v>4.4685000000000002E-2</v>
      </c>
      <c r="S121" s="90"/>
      <c r="T121" s="176">
        <f>T122+T214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T121" s="12" t="s">
        <v>68</v>
      </c>
      <c r="AU121" s="12" t="s">
        <v>97</v>
      </c>
      <c r="BK121" s="177">
        <f>BK122+BK214</f>
        <v>0</v>
      </c>
    </row>
    <row r="122" spans="1:65" s="178" customFormat="1" ht="25.9" customHeight="1">
      <c r="B122" s="179"/>
      <c r="D122" s="180" t="s">
        <v>68</v>
      </c>
      <c r="E122" s="181" t="s">
        <v>116</v>
      </c>
      <c r="F122" s="181" t="s">
        <v>116</v>
      </c>
      <c r="J122" s="182">
        <f>BK122</f>
        <v>0</v>
      </c>
      <c r="L122" s="179"/>
      <c r="M122" s="183"/>
      <c r="N122" s="184"/>
      <c r="O122" s="184"/>
      <c r="P122" s="185">
        <f>P123+P167</f>
        <v>0</v>
      </c>
      <c r="Q122" s="184"/>
      <c r="R122" s="185">
        <f>R123+R167</f>
        <v>4.4685000000000002E-2</v>
      </c>
      <c r="S122" s="184"/>
      <c r="T122" s="186">
        <f>T123+T167</f>
        <v>0</v>
      </c>
      <c r="AR122" s="180" t="s">
        <v>78</v>
      </c>
      <c r="AT122" s="187" t="s">
        <v>68</v>
      </c>
      <c r="AU122" s="187" t="s">
        <v>69</v>
      </c>
      <c r="AY122" s="180" t="s">
        <v>117</v>
      </c>
      <c r="BK122" s="188">
        <f>BK123+BK167</f>
        <v>0</v>
      </c>
    </row>
    <row r="123" spans="1:65" s="178" customFormat="1" ht="22.9" customHeight="1">
      <c r="B123" s="179"/>
      <c r="D123" s="180" t="s">
        <v>68</v>
      </c>
      <c r="E123" s="189" t="s">
        <v>118</v>
      </c>
      <c r="F123" s="189" t="s">
        <v>119</v>
      </c>
      <c r="J123" s="190">
        <f>BK123</f>
        <v>0</v>
      </c>
      <c r="L123" s="179"/>
      <c r="M123" s="183"/>
      <c r="N123" s="184"/>
      <c r="O123" s="184"/>
      <c r="P123" s="185">
        <f>SUM(P124:P166)</f>
        <v>0</v>
      </c>
      <c r="Q123" s="184"/>
      <c r="R123" s="185">
        <f>SUM(R124:R166)</f>
        <v>0</v>
      </c>
      <c r="S123" s="184"/>
      <c r="T123" s="186">
        <f>SUM(T124:T166)</f>
        <v>0</v>
      </c>
      <c r="AR123" s="180" t="s">
        <v>78</v>
      </c>
      <c r="AT123" s="187" t="s">
        <v>68</v>
      </c>
      <c r="AU123" s="187" t="s">
        <v>6</v>
      </c>
      <c r="AY123" s="180" t="s">
        <v>117</v>
      </c>
      <c r="BK123" s="188">
        <f>SUM(BK124:BK166)</f>
        <v>0</v>
      </c>
    </row>
    <row r="124" spans="1:65" s="35" customFormat="1" ht="62.65" customHeight="1">
      <c r="A124" s="29"/>
      <c r="B124" s="30"/>
      <c r="C124" s="191" t="s">
        <v>6</v>
      </c>
      <c r="D124" s="191" t="s">
        <v>120</v>
      </c>
      <c r="E124" s="192" t="s">
        <v>121</v>
      </c>
      <c r="F124" s="193" t="s">
        <v>122</v>
      </c>
      <c r="G124" s="194" t="s">
        <v>123</v>
      </c>
      <c r="H124" s="195">
        <v>2</v>
      </c>
      <c r="I124" s="2">
        <v>0</v>
      </c>
      <c r="J124" s="196">
        <f>ROUND(I124*H124,0)</f>
        <v>0</v>
      </c>
      <c r="K124" s="197"/>
      <c r="L124" s="30"/>
      <c r="M124" s="198" t="s">
        <v>1</v>
      </c>
      <c r="N124" s="199" t="s">
        <v>35</v>
      </c>
      <c r="O124" s="200">
        <v>0</v>
      </c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202" t="s">
        <v>6</v>
      </c>
      <c r="AT124" s="202" t="s">
        <v>120</v>
      </c>
      <c r="AU124" s="202" t="s">
        <v>78</v>
      </c>
      <c r="AY124" s="12" t="s">
        <v>117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2" t="s">
        <v>6</v>
      </c>
      <c r="BK124" s="203">
        <f>ROUND(I124*H124,0)</f>
        <v>0</v>
      </c>
      <c r="BL124" s="12" t="s">
        <v>6</v>
      </c>
      <c r="BM124" s="202" t="s">
        <v>124</v>
      </c>
    </row>
    <row r="125" spans="1:65" s="35" customFormat="1" ht="58.5">
      <c r="A125" s="29"/>
      <c r="B125" s="30"/>
      <c r="C125" s="29"/>
      <c r="D125" s="204" t="s">
        <v>125</v>
      </c>
      <c r="E125" s="29"/>
      <c r="F125" s="205" t="s">
        <v>126</v>
      </c>
      <c r="G125" s="29"/>
      <c r="H125" s="29"/>
      <c r="I125" s="6"/>
      <c r="J125" s="29"/>
      <c r="K125" s="29"/>
      <c r="L125" s="30"/>
      <c r="M125" s="206"/>
      <c r="N125" s="207"/>
      <c r="O125" s="77"/>
      <c r="P125" s="77"/>
      <c r="Q125" s="77"/>
      <c r="R125" s="77"/>
      <c r="S125" s="77"/>
      <c r="T125" s="78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2" t="s">
        <v>125</v>
      </c>
      <c r="AU125" s="12" t="s">
        <v>78</v>
      </c>
    </row>
    <row r="126" spans="1:65" s="35" customFormat="1" ht="37.9" customHeight="1">
      <c r="A126" s="29"/>
      <c r="B126" s="30"/>
      <c r="C126" s="191" t="s">
        <v>78</v>
      </c>
      <c r="D126" s="191" t="s">
        <v>120</v>
      </c>
      <c r="E126" s="192" t="s">
        <v>127</v>
      </c>
      <c r="F126" s="193" t="s">
        <v>128</v>
      </c>
      <c r="G126" s="194" t="s">
        <v>129</v>
      </c>
      <c r="H126" s="195">
        <v>1</v>
      </c>
      <c r="I126" s="2">
        <v>0</v>
      </c>
      <c r="J126" s="196">
        <f>ROUND(I126*H126,0)</f>
        <v>0</v>
      </c>
      <c r="K126" s="197"/>
      <c r="L126" s="30"/>
      <c r="M126" s="198" t="s">
        <v>1</v>
      </c>
      <c r="N126" s="199" t="s">
        <v>35</v>
      </c>
      <c r="O126" s="200">
        <v>0</v>
      </c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202" t="s">
        <v>6</v>
      </c>
      <c r="AT126" s="202" t="s">
        <v>120</v>
      </c>
      <c r="AU126" s="202" t="s">
        <v>78</v>
      </c>
      <c r="AY126" s="12" t="s">
        <v>117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2" t="s">
        <v>6</v>
      </c>
      <c r="BK126" s="203">
        <f>ROUND(I126*H126,0)</f>
        <v>0</v>
      </c>
      <c r="BL126" s="12" t="s">
        <v>6</v>
      </c>
      <c r="BM126" s="202" t="s">
        <v>130</v>
      </c>
    </row>
    <row r="127" spans="1:65" s="35" customFormat="1" ht="48.75">
      <c r="A127" s="29"/>
      <c r="B127" s="30"/>
      <c r="C127" s="29"/>
      <c r="D127" s="204" t="s">
        <v>125</v>
      </c>
      <c r="E127" s="29"/>
      <c r="F127" s="205" t="s">
        <v>131</v>
      </c>
      <c r="G127" s="29"/>
      <c r="H127" s="29"/>
      <c r="I127" s="6"/>
      <c r="J127" s="29"/>
      <c r="K127" s="29"/>
      <c r="L127" s="30"/>
      <c r="M127" s="206"/>
      <c r="N127" s="207"/>
      <c r="O127" s="77"/>
      <c r="P127" s="77"/>
      <c r="Q127" s="77"/>
      <c r="R127" s="77"/>
      <c r="S127" s="77"/>
      <c r="T127" s="78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T127" s="12" t="s">
        <v>125</v>
      </c>
      <c r="AU127" s="12" t="s">
        <v>78</v>
      </c>
    </row>
    <row r="128" spans="1:65" s="35" customFormat="1" ht="14.45" customHeight="1">
      <c r="A128" s="29"/>
      <c r="B128" s="30"/>
      <c r="C128" s="191" t="s">
        <v>132</v>
      </c>
      <c r="D128" s="191" t="s">
        <v>120</v>
      </c>
      <c r="E128" s="192" t="s">
        <v>133</v>
      </c>
      <c r="F128" s="193" t="s">
        <v>134</v>
      </c>
      <c r="G128" s="194" t="s">
        <v>135</v>
      </c>
      <c r="H128" s="195">
        <v>2</v>
      </c>
      <c r="I128" s="2">
        <v>0</v>
      </c>
      <c r="J128" s="196">
        <f>ROUND(I128*H128,0)</f>
        <v>0</v>
      </c>
      <c r="K128" s="197"/>
      <c r="L128" s="30"/>
      <c r="M128" s="198" t="s">
        <v>1</v>
      </c>
      <c r="N128" s="199" t="s">
        <v>35</v>
      </c>
      <c r="O128" s="200">
        <v>0</v>
      </c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202" t="s">
        <v>6</v>
      </c>
      <c r="AT128" s="202" t="s">
        <v>120</v>
      </c>
      <c r="AU128" s="202" t="s">
        <v>78</v>
      </c>
      <c r="AY128" s="12" t="s">
        <v>117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2" t="s">
        <v>6</v>
      </c>
      <c r="BK128" s="203">
        <f>ROUND(I128*H128,0)</f>
        <v>0</v>
      </c>
      <c r="BL128" s="12" t="s">
        <v>6</v>
      </c>
      <c r="BM128" s="202" t="s">
        <v>136</v>
      </c>
    </row>
    <row r="129" spans="1:65" s="35" customFormat="1">
      <c r="A129" s="29"/>
      <c r="B129" s="30"/>
      <c r="C129" s="29"/>
      <c r="D129" s="204" t="s">
        <v>125</v>
      </c>
      <c r="E129" s="29"/>
      <c r="F129" s="205" t="s">
        <v>134</v>
      </c>
      <c r="G129" s="29"/>
      <c r="H129" s="29"/>
      <c r="I129" s="6"/>
      <c r="J129" s="29"/>
      <c r="K129" s="29"/>
      <c r="L129" s="30"/>
      <c r="M129" s="206"/>
      <c r="N129" s="207"/>
      <c r="O129" s="77"/>
      <c r="P129" s="77"/>
      <c r="Q129" s="77"/>
      <c r="R129" s="77"/>
      <c r="S129" s="77"/>
      <c r="T129" s="78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2" t="s">
        <v>125</v>
      </c>
      <c r="AU129" s="12" t="s">
        <v>78</v>
      </c>
    </row>
    <row r="130" spans="1:65" s="35" customFormat="1" ht="14.45" customHeight="1">
      <c r="A130" s="29"/>
      <c r="B130" s="30"/>
      <c r="C130" s="191" t="s">
        <v>137</v>
      </c>
      <c r="D130" s="191" t="s">
        <v>120</v>
      </c>
      <c r="E130" s="192" t="s">
        <v>138</v>
      </c>
      <c r="F130" s="193" t="s">
        <v>139</v>
      </c>
      <c r="G130" s="194" t="s">
        <v>135</v>
      </c>
      <c r="H130" s="195">
        <v>1</v>
      </c>
      <c r="I130" s="2">
        <v>0</v>
      </c>
      <c r="J130" s="196">
        <f>ROUND(I130*H130,0)</f>
        <v>0</v>
      </c>
      <c r="K130" s="197"/>
      <c r="L130" s="30"/>
      <c r="M130" s="198" t="s">
        <v>1</v>
      </c>
      <c r="N130" s="199" t="s">
        <v>35</v>
      </c>
      <c r="O130" s="200">
        <v>0</v>
      </c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202" t="s">
        <v>6</v>
      </c>
      <c r="AT130" s="202" t="s">
        <v>120</v>
      </c>
      <c r="AU130" s="202" t="s">
        <v>78</v>
      </c>
      <c r="AY130" s="12" t="s">
        <v>117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2" t="s">
        <v>6</v>
      </c>
      <c r="BK130" s="203">
        <f>ROUND(I130*H130,0)</f>
        <v>0</v>
      </c>
      <c r="BL130" s="12" t="s">
        <v>6</v>
      </c>
      <c r="BM130" s="202" t="s">
        <v>140</v>
      </c>
    </row>
    <row r="131" spans="1:65" s="35" customFormat="1" ht="19.5">
      <c r="A131" s="29"/>
      <c r="B131" s="30"/>
      <c r="C131" s="29"/>
      <c r="D131" s="204" t="s">
        <v>125</v>
      </c>
      <c r="E131" s="29"/>
      <c r="F131" s="205" t="s">
        <v>141</v>
      </c>
      <c r="G131" s="29"/>
      <c r="H131" s="29"/>
      <c r="I131" s="6"/>
      <c r="J131" s="29"/>
      <c r="K131" s="29"/>
      <c r="L131" s="30"/>
      <c r="M131" s="206"/>
      <c r="N131" s="207"/>
      <c r="O131" s="77"/>
      <c r="P131" s="77"/>
      <c r="Q131" s="77"/>
      <c r="R131" s="77"/>
      <c r="S131" s="77"/>
      <c r="T131" s="78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2" t="s">
        <v>125</v>
      </c>
      <c r="AU131" s="12" t="s">
        <v>78</v>
      </c>
    </row>
    <row r="132" spans="1:65" s="35" customFormat="1" ht="37.9" customHeight="1">
      <c r="A132" s="29"/>
      <c r="B132" s="30"/>
      <c r="C132" s="191" t="s">
        <v>142</v>
      </c>
      <c r="D132" s="191" t="s">
        <v>120</v>
      </c>
      <c r="E132" s="192" t="s">
        <v>143</v>
      </c>
      <c r="F132" s="193" t="s">
        <v>144</v>
      </c>
      <c r="G132" s="194" t="s">
        <v>129</v>
      </c>
      <c r="H132" s="195">
        <v>1</v>
      </c>
      <c r="I132" s="2">
        <v>0</v>
      </c>
      <c r="J132" s="196">
        <f>ROUND(I132*H132,0)</f>
        <v>0</v>
      </c>
      <c r="K132" s="197"/>
      <c r="L132" s="30"/>
      <c r="M132" s="198" t="s">
        <v>1</v>
      </c>
      <c r="N132" s="199" t="s">
        <v>35</v>
      </c>
      <c r="O132" s="200">
        <v>0</v>
      </c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202" t="s">
        <v>6</v>
      </c>
      <c r="AT132" s="202" t="s">
        <v>120</v>
      </c>
      <c r="AU132" s="202" t="s">
        <v>78</v>
      </c>
      <c r="AY132" s="12" t="s">
        <v>117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2" t="s">
        <v>6</v>
      </c>
      <c r="BK132" s="203">
        <f>ROUND(I132*H132,0)</f>
        <v>0</v>
      </c>
      <c r="BL132" s="12" t="s">
        <v>6</v>
      </c>
      <c r="BM132" s="202" t="s">
        <v>145</v>
      </c>
    </row>
    <row r="133" spans="1:65" s="35" customFormat="1" ht="29.25">
      <c r="A133" s="29"/>
      <c r="B133" s="30"/>
      <c r="C133" s="29"/>
      <c r="D133" s="204" t="s">
        <v>125</v>
      </c>
      <c r="E133" s="29"/>
      <c r="F133" s="205" t="s">
        <v>146</v>
      </c>
      <c r="G133" s="29"/>
      <c r="H133" s="29"/>
      <c r="I133" s="6"/>
      <c r="J133" s="29"/>
      <c r="K133" s="29"/>
      <c r="L133" s="30"/>
      <c r="M133" s="206"/>
      <c r="N133" s="207"/>
      <c r="O133" s="77"/>
      <c r="P133" s="77"/>
      <c r="Q133" s="77"/>
      <c r="R133" s="77"/>
      <c r="S133" s="77"/>
      <c r="T133" s="7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2" t="s">
        <v>125</v>
      </c>
      <c r="AU133" s="12" t="s">
        <v>78</v>
      </c>
    </row>
    <row r="134" spans="1:65" s="35" customFormat="1" ht="49.15" customHeight="1">
      <c r="A134" s="29"/>
      <c r="B134" s="30"/>
      <c r="C134" s="191" t="s">
        <v>147</v>
      </c>
      <c r="D134" s="191" t="s">
        <v>120</v>
      </c>
      <c r="E134" s="192" t="s">
        <v>148</v>
      </c>
      <c r="F134" s="193" t="s">
        <v>149</v>
      </c>
      <c r="G134" s="194" t="s">
        <v>135</v>
      </c>
      <c r="H134" s="195">
        <v>1</v>
      </c>
      <c r="I134" s="2">
        <v>0</v>
      </c>
      <c r="J134" s="196">
        <f>ROUND(I134*H134,0)</f>
        <v>0</v>
      </c>
      <c r="K134" s="197"/>
      <c r="L134" s="30"/>
      <c r="M134" s="198" t="s">
        <v>1</v>
      </c>
      <c r="N134" s="199" t="s">
        <v>35</v>
      </c>
      <c r="O134" s="200">
        <v>0</v>
      </c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202" t="s">
        <v>6</v>
      </c>
      <c r="AT134" s="202" t="s">
        <v>120</v>
      </c>
      <c r="AU134" s="202" t="s">
        <v>78</v>
      </c>
      <c r="AY134" s="12" t="s">
        <v>117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2" t="s">
        <v>6</v>
      </c>
      <c r="BK134" s="203">
        <f>ROUND(I134*H134,0)</f>
        <v>0</v>
      </c>
      <c r="BL134" s="12" t="s">
        <v>6</v>
      </c>
      <c r="BM134" s="202" t="s">
        <v>150</v>
      </c>
    </row>
    <row r="135" spans="1:65" s="35" customFormat="1" ht="19.5">
      <c r="A135" s="29"/>
      <c r="B135" s="30"/>
      <c r="C135" s="29"/>
      <c r="D135" s="204" t="s">
        <v>125</v>
      </c>
      <c r="E135" s="29"/>
      <c r="F135" s="205" t="s">
        <v>151</v>
      </c>
      <c r="G135" s="29"/>
      <c r="H135" s="29"/>
      <c r="I135" s="6"/>
      <c r="J135" s="29"/>
      <c r="K135" s="29"/>
      <c r="L135" s="30"/>
      <c r="M135" s="206"/>
      <c r="N135" s="207"/>
      <c r="O135" s="77"/>
      <c r="P135" s="77"/>
      <c r="Q135" s="77"/>
      <c r="R135" s="77"/>
      <c r="S135" s="77"/>
      <c r="T135" s="7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2" t="s">
        <v>125</v>
      </c>
      <c r="AU135" s="12" t="s">
        <v>78</v>
      </c>
    </row>
    <row r="136" spans="1:65" s="35" customFormat="1" ht="14.45" customHeight="1">
      <c r="A136" s="29"/>
      <c r="B136" s="30"/>
      <c r="C136" s="191" t="s">
        <v>152</v>
      </c>
      <c r="D136" s="191" t="s">
        <v>120</v>
      </c>
      <c r="E136" s="192" t="s">
        <v>153</v>
      </c>
      <c r="F136" s="193" t="s">
        <v>154</v>
      </c>
      <c r="G136" s="194" t="s">
        <v>129</v>
      </c>
      <c r="H136" s="195">
        <v>1</v>
      </c>
      <c r="I136" s="2">
        <v>0</v>
      </c>
      <c r="J136" s="196">
        <f>ROUND(I136*H136,0)</f>
        <v>0</v>
      </c>
      <c r="K136" s="197"/>
      <c r="L136" s="30"/>
      <c r="M136" s="198" t="s">
        <v>1</v>
      </c>
      <c r="N136" s="199" t="s">
        <v>35</v>
      </c>
      <c r="O136" s="200">
        <v>0</v>
      </c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202" t="s">
        <v>6</v>
      </c>
      <c r="AT136" s="202" t="s">
        <v>120</v>
      </c>
      <c r="AU136" s="202" t="s">
        <v>78</v>
      </c>
      <c r="AY136" s="12" t="s">
        <v>117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2" t="s">
        <v>6</v>
      </c>
      <c r="BK136" s="203">
        <f>ROUND(I136*H136,0)</f>
        <v>0</v>
      </c>
      <c r="BL136" s="12" t="s">
        <v>6</v>
      </c>
      <c r="BM136" s="202" t="s">
        <v>155</v>
      </c>
    </row>
    <row r="137" spans="1:65" s="35" customFormat="1" ht="29.25">
      <c r="A137" s="29"/>
      <c r="B137" s="30"/>
      <c r="C137" s="29"/>
      <c r="D137" s="204" t="s">
        <v>125</v>
      </c>
      <c r="E137" s="29"/>
      <c r="F137" s="205" t="s">
        <v>156</v>
      </c>
      <c r="G137" s="29"/>
      <c r="H137" s="29"/>
      <c r="I137" s="6"/>
      <c r="J137" s="29"/>
      <c r="K137" s="29"/>
      <c r="L137" s="30"/>
      <c r="M137" s="206"/>
      <c r="N137" s="207"/>
      <c r="O137" s="77"/>
      <c r="P137" s="77"/>
      <c r="Q137" s="77"/>
      <c r="R137" s="77"/>
      <c r="S137" s="77"/>
      <c r="T137" s="7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2" t="s">
        <v>125</v>
      </c>
      <c r="AU137" s="12" t="s">
        <v>78</v>
      </c>
    </row>
    <row r="138" spans="1:65" s="35" customFormat="1" ht="49.15" customHeight="1">
      <c r="A138" s="29"/>
      <c r="B138" s="30"/>
      <c r="C138" s="191" t="s">
        <v>157</v>
      </c>
      <c r="D138" s="191" t="s">
        <v>120</v>
      </c>
      <c r="E138" s="192" t="s">
        <v>158</v>
      </c>
      <c r="F138" s="193" t="s">
        <v>159</v>
      </c>
      <c r="G138" s="194" t="s">
        <v>129</v>
      </c>
      <c r="H138" s="195">
        <v>1</v>
      </c>
      <c r="I138" s="2">
        <v>0</v>
      </c>
      <c r="J138" s="196">
        <f>ROUND(I138*H138,0)</f>
        <v>0</v>
      </c>
      <c r="K138" s="197"/>
      <c r="L138" s="30"/>
      <c r="M138" s="198" t="s">
        <v>1</v>
      </c>
      <c r="N138" s="199" t="s">
        <v>35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202" t="s">
        <v>6</v>
      </c>
      <c r="AT138" s="202" t="s">
        <v>120</v>
      </c>
      <c r="AU138" s="202" t="s">
        <v>78</v>
      </c>
      <c r="AY138" s="12" t="s">
        <v>117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2" t="s">
        <v>6</v>
      </c>
      <c r="BK138" s="203">
        <f>ROUND(I138*H138,0)</f>
        <v>0</v>
      </c>
      <c r="BL138" s="12" t="s">
        <v>6</v>
      </c>
      <c r="BM138" s="202" t="s">
        <v>160</v>
      </c>
    </row>
    <row r="139" spans="1:65" s="35" customFormat="1" ht="58.5">
      <c r="A139" s="29"/>
      <c r="B139" s="30"/>
      <c r="C139" s="29"/>
      <c r="D139" s="204" t="s">
        <v>125</v>
      </c>
      <c r="E139" s="29"/>
      <c r="F139" s="205" t="s">
        <v>161</v>
      </c>
      <c r="G139" s="29"/>
      <c r="H139" s="29"/>
      <c r="I139" s="6"/>
      <c r="J139" s="29"/>
      <c r="K139" s="29"/>
      <c r="L139" s="30"/>
      <c r="M139" s="206"/>
      <c r="N139" s="207"/>
      <c r="O139" s="77"/>
      <c r="P139" s="77"/>
      <c r="Q139" s="77"/>
      <c r="R139" s="77"/>
      <c r="S139" s="77"/>
      <c r="T139" s="78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2" t="s">
        <v>125</v>
      </c>
      <c r="AU139" s="12" t="s">
        <v>78</v>
      </c>
    </row>
    <row r="140" spans="1:65" s="35" customFormat="1" ht="49.15" customHeight="1">
      <c r="A140" s="29"/>
      <c r="B140" s="30"/>
      <c r="C140" s="191" t="s">
        <v>162</v>
      </c>
      <c r="D140" s="191" t="s">
        <v>120</v>
      </c>
      <c r="E140" s="192" t="s">
        <v>163</v>
      </c>
      <c r="F140" s="193" t="s">
        <v>164</v>
      </c>
      <c r="G140" s="194" t="s">
        <v>129</v>
      </c>
      <c r="H140" s="195">
        <v>1</v>
      </c>
      <c r="I140" s="2">
        <v>0</v>
      </c>
      <c r="J140" s="196">
        <f>ROUND(I140*H140,0)</f>
        <v>0</v>
      </c>
      <c r="K140" s="197"/>
      <c r="L140" s="30"/>
      <c r="M140" s="198" t="s">
        <v>1</v>
      </c>
      <c r="N140" s="199" t="s">
        <v>35</v>
      </c>
      <c r="O140" s="200">
        <v>0</v>
      </c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202" t="s">
        <v>6</v>
      </c>
      <c r="AT140" s="202" t="s">
        <v>120</v>
      </c>
      <c r="AU140" s="202" t="s">
        <v>78</v>
      </c>
      <c r="AY140" s="12" t="s">
        <v>117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2" t="s">
        <v>6</v>
      </c>
      <c r="BK140" s="203">
        <f>ROUND(I140*H140,0)</f>
        <v>0</v>
      </c>
      <c r="BL140" s="12" t="s">
        <v>6</v>
      </c>
      <c r="BM140" s="202" t="s">
        <v>165</v>
      </c>
    </row>
    <row r="141" spans="1:65" s="35" customFormat="1" ht="78">
      <c r="A141" s="29"/>
      <c r="B141" s="30"/>
      <c r="C141" s="29"/>
      <c r="D141" s="204" t="s">
        <v>125</v>
      </c>
      <c r="E141" s="29"/>
      <c r="F141" s="205" t="s">
        <v>166</v>
      </c>
      <c r="G141" s="29"/>
      <c r="H141" s="29"/>
      <c r="I141" s="6"/>
      <c r="J141" s="29"/>
      <c r="K141" s="29"/>
      <c r="L141" s="30"/>
      <c r="M141" s="206"/>
      <c r="N141" s="207"/>
      <c r="O141" s="77"/>
      <c r="P141" s="77"/>
      <c r="Q141" s="77"/>
      <c r="R141" s="77"/>
      <c r="S141" s="77"/>
      <c r="T141" s="78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2" t="s">
        <v>125</v>
      </c>
      <c r="AU141" s="12" t="s">
        <v>78</v>
      </c>
    </row>
    <row r="142" spans="1:65" s="35" customFormat="1" ht="37.9" customHeight="1">
      <c r="A142" s="29"/>
      <c r="B142" s="30"/>
      <c r="C142" s="191" t="s">
        <v>167</v>
      </c>
      <c r="D142" s="191" t="s">
        <v>120</v>
      </c>
      <c r="E142" s="192" t="s">
        <v>168</v>
      </c>
      <c r="F142" s="193" t="s">
        <v>169</v>
      </c>
      <c r="G142" s="194" t="s">
        <v>135</v>
      </c>
      <c r="H142" s="195">
        <v>1</v>
      </c>
      <c r="I142" s="2">
        <v>0</v>
      </c>
      <c r="J142" s="196">
        <f>ROUND(I142*H142,0)</f>
        <v>0</v>
      </c>
      <c r="K142" s="197"/>
      <c r="L142" s="30"/>
      <c r="M142" s="198" t="s">
        <v>1</v>
      </c>
      <c r="N142" s="199" t="s">
        <v>35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202" t="s">
        <v>6</v>
      </c>
      <c r="AT142" s="202" t="s">
        <v>120</v>
      </c>
      <c r="AU142" s="202" t="s">
        <v>78</v>
      </c>
      <c r="AY142" s="12" t="s">
        <v>117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" t="s">
        <v>6</v>
      </c>
      <c r="BK142" s="203">
        <f>ROUND(I142*H142,0)</f>
        <v>0</v>
      </c>
      <c r="BL142" s="12" t="s">
        <v>6</v>
      </c>
      <c r="BM142" s="202" t="s">
        <v>170</v>
      </c>
    </row>
    <row r="143" spans="1:65" s="35" customFormat="1" ht="39">
      <c r="A143" s="29"/>
      <c r="B143" s="30"/>
      <c r="C143" s="29"/>
      <c r="D143" s="204" t="s">
        <v>125</v>
      </c>
      <c r="E143" s="29"/>
      <c r="F143" s="205" t="s">
        <v>171</v>
      </c>
      <c r="G143" s="29"/>
      <c r="H143" s="29"/>
      <c r="I143" s="6"/>
      <c r="J143" s="29"/>
      <c r="K143" s="29"/>
      <c r="L143" s="30"/>
      <c r="M143" s="206"/>
      <c r="N143" s="207"/>
      <c r="O143" s="77"/>
      <c r="P143" s="77"/>
      <c r="Q143" s="77"/>
      <c r="R143" s="77"/>
      <c r="S143" s="77"/>
      <c r="T143" s="78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2" t="s">
        <v>125</v>
      </c>
      <c r="AU143" s="12" t="s">
        <v>78</v>
      </c>
    </row>
    <row r="144" spans="1:65" s="35" customFormat="1" ht="62.65" customHeight="1">
      <c r="A144" s="29"/>
      <c r="B144" s="30"/>
      <c r="C144" s="191" t="s">
        <v>172</v>
      </c>
      <c r="D144" s="191" t="s">
        <v>120</v>
      </c>
      <c r="E144" s="192" t="s">
        <v>173</v>
      </c>
      <c r="F144" s="193" t="s">
        <v>174</v>
      </c>
      <c r="G144" s="194" t="s">
        <v>135</v>
      </c>
      <c r="H144" s="195">
        <v>1</v>
      </c>
      <c r="I144" s="2">
        <v>0</v>
      </c>
      <c r="J144" s="196">
        <f>ROUND(I144*H144,0)</f>
        <v>0</v>
      </c>
      <c r="K144" s="197"/>
      <c r="L144" s="30"/>
      <c r="M144" s="198" t="s">
        <v>1</v>
      </c>
      <c r="N144" s="199" t="s">
        <v>35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202" t="s">
        <v>6</v>
      </c>
      <c r="AT144" s="202" t="s">
        <v>120</v>
      </c>
      <c r="AU144" s="202" t="s">
        <v>78</v>
      </c>
      <c r="AY144" s="12" t="s">
        <v>117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2" t="s">
        <v>6</v>
      </c>
      <c r="BK144" s="203">
        <f>ROUND(I144*H144,0)</f>
        <v>0</v>
      </c>
      <c r="BL144" s="12" t="s">
        <v>6</v>
      </c>
      <c r="BM144" s="202" t="s">
        <v>175</v>
      </c>
    </row>
    <row r="145" spans="1:65" s="35" customFormat="1" ht="19.5">
      <c r="A145" s="29"/>
      <c r="B145" s="30"/>
      <c r="C145" s="29"/>
      <c r="D145" s="204" t="s">
        <v>125</v>
      </c>
      <c r="E145" s="29"/>
      <c r="F145" s="205" t="s">
        <v>176</v>
      </c>
      <c r="G145" s="29"/>
      <c r="H145" s="29"/>
      <c r="I145" s="6"/>
      <c r="J145" s="29"/>
      <c r="K145" s="29"/>
      <c r="L145" s="30"/>
      <c r="M145" s="206"/>
      <c r="N145" s="207"/>
      <c r="O145" s="77"/>
      <c r="P145" s="77"/>
      <c r="Q145" s="77"/>
      <c r="R145" s="77"/>
      <c r="S145" s="77"/>
      <c r="T145" s="78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2" t="s">
        <v>125</v>
      </c>
      <c r="AU145" s="12" t="s">
        <v>78</v>
      </c>
    </row>
    <row r="146" spans="1:65" s="35" customFormat="1" ht="37.9" customHeight="1">
      <c r="A146" s="29"/>
      <c r="B146" s="30"/>
      <c r="C146" s="191" t="s">
        <v>177</v>
      </c>
      <c r="D146" s="191" t="s">
        <v>120</v>
      </c>
      <c r="E146" s="192" t="s">
        <v>178</v>
      </c>
      <c r="F146" s="193" t="s">
        <v>179</v>
      </c>
      <c r="G146" s="194" t="s">
        <v>135</v>
      </c>
      <c r="H146" s="195">
        <v>1</v>
      </c>
      <c r="I146" s="2">
        <v>0</v>
      </c>
      <c r="J146" s="196">
        <f>ROUND(I146*H146,0)</f>
        <v>0</v>
      </c>
      <c r="K146" s="197"/>
      <c r="L146" s="30"/>
      <c r="M146" s="198" t="s">
        <v>1</v>
      </c>
      <c r="N146" s="199" t="s">
        <v>35</v>
      </c>
      <c r="O146" s="200">
        <v>0</v>
      </c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202" t="s">
        <v>6</v>
      </c>
      <c r="AT146" s="202" t="s">
        <v>120</v>
      </c>
      <c r="AU146" s="202" t="s">
        <v>78</v>
      </c>
      <c r="AY146" s="12" t="s">
        <v>117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2" t="s">
        <v>6</v>
      </c>
      <c r="BK146" s="203">
        <f>ROUND(I146*H146,0)</f>
        <v>0</v>
      </c>
      <c r="BL146" s="12" t="s">
        <v>6</v>
      </c>
      <c r="BM146" s="202" t="s">
        <v>180</v>
      </c>
    </row>
    <row r="147" spans="1:65" s="35" customFormat="1" ht="19.5">
      <c r="A147" s="29"/>
      <c r="B147" s="30"/>
      <c r="C147" s="29"/>
      <c r="D147" s="204" t="s">
        <v>125</v>
      </c>
      <c r="E147" s="29"/>
      <c r="F147" s="205" t="s">
        <v>181</v>
      </c>
      <c r="G147" s="29"/>
      <c r="H147" s="29"/>
      <c r="I147" s="6"/>
      <c r="J147" s="29"/>
      <c r="K147" s="29"/>
      <c r="L147" s="30"/>
      <c r="M147" s="206"/>
      <c r="N147" s="207"/>
      <c r="O147" s="77"/>
      <c r="P147" s="77"/>
      <c r="Q147" s="77"/>
      <c r="R147" s="77"/>
      <c r="S147" s="77"/>
      <c r="T147" s="78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2" t="s">
        <v>125</v>
      </c>
      <c r="AU147" s="12" t="s">
        <v>78</v>
      </c>
    </row>
    <row r="148" spans="1:65" s="35" customFormat="1" ht="49.15" customHeight="1">
      <c r="A148" s="29"/>
      <c r="B148" s="30"/>
      <c r="C148" s="191" t="s">
        <v>182</v>
      </c>
      <c r="D148" s="191" t="s">
        <v>120</v>
      </c>
      <c r="E148" s="192" t="s">
        <v>183</v>
      </c>
      <c r="F148" s="193" t="s">
        <v>184</v>
      </c>
      <c r="G148" s="194" t="s">
        <v>135</v>
      </c>
      <c r="H148" s="195">
        <v>1</v>
      </c>
      <c r="I148" s="2">
        <v>0</v>
      </c>
      <c r="J148" s="196">
        <f>ROUND(I148*H148,0)</f>
        <v>0</v>
      </c>
      <c r="K148" s="197"/>
      <c r="L148" s="30"/>
      <c r="M148" s="198" t="s">
        <v>1</v>
      </c>
      <c r="N148" s="199" t="s">
        <v>35</v>
      </c>
      <c r="O148" s="200">
        <v>0</v>
      </c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202" t="s">
        <v>6</v>
      </c>
      <c r="AT148" s="202" t="s">
        <v>120</v>
      </c>
      <c r="AU148" s="202" t="s">
        <v>78</v>
      </c>
      <c r="AY148" s="12" t="s">
        <v>117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2" t="s">
        <v>6</v>
      </c>
      <c r="BK148" s="203">
        <f>ROUND(I148*H148,0)</f>
        <v>0</v>
      </c>
      <c r="BL148" s="12" t="s">
        <v>6</v>
      </c>
      <c r="BM148" s="202" t="s">
        <v>185</v>
      </c>
    </row>
    <row r="149" spans="1:65" s="35" customFormat="1" ht="58.5">
      <c r="A149" s="29"/>
      <c r="B149" s="30"/>
      <c r="C149" s="29"/>
      <c r="D149" s="204" t="s">
        <v>125</v>
      </c>
      <c r="E149" s="29"/>
      <c r="F149" s="205" t="s">
        <v>186</v>
      </c>
      <c r="G149" s="29"/>
      <c r="H149" s="29"/>
      <c r="I149" s="6"/>
      <c r="J149" s="29"/>
      <c r="K149" s="29"/>
      <c r="L149" s="30"/>
      <c r="M149" s="206"/>
      <c r="N149" s="207"/>
      <c r="O149" s="77"/>
      <c r="P149" s="77"/>
      <c r="Q149" s="77"/>
      <c r="R149" s="77"/>
      <c r="S149" s="77"/>
      <c r="T149" s="78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2" t="s">
        <v>125</v>
      </c>
      <c r="AU149" s="12" t="s">
        <v>78</v>
      </c>
    </row>
    <row r="150" spans="1:65" s="35" customFormat="1" ht="37.9" customHeight="1">
      <c r="A150" s="29"/>
      <c r="B150" s="30"/>
      <c r="C150" s="191" t="s">
        <v>187</v>
      </c>
      <c r="D150" s="191" t="s">
        <v>120</v>
      </c>
      <c r="E150" s="192" t="s">
        <v>188</v>
      </c>
      <c r="F150" s="193" t="s">
        <v>189</v>
      </c>
      <c r="G150" s="194" t="s">
        <v>135</v>
      </c>
      <c r="H150" s="195">
        <v>1</v>
      </c>
      <c r="I150" s="2">
        <v>0</v>
      </c>
      <c r="J150" s="196">
        <f>ROUND(I150*H150,0)</f>
        <v>0</v>
      </c>
      <c r="K150" s="197"/>
      <c r="L150" s="30"/>
      <c r="M150" s="198" t="s">
        <v>1</v>
      </c>
      <c r="N150" s="199" t="s">
        <v>35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202" t="s">
        <v>6</v>
      </c>
      <c r="AT150" s="202" t="s">
        <v>120</v>
      </c>
      <c r="AU150" s="202" t="s">
        <v>78</v>
      </c>
      <c r="AY150" s="12" t="s">
        <v>117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2" t="s">
        <v>6</v>
      </c>
      <c r="BK150" s="203">
        <f>ROUND(I150*H150,0)</f>
        <v>0</v>
      </c>
      <c r="BL150" s="12" t="s">
        <v>6</v>
      </c>
      <c r="BM150" s="202" t="s">
        <v>190</v>
      </c>
    </row>
    <row r="151" spans="1:65" s="35" customFormat="1" ht="68.25">
      <c r="A151" s="29"/>
      <c r="B151" s="30"/>
      <c r="C151" s="29"/>
      <c r="D151" s="204" t="s">
        <v>125</v>
      </c>
      <c r="E151" s="29"/>
      <c r="F151" s="205" t="s">
        <v>191</v>
      </c>
      <c r="G151" s="29"/>
      <c r="H151" s="29"/>
      <c r="I151" s="6"/>
      <c r="J151" s="29"/>
      <c r="K151" s="29"/>
      <c r="L151" s="30"/>
      <c r="M151" s="206"/>
      <c r="N151" s="207"/>
      <c r="O151" s="77"/>
      <c r="P151" s="77"/>
      <c r="Q151" s="77"/>
      <c r="R151" s="77"/>
      <c r="S151" s="77"/>
      <c r="T151" s="78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T151" s="12" t="s">
        <v>125</v>
      </c>
      <c r="AU151" s="12" t="s">
        <v>78</v>
      </c>
    </row>
    <row r="152" spans="1:65" s="35" customFormat="1" ht="49.15" customHeight="1">
      <c r="A152" s="29"/>
      <c r="B152" s="30"/>
      <c r="C152" s="191" t="s">
        <v>192</v>
      </c>
      <c r="D152" s="191" t="s">
        <v>120</v>
      </c>
      <c r="E152" s="192" t="s">
        <v>193</v>
      </c>
      <c r="F152" s="193" t="s">
        <v>194</v>
      </c>
      <c r="G152" s="194" t="s">
        <v>123</v>
      </c>
      <c r="H152" s="195">
        <v>1</v>
      </c>
      <c r="I152" s="2">
        <v>0</v>
      </c>
      <c r="J152" s="196">
        <f>ROUND(I152*H152,0)</f>
        <v>0</v>
      </c>
      <c r="K152" s="197"/>
      <c r="L152" s="30"/>
      <c r="M152" s="198" t="s">
        <v>1</v>
      </c>
      <c r="N152" s="199" t="s">
        <v>35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202" t="s">
        <v>6</v>
      </c>
      <c r="AT152" s="202" t="s">
        <v>120</v>
      </c>
      <c r="AU152" s="202" t="s">
        <v>78</v>
      </c>
      <c r="AY152" s="12" t="s">
        <v>117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2" t="s">
        <v>6</v>
      </c>
      <c r="BK152" s="203">
        <f>ROUND(I152*H152,0)</f>
        <v>0</v>
      </c>
      <c r="BL152" s="12" t="s">
        <v>6</v>
      </c>
      <c r="BM152" s="202" t="s">
        <v>195</v>
      </c>
    </row>
    <row r="153" spans="1:65" s="35" customFormat="1" ht="19.5">
      <c r="A153" s="29"/>
      <c r="B153" s="30"/>
      <c r="C153" s="29"/>
      <c r="D153" s="204" t="s">
        <v>125</v>
      </c>
      <c r="E153" s="29"/>
      <c r="F153" s="205" t="s">
        <v>196</v>
      </c>
      <c r="G153" s="29"/>
      <c r="H153" s="29"/>
      <c r="I153" s="6"/>
      <c r="J153" s="29"/>
      <c r="K153" s="29"/>
      <c r="L153" s="30"/>
      <c r="M153" s="206"/>
      <c r="N153" s="207"/>
      <c r="O153" s="77"/>
      <c r="P153" s="77"/>
      <c r="Q153" s="77"/>
      <c r="R153" s="77"/>
      <c r="S153" s="77"/>
      <c r="T153" s="78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2" t="s">
        <v>125</v>
      </c>
      <c r="AU153" s="12" t="s">
        <v>78</v>
      </c>
    </row>
    <row r="154" spans="1:65" s="35" customFormat="1" ht="37.9" customHeight="1">
      <c r="A154" s="29"/>
      <c r="B154" s="30"/>
      <c r="C154" s="191" t="s">
        <v>8</v>
      </c>
      <c r="D154" s="191" t="s">
        <v>120</v>
      </c>
      <c r="E154" s="192" t="s">
        <v>197</v>
      </c>
      <c r="F154" s="193" t="s">
        <v>198</v>
      </c>
      <c r="G154" s="194" t="s">
        <v>129</v>
      </c>
      <c r="H154" s="195">
        <v>1</v>
      </c>
      <c r="I154" s="2">
        <v>0</v>
      </c>
      <c r="J154" s="196">
        <f>ROUND(I154*H154,0)</f>
        <v>0</v>
      </c>
      <c r="K154" s="197"/>
      <c r="L154" s="30"/>
      <c r="M154" s="198" t="s">
        <v>1</v>
      </c>
      <c r="N154" s="199" t="s">
        <v>35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202" t="s">
        <v>6</v>
      </c>
      <c r="AT154" s="202" t="s">
        <v>120</v>
      </c>
      <c r="AU154" s="202" t="s">
        <v>78</v>
      </c>
      <c r="AY154" s="12" t="s">
        <v>117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2" t="s">
        <v>6</v>
      </c>
      <c r="BK154" s="203">
        <f>ROUND(I154*H154,0)</f>
        <v>0</v>
      </c>
      <c r="BL154" s="12" t="s">
        <v>6</v>
      </c>
      <c r="BM154" s="202" t="s">
        <v>199</v>
      </c>
    </row>
    <row r="155" spans="1:65" s="35" customFormat="1" ht="156">
      <c r="A155" s="29"/>
      <c r="B155" s="30"/>
      <c r="C155" s="29"/>
      <c r="D155" s="204" t="s">
        <v>125</v>
      </c>
      <c r="E155" s="29"/>
      <c r="F155" s="205" t="s">
        <v>200</v>
      </c>
      <c r="G155" s="29"/>
      <c r="H155" s="29"/>
      <c r="I155" s="6"/>
      <c r="J155" s="29"/>
      <c r="K155" s="29"/>
      <c r="L155" s="30"/>
      <c r="M155" s="206"/>
      <c r="N155" s="207"/>
      <c r="O155" s="77"/>
      <c r="P155" s="77"/>
      <c r="Q155" s="77"/>
      <c r="R155" s="77"/>
      <c r="S155" s="77"/>
      <c r="T155" s="78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2" t="s">
        <v>125</v>
      </c>
      <c r="AU155" s="12" t="s">
        <v>78</v>
      </c>
    </row>
    <row r="156" spans="1:65" s="35" customFormat="1" ht="62.65" customHeight="1">
      <c r="A156" s="29"/>
      <c r="B156" s="30"/>
      <c r="C156" s="191" t="s">
        <v>201</v>
      </c>
      <c r="D156" s="191" t="s">
        <v>120</v>
      </c>
      <c r="E156" s="192" t="s">
        <v>202</v>
      </c>
      <c r="F156" s="193" t="s">
        <v>203</v>
      </c>
      <c r="G156" s="194" t="s">
        <v>129</v>
      </c>
      <c r="H156" s="195">
        <v>1</v>
      </c>
      <c r="I156" s="2">
        <v>0</v>
      </c>
      <c r="J156" s="196">
        <f>ROUND(I156*H156,0)</f>
        <v>0</v>
      </c>
      <c r="K156" s="197"/>
      <c r="L156" s="30"/>
      <c r="M156" s="198" t="s">
        <v>1</v>
      </c>
      <c r="N156" s="199" t="s">
        <v>35</v>
      </c>
      <c r="O156" s="200">
        <v>0</v>
      </c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202" t="s">
        <v>6</v>
      </c>
      <c r="AT156" s="202" t="s">
        <v>120</v>
      </c>
      <c r="AU156" s="202" t="s">
        <v>78</v>
      </c>
      <c r="AY156" s="12" t="s">
        <v>117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2" t="s">
        <v>6</v>
      </c>
      <c r="BK156" s="203">
        <f>ROUND(I156*H156,0)</f>
        <v>0</v>
      </c>
      <c r="BL156" s="12" t="s">
        <v>6</v>
      </c>
      <c r="BM156" s="202" t="s">
        <v>204</v>
      </c>
    </row>
    <row r="157" spans="1:65" s="35" customFormat="1" ht="37.9" customHeight="1">
      <c r="A157" s="29"/>
      <c r="B157" s="30"/>
      <c r="C157" s="191" t="s">
        <v>205</v>
      </c>
      <c r="D157" s="191" t="s">
        <v>120</v>
      </c>
      <c r="E157" s="192" t="s">
        <v>206</v>
      </c>
      <c r="F157" s="193" t="s">
        <v>207</v>
      </c>
      <c r="G157" s="194" t="s">
        <v>123</v>
      </c>
      <c r="H157" s="195">
        <v>1</v>
      </c>
      <c r="I157" s="2">
        <v>0</v>
      </c>
      <c r="J157" s="196">
        <f>ROUND(I157*H157,0)</f>
        <v>0</v>
      </c>
      <c r="K157" s="197"/>
      <c r="L157" s="30"/>
      <c r="M157" s="198" t="s">
        <v>1</v>
      </c>
      <c r="N157" s="199" t="s">
        <v>35</v>
      </c>
      <c r="O157" s="200">
        <v>0</v>
      </c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202" t="s">
        <v>6</v>
      </c>
      <c r="AT157" s="202" t="s">
        <v>120</v>
      </c>
      <c r="AU157" s="202" t="s">
        <v>78</v>
      </c>
      <c r="AY157" s="12" t="s">
        <v>117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2" t="s">
        <v>6</v>
      </c>
      <c r="BK157" s="203">
        <f>ROUND(I157*H157,0)</f>
        <v>0</v>
      </c>
      <c r="BL157" s="12" t="s">
        <v>6</v>
      </c>
      <c r="BM157" s="202" t="s">
        <v>208</v>
      </c>
    </row>
    <row r="158" spans="1:65" s="35" customFormat="1" ht="48.75">
      <c r="A158" s="29"/>
      <c r="B158" s="30"/>
      <c r="C158" s="29"/>
      <c r="D158" s="204" t="s">
        <v>125</v>
      </c>
      <c r="E158" s="29"/>
      <c r="F158" s="205" t="s">
        <v>209</v>
      </c>
      <c r="G158" s="29"/>
      <c r="H158" s="29"/>
      <c r="I158" s="6"/>
      <c r="J158" s="29"/>
      <c r="K158" s="29"/>
      <c r="L158" s="30"/>
      <c r="M158" s="206"/>
      <c r="N158" s="207"/>
      <c r="O158" s="77"/>
      <c r="P158" s="77"/>
      <c r="Q158" s="77"/>
      <c r="R158" s="77"/>
      <c r="S158" s="77"/>
      <c r="T158" s="78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2" t="s">
        <v>125</v>
      </c>
      <c r="AU158" s="12" t="s">
        <v>78</v>
      </c>
    </row>
    <row r="159" spans="1:65" s="35" customFormat="1" ht="62.65" customHeight="1">
      <c r="A159" s="29"/>
      <c r="B159" s="30"/>
      <c r="C159" s="191" t="s">
        <v>210</v>
      </c>
      <c r="D159" s="191" t="s">
        <v>120</v>
      </c>
      <c r="E159" s="192" t="s">
        <v>211</v>
      </c>
      <c r="F159" s="193" t="s">
        <v>212</v>
      </c>
      <c r="G159" s="194" t="s">
        <v>123</v>
      </c>
      <c r="H159" s="195">
        <v>1</v>
      </c>
      <c r="I159" s="2">
        <v>0</v>
      </c>
      <c r="J159" s="196">
        <f>ROUND(I159*H159,0)</f>
        <v>0</v>
      </c>
      <c r="K159" s="197"/>
      <c r="L159" s="30"/>
      <c r="M159" s="198" t="s">
        <v>1</v>
      </c>
      <c r="N159" s="199" t="s">
        <v>35</v>
      </c>
      <c r="O159" s="200">
        <v>0</v>
      </c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202" t="s">
        <v>6</v>
      </c>
      <c r="AT159" s="202" t="s">
        <v>120</v>
      </c>
      <c r="AU159" s="202" t="s">
        <v>78</v>
      </c>
      <c r="AY159" s="12" t="s">
        <v>117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2" t="s">
        <v>6</v>
      </c>
      <c r="BK159" s="203">
        <f>ROUND(I159*H159,0)</f>
        <v>0</v>
      </c>
      <c r="BL159" s="12" t="s">
        <v>6</v>
      </c>
      <c r="BM159" s="202" t="s">
        <v>213</v>
      </c>
    </row>
    <row r="160" spans="1:65" s="35" customFormat="1" ht="78">
      <c r="A160" s="29"/>
      <c r="B160" s="30"/>
      <c r="C160" s="29"/>
      <c r="D160" s="204" t="s">
        <v>125</v>
      </c>
      <c r="E160" s="29"/>
      <c r="F160" s="205" t="s">
        <v>214</v>
      </c>
      <c r="G160" s="29"/>
      <c r="H160" s="29"/>
      <c r="I160" s="6"/>
      <c r="J160" s="29"/>
      <c r="K160" s="29"/>
      <c r="L160" s="30"/>
      <c r="M160" s="206"/>
      <c r="N160" s="207"/>
      <c r="O160" s="77"/>
      <c r="P160" s="77"/>
      <c r="Q160" s="77"/>
      <c r="R160" s="77"/>
      <c r="S160" s="77"/>
      <c r="T160" s="78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2" t="s">
        <v>125</v>
      </c>
      <c r="AU160" s="12" t="s">
        <v>78</v>
      </c>
    </row>
    <row r="161" spans="1:65" s="35" customFormat="1" ht="37.9" customHeight="1">
      <c r="A161" s="29"/>
      <c r="B161" s="30"/>
      <c r="C161" s="191" t="s">
        <v>215</v>
      </c>
      <c r="D161" s="191" t="s">
        <v>120</v>
      </c>
      <c r="E161" s="192" t="s">
        <v>216</v>
      </c>
      <c r="F161" s="193" t="s">
        <v>217</v>
      </c>
      <c r="G161" s="194" t="s">
        <v>135</v>
      </c>
      <c r="H161" s="195">
        <v>1</v>
      </c>
      <c r="I161" s="2">
        <v>0</v>
      </c>
      <c r="J161" s="196">
        <f>ROUND(I161*H161,0)</f>
        <v>0</v>
      </c>
      <c r="K161" s="197"/>
      <c r="L161" s="30"/>
      <c r="M161" s="198" t="s">
        <v>1</v>
      </c>
      <c r="N161" s="199" t="s">
        <v>35</v>
      </c>
      <c r="O161" s="200">
        <v>0</v>
      </c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202" t="s">
        <v>6</v>
      </c>
      <c r="AT161" s="202" t="s">
        <v>120</v>
      </c>
      <c r="AU161" s="202" t="s">
        <v>78</v>
      </c>
      <c r="AY161" s="12" t="s">
        <v>117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2" t="s">
        <v>6</v>
      </c>
      <c r="BK161" s="203">
        <f>ROUND(I161*H161,0)</f>
        <v>0</v>
      </c>
      <c r="BL161" s="12" t="s">
        <v>6</v>
      </c>
      <c r="BM161" s="202" t="s">
        <v>218</v>
      </c>
    </row>
    <row r="162" spans="1:65" s="35" customFormat="1" ht="58.5">
      <c r="A162" s="29"/>
      <c r="B162" s="30"/>
      <c r="C162" s="29"/>
      <c r="D162" s="204" t="s">
        <v>125</v>
      </c>
      <c r="E162" s="29"/>
      <c r="F162" s="205" t="s">
        <v>219</v>
      </c>
      <c r="G162" s="29"/>
      <c r="H162" s="29"/>
      <c r="I162" s="6"/>
      <c r="J162" s="29"/>
      <c r="K162" s="29"/>
      <c r="L162" s="30"/>
      <c r="M162" s="206"/>
      <c r="N162" s="207"/>
      <c r="O162" s="77"/>
      <c r="P162" s="77"/>
      <c r="Q162" s="77"/>
      <c r="R162" s="77"/>
      <c r="S162" s="77"/>
      <c r="T162" s="78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2" t="s">
        <v>125</v>
      </c>
      <c r="AU162" s="12" t="s">
        <v>78</v>
      </c>
    </row>
    <row r="163" spans="1:65" s="35" customFormat="1" ht="49.15" customHeight="1">
      <c r="A163" s="29"/>
      <c r="B163" s="30"/>
      <c r="C163" s="191" t="s">
        <v>220</v>
      </c>
      <c r="D163" s="191" t="s">
        <v>120</v>
      </c>
      <c r="E163" s="192" t="s">
        <v>221</v>
      </c>
      <c r="F163" s="193" t="s">
        <v>222</v>
      </c>
      <c r="G163" s="194" t="s">
        <v>129</v>
      </c>
      <c r="H163" s="195">
        <v>1</v>
      </c>
      <c r="I163" s="2">
        <v>0</v>
      </c>
      <c r="J163" s="196">
        <f>ROUND(I163*H163,0)</f>
        <v>0</v>
      </c>
      <c r="K163" s="197"/>
      <c r="L163" s="30"/>
      <c r="M163" s="198" t="s">
        <v>1</v>
      </c>
      <c r="N163" s="199" t="s">
        <v>35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202" t="s">
        <v>6</v>
      </c>
      <c r="AT163" s="202" t="s">
        <v>120</v>
      </c>
      <c r="AU163" s="202" t="s">
        <v>78</v>
      </c>
      <c r="AY163" s="12" t="s">
        <v>117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2" t="s">
        <v>6</v>
      </c>
      <c r="BK163" s="203">
        <f>ROUND(I163*H163,0)</f>
        <v>0</v>
      </c>
      <c r="BL163" s="12" t="s">
        <v>6</v>
      </c>
      <c r="BM163" s="202" t="s">
        <v>223</v>
      </c>
    </row>
    <row r="164" spans="1:65" s="35" customFormat="1" ht="68.25">
      <c r="A164" s="29"/>
      <c r="B164" s="30"/>
      <c r="C164" s="29"/>
      <c r="D164" s="204" t="s">
        <v>125</v>
      </c>
      <c r="E164" s="29"/>
      <c r="F164" s="205" t="s">
        <v>224</v>
      </c>
      <c r="G164" s="29"/>
      <c r="H164" s="29"/>
      <c r="I164" s="6"/>
      <c r="J164" s="29"/>
      <c r="K164" s="29"/>
      <c r="L164" s="30"/>
      <c r="M164" s="206"/>
      <c r="N164" s="207"/>
      <c r="O164" s="77"/>
      <c r="P164" s="77"/>
      <c r="Q164" s="77"/>
      <c r="R164" s="77"/>
      <c r="S164" s="77"/>
      <c r="T164" s="78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2" t="s">
        <v>125</v>
      </c>
      <c r="AU164" s="12" t="s">
        <v>78</v>
      </c>
    </row>
    <row r="165" spans="1:65" s="35" customFormat="1" ht="24.2" customHeight="1">
      <c r="A165" s="29"/>
      <c r="B165" s="30"/>
      <c r="C165" s="191" t="s">
        <v>7</v>
      </c>
      <c r="D165" s="191" t="s">
        <v>120</v>
      </c>
      <c r="E165" s="192" t="s">
        <v>225</v>
      </c>
      <c r="F165" s="193" t="s">
        <v>226</v>
      </c>
      <c r="G165" s="194" t="s">
        <v>129</v>
      </c>
      <c r="H165" s="195">
        <v>1</v>
      </c>
      <c r="I165" s="2">
        <v>0</v>
      </c>
      <c r="J165" s="196">
        <f>ROUND(I165*H165,0)</f>
        <v>0</v>
      </c>
      <c r="K165" s="197"/>
      <c r="L165" s="30"/>
      <c r="M165" s="198" t="s">
        <v>1</v>
      </c>
      <c r="N165" s="199" t="s">
        <v>35</v>
      </c>
      <c r="O165" s="200">
        <v>0</v>
      </c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202" t="s">
        <v>6</v>
      </c>
      <c r="AT165" s="202" t="s">
        <v>120</v>
      </c>
      <c r="AU165" s="202" t="s">
        <v>78</v>
      </c>
      <c r="AY165" s="12" t="s">
        <v>117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2" t="s">
        <v>6</v>
      </c>
      <c r="BK165" s="203">
        <f>ROUND(I165*H165,0)</f>
        <v>0</v>
      </c>
      <c r="BL165" s="12" t="s">
        <v>6</v>
      </c>
      <c r="BM165" s="202" t="s">
        <v>227</v>
      </c>
    </row>
    <row r="166" spans="1:65" s="35" customFormat="1" ht="165.75">
      <c r="A166" s="29"/>
      <c r="B166" s="30"/>
      <c r="C166" s="29"/>
      <c r="D166" s="204" t="s">
        <v>125</v>
      </c>
      <c r="E166" s="29"/>
      <c r="F166" s="205" t="s">
        <v>228</v>
      </c>
      <c r="G166" s="29"/>
      <c r="H166" s="29"/>
      <c r="I166" s="6"/>
      <c r="J166" s="29"/>
      <c r="K166" s="29"/>
      <c r="L166" s="30"/>
      <c r="M166" s="206"/>
      <c r="N166" s="207"/>
      <c r="O166" s="77"/>
      <c r="P166" s="77"/>
      <c r="Q166" s="77"/>
      <c r="R166" s="77"/>
      <c r="S166" s="77"/>
      <c r="T166" s="78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2" t="s">
        <v>125</v>
      </c>
      <c r="AU166" s="12" t="s">
        <v>78</v>
      </c>
    </row>
    <row r="167" spans="1:65" s="178" customFormat="1" ht="22.9" customHeight="1">
      <c r="B167" s="179"/>
      <c r="D167" s="180" t="s">
        <v>68</v>
      </c>
      <c r="E167" s="189" t="s">
        <v>229</v>
      </c>
      <c r="F167" s="189" t="s">
        <v>230</v>
      </c>
      <c r="I167" s="7"/>
      <c r="J167" s="190">
        <f>BK167</f>
        <v>0</v>
      </c>
      <c r="L167" s="179"/>
      <c r="M167" s="183"/>
      <c r="N167" s="184"/>
      <c r="O167" s="184"/>
      <c r="P167" s="185">
        <f>SUM(P168:P213)</f>
        <v>0</v>
      </c>
      <c r="Q167" s="184"/>
      <c r="R167" s="185">
        <f>SUM(R168:R213)</f>
        <v>4.4685000000000002E-2</v>
      </c>
      <c r="S167" s="184"/>
      <c r="T167" s="186">
        <f>SUM(T168:T213)</f>
        <v>0</v>
      </c>
      <c r="AR167" s="180" t="s">
        <v>78</v>
      </c>
      <c r="AT167" s="187" t="s">
        <v>68</v>
      </c>
      <c r="AU167" s="187" t="s">
        <v>6</v>
      </c>
      <c r="AY167" s="180" t="s">
        <v>117</v>
      </c>
      <c r="BK167" s="188">
        <f>SUM(BK168:BK213)</f>
        <v>0</v>
      </c>
    </row>
    <row r="168" spans="1:65" s="35" customFormat="1" ht="14.45" customHeight="1">
      <c r="A168" s="29"/>
      <c r="B168" s="30"/>
      <c r="C168" s="208" t="s">
        <v>231</v>
      </c>
      <c r="D168" s="208" t="s">
        <v>232</v>
      </c>
      <c r="E168" s="209" t="s">
        <v>233</v>
      </c>
      <c r="F168" s="210" t="s">
        <v>234</v>
      </c>
      <c r="G168" s="211" t="s">
        <v>123</v>
      </c>
      <c r="H168" s="212">
        <v>2</v>
      </c>
      <c r="I168" s="3">
        <v>0</v>
      </c>
      <c r="J168" s="213">
        <f>ROUND(I168*H168,0)</f>
        <v>0</v>
      </c>
      <c r="K168" s="214"/>
      <c r="L168" s="215"/>
      <c r="M168" s="216" t="s">
        <v>1</v>
      </c>
      <c r="N168" s="217" t="s">
        <v>35</v>
      </c>
      <c r="O168" s="200">
        <v>0</v>
      </c>
      <c r="P168" s="200">
        <f>O168*H168</f>
        <v>0</v>
      </c>
      <c r="Q168" s="200">
        <v>4.4999999999999997E-3</v>
      </c>
      <c r="R168" s="200">
        <f>Q168*H168</f>
        <v>8.9999999999999993E-3</v>
      </c>
      <c r="S168" s="200">
        <v>0</v>
      </c>
      <c r="T168" s="20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202" t="s">
        <v>78</v>
      </c>
      <c r="AT168" s="202" t="s">
        <v>232</v>
      </c>
      <c r="AU168" s="202" t="s">
        <v>78</v>
      </c>
      <c r="AY168" s="12" t="s">
        <v>117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2" t="s">
        <v>6</v>
      </c>
      <c r="BK168" s="203">
        <f>ROUND(I168*H168,0)</f>
        <v>0</v>
      </c>
      <c r="BL168" s="12" t="s">
        <v>6</v>
      </c>
      <c r="BM168" s="202" t="s">
        <v>235</v>
      </c>
    </row>
    <row r="169" spans="1:65" s="35" customFormat="1">
      <c r="A169" s="29"/>
      <c r="B169" s="30"/>
      <c r="C169" s="29"/>
      <c r="D169" s="204" t="s">
        <v>125</v>
      </c>
      <c r="E169" s="29"/>
      <c r="F169" s="205" t="s">
        <v>234</v>
      </c>
      <c r="G169" s="29"/>
      <c r="H169" s="29"/>
      <c r="I169" s="6"/>
      <c r="J169" s="29"/>
      <c r="K169" s="29"/>
      <c r="L169" s="30"/>
      <c r="M169" s="206"/>
      <c r="N169" s="207"/>
      <c r="O169" s="77"/>
      <c r="P169" s="77"/>
      <c r="Q169" s="77"/>
      <c r="R169" s="77"/>
      <c r="S169" s="77"/>
      <c r="T169" s="78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2" t="s">
        <v>125</v>
      </c>
      <c r="AU169" s="12" t="s">
        <v>78</v>
      </c>
    </row>
    <row r="170" spans="1:65" s="35" customFormat="1" ht="14.45" customHeight="1">
      <c r="A170" s="29"/>
      <c r="B170" s="30"/>
      <c r="C170" s="191" t="s">
        <v>236</v>
      </c>
      <c r="D170" s="191" t="s">
        <v>120</v>
      </c>
      <c r="E170" s="192" t="s">
        <v>237</v>
      </c>
      <c r="F170" s="193" t="s">
        <v>238</v>
      </c>
      <c r="G170" s="194" t="s">
        <v>135</v>
      </c>
      <c r="H170" s="195">
        <v>9</v>
      </c>
      <c r="I170" s="2">
        <v>0</v>
      </c>
      <c r="J170" s="196">
        <f>ROUND(I170*H170,0)</f>
        <v>0</v>
      </c>
      <c r="K170" s="197"/>
      <c r="L170" s="30"/>
      <c r="M170" s="198" t="s">
        <v>1</v>
      </c>
      <c r="N170" s="199" t="s">
        <v>35</v>
      </c>
      <c r="O170" s="200">
        <v>0</v>
      </c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202" t="s">
        <v>6</v>
      </c>
      <c r="AT170" s="202" t="s">
        <v>120</v>
      </c>
      <c r="AU170" s="202" t="s">
        <v>78</v>
      </c>
      <c r="AY170" s="12" t="s">
        <v>117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2" t="s">
        <v>6</v>
      </c>
      <c r="BK170" s="203">
        <f>ROUND(I170*H170,0)</f>
        <v>0</v>
      </c>
      <c r="BL170" s="12" t="s">
        <v>6</v>
      </c>
      <c r="BM170" s="202" t="s">
        <v>239</v>
      </c>
    </row>
    <row r="171" spans="1:65" s="35" customFormat="1">
      <c r="A171" s="29"/>
      <c r="B171" s="30"/>
      <c r="C171" s="29"/>
      <c r="D171" s="204" t="s">
        <v>125</v>
      </c>
      <c r="E171" s="29"/>
      <c r="F171" s="205" t="s">
        <v>240</v>
      </c>
      <c r="G171" s="29"/>
      <c r="H171" s="29"/>
      <c r="I171" s="6"/>
      <c r="J171" s="29"/>
      <c r="K171" s="29"/>
      <c r="L171" s="30"/>
      <c r="M171" s="206"/>
      <c r="N171" s="207"/>
      <c r="O171" s="77"/>
      <c r="P171" s="77"/>
      <c r="Q171" s="77"/>
      <c r="R171" s="77"/>
      <c r="S171" s="77"/>
      <c r="T171" s="78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2" t="s">
        <v>125</v>
      </c>
      <c r="AU171" s="12" t="s">
        <v>78</v>
      </c>
    </row>
    <row r="172" spans="1:65" s="35" customFormat="1" ht="14.45" customHeight="1">
      <c r="A172" s="29"/>
      <c r="B172" s="30"/>
      <c r="C172" s="191" t="s">
        <v>241</v>
      </c>
      <c r="D172" s="191" t="s">
        <v>120</v>
      </c>
      <c r="E172" s="192" t="s">
        <v>242</v>
      </c>
      <c r="F172" s="193" t="s">
        <v>243</v>
      </c>
      <c r="G172" s="194" t="s">
        <v>135</v>
      </c>
      <c r="H172" s="195">
        <v>1</v>
      </c>
      <c r="I172" s="2">
        <v>0</v>
      </c>
      <c r="J172" s="196">
        <f>ROUND(I172*H172,0)</f>
        <v>0</v>
      </c>
      <c r="K172" s="197"/>
      <c r="L172" s="30"/>
      <c r="M172" s="198" t="s">
        <v>1</v>
      </c>
      <c r="N172" s="199" t="s">
        <v>35</v>
      </c>
      <c r="O172" s="200">
        <v>0</v>
      </c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202" t="s">
        <v>6</v>
      </c>
      <c r="AT172" s="202" t="s">
        <v>120</v>
      </c>
      <c r="AU172" s="202" t="s">
        <v>78</v>
      </c>
      <c r="AY172" s="12" t="s">
        <v>117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2" t="s">
        <v>6</v>
      </c>
      <c r="BK172" s="203">
        <f>ROUND(I172*H172,0)</f>
        <v>0</v>
      </c>
      <c r="BL172" s="12" t="s">
        <v>6</v>
      </c>
      <c r="BM172" s="202" t="s">
        <v>244</v>
      </c>
    </row>
    <row r="173" spans="1:65" s="35" customFormat="1">
      <c r="A173" s="29"/>
      <c r="B173" s="30"/>
      <c r="C173" s="29"/>
      <c r="D173" s="204" t="s">
        <v>125</v>
      </c>
      <c r="E173" s="29"/>
      <c r="F173" s="205" t="s">
        <v>245</v>
      </c>
      <c r="G173" s="29"/>
      <c r="H173" s="29"/>
      <c r="I173" s="6"/>
      <c r="J173" s="29"/>
      <c r="K173" s="29"/>
      <c r="L173" s="30"/>
      <c r="M173" s="206"/>
      <c r="N173" s="207"/>
      <c r="O173" s="77"/>
      <c r="P173" s="77"/>
      <c r="Q173" s="77"/>
      <c r="R173" s="77"/>
      <c r="S173" s="77"/>
      <c r="T173" s="78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2" t="s">
        <v>125</v>
      </c>
      <c r="AU173" s="12" t="s">
        <v>78</v>
      </c>
    </row>
    <row r="174" spans="1:65" s="35" customFormat="1" ht="14.45" customHeight="1">
      <c r="A174" s="29"/>
      <c r="B174" s="30"/>
      <c r="C174" s="191" t="s">
        <v>246</v>
      </c>
      <c r="D174" s="191" t="s">
        <v>120</v>
      </c>
      <c r="E174" s="192" t="s">
        <v>247</v>
      </c>
      <c r="F174" s="193" t="s">
        <v>248</v>
      </c>
      <c r="G174" s="194" t="s">
        <v>135</v>
      </c>
      <c r="H174" s="195">
        <v>1</v>
      </c>
      <c r="I174" s="2">
        <v>0</v>
      </c>
      <c r="J174" s="196">
        <f>ROUND(I174*H174,0)</f>
        <v>0</v>
      </c>
      <c r="K174" s="197"/>
      <c r="L174" s="30"/>
      <c r="M174" s="198" t="s">
        <v>1</v>
      </c>
      <c r="N174" s="199" t="s">
        <v>35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202" t="s">
        <v>6</v>
      </c>
      <c r="AT174" s="202" t="s">
        <v>120</v>
      </c>
      <c r="AU174" s="202" t="s">
        <v>78</v>
      </c>
      <c r="AY174" s="12" t="s">
        <v>117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2" t="s">
        <v>6</v>
      </c>
      <c r="BK174" s="203">
        <f>ROUND(I174*H174,0)</f>
        <v>0</v>
      </c>
      <c r="BL174" s="12" t="s">
        <v>6</v>
      </c>
      <c r="BM174" s="202" t="s">
        <v>249</v>
      </c>
    </row>
    <row r="175" spans="1:65" s="35" customFormat="1">
      <c r="A175" s="29"/>
      <c r="B175" s="30"/>
      <c r="C175" s="29"/>
      <c r="D175" s="204" t="s">
        <v>125</v>
      </c>
      <c r="E175" s="29"/>
      <c r="F175" s="205" t="s">
        <v>250</v>
      </c>
      <c r="G175" s="29"/>
      <c r="H175" s="29"/>
      <c r="I175" s="6"/>
      <c r="J175" s="29"/>
      <c r="K175" s="29"/>
      <c r="L175" s="30"/>
      <c r="M175" s="206"/>
      <c r="N175" s="207"/>
      <c r="O175" s="77"/>
      <c r="P175" s="77"/>
      <c r="Q175" s="77"/>
      <c r="R175" s="77"/>
      <c r="S175" s="77"/>
      <c r="T175" s="78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T175" s="12" t="s">
        <v>125</v>
      </c>
      <c r="AU175" s="12" t="s">
        <v>78</v>
      </c>
    </row>
    <row r="176" spans="1:65" s="35" customFormat="1" ht="37.9" customHeight="1">
      <c r="A176" s="29"/>
      <c r="B176" s="30"/>
      <c r="C176" s="191" t="s">
        <v>251</v>
      </c>
      <c r="D176" s="191" t="s">
        <v>120</v>
      </c>
      <c r="E176" s="192" t="s">
        <v>252</v>
      </c>
      <c r="F176" s="193" t="s">
        <v>253</v>
      </c>
      <c r="G176" s="194" t="s">
        <v>135</v>
      </c>
      <c r="H176" s="195">
        <v>1</v>
      </c>
      <c r="I176" s="2">
        <v>0</v>
      </c>
      <c r="J176" s="196">
        <f>ROUND(I176*H176,0)</f>
        <v>0</v>
      </c>
      <c r="K176" s="197"/>
      <c r="L176" s="30"/>
      <c r="M176" s="198" t="s">
        <v>1</v>
      </c>
      <c r="N176" s="199" t="s">
        <v>35</v>
      </c>
      <c r="O176" s="200">
        <v>0</v>
      </c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202" t="s">
        <v>6</v>
      </c>
      <c r="AT176" s="202" t="s">
        <v>120</v>
      </c>
      <c r="AU176" s="202" t="s">
        <v>78</v>
      </c>
      <c r="AY176" s="12" t="s">
        <v>117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2" t="s">
        <v>6</v>
      </c>
      <c r="BK176" s="203">
        <f>ROUND(I176*H176,0)</f>
        <v>0</v>
      </c>
      <c r="BL176" s="12" t="s">
        <v>6</v>
      </c>
      <c r="BM176" s="202" t="s">
        <v>254</v>
      </c>
    </row>
    <row r="177" spans="1:65" s="35" customFormat="1">
      <c r="A177" s="29"/>
      <c r="B177" s="30"/>
      <c r="C177" s="29"/>
      <c r="D177" s="204" t="s">
        <v>125</v>
      </c>
      <c r="E177" s="29"/>
      <c r="F177" s="205" t="s">
        <v>255</v>
      </c>
      <c r="G177" s="29"/>
      <c r="H177" s="29"/>
      <c r="I177" s="6"/>
      <c r="J177" s="29"/>
      <c r="K177" s="29"/>
      <c r="L177" s="30"/>
      <c r="M177" s="206"/>
      <c r="N177" s="207"/>
      <c r="O177" s="77"/>
      <c r="P177" s="77"/>
      <c r="Q177" s="77"/>
      <c r="R177" s="77"/>
      <c r="S177" s="77"/>
      <c r="T177" s="78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2" t="s">
        <v>125</v>
      </c>
      <c r="AU177" s="12" t="s">
        <v>78</v>
      </c>
    </row>
    <row r="178" spans="1:65" s="35" customFormat="1" ht="24.2" customHeight="1">
      <c r="A178" s="29"/>
      <c r="B178" s="30"/>
      <c r="C178" s="208" t="s">
        <v>256</v>
      </c>
      <c r="D178" s="208" t="s">
        <v>232</v>
      </c>
      <c r="E178" s="209" t="s">
        <v>257</v>
      </c>
      <c r="F178" s="210" t="s">
        <v>258</v>
      </c>
      <c r="G178" s="211" t="s">
        <v>123</v>
      </c>
      <c r="H178" s="212">
        <v>2</v>
      </c>
      <c r="I178" s="3">
        <v>0</v>
      </c>
      <c r="J178" s="213">
        <f>ROUND(I178*H178,0)</f>
        <v>0</v>
      </c>
      <c r="K178" s="214"/>
      <c r="L178" s="215"/>
      <c r="M178" s="216" t="s">
        <v>1</v>
      </c>
      <c r="N178" s="217" t="s">
        <v>35</v>
      </c>
      <c r="O178" s="200">
        <v>0</v>
      </c>
      <c r="P178" s="200">
        <f>O178*H178</f>
        <v>0</v>
      </c>
      <c r="Q178" s="200">
        <v>5.9999999999999995E-4</v>
      </c>
      <c r="R178" s="200">
        <f>Q178*H178</f>
        <v>1.1999999999999999E-3</v>
      </c>
      <c r="S178" s="200">
        <v>0</v>
      </c>
      <c r="T178" s="20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202" t="s">
        <v>78</v>
      </c>
      <c r="AT178" s="202" t="s">
        <v>232</v>
      </c>
      <c r="AU178" s="202" t="s">
        <v>78</v>
      </c>
      <c r="AY178" s="12" t="s">
        <v>117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2" t="s">
        <v>6</v>
      </c>
      <c r="BK178" s="203">
        <f>ROUND(I178*H178,0)</f>
        <v>0</v>
      </c>
      <c r="BL178" s="12" t="s">
        <v>6</v>
      </c>
      <c r="BM178" s="202" t="s">
        <v>259</v>
      </c>
    </row>
    <row r="179" spans="1:65" s="35" customFormat="1">
      <c r="A179" s="29"/>
      <c r="B179" s="30"/>
      <c r="C179" s="29"/>
      <c r="D179" s="204" t="s">
        <v>125</v>
      </c>
      <c r="E179" s="29"/>
      <c r="F179" s="205" t="s">
        <v>260</v>
      </c>
      <c r="G179" s="29"/>
      <c r="H179" s="29"/>
      <c r="I179" s="6"/>
      <c r="J179" s="29"/>
      <c r="K179" s="29"/>
      <c r="L179" s="30"/>
      <c r="M179" s="206"/>
      <c r="N179" s="207"/>
      <c r="O179" s="77"/>
      <c r="P179" s="77"/>
      <c r="Q179" s="77"/>
      <c r="R179" s="77"/>
      <c r="S179" s="77"/>
      <c r="T179" s="78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2" t="s">
        <v>125</v>
      </c>
      <c r="AU179" s="12" t="s">
        <v>78</v>
      </c>
    </row>
    <row r="180" spans="1:65" s="35" customFormat="1" ht="14.45" customHeight="1">
      <c r="A180" s="29"/>
      <c r="B180" s="30"/>
      <c r="C180" s="208" t="s">
        <v>261</v>
      </c>
      <c r="D180" s="208" t="s">
        <v>232</v>
      </c>
      <c r="E180" s="209" t="s">
        <v>262</v>
      </c>
      <c r="F180" s="210" t="s">
        <v>263</v>
      </c>
      <c r="G180" s="211" t="s">
        <v>123</v>
      </c>
      <c r="H180" s="212">
        <v>2</v>
      </c>
      <c r="I180" s="3">
        <v>0</v>
      </c>
      <c r="J180" s="213">
        <f>ROUND(I180*H180,0)</f>
        <v>0</v>
      </c>
      <c r="K180" s="214"/>
      <c r="L180" s="215"/>
      <c r="M180" s="216" t="s">
        <v>1</v>
      </c>
      <c r="N180" s="217" t="s">
        <v>35</v>
      </c>
      <c r="O180" s="200">
        <v>0</v>
      </c>
      <c r="P180" s="200">
        <f>O180*H180</f>
        <v>0</v>
      </c>
      <c r="Q180" s="200">
        <v>8.8000000000000003E-4</v>
      </c>
      <c r="R180" s="200">
        <f>Q180*H180</f>
        <v>1.7600000000000001E-3</v>
      </c>
      <c r="S180" s="200">
        <v>0</v>
      </c>
      <c r="T180" s="201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202" t="s">
        <v>78</v>
      </c>
      <c r="AT180" s="202" t="s">
        <v>232</v>
      </c>
      <c r="AU180" s="202" t="s">
        <v>78</v>
      </c>
      <c r="AY180" s="12" t="s">
        <v>117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2" t="s">
        <v>6</v>
      </c>
      <c r="BK180" s="203">
        <f>ROUND(I180*H180,0)</f>
        <v>0</v>
      </c>
      <c r="BL180" s="12" t="s">
        <v>6</v>
      </c>
      <c r="BM180" s="202" t="s">
        <v>264</v>
      </c>
    </row>
    <row r="181" spans="1:65" s="35" customFormat="1">
      <c r="A181" s="29"/>
      <c r="B181" s="30"/>
      <c r="C181" s="29"/>
      <c r="D181" s="204" t="s">
        <v>125</v>
      </c>
      <c r="E181" s="29"/>
      <c r="F181" s="205" t="s">
        <v>265</v>
      </c>
      <c r="G181" s="29"/>
      <c r="H181" s="29"/>
      <c r="I181" s="6"/>
      <c r="J181" s="29"/>
      <c r="K181" s="29"/>
      <c r="L181" s="30"/>
      <c r="M181" s="206"/>
      <c r="N181" s="207"/>
      <c r="O181" s="77"/>
      <c r="P181" s="77"/>
      <c r="Q181" s="77"/>
      <c r="R181" s="77"/>
      <c r="S181" s="77"/>
      <c r="T181" s="78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2" t="s">
        <v>125</v>
      </c>
      <c r="AU181" s="12" t="s">
        <v>78</v>
      </c>
    </row>
    <row r="182" spans="1:65" s="35" customFormat="1" ht="14.45" customHeight="1">
      <c r="A182" s="29"/>
      <c r="B182" s="30"/>
      <c r="C182" s="208" t="s">
        <v>266</v>
      </c>
      <c r="D182" s="208" t="s">
        <v>232</v>
      </c>
      <c r="E182" s="209" t="s">
        <v>267</v>
      </c>
      <c r="F182" s="210" t="s">
        <v>268</v>
      </c>
      <c r="G182" s="211" t="s">
        <v>123</v>
      </c>
      <c r="H182" s="212">
        <v>4</v>
      </c>
      <c r="I182" s="3">
        <v>0</v>
      </c>
      <c r="J182" s="213">
        <f>ROUND(I182*H182,0)</f>
        <v>0</v>
      </c>
      <c r="K182" s="214"/>
      <c r="L182" s="215"/>
      <c r="M182" s="216" t="s">
        <v>1</v>
      </c>
      <c r="N182" s="217" t="s">
        <v>35</v>
      </c>
      <c r="O182" s="200">
        <v>0</v>
      </c>
      <c r="P182" s="200">
        <f>O182*H182</f>
        <v>0</v>
      </c>
      <c r="Q182" s="200">
        <v>3.4000000000000002E-4</v>
      </c>
      <c r="R182" s="200">
        <f>Q182*H182</f>
        <v>1.3600000000000001E-3</v>
      </c>
      <c r="S182" s="200">
        <v>0</v>
      </c>
      <c r="T182" s="201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202" t="s">
        <v>78</v>
      </c>
      <c r="AT182" s="202" t="s">
        <v>232</v>
      </c>
      <c r="AU182" s="202" t="s">
        <v>78</v>
      </c>
      <c r="AY182" s="12" t="s">
        <v>117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2" t="s">
        <v>6</v>
      </c>
      <c r="BK182" s="203">
        <f>ROUND(I182*H182,0)</f>
        <v>0</v>
      </c>
      <c r="BL182" s="12" t="s">
        <v>6</v>
      </c>
      <c r="BM182" s="202" t="s">
        <v>269</v>
      </c>
    </row>
    <row r="183" spans="1:65" s="35" customFormat="1" ht="19.5">
      <c r="A183" s="29"/>
      <c r="B183" s="30"/>
      <c r="C183" s="29"/>
      <c r="D183" s="204" t="s">
        <v>125</v>
      </c>
      <c r="E183" s="29"/>
      <c r="F183" s="205" t="s">
        <v>270</v>
      </c>
      <c r="G183" s="29"/>
      <c r="H183" s="29"/>
      <c r="I183" s="6"/>
      <c r="J183" s="29"/>
      <c r="K183" s="29"/>
      <c r="L183" s="30"/>
      <c r="M183" s="206"/>
      <c r="N183" s="207"/>
      <c r="O183" s="77"/>
      <c r="P183" s="77"/>
      <c r="Q183" s="77"/>
      <c r="R183" s="77"/>
      <c r="S183" s="77"/>
      <c r="T183" s="78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2" t="s">
        <v>125</v>
      </c>
      <c r="AU183" s="12" t="s">
        <v>78</v>
      </c>
    </row>
    <row r="184" spans="1:65" s="35" customFormat="1" ht="24.2" customHeight="1">
      <c r="A184" s="29"/>
      <c r="B184" s="30"/>
      <c r="C184" s="208" t="s">
        <v>271</v>
      </c>
      <c r="D184" s="208" t="s">
        <v>232</v>
      </c>
      <c r="E184" s="209" t="s">
        <v>272</v>
      </c>
      <c r="F184" s="210" t="s">
        <v>273</v>
      </c>
      <c r="G184" s="211" t="s">
        <v>123</v>
      </c>
      <c r="H184" s="212">
        <v>2</v>
      </c>
      <c r="I184" s="3">
        <v>0</v>
      </c>
      <c r="J184" s="213">
        <f>ROUND(I184*H184,0)</f>
        <v>0</v>
      </c>
      <c r="K184" s="214"/>
      <c r="L184" s="215"/>
      <c r="M184" s="216" t="s">
        <v>1</v>
      </c>
      <c r="N184" s="217" t="s">
        <v>35</v>
      </c>
      <c r="O184" s="200">
        <v>0</v>
      </c>
      <c r="P184" s="200">
        <f>O184*H184</f>
        <v>0</v>
      </c>
      <c r="Q184" s="200">
        <v>5.5999999999999995E-4</v>
      </c>
      <c r="R184" s="200">
        <f>Q184*H184</f>
        <v>1.1199999999999999E-3</v>
      </c>
      <c r="S184" s="200">
        <v>0</v>
      </c>
      <c r="T184" s="20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202" t="s">
        <v>78</v>
      </c>
      <c r="AT184" s="202" t="s">
        <v>232</v>
      </c>
      <c r="AU184" s="202" t="s">
        <v>78</v>
      </c>
      <c r="AY184" s="12" t="s">
        <v>117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2" t="s">
        <v>6</v>
      </c>
      <c r="BK184" s="203">
        <f>ROUND(I184*H184,0)</f>
        <v>0</v>
      </c>
      <c r="BL184" s="12" t="s">
        <v>6</v>
      </c>
      <c r="BM184" s="202" t="s">
        <v>274</v>
      </c>
    </row>
    <row r="185" spans="1:65" s="35" customFormat="1" ht="19.5">
      <c r="A185" s="29"/>
      <c r="B185" s="30"/>
      <c r="C185" s="29"/>
      <c r="D185" s="204" t="s">
        <v>125</v>
      </c>
      <c r="E185" s="29"/>
      <c r="F185" s="205" t="s">
        <v>275</v>
      </c>
      <c r="G185" s="29"/>
      <c r="H185" s="29"/>
      <c r="I185" s="6"/>
      <c r="J185" s="29"/>
      <c r="K185" s="29"/>
      <c r="L185" s="30"/>
      <c r="M185" s="206"/>
      <c r="N185" s="207"/>
      <c r="O185" s="77"/>
      <c r="P185" s="77"/>
      <c r="Q185" s="77"/>
      <c r="R185" s="77"/>
      <c r="S185" s="77"/>
      <c r="T185" s="78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2" t="s">
        <v>125</v>
      </c>
      <c r="AU185" s="12" t="s">
        <v>78</v>
      </c>
    </row>
    <row r="186" spans="1:65" s="35" customFormat="1" ht="14.45" customHeight="1">
      <c r="A186" s="29"/>
      <c r="B186" s="30"/>
      <c r="C186" s="208" t="s">
        <v>276</v>
      </c>
      <c r="D186" s="208" t="s">
        <v>232</v>
      </c>
      <c r="E186" s="209" t="s">
        <v>277</v>
      </c>
      <c r="F186" s="210" t="s">
        <v>278</v>
      </c>
      <c r="G186" s="211" t="s">
        <v>279</v>
      </c>
      <c r="H186" s="212">
        <v>10.5</v>
      </c>
      <c r="I186" s="3">
        <v>0</v>
      </c>
      <c r="J186" s="213">
        <f>ROUND(I186*H186,0)</f>
        <v>0</v>
      </c>
      <c r="K186" s="214"/>
      <c r="L186" s="215"/>
      <c r="M186" s="216" t="s">
        <v>1</v>
      </c>
      <c r="N186" s="217" t="s">
        <v>35</v>
      </c>
      <c r="O186" s="200">
        <v>0</v>
      </c>
      <c r="P186" s="200">
        <f>O186*H186</f>
        <v>0</v>
      </c>
      <c r="Q186" s="200">
        <v>1.4E-3</v>
      </c>
      <c r="R186" s="200">
        <f>Q186*H186</f>
        <v>1.47E-2</v>
      </c>
      <c r="S186" s="200">
        <v>0</v>
      </c>
      <c r="T186" s="201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202" t="s">
        <v>78</v>
      </c>
      <c r="AT186" s="202" t="s">
        <v>232</v>
      </c>
      <c r="AU186" s="202" t="s">
        <v>78</v>
      </c>
      <c r="AY186" s="12" t="s">
        <v>117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2" t="s">
        <v>6</v>
      </c>
      <c r="BK186" s="203">
        <f>ROUND(I186*H186,0)</f>
        <v>0</v>
      </c>
      <c r="BL186" s="12" t="s">
        <v>6</v>
      </c>
      <c r="BM186" s="202" t="s">
        <v>280</v>
      </c>
    </row>
    <row r="187" spans="1:65" s="35" customFormat="1" ht="29.25">
      <c r="A187" s="29"/>
      <c r="B187" s="30"/>
      <c r="C187" s="29"/>
      <c r="D187" s="204" t="s">
        <v>125</v>
      </c>
      <c r="E187" s="29"/>
      <c r="F187" s="205" t="s">
        <v>281</v>
      </c>
      <c r="G187" s="29"/>
      <c r="H187" s="29"/>
      <c r="I187" s="6"/>
      <c r="J187" s="29"/>
      <c r="K187" s="29"/>
      <c r="L187" s="30"/>
      <c r="M187" s="206"/>
      <c r="N187" s="207"/>
      <c r="O187" s="77"/>
      <c r="P187" s="77"/>
      <c r="Q187" s="77"/>
      <c r="R187" s="77"/>
      <c r="S187" s="77"/>
      <c r="T187" s="78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2" t="s">
        <v>125</v>
      </c>
      <c r="AU187" s="12" t="s">
        <v>78</v>
      </c>
    </row>
    <row r="188" spans="1:65" s="35" customFormat="1" ht="14.45" customHeight="1">
      <c r="A188" s="29"/>
      <c r="B188" s="30"/>
      <c r="C188" s="208" t="s">
        <v>282</v>
      </c>
      <c r="D188" s="208" t="s">
        <v>232</v>
      </c>
      <c r="E188" s="209" t="s">
        <v>283</v>
      </c>
      <c r="F188" s="210" t="s">
        <v>284</v>
      </c>
      <c r="G188" s="211" t="s">
        <v>279</v>
      </c>
      <c r="H188" s="212">
        <v>1.5</v>
      </c>
      <c r="I188" s="3">
        <v>0</v>
      </c>
      <c r="J188" s="213">
        <f>ROUND(I188*H188,0)</f>
        <v>0</v>
      </c>
      <c r="K188" s="214"/>
      <c r="L188" s="215"/>
      <c r="M188" s="216" t="s">
        <v>1</v>
      </c>
      <c r="N188" s="217" t="s">
        <v>35</v>
      </c>
      <c r="O188" s="200">
        <v>0</v>
      </c>
      <c r="P188" s="200">
        <f>O188*H188</f>
        <v>0</v>
      </c>
      <c r="Q188" s="200">
        <v>2.4099999999999998E-3</v>
      </c>
      <c r="R188" s="200">
        <f>Q188*H188</f>
        <v>3.6149999999999997E-3</v>
      </c>
      <c r="S188" s="200">
        <v>0</v>
      </c>
      <c r="T188" s="201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202" t="s">
        <v>78</v>
      </c>
      <c r="AT188" s="202" t="s">
        <v>232</v>
      </c>
      <c r="AU188" s="202" t="s">
        <v>78</v>
      </c>
      <c r="AY188" s="12" t="s">
        <v>117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2" t="s">
        <v>6</v>
      </c>
      <c r="BK188" s="203">
        <f>ROUND(I188*H188,0)</f>
        <v>0</v>
      </c>
      <c r="BL188" s="12" t="s">
        <v>6</v>
      </c>
      <c r="BM188" s="202" t="s">
        <v>285</v>
      </c>
    </row>
    <row r="189" spans="1:65" s="35" customFormat="1">
      <c r="A189" s="29"/>
      <c r="B189" s="30"/>
      <c r="C189" s="29"/>
      <c r="D189" s="204" t="s">
        <v>125</v>
      </c>
      <c r="E189" s="29"/>
      <c r="F189" s="205" t="s">
        <v>286</v>
      </c>
      <c r="G189" s="29"/>
      <c r="H189" s="29"/>
      <c r="I189" s="6"/>
      <c r="J189" s="29"/>
      <c r="K189" s="29"/>
      <c r="L189" s="30"/>
      <c r="M189" s="206"/>
      <c r="N189" s="207"/>
      <c r="O189" s="77"/>
      <c r="P189" s="77"/>
      <c r="Q189" s="77"/>
      <c r="R189" s="77"/>
      <c r="S189" s="77"/>
      <c r="T189" s="78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2" t="s">
        <v>125</v>
      </c>
      <c r="AU189" s="12" t="s">
        <v>78</v>
      </c>
    </row>
    <row r="190" spans="1:65" s="35" customFormat="1" ht="14.45" customHeight="1">
      <c r="A190" s="29"/>
      <c r="B190" s="30"/>
      <c r="C190" s="208" t="s">
        <v>287</v>
      </c>
      <c r="D190" s="208" t="s">
        <v>232</v>
      </c>
      <c r="E190" s="209" t="s">
        <v>288</v>
      </c>
      <c r="F190" s="210" t="s">
        <v>289</v>
      </c>
      <c r="G190" s="211" t="s">
        <v>279</v>
      </c>
      <c r="H190" s="212">
        <v>2</v>
      </c>
      <c r="I190" s="3">
        <v>0</v>
      </c>
      <c r="J190" s="213">
        <f>ROUND(I190*H190,0)</f>
        <v>0</v>
      </c>
      <c r="K190" s="214"/>
      <c r="L190" s="215"/>
      <c r="M190" s="216" t="s">
        <v>1</v>
      </c>
      <c r="N190" s="217" t="s">
        <v>35</v>
      </c>
      <c r="O190" s="200">
        <v>0</v>
      </c>
      <c r="P190" s="200">
        <f>O190*H190</f>
        <v>0</v>
      </c>
      <c r="Q190" s="200">
        <v>4.6899999999999997E-3</v>
      </c>
      <c r="R190" s="200">
        <f>Q190*H190</f>
        <v>9.3799999999999994E-3</v>
      </c>
      <c r="S190" s="200">
        <v>0</v>
      </c>
      <c r="T190" s="20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202" t="s">
        <v>78</v>
      </c>
      <c r="AT190" s="202" t="s">
        <v>232</v>
      </c>
      <c r="AU190" s="202" t="s">
        <v>78</v>
      </c>
      <c r="AY190" s="12" t="s">
        <v>117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2" t="s">
        <v>6</v>
      </c>
      <c r="BK190" s="203">
        <f>ROUND(I190*H190,0)</f>
        <v>0</v>
      </c>
      <c r="BL190" s="12" t="s">
        <v>6</v>
      </c>
      <c r="BM190" s="202" t="s">
        <v>290</v>
      </c>
    </row>
    <row r="191" spans="1:65" s="35" customFormat="1">
      <c r="A191" s="29"/>
      <c r="B191" s="30"/>
      <c r="C191" s="29"/>
      <c r="D191" s="204" t="s">
        <v>125</v>
      </c>
      <c r="E191" s="29"/>
      <c r="F191" s="205" t="s">
        <v>291</v>
      </c>
      <c r="G191" s="29"/>
      <c r="H191" s="29"/>
      <c r="I191" s="6"/>
      <c r="J191" s="29"/>
      <c r="K191" s="29"/>
      <c r="L191" s="30"/>
      <c r="M191" s="206"/>
      <c r="N191" s="207"/>
      <c r="O191" s="77"/>
      <c r="P191" s="77"/>
      <c r="Q191" s="77"/>
      <c r="R191" s="77"/>
      <c r="S191" s="77"/>
      <c r="T191" s="78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2" t="s">
        <v>125</v>
      </c>
      <c r="AU191" s="12" t="s">
        <v>78</v>
      </c>
    </row>
    <row r="192" spans="1:65" s="35" customFormat="1" ht="14.45" customHeight="1">
      <c r="A192" s="29"/>
      <c r="B192" s="30"/>
      <c r="C192" s="191" t="s">
        <v>292</v>
      </c>
      <c r="D192" s="191" t="s">
        <v>120</v>
      </c>
      <c r="E192" s="192" t="s">
        <v>293</v>
      </c>
      <c r="F192" s="193" t="s">
        <v>294</v>
      </c>
      <c r="G192" s="194" t="s">
        <v>279</v>
      </c>
      <c r="H192" s="195">
        <v>5</v>
      </c>
      <c r="I192" s="2">
        <v>0</v>
      </c>
      <c r="J192" s="196">
        <f>ROUND(I192*H192,0)</f>
        <v>0</v>
      </c>
      <c r="K192" s="197"/>
      <c r="L192" s="30"/>
      <c r="M192" s="198" t="s">
        <v>1</v>
      </c>
      <c r="N192" s="199" t="s">
        <v>35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202" t="s">
        <v>6</v>
      </c>
      <c r="AT192" s="202" t="s">
        <v>120</v>
      </c>
      <c r="AU192" s="202" t="s">
        <v>78</v>
      </c>
      <c r="AY192" s="12" t="s">
        <v>117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2" t="s">
        <v>6</v>
      </c>
      <c r="BK192" s="203">
        <f>ROUND(I192*H192,0)</f>
        <v>0</v>
      </c>
      <c r="BL192" s="12" t="s">
        <v>6</v>
      </c>
      <c r="BM192" s="202" t="s">
        <v>295</v>
      </c>
    </row>
    <row r="193" spans="1:65" s="35" customFormat="1">
      <c r="A193" s="29"/>
      <c r="B193" s="30"/>
      <c r="C193" s="29"/>
      <c r="D193" s="204" t="s">
        <v>125</v>
      </c>
      <c r="E193" s="29"/>
      <c r="F193" s="205" t="s">
        <v>296</v>
      </c>
      <c r="G193" s="29"/>
      <c r="H193" s="29"/>
      <c r="I193" s="6"/>
      <c r="J193" s="29"/>
      <c r="K193" s="29"/>
      <c r="L193" s="30"/>
      <c r="M193" s="206"/>
      <c r="N193" s="207"/>
      <c r="O193" s="77"/>
      <c r="P193" s="77"/>
      <c r="Q193" s="77"/>
      <c r="R193" s="77"/>
      <c r="S193" s="77"/>
      <c r="T193" s="78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2" t="s">
        <v>125</v>
      </c>
      <c r="AU193" s="12" t="s">
        <v>78</v>
      </c>
    </row>
    <row r="194" spans="1:65" s="35" customFormat="1" ht="24.2" customHeight="1">
      <c r="A194" s="29"/>
      <c r="B194" s="30"/>
      <c r="C194" s="208" t="s">
        <v>297</v>
      </c>
      <c r="D194" s="208" t="s">
        <v>232</v>
      </c>
      <c r="E194" s="209" t="s">
        <v>298</v>
      </c>
      <c r="F194" s="210" t="s">
        <v>299</v>
      </c>
      <c r="G194" s="211" t="s">
        <v>279</v>
      </c>
      <c r="H194" s="212">
        <v>15</v>
      </c>
      <c r="I194" s="3">
        <v>0</v>
      </c>
      <c r="J194" s="213">
        <f>ROUND(I194*H194,0)</f>
        <v>0</v>
      </c>
      <c r="K194" s="214"/>
      <c r="L194" s="215"/>
      <c r="M194" s="216" t="s">
        <v>1</v>
      </c>
      <c r="N194" s="217" t="s">
        <v>35</v>
      </c>
      <c r="O194" s="200">
        <v>0</v>
      </c>
      <c r="P194" s="200">
        <f>O194*H194</f>
        <v>0</v>
      </c>
      <c r="Q194" s="200">
        <v>1.7000000000000001E-4</v>
      </c>
      <c r="R194" s="200">
        <f>Q194*H194</f>
        <v>2.5500000000000002E-3</v>
      </c>
      <c r="S194" s="200">
        <v>0</v>
      </c>
      <c r="T194" s="201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202" t="s">
        <v>78</v>
      </c>
      <c r="AT194" s="202" t="s">
        <v>232</v>
      </c>
      <c r="AU194" s="202" t="s">
        <v>78</v>
      </c>
      <c r="AY194" s="12" t="s">
        <v>117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2" t="s">
        <v>6</v>
      </c>
      <c r="BK194" s="203">
        <f>ROUND(I194*H194,0)</f>
        <v>0</v>
      </c>
      <c r="BL194" s="12" t="s">
        <v>6</v>
      </c>
      <c r="BM194" s="202" t="s">
        <v>300</v>
      </c>
    </row>
    <row r="195" spans="1:65" s="35" customFormat="1">
      <c r="A195" s="29"/>
      <c r="B195" s="30"/>
      <c r="C195" s="29"/>
      <c r="D195" s="204" t="s">
        <v>125</v>
      </c>
      <c r="E195" s="29"/>
      <c r="F195" s="205" t="s">
        <v>301</v>
      </c>
      <c r="G195" s="29"/>
      <c r="H195" s="29"/>
      <c r="I195" s="6"/>
      <c r="J195" s="29"/>
      <c r="K195" s="29"/>
      <c r="L195" s="30"/>
      <c r="M195" s="206"/>
      <c r="N195" s="207"/>
      <c r="O195" s="77"/>
      <c r="P195" s="77"/>
      <c r="Q195" s="77"/>
      <c r="R195" s="77"/>
      <c r="S195" s="77"/>
      <c r="T195" s="78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2" t="s">
        <v>125</v>
      </c>
      <c r="AU195" s="12" t="s">
        <v>78</v>
      </c>
    </row>
    <row r="196" spans="1:65" s="35" customFormat="1" ht="14.45" customHeight="1">
      <c r="A196" s="29"/>
      <c r="B196" s="30"/>
      <c r="C196" s="191" t="s">
        <v>302</v>
      </c>
      <c r="D196" s="191" t="s">
        <v>120</v>
      </c>
      <c r="E196" s="192" t="s">
        <v>303</v>
      </c>
      <c r="F196" s="193" t="s">
        <v>304</v>
      </c>
      <c r="G196" s="194" t="s">
        <v>135</v>
      </c>
      <c r="H196" s="195">
        <v>2</v>
      </c>
      <c r="I196" s="2">
        <v>0</v>
      </c>
      <c r="J196" s="196">
        <f>ROUND(I196*H196,0)</f>
        <v>0</v>
      </c>
      <c r="K196" s="197"/>
      <c r="L196" s="30"/>
      <c r="M196" s="198" t="s">
        <v>1</v>
      </c>
      <c r="N196" s="199" t="s">
        <v>35</v>
      </c>
      <c r="O196" s="200">
        <v>0</v>
      </c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29"/>
      <c r="V196" s="29"/>
      <c r="W196" s="128"/>
      <c r="X196" s="29"/>
      <c r="Y196" s="29"/>
      <c r="Z196" s="29"/>
      <c r="AA196" s="29"/>
      <c r="AB196" s="29"/>
      <c r="AC196" s="29"/>
      <c r="AD196" s="29"/>
      <c r="AE196" s="29"/>
      <c r="AR196" s="202" t="s">
        <v>6</v>
      </c>
      <c r="AT196" s="202" t="s">
        <v>120</v>
      </c>
      <c r="AU196" s="202" t="s">
        <v>78</v>
      </c>
      <c r="AY196" s="12" t="s">
        <v>117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2" t="s">
        <v>6</v>
      </c>
      <c r="BK196" s="203">
        <f>ROUND(I196*H196,0)</f>
        <v>0</v>
      </c>
      <c r="BL196" s="12" t="s">
        <v>6</v>
      </c>
      <c r="BM196" s="202" t="s">
        <v>305</v>
      </c>
    </row>
    <row r="197" spans="1:65" s="35" customFormat="1">
      <c r="A197" s="29"/>
      <c r="B197" s="30"/>
      <c r="C197" s="29"/>
      <c r="D197" s="204" t="s">
        <v>125</v>
      </c>
      <c r="E197" s="29"/>
      <c r="F197" s="205" t="s">
        <v>306</v>
      </c>
      <c r="G197" s="29"/>
      <c r="H197" s="29"/>
      <c r="I197" s="6"/>
      <c r="J197" s="29"/>
      <c r="K197" s="29"/>
      <c r="L197" s="30"/>
      <c r="M197" s="206"/>
      <c r="N197" s="207"/>
      <c r="O197" s="77"/>
      <c r="P197" s="77"/>
      <c r="Q197" s="77"/>
      <c r="R197" s="77"/>
      <c r="S197" s="77"/>
      <c r="T197" s="78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2" t="s">
        <v>125</v>
      </c>
      <c r="AU197" s="12" t="s">
        <v>78</v>
      </c>
    </row>
    <row r="198" spans="1:65" s="35" customFormat="1" ht="14.45" customHeight="1">
      <c r="A198" s="29"/>
      <c r="B198" s="30"/>
      <c r="C198" s="191" t="s">
        <v>307</v>
      </c>
      <c r="D198" s="191" t="s">
        <v>120</v>
      </c>
      <c r="E198" s="192" t="s">
        <v>308</v>
      </c>
      <c r="F198" s="193" t="s">
        <v>309</v>
      </c>
      <c r="G198" s="194" t="s">
        <v>135</v>
      </c>
      <c r="H198" s="195">
        <v>4</v>
      </c>
      <c r="I198" s="2">
        <v>0</v>
      </c>
      <c r="J198" s="196">
        <f>ROUND(I198*H198,0)</f>
        <v>0</v>
      </c>
      <c r="K198" s="197"/>
      <c r="L198" s="30"/>
      <c r="M198" s="198" t="s">
        <v>1</v>
      </c>
      <c r="N198" s="199" t="s">
        <v>35</v>
      </c>
      <c r="O198" s="200">
        <v>0</v>
      </c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202" t="s">
        <v>6</v>
      </c>
      <c r="AT198" s="202" t="s">
        <v>120</v>
      </c>
      <c r="AU198" s="202" t="s">
        <v>78</v>
      </c>
      <c r="AY198" s="12" t="s">
        <v>117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2" t="s">
        <v>6</v>
      </c>
      <c r="BK198" s="203">
        <f>ROUND(I198*H198,0)</f>
        <v>0</v>
      </c>
      <c r="BL198" s="12" t="s">
        <v>6</v>
      </c>
      <c r="BM198" s="202" t="s">
        <v>310</v>
      </c>
    </row>
    <row r="199" spans="1:65" s="35" customFormat="1" ht="19.5">
      <c r="A199" s="29"/>
      <c r="B199" s="30"/>
      <c r="C199" s="29"/>
      <c r="D199" s="204" t="s">
        <v>125</v>
      </c>
      <c r="E199" s="29"/>
      <c r="F199" s="205" t="s">
        <v>311</v>
      </c>
      <c r="G199" s="29"/>
      <c r="H199" s="29"/>
      <c r="I199" s="6"/>
      <c r="J199" s="29"/>
      <c r="K199" s="29"/>
      <c r="L199" s="30"/>
      <c r="M199" s="206"/>
      <c r="N199" s="207"/>
      <c r="O199" s="77"/>
      <c r="P199" s="77"/>
      <c r="Q199" s="77"/>
      <c r="R199" s="77"/>
      <c r="S199" s="77"/>
      <c r="T199" s="78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2" t="s">
        <v>125</v>
      </c>
      <c r="AU199" s="12" t="s">
        <v>78</v>
      </c>
    </row>
    <row r="200" spans="1:65" s="35" customFormat="1" ht="14.45" customHeight="1">
      <c r="A200" s="29"/>
      <c r="B200" s="30"/>
      <c r="C200" s="191" t="s">
        <v>312</v>
      </c>
      <c r="D200" s="191" t="s">
        <v>120</v>
      </c>
      <c r="E200" s="192" t="s">
        <v>313</v>
      </c>
      <c r="F200" s="193" t="s">
        <v>314</v>
      </c>
      <c r="G200" s="194" t="s">
        <v>279</v>
      </c>
      <c r="H200" s="195">
        <v>10</v>
      </c>
      <c r="I200" s="2">
        <v>0</v>
      </c>
      <c r="J200" s="196">
        <f>ROUND(I200*H200,0)</f>
        <v>0</v>
      </c>
      <c r="K200" s="197"/>
      <c r="L200" s="30"/>
      <c r="M200" s="198" t="s">
        <v>1</v>
      </c>
      <c r="N200" s="199" t="s">
        <v>35</v>
      </c>
      <c r="O200" s="200">
        <v>0</v>
      </c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202" t="s">
        <v>6</v>
      </c>
      <c r="AT200" s="202" t="s">
        <v>120</v>
      </c>
      <c r="AU200" s="202" t="s">
        <v>78</v>
      </c>
      <c r="AY200" s="12" t="s">
        <v>117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2" t="s">
        <v>6</v>
      </c>
      <c r="BK200" s="203">
        <f>ROUND(I200*H200,0)</f>
        <v>0</v>
      </c>
      <c r="BL200" s="12" t="s">
        <v>6</v>
      </c>
      <c r="BM200" s="202" t="s">
        <v>315</v>
      </c>
    </row>
    <row r="201" spans="1:65" s="35" customFormat="1" ht="29.25">
      <c r="A201" s="29"/>
      <c r="B201" s="30"/>
      <c r="C201" s="29"/>
      <c r="D201" s="204" t="s">
        <v>125</v>
      </c>
      <c r="E201" s="29"/>
      <c r="F201" s="205" t="s">
        <v>316</v>
      </c>
      <c r="G201" s="29"/>
      <c r="H201" s="29"/>
      <c r="I201" s="6"/>
      <c r="J201" s="29"/>
      <c r="K201" s="29"/>
      <c r="L201" s="30"/>
      <c r="M201" s="206"/>
      <c r="N201" s="207"/>
      <c r="O201" s="77"/>
      <c r="P201" s="77"/>
      <c r="Q201" s="77"/>
      <c r="R201" s="77"/>
      <c r="S201" s="77"/>
      <c r="T201" s="78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T201" s="12" t="s">
        <v>125</v>
      </c>
      <c r="AU201" s="12" t="s">
        <v>78</v>
      </c>
    </row>
    <row r="202" spans="1:65" s="35" customFormat="1" ht="14.45" customHeight="1">
      <c r="A202" s="29"/>
      <c r="B202" s="30"/>
      <c r="C202" s="191" t="s">
        <v>317</v>
      </c>
      <c r="D202" s="191" t="s">
        <v>120</v>
      </c>
      <c r="E202" s="192" t="s">
        <v>318</v>
      </c>
      <c r="F202" s="193" t="s">
        <v>319</v>
      </c>
      <c r="G202" s="194" t="s">
        <v>123</v>
      </c>
      <c r="H202" s="195">
        <v>3</v>
      </c>
      <c r="I202" s="2">
        <v>0</v>
      </c>
      <c r="J202" s="196">
        <f>ROUND(I202*H202,0)</f>
        <v>0</v>
      </c>
      <c r="K202" s="197"/>
      <c r="L202" s="30"/>
      <c r="M202" s="198" t="s">
        <v>1</v>
      </c>
      <c r="N202" s="199" t="s">
        <v>35</v>
      </c>
      <c r="O202" s="200">
        <v>0</v>
      </c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202" t="s">
        <v>6</v>
      </c>
      <c r="AT202" s="202" t="s">
        <v>120</v>
      </c>
      <c r="AU202" s="202" t="s">
        <v>78</v>
      </c>
      <c r="AY202" s="12" t="s">
        <v>117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2" t="s">
        <v>6</v>
      </c>
      <c r="BK202" s="203">
        <f>ROUND(I202*H202,0)</f>
        <v>0</v>
      </c>
      <c r="BL202" s="12" t="s">
        <v>6</v>
      </c>
      <c r="BM202" s="202" t="s">
        <v>320</v>
      </c>
    </row>
    <row r="203" spans="1:65" s="35" customFormat="1" ht="19.5">
      <c r="A203" s="29"/>
      <c r="B203" s="30"/>
      <c r="C203" s="29"/>
      <c r="D203" s="204" t="s">
        <v>125</v>
      </c>
      <c r="E203" s="29"/>
      <c r="F203" s="205" t="s">
        <v>321</v>
      </c>
      <c r="G203" s="29"/>
      <c r="H203" s="29"/>
      <c r="I203" s="6"/>
      <c r="J203" s="29"/>
      <c r="K203" s="29"/>
      <c r="L203" s="30"/>
      <c r="M203" s="206"/>
      <c r="N203" s="207"/>
      <c r="O203" s="77"/>
      <c r="P203" s="77"/>
      <c r="Q203" s="77"/>
      <c r="R203" s="77"/>
      <c r="S203" s="77"/>
      <c r="T203" s="78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2" t="s">
        <v>125</v>
      </c>
      <c r="AU203" s="12" t="s">
        <v>78</v>
      </c>
    </row>
    <row r="204" spans="1:65" s="35" customFormat="1" ht="14.45" customHeight="1">
      <c r="A204" s="29"/>
      <c r="B204" s="30"/>
      <c r="C204" s="191" t="s">
        <v>322</v>
      </c>
      <c r="D204" s="191" t="s">
        <v>120</v>
      </c>
      <c r="E204" s="192" t="s">
        <v>323</v>
      </c>
      <c r="F204" s="193" t="s">
        <v>324</v>
      </c>
      <c r="G204" s="194" t="s">
        <v>279</v>
      </c>
      <c r="H204" s="195">
        <v>9.5</v>
      </c>
      <c r="I204" s="2">
        <v>0</v>
      </c>
      <c r="J204" s="196">
        <f>ROUND(I204*H204,0)</f>
        <v>0</v>
      </c>
      <c r="K204" s="197"/>
      <c r="L204" s="30"/>
      <c r="M204" s="198" t="s">
        <v>1</v>
      </c>
      <c r="N204" s="199" t="s">
        <v>35</v>
      </c>
      <c r="O204" s="200">
        <v>0</v>
      </c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202" t="s">
        <v>6</v>
      </c>
      <c r="AT204" s="202" t="s">
        <v>120</v>
      </c>
      <c r="AU204" s="202" t="s">
        <v>78</v>
      </c>
      <c r="AY204" s="12" t="s">
        <v>117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2" t="s">
        <v>6</v>
      </c>
      <c r="BK204" s="203">
        <f>ROUND(I204*H204,0)</f>
        <v>0</v>
      </c>
      <c r="BL204" s="12" t="s">
        <v>6</v>
      </c>
      <c r="BM204" s="202" t="s">
        <v>325</v>
      </c>
    </row>
    <row r="205" spans="1:65" s="35" customFormat="1" ht="19.5">
      <c r="A205" s="29"/>
      <c r="B205" s="30"/>
      <c r="C205" s="29"/>
      <c r="D205" s="204" t="s">
        <v>125</v>
      </c>
      <c r="E205" s="29"/>
      <c r="F205" s="205" t="s">
        <v>326</v>
      </c>
      <c r="G205" s="29"/>
      <c r="H205" s="29"/>
      <c r="I205" s="6"/>
      <c r="J205" s="29"/>
      <c r="K205" s="29"/>
      <c r="L205" s="30"/>
      <c r="M205" s="206"/>
      <c r="N205" s="207"/>
      <c r="O205" s="77"/>
      <c r="P205" s="77"/>
      <c r="Q205" s="77"/>
      <c r="R205" s="77"/>
      <c r="S205" s="77"/>
      <c r="T205" s="78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2" t="s">
        <v>125</v>
      </c>
      <c r="AU205" s="12" t="s">
        <v>78</v>
      </c>
    </row>
    <row r="206" spans="1:65" s="35" customFormat="1" ht="14.45" customHeight="1">
      <c r="A206" s="29"/>
      <c r="B206" s="30"/>
      <c r="C206" s="191" t="s">
        <v>327</v>
      </c>
      <c r="D206" s="191" t="s">
        <v>120</v>
      </c>
      <c r="E206" s="192" t="s">
        <v>328</v>
      </c>
      <c r="F206" s="193" t="s">
        <v>329</v>
      </c>
      <c r="G206" s="194" t="s">
        <v>135</v>
      </c>
      <c r="H206" s="195">
        <v>5</v>
      </c>
      <c r="I206" s="2">
        <v>0</v>
      </c>
      <c r="J206" s="196">
        <f>ROUND(I206*H206,0)</f>
        <v>0</v>
      </c>
      <c r="K206" s="197"/>
      <c r="L206" s="30"/>
      <c r="M206" s="198" t="s">
        <v>1</v>
      </c>
      <c r="N206" s="199" t="s">
        <v>35</v>
      </c>
      <c r="O206" s="200">
        <v>0</v>
      </c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202" t="s">
        <v>6</v>
      </c>
      <c r="AT206" s="202" t="s">
        <v>120</v>
      </c>
      <c r="AU206" s="202" t="s">
        <v>78</v>
      </c>
      <c r="AY206" s="12" t="s">
        <v>117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2" t="s">
        <v>6</v>
      </c>
      <c r="BK206" s="203">
        <f>ROUND(I206*H206,0)</f>
        <v>0</v>
      </c>
      <c r="BL206" s="12" t="s">
        <v>6</v>
      </c>
      <c r="BM206" s="202" t="s">
        <v>330</v>
      </c>
    </row>
    <row r="207" spans="1:65" s="35" customFormat="1" ht="29.25">
      <c r="A207" s="29"/>
      <c r="B207" s="30"/>
      <c r="C207" s="29"/>
      <c r="D207" s="204" t="s">
        <v>125</v>
      </c>
      <c r="E207" s="29"/>
      <c r="F207" s="205" t="s">
        <v>331</v>
      </c>
      <c r="G207" s="29"/>
      <c r="H207" s="29"/>
      <c r="I207" s="6"/>
      <c r="J207" s="29"/>
      <c r="K207" s="29"/>
      <c r="L207" s="30"/>
      <c r="M207" s="206"/>
      <c r="N207" s="207"/>
      <c r="O207" s="77"/>
      <c r="P207" s="77"/>
      <c r="Q207" s="77"/>
      <c r="R207" s="77"/>
      <c r="S207" s="77"/>
      <c r="T207" s="78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2" t="s">
        <v>125</v>
      </c>
      <c r="AU207" s="12" t="s">
        <v>78</v>
      </c>
    </row>
    <row r="208" spans="1:65" s="35" customFormat="1" ht="14.45" customHeight="1">
      <c r="A208" s="29"/>
      <c r="B208" s="30"/>
      <c r="C208" s="191" t="s">
        <v>332</v>
      </c>
      <c r="D208" s="191" t="s">
        <v>120</v>
      </c>
      <c r="E208" s="192" t="s">
        <v>333</v>
      </c>
      <c r="F208" s="193" t="s">
        <v>334</v>
      </c>
      <c r="G208" s="194" t="s">
        <v>129</v>
      </c>
      <c r="H208" s="195">
        <v>1</v>
      </c>
      <c r="I208" s="2">
        <v>0</v>
      </c>
      <c r="J208" s="196">
        <f>ROUND(I208*H208,0)</f>
        <v>0</v>
      </c>
      <c r="K208" s="197"/>
      <c r="L208" s="30"/>
      <c r="M208" s="198" t="s">
        <v>1</v>
      </c>
      <c r="N208" s="199" t="s">
        <v>35</v>
      </c>
      <c r="O208" s="200">
        <v>0</v>
      </c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202" t="s">
        <v>6</v>
      </c>
      <c r="AT208" s="202" t="s">
        <v>120</v>
      </c>
      <c r="AU208" s="202" t="s">
        <v>78</v>
      </c>
      <c r="AY208" s="12" t="s">
        <v>117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2" t="s">
        <v>6</v>
      </c>
      <c r="BK208" s="203">
        <f>ROUND(I208*H208,0)</f>
        <v>0</v>
      </c>
      <c r="BL208" s="12" t="s">
        <v>6</v>
      </c>
      <c r="BM208" s="202" t="s">
        <v>335</v>
      </c>
    </row>
    <row r="209" spans="1:65" s="35" customFormat="1">
      <c r="A209" s="29"/>
      <c r="B209" s="30"/>
      <c r="C209" s="29"/>
      <c r="D209" s="204" t="s">
        <v>125</v>
      </c>
      <c r="E209" s="29"/>
      <c r="F209" s="205" t="s">
        <v>334</v>
      </c>
      <c r="G209" s="29"/>
      <c r="H209" s="29"/>
      <c r="I209" s="6"/>
      <c r="J209" s="29"/>
      <c r="K209" s="29"/>
      <c r="L209" s="30"/>
      <c r="M209" s="206"/>
      <c r="N209" s="207"/>
      <c r="O209" s="77"/>
      <c r="P209" s="77"/>
      <c r="Q209" s="77"/>
      <c r="R209" s="77"/>
      <c r="S209" s="77"/>
      <c r="T209" s="78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2" t="s">
        <v>125</v>
      </c>
      <c r="AU209" s="12" t="s">
        <v>78</v>
      </c>
    </row>
    <row r="210" spans="1:65" s="35" customFormat="1" ht="14.45" customHeight="1">
      <c r="A210" s="29"/>
      <c r="B210" s="30"/>
      <c r="C210" s="191" t="s">
        <v>336</v>
      </c>
      <c r="D210" s="191" t="s">
        <v>120</v>
      </c>
      <c r="E210" s="192" t="s">
        <v>337</v>
      </c>
      <c r="F210" s="193" t="s">
        <v>338</v>
      </c>
      <c r="G210" s="194" t="s">
        <v>129</v>
      </c>
      <c r="H210" s="195">
        <v>1</v>
      </c>
      <c r="I210" s="2">
        <v>0</v>
      </c>
      <c r="J210" s="196">
        <f>ROUND(I210*H210,0)</f>
        <v>0</v>
      </c>
      <c r="K210" s="197"/>
      <c r="L210" s="30"/>
      <c r="M210" s="198" t="s">
        <v>1</v>
      </c>
      <c r="N210" s="199" t="s">
        <v>35</v>
      </c>
      <c r="O210" s="200">
        <v>0</v>
      </c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202" t="s">
        <v>6</v>
      </c>
      <c r="AT210" s="202" t="s">
        <v>120</v>
      </c>
      <c r="AU210" s="202" t="s">
        <v>78</v>
      </c>
      <c r="AY210" s="12" t="s">
        <v>117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2" t="s">
        <v>6</v>
      </c>
      <c r="BK210" s="203">
        <f>ROUND(I210*H210,0)</f>
        <v>0</v>
      </c>
      <c r="BL210" s="12" t="s">
        <v>6</v>
      </c>
      <c r="BM210" s="202" t="s">
        <v>339</v>
      </c>
    </row>
    <row r="211" spans="1:65" s="35" customFormat="1">
      <c r="A211" s="29"/>
      <c r="B211" s="30"/>
      <c r="C211" s="29"/>
      <c r="D211" s="204" t="s">
        <v>125</v>
      </c>
      <c r="E211" s="29"/>
      <c r="F211" s="205" t="s">
        <v>338</v>
      </c>
      <c r="G211" s="29"/>
      <c r="H211" s="29"/>
      <c r="I211" s="6"/>
      <c r="J211" s="29"/>
      <c r="K211" s="29"/>
      <c r="L211" s="30"/>
      <c r="M211" s="206"/>
      <c r="N211" s="207"/>
      <c r="O211" s="77"/>
      <c r="P211" s="77"/>
      <c r="Q211" s="77"/>
      <c r="R211" s="77"/>
      <c r="S211" s="77"/>
      <c r="T211" s="78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2" t="s">
        <v>125</v>
      </c>
      <c r="AU211" s="12" t="s">
        <v>78</v>
      </c>
    </row>
    <row r="212" spans="1:65" s="35" customFormat="1" ht="14.45" customHeight="1">
      <c r="A212" s="29"/>
      <c r="B212" s="30"/>
      <c r="C212" s="191" t="s">
        <v>340</v>
      </c>
      <c r="D212" s="191" t="s">
        <v>120</v>
      </c>
      <c r="E212" s="192" t="s">
        <v>341</v>
      </c>
      <c r="F212" s="193" t="s">
        <v>342</v>
      </c>
      <c r="G212" s="194" t="s">
        <v>129</v>
      </c>
      <c r="H212" s="195">
        <v>1</v>
      </c>
      <c r="I212" s="2">
        <v>0</v>
      </c>
      <c r="J212" s="196">
        <f>ROUND(I212*H212,0)</f>
        <v>0</v>
      </c>
      <c r="K212" s="197"/>
      <c r="L212" s="30"/>
      <c r="M212" s="198" t="s">
        <v>1</v>
      </c>
      <c r="N212" s="199" t="s">
        <v>35</v>
      </c>
      <c r="O212" s="200">
        <v>0</v>
      </c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202" t="s">
        <v>6</v>
      </c>
      <c r="AT212" s="202" t="s">
        <v>120</v>
      </c>
      <c r="AU212" s="202" t="s">
        <v>78</v>
      </c>
      <c r="AY212" s="12" t="s">
        <v>117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2" t="s">
        <v>6</v>
      </c>
      <c r="BK212" s="203">
        <f>ROUND(I212*H212,0)</f>
        <v>0</v>
      </c>
      <c r="BL212" s="12" t="s">
        <v>6</v>
      </c>
      <c r="BM212" s="202" t="s">
        <v>343</v>
      </c>
    </row>
    <row r="213" spans="1:65" s="35" customFormat="1">
      <c r="A213" s="29"/>
      <c r="B213" s="30"/>
      <c r="C213" s="29"/>
      <c r="D213" s="204" t="s">
        <v>125</v>
      </c>
      <c r="E213" s="29"/>
      <c r="F213" s="205" t="s">
        <v>342</v>
      </c>
      <c r="G213" s="29"/>
      <c r="H213" s="29"/>
      <c r="I213" s="6"/>
      <c r="J213" s="29"/>
      <c r="K213" s="29"/>
      <c r="L213" s="30"/>
      <c r="M213" s="206"/>
      <c r="N213" s="207"/>
      <c r="O213" s="77"/>
      <c r="P213" s="77"/>
      <c r="Q213" s="77"/>
      <c r="R213" s="77"/>
      <c r="S213" s="77"/>
      <c r="T213" s="78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2" t="s">
        <v>125</v>
      </c>
      <c r="AU213" s="12" t="s">
        <v>78</v>
      </c>
    </row>
    <row r="214" spans="1:65" s="178" customFormat="1" ht="25.9" customHeight="1">
      <c r="B214" s="179"/>
      <c r="D214" s="180" t="s">
        <v>68</v>
      </c>
      <c r="E214" s="181" t="s">
        <v>232</v>
      </c>
      <c r="F214" s="181" t="s">
        <v>344</v>
      </c>
      <c r="I214" s="7"/>
      <c r="J214" s="182">
        <f>BK214</f>
        <v>0</v>
      </c>
      <c r="L214" s="179"/>
      <c r="M214" s="183"/>
      <c r="N214" s="184"/>
      <c r="O214" s="184"/>
      <c r="P214" s="185">
        <f>P215</f>
        <v>0</v>
      </c>
      <c r="Q214" s="184"/>
      <c r="R214" s="185">
        <f>R215</f>
        <v>0</v>
      </c>
      <c r="S214" s="184"/>
      <c r="T214" s="186">
        <f>T215</f>
        <v>0</v>
      </c>
      <c r="AR214" s="180" t="s">
        <v>132</v>
      </c>
      <c r="AT214" s="187" t="s">
        <v>68</v>
      </c>
      <c r="AU214" s="187" t="s">
        <v>69</v>
      </c>
      <c r="AY214" s="180" t="s">
        <v>117</v>
      </c>
      <c r="BK214" s="188">
        <f>BK215</f>
        <v>0</v>
      </c>
    </row>
    <row r="215" spans="1:65" s="178" customFormat="1" ht="22.9" customHeight="1">
      <c r="B215" s="179"/>
      <c r="D215" s="180" t="s">
        <v>68</v>
      </c>
      <c r="E215" s="189" t="s">
        <v>345</v>
      </c>
      <c r="F215" s="189" t="s">
        <v>346</v>
      </c>
      <c r="I215" s="7"/>
      <c r="J215" s="190">
        <f>BK215</f>
        <v>0</v>
      </c>
      <c r="L215" s="179"/>
      <c r="M215" s="183"/>
      <c r="N215" s="184"/>
      <c r="O215" s="184"/>
      <c r="P215" s="185">
        <f>SUM(P216:P221)</f>
        <v>0</v>
      </c>
      <c r="Q215" s="184"/>
      <c r="R215" s="185">
        <f>SUM(R216:R221)</f>
        <v>0</v>
      </c>
      <c r="S215" s="184"/>
      <c r="T215" s="186">
        <f>SUM(T216:T221)</f>
        <v>0</v>
      </c>
      <c r="AR215" s="180" t="s">
        <v>132</v>
      </c>
      <c r="AT215" s="187" t="s">
        <v>68</v>
      </c>
      <c r="AU215" s="187" t="s">
        <v>6</v>
      </c>
      <c r="AY215" s="180" t="s">
        <v>117</v>
      </c>
      <c r="BK215" s="188">
        <f>SUM(BK216:BK221)</f>
        <v>0</v>
      </c>
    </row>
    <row r="216" spans="1:65" s="35" customFormat="1" ht="14.45" customHeight="1">
      <c r="A216" s="29"/>
      <c r="B216" s="30"/>
      <c r="C216" s="191" t="s">
        <v>347</v>
      </c>
      <c r="D216" s="191" t="s">
        <v>120</v>
      </c>
      <c r="E216" s="192" t="s">
        <v>348</v>
      </c>
      <c r="F216" s="193" t="s">
        <v>349</v>
      </c>
      <c r="G216" s="194" t="s">
        <v>350</v>
      </c>
      <c r="H216" s="195">
        <v>300</v>
      </c>
      <c r="I216" s="2">
        <v>0</v>
      </c>
      <c r="J216" s="196">
        <f>ROUND(I216*H216,0)</f>
        <v>0</v>
      </c>
      <c r="K216" s="197"/>
      <c r="L216" s="30"/>
      <c r="M216" s="198" t="s">
        <v>1</v>
      </c>
      <c r="N216" s="199" t="s">
        <v>35</v>
      </c>
      <c r="O216" s="200">
        <v>0</v>
      </c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202" t="s">
        <v>351</v>
      </c>
      <c r="AT216" s="202" t="s">
        <v>120</v>
      </c>
      <c r="AU216" s="202" t="s">
        <v>78</v>
      </c>
      <c r="AY216" s="12" t="s">
        <v>117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2" t="s">
        <v>6</v>
      </c>
      <c r="BK216" s="203">
        <f>ROUND(I216*H216,0)</f>
        <v>0</v>
      </c>
      <c r="BL216" s="12" t="s">
        <v>351</v>
      </c>
      <c r="BM216" s="202" t="s">
        <v>352</v>
      </c>
    </row>
    <row r="217" spans="1:65" s="35" customFormat="1">
      <c r="A217" s="29"/>
      <c r="B217" s="30"/>
      <c r="C217" s="29"/>
      <c r="D217" s="204" t="s">
        <v>125</v>
      </c>
      <c r="E217" s="29"/>
      <c r="F217" s="205" t="s">
        <v>349</v>
      </c>
      <c r="G217" s="29"/>
      <c r="H217" s="29"/>
      <c r="I217" s="6"/>
      <c r="J217" s="29"/>
      <c r="K217" s="29"/>
      <c r="L217" s="30"/>
      <c r="M217" s="206"/>
      <c r="N217" s="207"/>
      <c r="O217" s="77"/>
      <c r="P217" s="77"/>
      <c r="Q217" s="77"/>
      <c r="R217" s="77"/>
      <c r="S217" s="77"/>
      <c r="T217" s="78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T217" s="12" t="s">
        <v>125</v>
      </c>
      <c r="AU217" s="12" t="s">
        <v>78</v>
      </c>
    </row>
    <row r="218" spans="1:65" s="35" customFormat="1" ht="14.45" customHeight="1">
      <c r="A218" s="29"/>
      <c r="B218" s="30"/>
      <c r="C218" s="191" t="s">
        <v>353</v>
      </c>
      <c r="D218" s="191" t="s">
        <v>120</v>
      </c>
      <c r="E218" s="192" t="s">
        <v>354</v>
      </c>
      <c r="F218" s="193" t="s">
        <v>355</v>
      </c>
      <c r="G218" s="194" t="s">
        <v>350</v>
      </c>
      <c r="H218" s="195">
        <v>180</v>
      </c>
      <c r="I218" s="2">
        <v>0</v>
      </c>
      <c r="J218" s="196">
        <f>ROUND(I218*H218,0)</f>
        <v>0</v>
      </c>
      <c r="K218" s="197"/>
      <c r="L218" s="30"/>
      <c r="M218" s="198" t="s">
        <v>1</v>
      </c>
      <c r="N218" s="199" t="s">
        <v>35</v>
      </c>
      <c r="O218" s="200">
        <v>0</v>
      </c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202" t="s">
        <v>351</v>
      </c>
      <c r="AT218" s="202" t="s">
        <v>120</v>
      </c>
      <c r="AU218" s="202" t="s">
        <v>78</v>
      </c>
      <c r="AY218" s="12" t="s">
        <v>117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2" t="s">
        <v>6</v>
      </c>
      <c r="BK218" s="203">
        <f>ROUND(I218*H218,0)</f>
        <v>0</v>
      </c>
      <c r="BL218" s="12" t="s">
        <v>351</v>
      </c>
      <c r="BM218" s="202" t="s">
        <v>356</v>
      </c>
    </row>
    <row r="219" spans="1:65" s="35" customFormat="1">
      <c r="A219" s="29"/>
      <c r="B219" s="30"/>
      <c r="C219" s="29"/>
      <c r="D219" s="204" t="s">
        <v>125</v>
      </c>
      <c r="E219" s="29"/>
      <c r="F219" s="205" t="s">
        <v>355</v>
      </c>
      <c r="G219" s="29"/>
      <c r="H219" s="29"/>
      <c r="I219" s="6"/>
      <c r="J219" s="29"/>
      <c r="K219" s="29"/>
      <c r="L219" s="30"/>
      <c r="M219" s="206"/>
      <c r="N219" s="207"/>
      <c r="O219" s="77"/>
      <c r="P219" s="77"/>
      <c r="Q219" s="77"/>
      <c r="R219" s="77"/>
      <c r="S219" s="77"/>
      <c r="T219" s="78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T219" s="12" t="s">
        <v>125</v>
      </c>
      <c r="AU219" s="12" t="s">
        <v>78</v>
      </c>
    </row>
    <row r="220" spans="1:65" s="35" customFormat="1" ht="14.45" customHeight="1">
      <c r="A220" s="29"/>
      <c r="B220" s="30"/>
      <c r="C220" s="191" t="s">
        <v>357</v>
      </c>
      <c r="D220" s="191" t="s">
        <v>120</v>
      </c>
      <c r="E220" s="192" t="s">
        <v>358</v>
      </c>
      <c r="F220" s="193" t="s">
        <v>359</v>
      </c>
      <c r="G220" s="194" t="s">
        <v>350</v>
      </c>
      <c r="H220" s="195">
        <v>180</v>
      </c>
      <c r="I220" s="2">
        <v>0</v>
      </c>
      <c r="J220" s="196">
        <f>ROUND(I220*H220,0)</f>
        <v>0</v>
      </c>
      <c r="K220" s="197"/>
      <c r="L220" s="30"/>
      <c r="M220" s="198" t="s">
        <v>1</v>
      </c>
      <c r="N220" s="199" t="s">
        <v>35</v>
      </c>
      <c r="O220" s="200">
        <v>0</v>
      </c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202" t="s">
        <v>351</v>
      </c>
      <c r="AT220" s="202" t="s">
        <v>120</v>
      </c>
      <c r="AU220" s="202" t="s">
        <v>78</v>
      </c>
      <c r="AY220" s="12" t="s">
        <v>117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2" t="s">
        <v>6</v>
      </c>
      <c r="BK220" s="203">
        <f>ROUND(I220*H220,0)</f>
        <v>0</v>
      </c>
      <c r="BL220" s="12" t="s">
        <v>351</v>
      </c>
      <c r="BM220" s="202" t="s">
        <v>360</v>
      </c>
    </row>
    <row r="221" spans="1:65" s="35" customFormat="1">
      <c r="A221" s="29"/>
      <c r="B221" s="30"/>
      <c r="C221" s="29"/>
      <c r="D221" s="204" t="s">
        <v>125</v>
      </c>
      <c r="E221" s="29"/>
      <c r="F221" s="205" t="s">
        <v>359</v>
      </c>
      <c r="G221" s="29"/>
      <c r="H221" s="29"/>
      <c r="I221" s="6"/>
      <c r="J221" s="29"/>
      <c r="K221" s="29"/>
      <c r="L221" s="30"/>
      <c r="M221" s="218"/>
      <c r="N221" s="219"/>
      <c r="O221" s="220"/>
      <c r="P221" s="220"/>
      <c r="Q221" s="220"/>
      <c r="R221" s="220"/>
      <c r="S221" s="220"/>
      <c r="T221" s="221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2" t="s">
        <v>125</v>
      </c>
      <c r="AU221" s="12" t="s">
        <v>78</v>
      </c>
    </row>
    <row r="222" spans="1:65" s="35" customFormat="1" ht="6.95" customHeight="1">
      <c r="A222" s="29"/>
      <c r="B222" s="56"/>
      <c r="C222" s="57"/>
      <c r="D222" s="57"/>
      <c r="E222" s="57"/>
      <c r="F222" s="57"/>
      <c r="G222" s="57"/>
      <c r="H222" s="57"/>
      <c r="I222" s="8"/>
      <c r="J222" s="57"/>
      <c r="K222" s="57"/>
      <c r="L222" s="30"/>
      <c r="M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</sheetData>
  <sheetProtection algorithmName="SHA-512" hashValue="yopAHs3U6gG/TFJF2D61J6HAbdKVjQ+jD1OWWVj8rBuUBUWGnPkSPAUggI9Wne+9yhJRcxTTJqsloIBavjaw9g==" saltValue="52JkfC7/E1jv+NrR3ByjIg==" spinCount="100000" sheet="1" objects="1" scenarios="1"/>
  <autoFilter ref="C120:K221" xr:uid="{00000000-0009-0000-0000-000001000000}"/>
  <mergeCells count="9">
    <mergeCell ref="E111:H111"/>
    <mergeCell ref="E113:H113"/>
    <mergeCell ref="L2:V2"/>
    <mergeCell ref="E7:H7"/>
    <mergeCell ref="E9:H9"/>
    <mergeCell ref="E27:H27"/>
    <mergeCell ref="E85:H85"/>
    <mergeCell ref="E87:H87"/>
    <mergeCell ref="E18:H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23"/>
  <sheetViews>
    <sheetView showGridLines="0" topLeftCell="A103" workbookViewId="0">
      <selection activeCell="I122" sqref="I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1"/>
    <col min="44" max="65" width="9.33203125" style="1" hidden="1"/>
    <col min="66" max="16384" width="9.33203125" style="1"/>
  </cols>
  <sheetData>
    <row r="2" spans="1:46" ht="36.950000000000003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81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78</v>
      </c>
    </row>
    <row r="4" spans="1:46" ht="24.95" customHeight="1">
      <c r="B4" s="15"/>
      <c r="D4" s="16" t="s">
        <v>89</v>
      </c>
      <c r="L4" s="15"/>
      <c r="M4" s="123" t="s">
        <v>10</v>
      </c>
      <c r="AT4" s="12" t="s">
        <v>3</v>
      </c>
    </row>
    <row r="5" spans="1:46" ht="6.95" customHeight="1">
      <c r="B5" s="15"/>
      <c r="L5" s="15"/>
    </row>
    <row r="6" spans="1:46" ht="12" customHeight="1">
      <c r="B6" s="15"/>
      <c r="D6" s="25" t="s">
        <v>14</v>
      </c>
      <c r="L6" s="15"/>
    </row>
    <row r="7" spans="1:46" ht="16.5" customHeight="1">
      <c r="B7" s="15"/>
      <c r="E7" s="124" t="str">
        <f>'Rekapitulace stavby'!K6</f>
        <v>ČOV Krásné Loučky</v>
      </c>
      <c r="F7" s="125"/>
      <c r="G7" s="125"/>
      <c r="H7" s="125"/>
      <c r="L7" s="15"/>
    </row>
    <row r="8" spans="1:46" s="35" customFormat="1" ht="12" customHeight="1">
      <c r="A8" s="29"/>
      <c r="B8" s="30"/>
      <c r="C8" s="29"/>
      <c r="D8" s="25" t="s">
        <v>90</v>
      </c>
      <c r="E8" s="29"/>
      <c r="F8" s="29"/>
      <c r="G8" s="29"/>
      <c r="H8" s="29"/>
      <c r="I8" s="29"/>
      <c r="J8" s="29"/>
      <c r="K8" s="29"/>
      <c r="L8" s="5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35" customFormat="1" ht="16.5" customHeight="1">
      <c r="A9" s="29"/>
      <c r="B9" s="30"/>
      <c r="C9" s="29"/>
      <c r="D9" s="29"/>
      <c r="E9" s="65" t="s">
        <v>361</v>
      </c>
      <c r="F9" s="126"/>
      <c r="G9" s="126"/>
      <c r="H9" s="126"/>
      <c r="I9" s="29"/>
      <c r="J9" s="29"/>
      <c r="K9" s="29"/>
      <c r="L9" s="5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35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5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35" customFormat="1" ht="12" customHeight="1">
      <c r="A11" s="29"/>
      <c r="B11" s="30"/>
      <c r="C11" s="29"/>
      <c r="D11" s="25" t="s">
        <v>16</v>
      </c>
      <c r="E11" s="29"/>
      <c r="F11" s="26" t="s">
        <v>1</v>
      </c>
      <c r="G11" s="29"/>
      <c r="H11" s="29"/>
      <c r="I11" s="25" t="s">
        <v>17</v>
      </c>
      <c r="J11" s="26" t="s">
        <v>1</v>
      </c>
      <c r="K11" s="29"/>
      <c r="L11" s="5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35" customFormat="1" ht="12" customHeight="1">
      <c r="A12" s="29"/>
      <c r="B12" s="30"/>
      <c r="C12" s="29"/>
      <c r="D12" s="25" t="s">
        <v>18</v>
      </c>
      <c r="E12" s="29"/>
      <c r="F12" s="26" t="s">
        <v>362</v>
      </c>
      <c r="G12" s="29"/>
      <c r="H12" s="29"/>
      <c r="I12" s="25" t="s">
        <v>20</v>
      </c>
      <c r="J12" s="151" t="str">
        <f>'Rekapitulace stavby'!AN8</f>
        <v>Vyplň údaj</v>
      </c>
      <c r="K12" s="29"/>
      <c r="L12" s="5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35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5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35" customFormat="1" ht="12" customHeight="1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26" t="s">
        <v>1</v>
      </c>
      <c r="K14" s="29"/>
      <c r="L14" s="5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35" customFormat="1" ht="18" customHeight="1">
      <c r="A15" s="29"/>
      <c r="B15" s="30"/>
      <c r="C15" s="29"/>
      <c r="D15" s="29"/>
      <c r="E15" s="26" t="s">
        <v>23</v>
      </c>
      <c r="F15" s="29"/>
      <c r="G15" s="29"/>
      <c r="H15" s="29"/>
      <c r="I15" s="25" t="s">
        <v>24</v>
      </c>
      <c r="J15" s="26" t="s">
        <v>1</v>
      </c>
      <c r="K15" s="29"/>
      <c r="L15" s="5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35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5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5" customFormat="1" ht="12" customHeight="1">
      <c r="A17" s="29"/>
      <c r="B17" s="30"/>
      <c r="C17" s="29"/>
      <c r="D17" s="25" t="s">
        <v>630</v>
      </c>
      <c r="E17" s="29"/>
      <c r="F17" s="29"/>
      <c r="G17" s="29"/>
      <c r="H17" s="29"/>
      <c r="I17" s="25" t="s">
        <v>22</v>
      </c>
      <c r="J17" s="222" t="str">
        <f>'Rekapitulace stavby'!AN13</f>
        <v>Vyplň údaj</v>
      </c>
      <c r="K17" s="29"/>
      <c r="L17" s="5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5" customFormat="1" ht="18" customHeight="1">
      <c r="A18" s="29"/>
      <c r="B18" s="30"/>
      <c r="C18" s="29"/>
      <c r="D18" s="29"/>
      <c r="E18" s="222" t="str">
        <f>'Rekapitulace stavby'!E14:AJ14</f>
        <v>Vyplň údaj</v>
      </c>
      <c r="F18" s="29"/>
      <c r="G18" s="29"/>
      <c r="H18" s="29"/>
      <c r="I18" s="25" t="s">
        <v>24</v>
      </c>
      <c r="J18" s="222" t="str">
        <f>'Rekapitulace stavby'!AN14</f>
        <v>Vyplň údaj</v>
      </c>
      <c r="K18" s="29"/>
      <c r="L18" s="5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5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5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5" customFormat="1" ht="12" customHeight="1">
      <c r="A20" s="29"/>
      <c r="B20" s="30"/>
      <c r="C20" s="29"/>
      <c r="D20" s="25" t="s">
        <v>25</v>
      </c>
      <c r="E20" s="29"/>
      <c r="F20" s="29"/>
      <c r="G20" s="29"/>
      <c r="H20" s="29"/>
      <c r="I20" s="25" t="s">
        <v>22</v>
      </c>
      <c r="J20" s="26" t="s">
        <v>1</v>
      </c>
      <c r="K20" s="29"/>
      <c r="L20" s="5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5" customFormat="1" ht="18" customHeight="1">
      <c r="A21" s="29"/>
      <c r="B21" s="30"/>
      <c r="C21" s="29"/>
      <c r="D21" s="29"/>
      <c r="E21" s="26" t="s">
        <v>92</v>
      </c>
      <c r="F21" s="29"/>
      <c r="G21" s="29"/>
      <c r="H21" s="29"/>
      <c r="I21" s="25" t="s">
        <v>24</v>
      </c>
      <c r="J21" s="26" t="s">
        <v>1</v>
      </c>
      <c r="K21" s="29"/>
      <c r="L21" s="5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5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5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5" customFormat="1" ht="12" customHeight="1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6" t="s">
        <v>1</v>
      </c>
      <c r="K23" s="29"/>
      <c r="L23" s="5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5" customFormat="1" ht="18" customHeight="1">
      <c r="A24" s="29"/>
      <c r="B24" s="30"/>
      <c r="C24" s="29"/>
      <c r="D24" s="29"/>
      <c r="E24" s="26" t="s">
        <v>23</v>
      </c>
      <c r="F24" s="29"/>
      <c r="G24" s="29"/>
      <c r="H24" s="29"/>
      <c r="I24" s="25" t="s">
        <v>24</v>
      </c>
      <c r="J24" s="26" t="s">
        <v>1</v>
      </c>
      <c r="K24" s="29"/>
      <c r="L24" s="5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5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5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5" customFormat="1" ht="12" customHeight="1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5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136" customFormat="1" ht="16.5" customHeight="1">
      <c r="A27" s="133"/>
      <c r="B27" s="134"/>
      <c r="C27" s="133"/>
      <c r="D27" s="133"/>
      <c r="E27" s="27" t="s">
        <v>1</v>
      </c>
      <c r="F27" s="27"/>
      <c r="G27" s="27"/>
      <c r="H27" s="27"/>
      <c r="I27" s="133"/>
      <c r="J27" s="133"/>
      <c r="K27" s="133"/>
      <c r="L27" s="135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35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5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5" customFormat="1" ht="6.95" customHeight="1">
      <c r="A29" s="29"/>
      <c r="B29" s="30"/>
      <c r="C29" s="29"/>
      <c r="D29" s="90"/>
      <c r="E29" s="90"/>
      <c r="F29" s="90"/>
      <c r="G29" s="90"/>
      <c r="H29" s="90"/>
      <c r="I29" s="90"/>
      <c r="J29" s="90"/>
      <c r="K29" s="90"/>
      <c r="L29" s="5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5" customFormat="1" ht="25.35" customHeight="1">
      <c r="A30" s="29"/>
      <c r="B30" s="30"/>
      <c r="C30" s="29"/>
      <c r="D30" s="137" t="s">
        <v>30</v>
      </c>
      <c r="E30" s="29"/>
      <c r="F30" s="29"/>
      <c r="G30" s="29"/>
      <c r="H30" s="29"/>
      <c r="I30" s="29"/>
      <c r="J30" s="138">
        <f>ROUND(J118, 0)</f>
        <v>0</v>
      </c>
      <c r="K30" s="29"/>
      <c r="L30" s="5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5" customFormat="1" ht="6.95" customHeight="1">
      <c r="A31" s="29"/>
      <c r="B31" s="30"/>
      <c r="C31" s="29"/>
      <c r="D31" s="90"/>
      <c r="E31" s="90"/>
      <c r="F31" s="90"/>
      <c r="G31" s="90"/>
      <c r="H31" s="90"/>
      <c r="I31" s="90"/>
      <c r="J31" s="90"/>
      <c r="K31" s="90"/>
      <c r="L31" s="5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5" customFormat="1" ht="14.45" customHeight="1">
      <c r="A32" s="29"/>
      <c r="B32" s="30"/>
      <c r="C32" s="29"/>
      <c r="D32" s="29"/>
      <c r="E32" s="29"/>
      <c r="F32" s="139" t="s">
        <v>32</v>
      </c>
      <c r="G32" s="29"/>
      <c r="H32" s="29"/>
      <c r="I32" s="139" t="s">
        <v>31</v>
      </c>
      <c r="J32" s="139" t="s">
        <v>33</v>
      </c>
      <c r="K32" s="29"/>
      <c r="L32" s="5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5" customFormat="1" ht="14.45" customHeight="1">
      <c r="A33" s="29"/>
      <c r="B33" s="30"/>
      <c r="C33" s="29"/>
      <c r="D33" s="140" t="s">
        <v>34</v>
      </c>
      <c r="E33" s="25" t="s">
        <v>35</v>
      </c>
      <c r="F33" s="141">
        <f>ROUND((SUM(BE118:BE122)),  0)</f>
        <v>0</v>
      </c>
      <c r="G33" s="29"/>
      <c r="H33" s="29"/>
      <c r="I33" s="142">
        <v>0.21</v>
      </c>
      <c r="J33" s="141">
        <f>ROUND(((SUM(BE118:BE122))*I33),  0)</f>
        <v>0</v>
      </c>
      <c r="K33" s="29"/>
      <c r="L33" s="5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5" customFormat="1" ht="14.45" customHeight="1">
      <c r="A34" s="29"/>
      <c r="B34" s="30"/>
      <c r="C34" s="29"/>
      <c r="D34" s="29"/>
      <c r="E34" s="25" t="s">
        <v>36</v>
      </c>
      <c r="F34" s="141">
        <f>ROUND((SUM(BF118:BF122)),  0)</f>
        <v>0</v>
      </c>
      <c r="G34" s="29"/>
      <c r="H34" s="29"/>
      <c r="I34" s="142">
        <v>0.15</v>
      </c>
      <c r="J34" s="141">
        <f>ROUND(((SUM(BF118:BF122))*I34),  0)</f>
        <v>0</v>
      </c>
      <c r="K34" s="29"/>
      <c r="L34" s="5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5" customFormat="1" ht="14.45" hidden="1" customHeight="1">
      <c r="A35" s="29"/>
      <c r="B35" s="30"/>
      <c r="C35" s="29"/>
      <c r="D35" s="29"/>
      <c r="E35" s="25" t="s">
        <v>37</v>
      </c>
      <c r="F35" s="141">
        <f>ROUND((SUM(BG118:BG122)),  0)</f>
        <v>0</v>
      </c>
      <c r="G35" s="29"/>
      <c r="H35" s="29"/>
      <c r="I35" s="142">
        <v>0.21</v>
      </c>
      <c r="J35" s="141">
        <f>0</f>
        <v>0</v>
      </c>
      <c r="K35" s="29"/>
      <c r="L35" s="5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5" customFormat="1" ht="14.45" hidden="1" customHeight="1">
      <c r="A36" s="29"/>
      <c r="B36" s="30"/>
      <c r="C36" s="29"/>
      <c r="D36" s="29"/>
      <c r="E36" s="25" t="s">
        <v>38</v>
      </c>
      <c r="F36" s="141">
        <f>ROUND((SUM(BH118:BH122)),  0)</f>
        <v>0</v>
      </c>
      <c r="G36" s="29"/>
      <c r="H36" s="29"/>
      <c r="I36" s="142">
        <v>0.15</v>
      </c>
      <c r="J36" s="141">
        <f>0</f>
        <v>0</v>
      </c>
      <c r="K36" s="29"/>
      <c r="L36" s="5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5" customFormat="1" ht="14.45" hidden="1" customHeight="1">
      <c r="A37" s="29"/>
      <c r="B37" s="30"/>
      <c r="C37" s="29"/>
      <c r="D37" s="29"/>
      <c r="E37" s="25" t="s">
        <v>39</v>
      </c>
      <c r="F37" s="141">
        <f>ROUND((SUM(BI118:BI122)),  0)</f>
        <v>0</v>
      </c>
      <c r="G37" s="29"/>
      <c r="H37" s="29"/>
      <c r="I37" s="142">
        <v>0</v>
      </c>
      <c r="J37" s="141">
        <f>0</f>
        <v>0</v>
      </c>
      <c r="K37" s="29"/>
      <c r="L37" s="5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5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5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5" customFormat="1" ht="25.35" customHeight="1">
      <c r="A39" s="29"/>
      <c r="B39" s="30"/>
      <c r="C39" s="143"/>
      <c r="D39" s="144" t="s">
        <v>40</v>
      </c>
      <c r="E39" s="81"/>
      <c r="F39" s="81"/>
      <c r="G39" s="145" t="s">
        <v>41</v>
      </c>
      <c r="H39" s="146" t="s">
        <v>42</v>
      </c>
      <c r="I39" s="81"/>
      <c r="J39" s="147">
        <f>SUM(J30:J37)</f>
        <v>0</v>
      </c>
      <c r="K39" s="148"/>
      <c r="L39" s="5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5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5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14.45" customHeight="1">
      <c r="B41" s="15"/>
      <c r="L41" s="15"/>
    </row>
    <row r="42" spans="1:31" ht="14.45" customHeight="1">
      <c r="B42" s="15"/>
      <c r="L42" s="15"/>
    </row>
    <row r="43" spans="1:31" ht="14.45" customHeight="1">
      <c r="B43" s="15"/>
      <c r="L43" s="15"/>
    </row>
    <row r="44" spans="1:31" ht="14.45" customHeight="1">
      <c r="B44" s="15"/>
      <c r="L44" s="15"/>
    </row>
    <row r="45" spans="1:31" ht="14.45" customHeight="1">
      <c r="B45" s="15"/>
      <c r="L45" s="15"/>
    </row>
    <row r="46" spans="1:31" ht="14.45" customHeight="1">
      <c r="B46" s="15"/>
      <c r="L46" s="15"/>
    </row>
    <row r="47" spans="1:31" ht="14.45" customHeight="1">
      <c r="B47" s="15"/>
      <c r="L47" s="15"/>
    </row>
    <row r="48" spans="1:31" ht="14.45" customHeight="1">
      <c r="B48" s="15"/>
      <c r="L48" s="15"/>
    </row>
    <row r="49" spans="1:31" ht="14.45" customHeight="1">
      <c r="B49" s="15"/>
      <c r="L49" s="15"/>
    </row>
    <row r="50" spans="1:31" s="35" customFormat="1" ht="14.45" customHeight="1">
      <c r="B50" s="51"/>
      <c r="D50" s="52" t="s">
        <v>43</v>
      </c>
      <c r="E50" s="53"/>
      <c r="F50" s="53"/>
      <c r="G50" s="52" t="s">
        <v>44</v>
      </c>
      <c r="H50" s="53"/>
      <c r="I50" s="53"/>
      <c r="J50" s="53"/>
      <c r="K50" s="53"/>
      <c r="L50" s="51"/>
    </row>
    <row r="51" spans="1:31">
      <c r="B51" s="15"/>
      <c r="L51" s="15"/>
    </row>
    <row r="52" spans="1:31">
      <c r="B52" s="15"/>
      <c r="L52" s="15"/>
    </row>
    <row r="53" spans="1:31">
      <c r="B53" s="15"/>
      <c r="L53" s="15"/>
    </row>
    <row r="54" spans="1:31">
      <c r="B54" s="15"/>
      <c r="L54" s="15"/>
    </row>
    <row r="55" spans="1:31">
      <c r="B55" s="15"/>
      <c r="L55" s="15"/>
    </row>
    <row r="56" spans="1:31">
      <c r="B56" s="15"/>
      <c r="L56" s="15"/>
    </row>
    <row r="57" spans="1:31">
      <c r="B57" s="15"/>
      <c r="L57" s="15"/>
    </row>
    <row r="58" spans="1:31">
      <c r="B58" s="15"/>
      <c r="L58" s="15"/>
    </row>
    <row r="59" spans="1:31">
      <c r="B59" s="15"/>
      <c r="L59" s="15"/>
    </row>
    <row r="60" spans="1:31">
      <c r="B60" s="15"/>
      <c r="L60" s="15"/>
    </row>
    <row r="61" spans="1:31" s="35" customFormat="1" ht="12.75">
      <c r="A61" s="29"/>
      <c r="B61" s="30"/>
      <c r="C61" s="29"/>
      <c r="D61" s="54" t="s">
        <v>45</v>
      </c>
      <c r="E61" s="32"/>
      <c r="F61" s="149" t="s">
        <v>46</v>
      </c>
      <c r="G61" s="54" t="s">
        <v>45</v>
      </c>
      <c r="H61" s="32"/>
      <c r="I61" s="32"/>
      <c r="J61" s="150" t="s">
        <v>46</v>
      </c>
      <c r="K61" s="32"/>
      <c r="L61" s="5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5"/>
      <c r="L62" s="15"/>
    </row>
    <row r="63" spans="1:31">
      <c r="B63" s="15"/>
      <c r="L63" s="15"/>
    </row>
    <row r="64" spans="1:31">
      <c r="B64" s="15"/>
      <c r="L64" s="15"/>
    </row>
    <row r="65" spans="1:31" s="35" customFormat="1" ht="12.75">
      <c r="A65" s="29"/>
      <c r="B65" s="30"/>
      <c r="C65" s="29"/>
      <c r="D65" s="52" t="s">
        <v>47</v>
      </c>
      <c r="E65" s="55"/>
      <c r="F65" s="55"/>
      <c r="G65" s="52" t="s">
        <v>630</v>
      </c>
      <c r="H65" s="55"/>
      <c r="I65" s="55"/>
      <c r="J65" s="55"/>
      <c r="K65" s="55"/>
      <c r="L65" s="5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5"/>
      <c r="L66" s="15"/>
    </row>
    <row r="67" spans="1:31">
      <c r="B67" s="15"/>
      <c r="L67" s="15"/>
    </row>
    <row r="68" spans="1:31">
      <c r="B68" s="15"/>
      <c r="L68" s="15"/>
    </row>
    <row r="69" spans="1:31">
      <c r="B69" s="15"/>
      <c r="L69" s="15"/>
    </row>
    <row r="70" spans="1:31">
      <c r="B70" s="15"/>
      <c r="L70" s="15"/>
    </row>
    <row r="71" spans="1:31">
      <c r="B71" s="15"/>
      <c r="L71" s="15"/>
    </row>
    <row r="72" spans="1:31">
      <c r="B72" s="15"/>
      <c r="L72" s="15"/>
    </row>
    <row r="73" spans="1:31">
      <c r="B73" s="15"/>
      <c r="L73" s="15"/>
    </row>
    <row r="74" spans="1:31">
      <c r="B74" s="15"/>
      <c r="L74" s="15"/>
    </row>
    <row r="75" spans="1:31">
      <c r="B75" s="15"/>
      <c r="L75" s="15"/>
    </row>
    <row r="76" spans="1:31" s="35" customFormat="1" ht="12.75">
      <c r="A76" s="29"/>
      <c r="B76" s="30"/>
      <c r="C76" s="29"/>
      <c r="D76" s="54" t="s">
        <v>45</v>
      </c>
      <c r="E76" s="32"/>
      <c r="F76" s="149" t="s">
        <v>46</v>
      </c>
      <c r="G76" s="54" t="s">
        <v>45</v>
      </c>
      <c r="H76" s="32"/>
      <c r="I76" s="32"/>
      <c r="J76" s="150" t="s">
        <v>46</v>
      </c>
      <c r="K76" s="32"/>
      <c r="L76" s="5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5" customFormat="1" ht="14.4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35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35" customFormat="1" ht="24.95" customHeight="1">
      <c r="A82" s="29"/>
      <c r="B82" s="30"/>
      <c r="C82" s="16" t="s">
        <v>93</v>
      </c>
      <c r="D82" s="29"/>
      <c r="E82" s="29"/>
      <c r="F82" s="29"/>
      <c r="G82" s="29"/>
      <c r="H82" s="29"/>
      <c r="I82" s="29"/>
      <c r="J82" s="29"/>
      <c r="K82" s="29"/>
      <c r="L82" s="5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35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5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35" customFormat="1" ht="12" customHeight="1">
      <c r="A84" s="29"/>
      <c r="B84" s="30"/>
      <c r="C84" s="25" t="s">
        <v>14</v>
      </c>
      <c r="D84" s="29"/>
      <c r="E84" s="29"/>
      <c r="F84" s="29"/>
      <c r="G84" s="29"/>
      <c r="H84" s="29"/>
      <c r="I84" s="29"/>
      <c r="J84" s="29"/>
      <c r="K84" s="29"/>
      <c r="L84" s="5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35" customFormat="1" ht="16.5" customHeight="1">
      <c r="A85" s="29"/>
      <c r="B85" s="30"/>
      <c r="C85" s="29"/>
      <c r="D85" s="29"/>
      <c r="E85" s="124" t="str">
        <f>E7</f>
        <v>ČOV Krásné Loučky</v>
      </c>
      <c r="F85" s="125"/>
      <c r="G85" s="125"/>
      <c r="H85" s="125"/>
      <c r="I85" s="29"/>
      <c r="J85" s="29"/>
      <c r="K85" s="29"/>
      <c r="L85" s="5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35" customFormat="1" ht="12" customHeight="1">
      <c r="A86" s="29"/>
      <c r="B86" s="30"/>
      <c r="C86" s="25" t="s">
        <v>90</v>
      </c>
      <c r="D86" s="29"/>
      <c r="E86" s="29"/>
      <c r="F86" s="29"/>
      <c r="G86" s="29"/>
      <c r="H86" s="29"/>
      <c r="I86" s="29"/>
      <c r="J86" s="29"/>
      <c r="K86" s="29"/>
      <c r="L86" s="5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35" customFormat="1" ht="16.5" customHeight="1">
      <c r="A87" s="29"/>
      <c r="B87" s="30"/>
      <c r="C87" s="29"/>
      <c r="D87" s="29"/>
      <c r="E87" s="65" t="str">
        <f>E9</f>
        <v>PS 02 - Technologická elektroinstalace ČOV</v>
      </c>
      <c r="F87" s="126"/>
      <c r="G87" s="126"/>
      <c r="H87" s="126"/>
      <c r="I87" s="29"/>
      <c r="J87" s="29"/>
      <c r="K87" s="29"/>
      <c r="L87" s="5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35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5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35" customFormat="1" ht="12" customHeight="1">
      <c r="A89" s="29"/>
      <c r="B89" s="30"/>
      <c r="C89" s="25" t="s">
        <v>18</v>
      </c>
      <c r="D89" s="29"/>
      <c r="E89" s="29"/>
      <c r="F89" s="26" t="str">
        <f>F12</f>
        <v>Krásné Loučky. Krnov</v>
      </c>
      <c r="G89" s="29"/>
      <c r="H89" s="29"/>
      <c r="I89" s="25" t="s">
        <v>20</v>
      </c>
      <c r="J89" s="151" t="str">
        <f>IF(J12="","",J12)</f>
        <v>Vyplň údaj</v>
      </c>
      <c r="K89" s="29"/>
      <c r="L89" s="5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35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5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35" customFormat="1" ht="15.2" customHeight="1">
      <c r="A91" s="29"/>
      <c r="B91" s="30"/>
      <c r="C91" s="25" t="s">
        <v>21</v>
      </c>
      <c r="D91" s="29"/>
      <c r="E91" s="29"/>
      <c r="F91" s="26" t="str">
        <f>E15</f>
        <v xml:space="preserve"> </v>
      </c>
      <c r="G91" s="29"/>
      <c r="H91" s="29"/>
      <c r="I91" s="25" t="s">
        <v>25</v>
      </c>
      <c r="J91" s="152" t="str">
        <f>E21</f>
        <v xml:space="preserve"> Akvopro, s.r.o.</v>
      </c>
      <c r="K91" s="29"/>
      <c r="L91" s="5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35" customFormat="1" ht="15.2" customHeight="1">
      <c r="A92" s="29"/>
      <c r="B92" s="30"/>
      <c r="C92" s="25" t="s">
        <v>630</v>
      </c>
      <c r="D92" s="29"/>
      <c r="E92" s="29"/>
      <c r="F92" s="26" t="str">
        <f>IF(E18="","",E18)</f>
        <v>Vyplň údaj</v>
      </c>
      <c r="G92" s="29"/>
      <c r="H92" s="29"/>
      <c r="I92" s="25" t="s">
        <v>28</v>
      </c>
      <c r="J92" s="152" t="str">
        <f>E24</f>
        <v xml:space="preserve"> </v>
      </c>
      <c r="K92" s="29"/>
      <c r="L92" s="5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35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5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35" customFormat="1" ht="29.25" customHeight="1">
      <c r="A94" s="29"/>
      <c r="B94" s="30"/>
      <c r="C94" s="153" t="s">
        <v>94</v>
      </c>
      <c r="D94" s="143"/>
      <c r="E94" s="143"/>
      <c r="F94" s="143"/>
      <c r="G94" s="143"/>
      <c r="H94" s="143"/>
      <c r="I94" s="143"/>
      <c r="J94" s="154" t="s">
        <v>95</v>
      </c>
      <c r="K94" s="143"/>
      <c r="L94" s="5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35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5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5" customFormat="1" ht="22.9" customHeight="1">
      <c r="A96" s="29"/>
      <c r="B96" s="30"/>
      <c r="C96" s="155" t="s">
        <v>96</v>
      </c>
      <c r="D96" s="29"/>
      <c r="E96" s="29"/>
      <c r="F96" s="29"/>
      <c r="G96" s="29"/>
      <c r="H96" s="29"/>
      <c r="I96" s="29"/>
      <c r="J96" s="138">
        <f>J118</f>
        <v>0</v>
      </c>
      <c r="K96" s="29"/>
      <c r="L96" s="5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2" t="s">
        <v>97</v>
      </c>
    </row>
    <row r="97" spans="1:31" s="156" customFormat="1" ht="24.95" customHeight="1">
      <c r="B97" s="157"/>
      <c r="D97" s="158" t="s">
        <v>363</v>
      </c>
      <c r="E97" s="159"/>
      <c r="F97" s="159"/>
      <c r="G97" s="159"/>
      <c r="H97" s="159"/>
      <c r="I97" s="159"/>
      <c r="J97" s="160">
        <f>J119</f>
        <v>0</v>
      </c>
      <c r="L97" s="157"/>
    </row>
    <row r="98" spans="1:31" s="161" customFormat="1" ht="19.899999999999999" customHeight="1">
      <c r="B98" s="162"/>
      <c r="D98" s="163" t="s">
        <v>364</v>
      </c>
      <c r="E98" s="164"/>
      <c r="F98" s="164"/>
      <c r="G98" s="164"/>
      <c r="H98" s="164"/>
      <c r="I98" s="164"/>
      <c r="J98" s="165">
        <f>J120</f>
        <v>0</v>
      </c>
      <c r="L98" s="162"/>
    </row>
    <row r="99" spans="1:31" s="35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51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35" customFormat="1" ht="6.95" customHeight="1">
      <c r="A100" s="29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1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35" customFormat="1" ht="6.95" customHeight="1">
      <c r="A104" s="29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1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35" customFormat="1" ht="24.95" customHeight="1">
      <c r="A105" s="29"/>
      <c r="B105" s="30"/>
      <c r="C105" s="16" t="s">
        <v>103</v>
      </c>
      <c r="D105" s="29"/>
      <c r="E105" s="29"/>
      <c r="F105" s="29"/>
      <c r="G105" s="29"/>
      <c r="H105" s="29"/>
      <c r="I105" s="29"/>
      <c r="J105" s="29"/>
      <c r="K105" s="29"/>
      <c r="L105" s="51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35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51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35" customFormat="1" ht="12" customHeight="1">
      <c r="A107" s="29"/>
      <c r="B107" s="30"/>
      <c r="C107" s="25" t="s">
        <v>14</v>
      </c>
      <c r="D107" s="29"/>
      <c r="E107" s="29"/>
      <c r="F107" s="29"/>
      <c r="G107" s="29"/>
      <c r="H107" s="29"/>
      <c r="I107" s="29"/>
      <c r="J107" s="29"/>
      <c r="K107" s="29"/>
      <c r="L107" s="51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35" customFormat="1" ht="16.5" customHeight="1">
      <c r="A108" s="29"/>
      <c r="B108" s="30"/>
      <c r="C108" s="29"/>
      <c r="D108" s="29"/>
      <c r="E108" s="124" t="str">
        <f>E7</f>
        <v>ČOV Krásné Loučky</v>
      </c>
      <c r="F108" s="125"/>
      <c r="G108" s="125"/>
      <c r="H108" s="125"/>
      <c r="I108" s="29"/>
      <c r="J108" s="29"/>
      <c r="K108" s="29"/>
      <c r="L108" s="51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35" customFormat="1" ht="12" customHeight="1">
      <c r="A109" s="29"/>
      <c r="B109" s="30"/>
      <c r="C109" s="25" t="s">
        <v>90</v>
      </c>
      <c r="D109" s="29"/>
      <c r="E109" s="29"/>
      <c r="F109" s="29"/>
      <c r="G109" s="29"/>
      <c r="H109" s="29"/>
      <c r="I109" s="29"/>
      <c r="J109" s="29"/>
      <c r="K109" s="29"/>
      <c r="L109" s="51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35" customFormat="1" ht="16.5" customHeight="1">
      <c r="A110" s="29"/>
      <c r="B110" s="30"/>
      <c r="C110" s="29"/>
      <c r="D110" s="29"/>
      <c r="E110" s="65" t="str">
        <f>E9</f>
        <v>PS 02 - Technologická elektroinstalace ČOV</v>
      </c>
      <c r="F110" s="126"/>
      <c r="G110" s="126"/>
      <c r="H110" s="126"/>
      <c r="I110" s="29"/>
      <c r="J110" s="29"/>
      <c r="K110" s="29"/>
      <c r="L110" s="5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35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51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35" customFormat="1" ht="12" customHeight="1">
      <c r="A112" s="29"/>
      <c r="B112" s="30"/>
      <c r="C112" s="25" t="s">
        <v>18</v>
      </c>
      <c r="D112" s="29"/>
      <c r="E112" s="29"/>
      <c r="F112" s="26" t="str">
        <f>F12</f>
        <v>Krásné Loučky. Krnov</v>
      </c>
      <c r="G112" s="29"/>
      <c r="H112" s="29"/>
      <c r="I112" s="25" t="s">
        <v>20</v>
      </c>
      <c r="J112" s="151" t="str">
        <f>IF(J12="","",J12)</f>
        <v>Vyplň údaj</v>
      </c>
      <c r="K112" s="29"/>
      <c r="L112" s="51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35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51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35" customFormat="1" ht="15.2" customHeight="1">
      <c r="A114" s="29"/>
      <c r="B114" s="30"/>
      <c r="C114" s="25" t="s">
        <v>21</v>
      </c>
      <c r="D114" s="29"/>
      <c r="E114" s="29"/>
      <c r="F114" s="26" t="str">
        <f>E15</f>
        <v xml:space="preserve"> </v>
      </c>
      <c r="G114" s="29"/>
      <c r="H114" s="29"/>
      <c r="I114" s="25" t="s">
        <v>25</v>
      </c>
      <c r="J114" s="152" t="str">
        <f>E21</f>
        <v xml:space="preserve"> Akvopro, s.r.o.</v>
      </c>
      <c r="K114" s="29"/>
      <c r="L114" s="51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35" customFormat="1" ht="15.2" customHeight="1">
      <c r="A115" s="29"/>
      <c r="B115" s="30"/>
      <c r="C115" s="25" t="s">
        <v>630</v>
      </c>
      <c r="D115" s="29"/>
      <c r="E115" s="29"/>
      <c r="F115" s="26" t="str">
        <f>IF(E18="","",E18)</f>
        <v>Vyplň údaj</v>
      </c>
      <c r="G115" s="29"/>
      <c r="H115" s="29"/>
      <c r="I115" s="25" t="s">
        <v>28</v>
      </c>
      <c r="J115" s="152" t="str">
        <f>E24</f>
        <v xml:space="preserve"> </v>
      </c>
      <c r="K115" s="29"/>
      <c r="L115" s="5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35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5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73" customFormat="1" ht="29.25" customHeight="1">
      <c r="A117" s="166"/>
      <c r="B117" s="167"/>
      <c r="C117" s="168" t="s">
        <v>104</v>
      </c>
      <c r="D117" s="169" t="s">
        <v>54</v>
      </c>
      <c r="E117" s="169" t="s">
        <v>50</v>
      </c>
      <c r="F117" s="169" t="s">
        <v>51</v>
      </c>
      <c r="G117" s="169" t="s">
        <v>105</v>
      </c>
      <c r="H117" s="169" t="s">
        <v>106</v>
      </c>
      <c r="I117" s="169" t="s">
        <v>107</v>
      </c>
      <c r="J117" s="170" t="s">
        <v>95</v>
      </c>
      <c r="K117" s="171" t="s">
        <v>108</v>
      </c>
      <c r="L117" s="172"/>
      <c r="M117" s="86" t="s">
        <v>1</v>
      </c>
      <c r="N117" s="87" t="s">
        <v>34</v>
      </c>
      <c r="O117" s="87" t="s">
        <v>109</v>
      </c>
      <c r="P117" s="87" t="s">
        <v>110</v>
      </c>
      <c r="Q117" s="87" t="s">
        <v>111</v>
      </c>
      <c r="R117" s="87" t="s">
        <v>112</v>
      </c>
      <c r="S117" s="87" t="s">
        <v>113</v>
      </c>
      <c r="T117" s="88" t="s">
        <v>114</v>
      </c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65" s="35" customFormat="1" ht="22.9" customHeight="1">
      <c r="A118" s="29"/>
      <c r="B118" s="30"/>
      <c r="C118" s="94" t="s">
        <v>115</v>
      </c>
      <c r="D118" s="29"/>
      <c r="E118" s="29"/>
      <c r="F118" s="29"/>
      <c r="G118" s="29"/>
      <c r="H118" s="29"/>
      <c r="I118" s="29"/>
      <c r="J118" s="174">
        <f>BK118</f>
        <v>0</v>
      </c>
      <c r="K118" s="29"/>
      <c r="L118" s="30"/>
      <c r="M118" s="89"/>
      <c r="N118" s="73"/>
      <c r="O118" s="90"/>
      <c r="P118" s="175">
        <f>P119</f>
        <v>0</v>
      </c>
      <c r="Q118" s="90"/>
      <c r="R118" s="175">
        <f>R119</f>
        <v>0</v>
      </c>
      <c r="S118" s="90"/>
      <c r="T118" s="176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2" t="s">
        <v>68</v>
      </c>
      <c r="AU118" s="12" t="s">
        <v>97</v>
      </c>
      <c r="BK118" s="177">
        <f>BK119</f>
        <v>0</v>
      </c>
    </row>
    <row r="119" spans="1:65" s="178" customFormat="1" ht="25.9" customHeight="1">
      <c r="B119" s="179"/>
      <c r="D119" s="180" t="s">
        <v>68</v>
      </c>
      <c r="E119" s="181" t="s">
        <v>232</v>
      </c>
      <c r="F119" s="181" t="s">
        <v>232</v>
      </c>
      <c r="J119" s="182">
        <f>BK119</f>
        <v>0</v>
      </c>
      <c r="L119" s="179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0" t="s">
        <v>132</v>
      </c>
      <c r="AT119" s="187" t="s">
        <v>68</v>
      </c>
      <c r="AU119" s="187" t="s">
        <v>69</v>
      </c>
      <c r="AY119" s="180" t="s">
        <v>117</v>
      </c>
      <c r="BK119" s="188">
        <f>BK120</f>
        <v>0</v>
      </c>
    </row>
    <row r="120" spans="1:65" s="178" customFormat="1" ht="22.9" customHeight="1">
      <c r="B120" s="179"/>
      <c r="D120" s="180" t="s">
        <v>68</v>
      </c>
      <c r="E120" s="189" t="s">
        <v>365</v>
      </c>
      <c r="F120" s="189" t="s">
        <v>366</v>
      </c>
      <c r="J120" s="190">
        <f>BK120</f>
        <v>0</v>
      </c>
      <c r="L120" s="179"/>
      <c r="M120" s="183"/>
      <c r="N120" s="184"/>
      <c r="O120" s="184"/>
      <c r="P120" s="185">
        <f>SUM(P121:P122)</f>
        <v>0</v>
      </c>
      <c r="Q120" s="184"/>
      <c r="R120" s="185">
        <f>SUM(R121:R122)</f>
        <v>0</v>
      </c>
      <c r="S120" s="184"/>
      <c r="T120" s="186">
        <f>SUM(T121:T122)</f>
        <v>0</v>
      </c>
      <c r="AR120" s="180" t="s">
        <v>132</v>
      </c>
      <c r="AT120" s="187" t="s">
        <v>68</v>
      </c>
      <c r="AU120" s="187" t="s">
        <v>6</v>
      </c>
      <c r="AY120" s="180" t="s">
        <v>117</v>
      </c>
      <c r="BK120" s="188">
        <f>SUM(BK121:BK122)</f>
        <v>0</v>
      </c>
    </row>
    <row r="121" spans="1:65" s="35" customFormat="1" ht="14.45" customHeight="1">
      <c r="A121" s="29"/>
      <c r="B121" s="30"/>
      <c r="C121" s="191" t="s">
        <v>6</v>
      </c>
      <c r="D121" s="191" t="s">
        <v>120</v>
      </c>
      <c r="E121" s="192" t="s">
        <v>367</v>
      </c>
      <c r="F121" s="193" t="s">
        <v>366</v>
      </c>
      <c r="G121" s="194" t="s">
        <v>129</v>
      </c>
      <c r="H121" s="195">
        <v>1</v>
      </c>
      <c r="I121" s="2">
        <v>0</v>
      </c>
      <c r="J121" s="196">
        <f>ROUND(I121*H121,0)</f>
        <v>0</v>
      </c>
      <c r="K121" s="197"/>
      <c r="L121" s="30"/>
      <c r="M121" s="198" t="s">
        <v>1</v>
      </c>
      <c r="N121" s="199" t="s">
        <v>35</v>
      </c>
      <c r="O121" s="200">
        <v>0</v>
      </c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202" t="s">
        <v>6</v>
      </c>
      <c r="AT121" s="202" t="s">
        <v>120</v>
      </c>
      <c r="AU121" s="202" t="s">
        <v>78</v>
      </c>
      <c r="AY121" s="12" t="s">
        <v>117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2" t="s">
        <v>6</v>
      </c>
      <c r="BK121" s="203">
        <f>ROUND(I121*H121,0)</f>
        <v>0</v>
      </c>
      <c r="BL121" s="12" t="s">
        <v>6</v>
      </c>
      <c r="BM121" s="202" t="s">
        <v>368</v>
      </c>
    </row>
    <row r="122" spans="1:65" s="35" customFormat="1" ht="253.5">
      <c r="A122" s="29"/>
      <c r="B122" s="30"/>
      <c r="C122" s="29"/>
      <c r="D122" s="204" t="s">
        <v>125</v>
      </c>
      <c r="E122" s="29"/>
      <c r="F122" s="205" t="s">
        <v>627</v>
      </c>
      <c r="G122" s="29"/>
      <c r="H122" s="29"/>
      <c r="I122" s="29"/>
      <c r="J122" s="29"/>
      <c r="K122" s="29"/>
      <c r="L122" s="30"/>
      <c r="M122" s="218"/>
      <c r="N122" s="219"/>
      <c r="O122" s="220"/>
      <c r="P122" s="220"/>
      <c r="Q122" s="220"/>
      <c r="R122" s="220"/>
      <c r="S122" s="220"/>
      <c r="T122" s="221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2" t="s">
        <v>125</v>
      </c>
      <c r="AU122" s="12" t="s">
        <v>78</v>
      </c>
    </row>
    <row r="123" spans="1:65" s="35" customFormat="1" ht="6.95" customHeight="1">
      <c r="A123" s="29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30"/>
      <c r="M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</sheetData>
  <sheetProtection algorithmName="SHA-512" hashValue="L8eR/Z7+IsYzXZtmDDl6KLgYLh0nSP1afInVgjbGzIZjE4VqlTzgPtTmuBf5VBLL/H0H3sPOKW8QNz/I91lFyA==" saltValue="bG/qxSO3QemBsEVMwkJCRg==" spinCount="100000" sheet="1" objects="1" scenarios="1"/>
  <autoFilter ref="C117:K122" xr:uid="{00000000-0009-0000-0000-000002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7"/>
  <sheetViews>
    <sheetView showGridLines="0" topLeftCell="A137" workbookViewId="0">
      <selection activeCell="I157" sqref="I15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1"/>
    <col min="44" max="65" width="9.33203125" style="1" hidden="1"/>
    <col min="66" max="16384" width="9.33203125" style="1"/>
  </cols>
  <sheetData>
    <row r="2" spans="1:46" ht="36.950000000000003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85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78</v>
      </c>
    </row>
    <row r="4" spans="1:46" ht="24.95" customHeight="1">
      <c r="B4" s="15"/>
      <c r="D4" s="16" t="s">
        <v>89</v>
      </c>
      <c r="L4" s="15"/>
      <c r="M4" s="123" t="s">
        <v>10</v>
      </c>
      <c r="AT4" s="12" t="s">
        <v>3</v>
      </c>
    </row>
    <row r="5" spans="1:46" ht="6.95" customHeight="1">
      <c r="B5" s="15"/>
      <c r="L5" s="15"/>
    </row>
    <row r="6" spans="1:46" ht="12" customHeight="1">
      <c r="B6" s="15"/>
      <c r="D6" s="25" t="s">
        <v>14</v>
      </c>
      <c r="L6" s="15"/>
    </row>
    <row r="7" spans="1:46" ht="16.5" customHeight="1">
      <c r="B7" s="15"/>
      <c r="E7" s="124" t="str">
        <f>'Rekapitulace stavby'!K6</f>
        <v>ČOV Krásné Loučky</v>
      </c>
      <c r="F7" s="125"/>
      <c r="G7" s="125"/>
      <c r="H7" s="125"/>
      <c r="L7" s="15"/>
    </row>
    <row r="8" spans="1:46" s="35" customFormat="1" ht="12" customHeight="1">
      <c r="A8" s="29"/>
      <c r="B8" s="30"/>
      <c r="C8" s="29"/>
      <c r="D8" s="25" t="s">
        <v>90</v>
      </c>
      <c r="E8" s="29"/>
      <c r="F8" s="29"/>
      <c r="G8" s="29"/>
      <c r="H8" s="29"/>
      <c r="I8" s="29"/>
      <c r="J8" s="29"/>
      <c r="K8" s="29"/>
      <c r="L8" s="5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35" customFormat="1" ht="16.5" customHeight="1">
      <c r="A9" s="29"/>
      <c r="B9" s="30"/>
      <c r="C9" s="29"/>
      <c r="D9" s="29"/>
      <c r="E9" s="65" t="s">
        <v>369</v>
      </c>
      <c r="F9" s="126"/>
      <c r="G9" s="126"/>
      <c r="H9" s="126"/>
      <c r="I9" s="29"/>
      <c r="J9" s="29"/>
      <c r="K9" s="29"/>
      <c r="L9" s="5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35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5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35" customFormat="1" ht="12" customHeight="1">
      <c r="A11" s="29"/>
      <c r="B11" s="30"/>
      <c r="C11" s="29"/>
      <c r="D11" s="25" t="s">
        <v>16</v>
      </c>
      <c r="E11" s="29"/>
      <c r="F11" s="26" t="s">
        <v>1</v>
      </c>
      <c r="G11" s="29"/>
      <c r="H11" s="29"/>
      <c r="I11" s="25" t="s">
        <v>17</v>
      </c>
      <c r="J11" s="26" t="s">
        <v>1</v>
      </c>
      <c r="K11" s="29"/>
      <c r="L11" s="5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35" customFormat="1" ht="12" customHeight="1">
      <c r="A12" s="29"/>
      <c r="B12" s="30"/>
      <c r="C12" s="29"/>
      <c r="D12" s="25" t="s">
        <v>18</v>
      </c>
      <c r="E12" s="29"/>
      <c r="F12" s="26" t="s">
        <v>19</v>
      </c>
      <c r="G12" s="29"/>
      <c r="H12" s="29"/>
      <c r="I12" s="25" t="s">
        <v>20</v>
      </c>
      <c r="J12" s="151" t="str">
        <f>'Rekapitulace stavby'!AN8</f>
        <v>Vyplň údaj</v>
      </c>
      <c r="K12" s="29"/>
      <c r="L12" s="5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35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5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35" customFormat="1" ht="12" customHeight="1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26" t="s">
        <v>1</v>
      </c>
      <c r="K14" s="29"/>
      <c r="L14" s="5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35" customFormat="1" ht="18" customHeight="1">
      <c r="A15" s="29"/>
      <c r="B15" s="30"/>
      <c r="C15" s="29"/>
      <c r="D15" s="29"/>
      <c r="E15" s="26" t="s">
        <v>23</v>
      </c>
      <c r="F15" s="29"/>
      <c r="G15" s="29"/>
      <c r="H15" s="29"/>
      <c r="I15" s="25" t="s">
        <v>24</v>
      </c>
      <c r="J15" s="26" t="s">
        <v>1</v>
      </c>
      <c r="K15" s="29"/>
      <c r="L15" s="5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35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5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5" customFormat="1" ht="12" customHeight="1">
      <c r="A17" s="29"/>
      <c r="B17" s="30"/>
      <c r="C17" s="29"/>
      <c r="D17" s="25" t="s">
        <v>630</v>
      </c>
      <c r="E17" s="29"/>
      <c r="F17" s="29"/>
      <c r="G17" s="29"/>
      <c r="H17" s="29"/>
      <c r="I17" s="25" t="s">
        <v>22</v>
      </c>
      <c r="J17" s="222" t="str">
        <f>'Rekapitulace stavby'!AN13</f>
        <v>Vyplň údaj</v>
      </c>
      <c r="K17" s="29"/>
      <c r="L17" s="5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5" customFormat="1" ht="18" customHeight="1">
      <c r="A18" s="29"/>
      <c r="B18" s="30"/>
      <c r="C18" s="29"/>
      <c r="D18" s="29"/>
      <c r="E18" s="222" t="str">
        <f>'Rekapitulace stavby'!E14:AJ14</f>
        <v>Vyplň údaj</v>
      </c>
      <c r="F18" s="29"/>
      <c r="G18" s="29"/>
      <c r="H18" s="29"/>
      <c r="I18" s="25" t="s">
        <v>24</v>
      </c>
      <c r="J18" s="222" t="str">
        <f>'Rekapitulace stavby'!AN14</f>
        <v>Vyplň údaj</v>
      </c>
      <c r="K18" s="29"/>
      <c r="L18" s="5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5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5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5" customFormat="1" ht="12" customHeight="1">
      <c r="A20" s="29"/>
      <c r="B20" s="30"/>
      <c r="C20" s="29"/>
      <c r="D20" s="25" t="s">
        <v>25</v>
      </c>
      <c r="E20" s="29"/>
      <c r="F20" s="29"/>
      <c r="G20" s="29"/>
      <c r="H20" s="29"/>
      <c r="I20" s="25" t="s">
        <v>22</v>
      </c>
      <c r="J20" s="26" t="s">
        <v>1</v>
      </c>
      <c r="K20" s="29"/>
      <c r="L20" s="5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5" customFormat="1" ht="18" customHeight="1">
      <c r="A21" s="29"/>
      <c r="B21" s="30"/>
      <c r="C21" s="29"/>
      <c r="D21" s="29"/>
      <c r="E21" s="26" t="s">
        <v>92</v>
      </c>
      <c r="F21" s="29"/>
      <c r="G21" s="29"/>
      <c r="H21" s="29"/>
      <c r="I21" s="25" t="s">
        <v>24</v>
      </c>
      <c r="J21" s="26" t="s">
        <v>1</v>
      </c>
      <c r="K21" s="29"/>
      <c r="L21" s="5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5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5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5" customFormat="1" ht="12" customHeight="1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6" t="s">
        <v>1</v>
      </c>
      <c r="K23" s="29"/>
      <c r="L23" s="5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5" customFormat="1" ht="18" customHeight="1">
      <c r="A24" s="29"/>
      <c r="B24" s="30"/>
      <c r="C24" s="29"/>
      <c r="D24" s="29"/>
      <c r="E24" s="26" t="s">
        <v>23</v>
      </c>
      <c r="F24" s="29"/>
      <c r="G24" s="29"/>
      <c r="H24" s="29"/>
      <c r="I24" s="25" t="s">
        <v>24</v>
      </c>
      <c r="J24" s="26" t="s">
        <v>1</v>
      </c>
      <c r="K24" s="29"/>
      <c r="L24" s="5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5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5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5" customFormat="1" ht="12" customHeight="1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5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136" customFormat="1" ht="16.5" customHeight="1">
      <c r="A27" s="133"/>
      <c r="B27" s="134"/>
      <c r="C27" s="133"/>
      <c r="D27" s="133"/>
      <c r="E27" s="27" t="s">
        <v>1</v>
      </c>
      <c r="F27" s="27"/>
      <c r="G27" s="27"/>
      <c r="H27" s="27"/>
      <c r="I27" s="133"/>
      <c r="J27" s="133"/>
      <c r="K27" s="133"/>
      <c r="L27" s="135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35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5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5" customFormat="1" ht="6.95" customHeight="1">
      <c r="A29" s="29"/>
      <c r="B29" s="30"/>
      <c r="C29" s="29"/>
      <c r="D29" s="90"/>
      <c r="E29" s="90"/>
      <c r="F29" s="90"/>
      <c r="G29" s="90"/>
      <c r="H29" s="90"/>
      <c r="I29" s="90"/>
      <c r="J29" s="90"/>
      <c r="K29" s="90"/>
      <c r="L29" s="5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5" customFormat="1" ht="25.35" customHeight="1">
      <c r="A30" s="29"/>
      <c r="B30" s="30"/>
      <c r="C30" s="29"/>
      <c r="D30" s="137" t="s">
        <v>30</v>
      </c>
      <c r="E30" s="29"/>
      <c r="F30" s="29"/>
      <c r="G30" s="29"/>
      <c r="H30" s="29"/>
      <c r="I30" s="29"/>
      <c r="J30" s="138">
        <f>ROUND(J129, 0)</f>
        <v>0</v>
      </c>
      <c r="K30" s="29"/>
      <c r="L30" s="5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5" customFormat="1" ht="6.95" customHeight="1">
      <c r="A31" s="29"/>
      <c r="B31" s="30"/>
      <c r="C31" s="29"/>
      <c r="D31" s="90"/>
      <c r="E31" s="90"/>
      <c r="F31" s="90"/>
      <c r="G31" s="90"/>
      <c r="H31" s="90"/>
      <c r="I31" s="90"/>
      <c r="J31" s="90"/>
      <c r="K31" s="90"/>
      <c r="L31" s="5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5" customFormat="1" ht="14.45" customHeight="1">
      <c r="A32" s="29"/>
      <c r="B32" s="30"/>
      <c r="C32" s="29"/>
      <c r="D32" s="29"/>
      <c r="E32" s="29"/>
      <c r="F32" s="139" t="s">
        <v>32</v>
      </c>
      <c r="G32" s="29"/>
      <c r="H32" s="29"/>
      <c r="I32" s="139" t="s">
        <v>31</v>
      </c>
      <c r="J32" s="139" t="s">
        <v>33</v>
      </c>
      <c r="K32" s="29"/>
      <c r="L32" s="5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5" customFormat="1" ht="14.45" customHeight="1">
      <c r="A33" s="29"/>
      <c r="B33" s="30"/>
      <c r="C33" s="29"/>
      <c r="D33" s="140" t="s">
        <v>34</v>
      </c>
      <c r="E33" s="25" t="s">
        <v>35</v>
      </c>
      <c r="F33" s="141">
        <f>ROUND((SUM(BE129:BE246)),  0)</f>
        <v>0</v>
      </c>
      <c r="G33" s="29"/>
      <c r="H33" s="29"/>
      <c r="I33" s="142">
        <v>0.21</v>
      </c>
      <c r="J33" s="141">
        <f>ROUND(((SUM(BE129:BE246))*I33),  0)</f>
        <v>0</v>
      </c>
      <c r="K33" s="29"/>
      <c r="L33" s="5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5" customFormat="1" ht="14.45" customHeight="1">
      <c r="A34" s="29"/>
      <c r="B34" s="30"/>
      <c r="C34" s="29"/>
      <c r="D34" s="29"/>
      <c r="E34" s="25" t="s">
        <v>36</v>
      </c>
      <c r="F34" s="141">
        <f>ROUND((SUM(BF129:BF246)),  0)</f>
        <v>0</v>
      </c>
      <c r="G34" s="29"/>
      <c r="H34" s="29"/>
      <c r="I34" s="142">
        <v>0.15</v>
      </c>
      <c r="J34" s="141">
        <f>ROUND(((SUM(BF129:BF246))*I34),  0)</f>
        <v>0</v>
      </c>
      <c r="K34" s="29"/>
      <c r="L34" s="5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5" customFormat="1" ht="14.45" hidden="1" customHeight="1">
      <c r="A35" s="29"/>
      <c r="B35" s="30"/>
      <c r="C35" s="29"/>
      <c r="D35" s="29"/>
      <c r="E35" s="25" t="s">
        <v>37</v>
      </c>
      <c r="F35" s="141">
        <f>ROUND((SUM(BG129:BG246)),  0)</f>
        <v>0</v>
      </c>
      <c r="G35" s="29"/>
      <c r="H35" s="29"/>
      <c r="I35" s="142">
        <v>0.21</v>
      </c>
      <c r="J35" s="141">
        <f>0</f>
        <v>0</v>
      </c>
      <c r="K35" s="29"/>
      <c r="L35" s="5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5" customFormat="1" ht="14.45" hidden="1" customHeight="1">
      <c r="A36" s="29"/>
      <c r="B36" s="30"/>
      <c r="C36" s="29"/>
      <c r="D36" s="29"/>
      <c r="E36" s="25" t="s">
        <v>38</v>
      </c>
      <c r="F36" s="141">
        <f>ROUND((SUM(BH129:BH246)),  0)</f>
        <v>0</v>
      </c>
      <c r="G36" s="29"/>
      <c r="H36" s="29"/>
      <c r="I36" s="142">
        <v>0.15</v>
      </c>
      <c r="J36" s="141">
        <f>0</f>
        <v>0</v>
      </c>
      <c r="K36" s="29"/>
      <c r="L36" s="5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5" customFormat="1" ht="14.45" hidden="1" customHeight="1">
      <c r="A37" s="29"/>
      <c r="B37" s="30"/>
      <c r="C37" s="29"/>
      <c r="D37" s="29"/>
      <c r="E37" s="25" t="s">
        <v>39</v>
      </c>
      <c r="F37" s="141">
        <f>ROUND((SUM(BI129:BI246)),  0)</f>
        <v>0</v>
      </c>
      <c r="G37" s="29"/>
      <c r="H37" s="29"/>
      <c r="I37" s="142">
        <v>0</v>
      </c>
      <c r="J37" s="141">
        <f>0</f>
        <v>0</v>
      </c>
      <c r="K37" s="29"/>
      <c r="L37" s="5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5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5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5" customFormat="1" ht="25.35" customHeight="1">
      <c r="A39" s="29"/>
      <c r="B39" s="30"/>
      <c r="C39" s="143"/>
      <c r="D39" s="144" t="s">
        <v>40</v>
      </c>
      <c r="E39" s="81"/>
      <c r="F39" s="81"/>
      <c r="G39" s="145" t="s">
        <v>41</v>
      </c>
      <c r="H39" s="146" t="s">
        <v>42</v>
      </c>
      <c r="I39" s="81"/>
      <c r="J39" s="147">
        <f>SUM(J30:J37)</f>
        <v>0</v>
      </c>
      <c r="K39" s="148"/>
      <c r="L39" s="5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5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5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14.45" customHeight="1">
      <c r="B41" s="15"/>
      <c r="L41" s="15"/>
    </row>
    <row r="42" spans="1:31" ht="14.45" customHeight="1">
      <c r="B42" s="15"/>
      <c r="L42" s="15"/>
    </row>
    <row r="43" spans="1:31" ht="14.45" customHeight="1">
      <c r="B43" s="15"/>
      <c r="L43" s="15"/>
    </row>
    <row r="44" spans="1:31" ht="14.45" customHeight="1">
      <c r="B44" s="15"/>
      <c r="L44" s="15"/>
    </row>
    <row r="45" spans="1:31" ht="14.45" customHeight="1">
      <c r="B45" s="15"/>
      <c r="L45" s="15"/>
    </row>
    <row r="46" spans="1:31" ht="14.45" customHeight="1">
      <c r="B46" s="15"/>
      <c r="L46" s="15"/>
    </row>
    <row r="47" spans="1:31" ht="14.45" customHeight="1">
      <c r="B47" s="15"/>
      <c r="L47" s="15"/>
    </row>
    <row r="48" spans="1:31" ht="14.45" customHeight="1">
      <c r="B48" s="15"/>
      <c r="L48" s="15"/>
    </row>
    <row r="49" spans="1:31" ht="14.45" customHeight="1">
      <c r="B49" s="15"/>
      <c r="L49" s="15"/>
    </row>
    <row r="50" spans="1:31" s="35" customFormat="1" ht="14.45" customHeight="1">
      <c r="B50" s="51"/>
      <c r="D50" s="52" t="s">
        <v>43</v>
      </c>
      <c r="E50" s="53"/>
      <c r="F50" s="53"/>
      <c r="G50" s="52" t="s">
        <v>44</v>
      </c>
      <c r="H50" s="53"/>
      <c r="I50" s="53"/>
      <c r="J50" s="53"/>
      <c r="K50" s="53"/>
      <c r="L50" s="51"/>
    </row>
    <row r="51" spans="1:31">
      <c r="B51" s="15"/>
      <c r="L51" s="15"/>
    </row>
    <row r="52" spans="1:31">
      <c r="B52" s="15"/>
      <c r="L52" s="15"/>
    </row>
    <row r="53" spans="1:31">
      <c r="B53" s="15"/>
      <c r="L53" s="15"/>
    </row>
    <row r="54" spans="1:31">
      <c r="B54" s="15"/>
      <c r="L54" s="15"/>
    </row>
    <row r="55" spans="1:31">
      <c r="B55" s="15"/>
      <c r="L55" s="15"/>
    </row>
    <row r="56" spans="1:31">
      <c r="B56" s="15"/>
      <c r="L56" s="15"/>
    </row>
    <row r="57" spans="1:31">
      <c r="B57" s="15"/>
      <c r="L57" s="15"/>
    </row>
    <row r="58" spans="1:31">
      <c r="B58" s="15"/>
      <c r="L58" s="15"/>
    </row>
    <row r="59" spans="1:31">
      <c r="B59" s="15"/>
      <c r="L59" s="15"/>
    </row>
    <row r="60" spans="1:31">
      <c r="B60" s="15"/>
      <c r="L60" s="15"/>
    </row>
    <row r="61" spans="1:31" s="35" customFormat="1" ht="12.75">
      <c r="A61" s="29"/>
      <c r="B61" s="30"/>
      <c r="C61" s="29"/>
      <c r="D61" s="54" t="s">
        <v>45</v>
      </c>
      <c r="E61" s="32"/>
      <c r="F61" s="149" t="s">
        <v>46</v>
      </c>
      <c r="G61" s="54" t="s">
        <v>45</v>
      </c>
      <c r="H61" s="32"/>
      <c r="I61" s="32"/>
      <c r="J61" s="150" t="s">
        <v>46</v>
      </c>
      <c r="K61" s="32"/>
      <c r="L61" s="5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5"/>
      <c r="L62" s="15"/>
    </row>
    <row r="63" spans="1:31">
      <c r="B63" s="15"/>
      <c r="L63" s="15"/>
    </row>
    <row r="64" spans="1:31">
      <c r="B64" s="15"/>
      <c r="L64" s="15"/>
    </row>
    <row r="65" spans="1:31" s="35" customFormat="1" ht="12.75">
      <c r="A65" s="29"/>
      <c r="B65" s="30"/>
      <c r="C65" s="29"/>
      <c r="D65" s="52" t="s">
        <v>47</v>
      </c>
      <c r="E65" s="55"/>
      <c r="F65" s="55"/>
      <c r="G65" s="52" t="s">
        <v>631</v>
      </c>
      <c r="H65" s="55"/>
      <c r="I65" s="55"/>
      <c r="J65" s="55"/>
      <c r="K65" s="55"/>
      <c r="L65" s="5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5"/>
      <c r="L66" s="15"/>
    </row>
    <row r="67" spans="1:31">
      <c r="B67" s="15"/>
      <c r="L67" s="15"/>
    </row>
    <row r="68" spans="1:31">
      <c r="B68" s="15"/>
      <c r="L68" s="15"/>
    </row>
    <row r="69" spans="1:31">
      <c r="B69" s="15"/>
      <c r="L69" s="15"/>
    </row>
    <row r="70" spans="1:31">
      <c r="B70" s="15"/>
      <c r="L70" s="15"/>
    </row>
    <row r="71" spans="1:31">
      <c r="B71" s="15"/>
      <c r="L71" s="15"/>
    </row>
    <row r="72" spans="1:31">
      <c r="B72" s="15"/>
      <c r="L72" s="15"/>
    </row>
    <row r="73" spans="1:31">
      <c r="B73" s="15"/>
      <c r="L73" s="15"/>
    </row>
    <row r="74" spans="1:31">
      <c r="B74" s="15"/>
      <c r="L74" s="15"/>
    </row>
    <row r="75" spans="1:31">
      <c r="B75" s="15"/>
      <c r="L75" s="15"/>
    </row>
    <row r="76" spans="1:31" s="35" customFormat="1" ht="12.75">
      <c r="A76" s="29"/>
      <c r="B76" s="30"/>
      <c r="C76" s="29"/>
      <c r="D76" s="54" t="s">
        <v>45</v>
      </c>
      <c r="E76" s="32"/>
      <c r="F76" s="149" t="s">
        <v>46</v>
      </c>
      <c r="G76" s="54" t="s">
        <v>45</v>
      </c>
      <c r="H76" s="32"/>
      <c r="I76" s="32"/>
      <c r="J76" s="150" t="s">
        <v>46</v>
      </c>
      <c r="K76" s="32"/>
      <c r="L76" s="5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5" customFormat="1" ht="14.4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35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35" customFormat="1" ht="24.95" customHeight="1">
      <c r="A82" s="29"/>
      <c r="B82" s="30"/>
      <c r="C82" s="16" t="s">
        <v>93</v>
      </c>
      <c r="D82" s="29"/>
      <c r="E82" s="29"/>
      <c r="F82" s="29"/>
      <c r="G82" s="29"/>
      <c r="H82" s="29"/>
      <c r="I82" s="29"/>
      <c r="J82" s="29"/>
      <c r="K82" s="29"/>
      <c r="L82" s="5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35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5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35" customFormat="1" ht="12" customHeight="1">
      <c r="A84" s="29"/>
      <c r="B84" s="30"/>
      <c r="C84" s="25" t="s">
        <v>14</v>
      </c>
      <c r="D84" s="29"/>
      <c r="E84" s="29"/>
      <c r="F84" s="29"/>
      <c r="G84" s="29"/>
      <c r="H84" s="29"/>
      <c r="I84" s="29"/>
      <c r="J84" s="29"/>
      <c r="K84" s="29"/>
      <c r="L84" s="5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35" customFormat="1" ht="16.5" customHeight="1">
      <c r="A85" s="29"/>
      <c r="B85" s="30"/>
      <c r="C85" s="29"/>
      <c r="D85" s="29"/>
      <c r="E85" s="124" t="str">
        <f>E7</f>
        <v>ČOV Krásné Loučky</v>
      </c>
      <c r="F85" s="125"/>
      <c r="G85" s="125"/>
      <c r="H85" s="125"/>
      <c r="I85" s="29"/>
      <c r="J85" s="29"/>
      <c r="K85" s="29"/>
      <c r="L85" s="5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35" customFormat="1" ht="12" customHeight="1">
      <c r="A86" s="29"/>
      <c r="B86" s="30"/>
      <c r="C86" s="25" t="s">
        <v>90</v>
      </c>
      <c r="D86" s="29"/>
      <c r="E86" s="29"/>
      <c r="F86" s="29"/>
      <c r="G86" s="29"/>
      <c r="H86" s="29"/>
      <c r="I86" s="29"/>
      <c r="J86" s="29"/>
      <c r="K86" s="29"/>
      <c r="L86" s="5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35" customFormat="1" ht="16.5" customHeight="1">
      <c r="A87" s="29"/>
      <c r="B87" s="30"/>
      <c r="C87" s="29"/>
      <c r="D87" s="29"/>
      <c r="E87" s="65" t="str">
        <f>E9</f>
        <v>SO 01 - Stavební část</v>
      </c>
      <c r="F87" s="126"/>
      <c r="G87" s="126"/>
      <c r="H87" s="126"/>
      <c r="I87" s="29"/>
      <c r="J87" s="29"/>
      <c r="K87" s="29"/>
      <c r="L87" s="5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35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5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35" customFormat="1" ht="12" customHeight="1">
      <c r="A89" s="29"/>
      <c r="B89" s="30"/>
      <c r="C89" s="25" t="s">
        <v>18</v>
      </c>
      <c r="D89" s="29"/>
      <c r="E89" s="29"/>
      <c r="F89" s="26" t="str">
        <f>F12</f>
        <v>Krásné Loučky, Krnov</v>
      </c>
      <c r="G89" s="29"/>
      <c r="H89" s="29"/>
      <c r="I89" s="25" t="s">
        <v>20</v>
      </c>
      <c r="J89" s="151" t="str">
        <f>IF(J12="","",J12)</f>
        <v>Vyplň údaj</v>
      </c>
      <c r="K89" s="29"/>
      <c r="L89" s="5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35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5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35" customFormat="1" ht="15.2" customHeight="1">
      <c r="A91" s="29"/>
      <c r="B91" s="30"/>
      <c r="C91" s="25" t="s">
        <v>21</v>
      </c>
      <c r="D91" s="29"/>
      <c r="E91" s="29"/>
      <c r="F91" s="26" t="str">
        <f>E15</f>
        <v xml:space="preserve"> </v>
      </c>
      <c r="G91" s="29"/>
      <c r="H91" s="29"/>
      <c r="I91" s="25" t="s">
        <v>25</v>
      </c>
      <c r="J91" s="152" t="str">
        <f>E21</f>
        <v xml:space="preserve"> Akvopro, s.r.o.</v>
      </c>
      <c r="K91" s="29"/>
      <c r="L91" s="5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35" customFormat="1" ht="15.2" customHeight="1">
      <c r="A92" s="29"/>
      <c r="B92" s="30"/>
      <c r="C92" s="25" t="s">
        <v>630</v>
      </c>
      <c r="D92" s="29"/>
      <c r="E92" s="29"/>
      <c r="F92" s="26" t="str">
        <f>IF(E18="","",E18)</f>
        <v>Vyplň údaj</v>
      </c>
      <c r="G92" s="29"/>
      <c r="H92" s="29"/>
      <c r="I92" s="25" t="s">
        <v>28</v>
      </c>
      <c r="J92" s="152" t="str">
        <f>E24</f>
        <v xml:space="preserve"> </v>
      </c>
      <c r="K92" s="29"/>
      <c r="L92" s="5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35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5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35" customFormat="1" ht="29.25" customHeight="1">
      <c r="A94" s="29"/>
      <c r="B94" s="30"/>
      <c r="C94" s="153" t="s">
        <v>94</v>
      </c>
      <c r="D94" s="143"/>
      <c r="E94" s="143"/>
      <c r="F94" s="143"/>
      <c r="G94" s="143"/>
      <c r="H94" s="143"/>
      <c r="I94" s="143"/>
      <c r="J94" s="154" t="s">
        <v>95</v>
      </c>
      <c r="K94" s="143"/>
      <c r="L94" s="5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35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5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5" customFormat="1" ht="22.9" customHeight="1">
      <c r="A96" s="29"/>
      <c r="B96" s="30"/>
      <c r="C96" s="155" t="s">
        <v>96</v>
      </c>
      <c r="D96" s="29"/>
      <c r="E96" s="29"/>
      <c r="F96" s="29"/>
      <c r="G96" s="29"/>
      <c r="H96" s="29"/>
      <c r="I96" s="29"/>
      <c r="J96" s="138">
        <f>J129</f>
        <v>0</v>
      </c>
      <c r="K96" s="29"/>
      <c r="L96" s="5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2" t="s">
        <v>97</v>
      </c>
    </row>
    <row r="97" spans="1:31" s="156" customFormat="1" ht="24.95" customHeight="1">
      <c r="B97" s="157"/>
      <c r="D97" s="158" t="s">
        <v>370</v>
      </c>
      <c r="E97" s="159"/>
      <c r="F97" s="159"/>
      <c r="G97" s="159"/>
      <c r="H97" s="159"/>
      <c r="I97" s="159"/>
      <c r="J97" s="160">
        <f>J130</f>
        <v>0</v>
      </c>
      <c r="L97" s="157"/>
    </row>
    <row r="98" spans="1:31" s="161" customFormat="1" ht="19.899999999999999" customHeight="1">
      <c r="B98" s="162"/>
      <c r="D98" s="163" t="s">
        <v>371</v>
      </c>
      <c r="E98" s="164"/>
      <c r="F98" s="164"/>
      <c r="G98" s="164"/>
      <c r="H98" s="164"/>
      <c r="I98" s="164"/>
      <c r="J98" s="165">
        <f>J131</f>
        <v>0</v>
      </c>
      <c r="L98" s="162"/>
    </row>
    <row r="99" spans="1:31" s="161" customFormat="1" ht="19.899999999999999" customHeight="1">
      <c r="B99" s="162"/>
      <c r="D99" s="163" t="s">
        <v>372</v>
      </c>
      <c r="E99" s="164"/>
      <c r="F99" s="164"/>
      <c r="G99" s="164"/>
      <c r="H99" s="164"/>
      <c r="I99" s="164"/>
      <c r="J99" s="165">
        <f>J150</f>
        <v>0</v>
      </c>
      <c r="L99" s="162"/>
    </row>
    <row r="100" spans="1:31" s="161" customFormat="1" ht="19.899999999999999" customHeight="1">
      <c r="B100" s="162"/>
      <c r="D100" s="163" t="s">
        <v>373</v>
      </c>
      <c r="E100" s="164"/>
      <c r="F100" s="164"/>
      <c r="G100" s="164"/>
      <c r="H100" s="164"/>
      <c r="I100" s="164"/>
      <c r="J100" s="165">
        <f>J153</f>
        <v>0</v>
      </c>
      <c r="L100" s="162"/>
    </row>
    <row r="101" spans="1:31" s="161" customFormat="1" ht="19.899999999999999" customHeight="1">
      <c r="B101" s="162"/>
      <c r="D101" s="163" t="s">
        <v>374</v>
      </c>
      <c r="E101" s="164"/>
      <c r="F101" s="164"/>
      <c r="G101" s="164"/>
      <c r="H101" s="164"/>
      <c r="I101" s="164"/>
      <c r="J101" s="165">
        <f>J165</f>
        <v>0</v>
      </c>
      <c r="L101" s="162"/>
    </row>
    <row r="102" spans="1:31" s="161" customFormat="1" ht="19.899999999999999" customHeight="1">
      <c r="B102" s="162"/>
      <c r="D102" s="163" t="s">
        <v>375</v>
      </c>
      <c r="E102" s="164"/>
      <c r="F102" s="164"/>
      <c r="G102" s="164"/>
      <c r="H102" s="164"/>
      <c r="I102" s="164"/>
      <c r="J102" s="165">
        <f>J175</f>
        <v>0</v>
      </c>
      <c r="L102" s="162"/>
    </row>
    <row r="103" spans="1:31" s="156" customFormat="1" ht="24.95" customHeight="1">
      <c r="B103" s="157"/>
      <c r="D103" s="158" t="s">
        <v>376</v>
      </c>
      <c r="E103" s="159"/>
      <c r="F103" s="159"/>
      <c r="G103" s="159"/>
      <c r="H103" s="159"/>
      <c r="I103" s="159"/>
      <c r="J103" s="160">
        <f>J178</f>
        <v>0</v>
      </c>
      <c r="L103" s="157"/>
    </row>
    <row r="104" spans="1:31" s="161" customFormat="1" ht="19.899999999999999" customHeight="1">
      <c r="B104" s="162"/>
      <c r="D104" s="163" t="s">
        <v>377</v>
      </c>
      <c r="E104" s="164"/>
      <c r="F104" s="164"/>
      <c r="G104" s="164"/>
      <c r="H104" s="164"/>
      <c r="I104" s="164"/>
      <c r="J104" s="165">
        <f>J179</f>
        <v>0</v>
      </c>
      <c r="L104" s="162"/>
    </row>
    <row r="105" spans="1:31" s="161" customFormat="1" ht="19.899999999999999" customHeight="1">
      <c r="B105" s="162"/>
      <c r="D105" s="163" t="s">
        <v>378</v>
      </c>
      <c r="E105" s="164"/>
      <c r="F105" s="164"/>
      <c r="G105" s="164"/>
      <c r="H105" s="164"/>
      <c r="I105" s="164"/>
      <c r="J105" s="165">
        <f>J184</f>
        <v>0</v>
      </c>
      <c r="L105" s="162"/>
    </row>
    <row r="106" spans="1:31" s="161" customFormat="1" ht="19.899999999999999" customHeight="1">
      <c r="B106" s="162"/>
      <c r="D106" s="163" t="s">
        <v>379</v>
      </c>
      <c r="E106" s="164"/>
      <c r="F106" s="164"/>
      <c r="G106" s="164"/>
      <c r="H106" s="164"/>
      <c r="I106" s="164"/>
      <c r="J106" s="165">
        <f>J198</f>
        <v>0</v>
      </c>
      <c r="L106" s="162"/>
    </row>
    <row r="107" spans="1:31" s="161" customFormat="1" ht="19.899999999999999" customHeight="1">
      <c r="B107" s="162"/>
      <c r="D107" s="163" t="s">
        <v>380</v>
      </c>
      <c r="E107" s="164"/>
      <c r="F107" s="164"/>
      <c r="G107" s="164"/>
      <c r="H107" s="164"/>
      <c r="I107" s="164"/>
      <c r="J107" s="165">
        <f>J210</f>
        <v>0</v>
      </c>
      <c r="L107" s="162"/>
    </row>
    <row r="108" spans="1:31" s="161" customFormat="1" ht="19.899999999999999" customHeight="1">
      <c r="B108" s="162"/>
      <c r="D108" s="163" t="s">
        <v>381</v>
      </c>
      <c r="E108" s="164"/>
      <c r="F108" s="164"/>
      <c r="G108" s="164"/>
      <c r="H108" s="164"/>
      <c r="I108" s="164"/>
      <c r="J108" s="165">
        <f>J219</f>
        <v>0</v>
      </c>
      <c r="L108" s="162"/>
    </row>
    <row r="109" spans="1:31" s="161" customFormat="1" ht="19.899999999999999" customHeight="1">
      <c r="B109" s="162"/>
      <c r="D109" s="163" t="s">
        <v>382</v>
      </c>
      <c r="E109" s="164"/>
      <c r="F109" s="164"/>
      <c r="G109" s="164"/>
      <c r="H109" s="164"/>
      <c r="I109" s="164"/>
      <c r="J109" s="165">
        <f>J222</f>
        <v>0</v>
      </c>
      <c r="L109" s="162"/>
    </row>
    <row r="110" spans="1:31" s="35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5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35" customFormat="1" ht="6.95" customHeight="1">
      <c r="A111" s="29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35" customFormat="1" ht="6.95" customHeight="1">
      <c r="A115" s="29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35" customFormat="1" ht="24.95" customHeight="1">
      <c r="A116" s="29"/>
      <c r="B116" s="30"/>
      <c r="C116" s="16" t="s">
        <v>103</v>
      </c>
      <c r="D116" s="29"/>
      <c r="E116" s="29"/>
      <c r="F116" s="29"/>
      <c r="G116" s="29"/>
      <c r="H116" s="29"/>
      <c r="I116" s="29"/>
      <c r="J116" s="29"/>
      <c r="K116" s="29"/>
      <c r="L116" s="5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35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51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35" customFormat="1" ht="12" customHeight="1">
      <c r="A118" s="29"/>
      <c r="B118" s="30"/>
      <c r="C118" s="25" t="s">
        <v>14</v>
      </c>
      <c r="D118" s="29"/>
      <c r="E118" s="29"/>
      <c r="F118" s="29"/>
      <c r="G118" s="29"/>
      <c r="H118" s="29"/>
      <c r="I118" s="29"/>
      <c r="J118" s="29"/>
      <c r="K118" s="29"/>
      <c r="L118" s="51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35" customFormat="1" ht="16.5" customHeight="1">
      <c r="A119" s="29"/>
      <c r="B119" s="30"/>
      <c r="C119" s="29"/>
      <c r="D119" s="29"/>
      <c r="E119" s="124" t="str">
        <f>E7</f>
        <v>ČOV Krásné Loučky</v>
      </c>
      <c r="F119" s="125"/>
      <c r="G119" s="125"/>
      <c r="H119" s="125"/>
      <c r="I119" s="29"/>
      <c r="J119" s="29"/>
      <c r="K119" s="29"/>
      <c r="L119" s="51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35" customFormat="1" ht="12" customHeight="1">
      <c r="A120" s="29"/>
      <c r="B120" s="30"/>
      <c r="C120" s="25" t="s">
        <v>90</v>
      </c>
      <c r="D120" s="29"/>
      <c r="E120" s="29"/>
      <c r="F120" s="29"/>
      <c r="G120" s="29"/>
      <c r="H120" s="29"/>
      <c r="I120" s="29"/>
      <c r="J120" s="29"/>
      <c r="K120" s="29"/>
      <c r="L120" s="51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35" customFormat="1" ht="16.5" customHeight="1">
      <c r="A121" s="29"/>
      <c r="B121" s="30"/>
      <c r="C121" s="29"/>
      <c r="D121" s="29"/>
      <c r="E121" s="65" t="str">
        <f>E9</f>
        <v>SO 01 - Stavební část</v>
      </c>
      <c r="F121" s="126"/>
      <c r="G121" s="126"/>
      <c r="H121" s="126"/>
      <c r="I121" s="29"/>
      <c r="J121" s="29"/>
      <c r="K121" s="29"/>
      <c r="L121" s="51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35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51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35" customFormat="1" ht="12" customHeight="1">
      <c r="A123" s="29"/>
      <c r="B123" s="30"/>
      <c r="C123" s="25" t="s">
        <v>18</v>
      </c>
      <c r="D123" s="29"/>
      <c r="E123" s="29"/>
      <c r="F123" s="26" t="str">
        <f>F12</f>
        <v>Krásné Loučky, Krnov</v>
      </c>
      <c r="G123" s="29"/>
      <c r="H123" s="29"/>
      <c r="I123" s="25" t="s">
        <v>20</v>
      </c>
      <c r="J123" s="151" t="str">
        <f>IF(J12="","",J12)</f>
        <v>Vyplň údaj</v>
      </c>
      <c r="K123" s="29"/>
      <c r="L123" s="51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35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51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35" customFormat="1" ht="15.2" customHeight="1">
      <c r="A125" s="29"/>
      <c r="B125" s="30"/>
      <c r="C125" s="25" t="s">
        <v>21</v>
      </c>
      <c r="D125" s="29"/>
      <c r="E125" s="29"/>
      <c r="F125" s="26" t="str">
        <f>E15</f>
        <v xml:space="preserve"> </v>
      </c>
      <c r="G125" s="29"/>
      <c r="H125" s="29"/>
      <c r="I125" s="25" t="s">
        <v>25</v>
      </c>
      <c r="J125" s="152" t="str">
        <f>E21</f>
        <v xml:space="preserve"> Akvopro, s.r.o.</v>
      </c>
      <c r="K125" s="29"/>
      <c r="L125" s="51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35" customFormat="1" ht="15.2" customHeight="1">
      <c r="A126" s="29"/>
      <c r="B126" s="30"/>
      <c r="C126" s="25" t="s">
        <v>630</v>
      </c>
      <c r="D126" s="29"/>
      <c r="E126" s="29"/>
      <c r="F126" s="26" t="str">
        <f>IF(E18="","",E18)</f>
        <v>Vyplň údaj</v>
      </c>
      <c r="G126" s="29"/>
      <c r="H126" s="29"/>
      <c r="I126" s="25" t="s">
        <v>28</v>
      </c>
      <c r="J126" s="152" t="str">
        <f>E24</f>
        <v xml:space="preserve"> </v>
      </c>
      <c r="K126" s="29"/>
      <c r="L126" s="51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35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51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73" customFormat="1" ht="29.25" customHeight="1">
      <c r="A128" s="166"/>
      <c r="B128" s="167"/>
      <c r="C128" s="168" t="s">
        <v>104</v>
      </c>
      <c r="D128" s="169" t="s">
        <v>54</v>
      </c>
      <c r="E128" s="169" t="s">
        <v>50</v>
      </c>
      <c r="F128" s="169" t="s">
        <v>51</v>
      </c>
      <c r="G128" s="169" t="s">
        <v>105</v>
      </c>
      <c r="H128" s="169" t="s">
        <v>106</v>
      </c>
      <c r="I128" s="169" t="s">
        <v>107</v>
      </c>
      <c r="J128" s="170" t="s">
        <v>95</v>
      </c>
      <c r="K128" s="171" t="s">
        <v>108</v>
      </c>
      <c r="L128" s="172"/>
      <c r="M128" s="86" t="s">
        <v>1</v>
      </c>
      <c r="N128" s="87" t="s">
        <v>34</v>
      </c>
      <c r="O128" s="87" t="s">
        <v>109</v>
      </c>
      <c r="P128" s="87" t="s">
        <v>110</v>
      </c>
      <c r="Q128" s="87" t="s">
        <v>111</v>
      </c>
      <c r="R128" s="87" t="s">
        <v>112</v>
      </c>
      <c r="S128" s="87" t="s">
        <v>113</v>
      </c>
      <c r="T128" s="88" t="s">
        <v>114</v>
      </c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</row>
    <row r="129" spans="1:65" s="35" customFormat="1" ht="22.9" customHeight="1">
      <c r="A129" s="29"/>
      <c r="B129" s="30"/>
      <c r="C129" s="94" t="s">
        <v>115</v>
      </c>
      <c r="D129" s="29"/>
      <c r="E129" s="29"/>
      <c r="F129" s="29"/>
      <c r="G129" s="29"/>
      <c r="H129" s="29"/>
      <c r="I129" s="29"/>
      <c r="J129" s="174">
        <f>BK129</f>
        <v>0</v>
      </c>
      <c r="K129" s="29"/>
      <c r="L129" s="30"/>
      <c r="M129" s="89"/>
      <c r="N129" s="73"/>
      <c r="O129" s="90"/>
      <c r="P129" s="175">
        <f>P130+P178</f>
        <v>138.571787</v>
      </c>
      <c r="Q129" s="90"/>
      <c r="R129" s="175">
        <f>R130+R178</f>
        <v>0.53915000000000002</v>
      </c>
      <c r="S129" s="90"/>
      <c r="T129" s="176">
        <f>T130+T178</f>
        <v>0.8761000000000001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2" t="s">
        <v>68</v>
      </c>
      <c r="AU129" s="12" t="s">
        <v>97</v>
      </c>
      <c r="BK129" s="177">
        <f>BK130+BK178</f>
        <v>0</v>
      </c>
    </row>
    <row r="130" spans="1:65" s="178" customFormat="1" ht="25.9" customHeight="1">
      <c r="B130" s="179"/>
      <c r="D130" s="180" t="s">
        <v>68</v>
      </c>
      <c r="E130" s="181" t="s">
        <v>383</v>
      </c>
      <c r="F130" s="181" t="s">
        <v>384</v>
      </c>
      <c r="J130" s="182">
        <f>BK130</f>
        <v>0</v>
      </c>
      <c r="L130" s="179"/>
      <c r="M130" s="183"/>
      <c r="N130" s="184"/>
      <c r="O130" s="184"/>
      <c r="P130" s="185">
        <f>P131+P150+P153+P165+P175</f>
        <v>37.275711999999992</v>
      </c>
      <c r="Q130" s="184"/>
      <c r="R130" s="185">
        <f>R131+R150+R153+R165+R175</f>
        <v>0.35410000000000003</v>
      </c>
      <c r="S130" s="184"/>
      <c r="T130" s="186">
        <f>T131+T150+T153+T165+T175</f>
        <v>0.28999999999999998</v>
      </c>
      <c r="AR130" s="180" t="s">
        <v>6</v>
      </c>
      <c r="AT130" s="187" t="s">
        <v>68</v>
      </c>
      <c r="AU130" s="187" t="s">
        <v>69</v>
      </c>
      <c r="AY130" s="180" t="s">
        <v>117</v>
      </c>
      <c r="BK130" s="188">
        <f>BK131+BK150+BK153+BK165+BK175</f>
        <v>0</v>
      </c>
    </row>
    <row r="131" spans="1:65" s="178" customFormat="1" ht="22.9" customHeight="1">
      <c r="B131" s="179"/>
      <c r="D131" s="180" t="s">
        <v>68</v>
      </c>
      <c r="E131" s="189" t="s">
        <v>147</v>
      </c>
      <c r="F131" s="189" t="s">
        <v>385</v>
      </c>
      <c r="J131" s="190">
        <f>BK131</f>
        <v>0</v>
      </c>
      <c r="L131" s="179"/>
      <c r="M131" s="183"/>
      <c r="N131" s="184"/>
      <c r="O131" s="184"/>
      <c r="P131" s="185">
        <f>SUM(P132:P149)</f>
        <v>19.510999999999999</v>
      </c>
      <c r="Q131" s="184"/>
      <c r="R131" s="185">
        <f>SUM(R132:R149)</f>
        <v>0.35270000000000001</v>
      </c>
      <c r="S131" s="184"/>
      <c r="T131" s="186">
        <f>SUM(T132:T149)</f>
        <v>0</v>
      </c>
      <c r="AR131" s="180" t="s">
        <v>6</v>
      </c>
      <c r="AT131" s="187" t="s">
        <v>68</v>
      </c>
      <c r="AU131" s="187" t="s">
        <v>6</v>
      </c>
      <c r="AY131" s="180" t="s">
        <v>117</v>
      </c>
      <c r="BK131" s="188">
        <f>SUM(BK132:BK149)</f>
        <v>0</v>
      </c>
    </row>
    <row r="132" spans="1:65" s="35" customFormat="1" ht="24.2" customHeight="1">
      <c r="A132" s="29"/>
      <c r="B132" s="30"/>
      <c r="C132" s="191" t="s">
        <v>6</v>
      </c>
      <c r="D132" s="191" t="s">
        <v>120</v>
      </c>
      <c r="E132" s="192" t="s">
        <v>386</v>
      </c>
      <c r="F132" s="193" t="s">
        <v>387</v>
      </c>
      <c r="G132" s="194" t="s">
        <v>388</v>
      </c>
      <c r="H132" s="195">
        <v>25</v>
      </c>
      <c r="I132" s="2">
        <v>0</v>
      </c>
      <c r="J132" s="196">
        <f>ROUND(I132*H132,0)</f>
        <v>0</v>
      </c>
      <c r="K132" s="197"/>
      <c r="L132" s="30"/>
      <c r="M132" s="198" t="s">
        <v>1</v>
      </c>
      <c r="N132" s="199" t="s">
        <v>35</v>
      </c>
      <c r="O132" s="200">
        <v>0.104</v>
      </c>
      <c r="P132" s="200">
        <f>O132*H132</f>
        <v>2.6</v>
      </c>
      <c r="Q132" s="200">
        <v>2.5999999999999998E-4</v>
      </c>
      <c r="R132" s="200">
        <f>Q132*H132</f>
        <v>6.4999999999999997E-3</v>
      </c>
      <c r="S132" s="200">
        <v>0</v>
      </c>
      <c r="T132" s="20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202" t="s">
        <v>137</v>
      </c>
      <c r="AT132" s="202" t="s">
        <v>120</v>
      </c>
      <c r="AU132" s="202" t="s">
        <v>78</v>
      </c>
      <c r="AY132" s="12" t="s">
        <v>117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2" t="s">
        <v>6</v>
      </c>
      <c r="BK132" s="203">
        <f>ROUND(I132*H132,0)</f>
        <v>0</v>
      </c>
      <c r="BL132" s="12" t="s">
        <v>137</v>
      </c>
      <c r="BM132" s="202" t="s">
        <v>389</v>
      </c>
    </row>
    <row r="133" spans="1:65" s="35" customFormat="1" ht="19.5">
      <c r="A133" s="29"/>
      <c r="B133" s="30"/>
      <c r="C133" s="29"/>
      <c r="D133" s="204" t="s">
        <v>125</v>
      </c>
      <c r="E133" s="29"/>
      <c r="F133" s="205" t="s">
        <v>390</v>
      </c>
      <c r="G133" s="29"/>
      <c r="H133" s="29"/>
      <c r="I133" s="6"/>
      <c r="J133" s="29"/>
      <c r="K133" s="29"/>
      <c r="L133" s="30"/>
      <c r="M133" s="206"/>
      <c r="N133" s="207"/>
      <c r="O133" s="77"/>
      <c r="P133" s="77"/>
      <c r="Q133" s="77"/>
      <c r="R133" s="77"/>
      <c r="S133" s="77"/>
      <c r="T133" s="78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2" t="s">
        <v>125</v>
      </c>
      <c r="AU133" s="12" t="s">
        <v>78</v>
      </c>
    </row>
    <row r="134" spans="1:65" s="35" customFormat="1" ht="24.2" customHeight="1">
      <c r="A134" s="29"/>
      <c r="B134" s="30"/>
      <c r="C134" s="191" t="s">
        <v>78</v>
      </c>
      <c r="D134" s="191" t="s">
        <v>120</v>
      </c>
      <c r="E134" s="192" t="s">
        <v>391</v>
      </c>
      <c r="F134" s="193" t="s">
        <v>392</v>
      </c>
      <c r="G134" s="194" t="s">
        <v>388</v>
      </c>
      <c r="H134" s="195">
        <v>10</v>
      </c>
      <c r="I134" s="2">
        <v>0</v>
      </c>
      <c r="J134" s="196">
        <f>ROUND(I134*H134,0)</f>
        <v>0</v>
      </c>
      <c r="K134" s="197"/>
      <c r="L134" s="30"/>
      <c r="M134" s="198" t="s">
        <v>1</v>
      </c>
      <c r="N134" s="199" t="s">
        <v>35</v>
      </c>
      <c r="O134" s="200">
        <v>0.36</v>
      </c>
      <c r="P134" s="200">
        <f>O134*H134</f>
        <v>3.5999999999999996</v>
      </c>
      <c r="Q134" s="200">
        <v>4.3800000000000002E-3</v>
      </c>
      <c r="R134" s="200">
        <f>Q134*H134</f>
        <v>4.3800000000000006E-2</v>
      </c>
      <c r="S134" s="200">
        <v>0</v>
      </c>
      <c r="T134" s="201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202" t="s">
        <v>137</v>
      </c>
      <c r="AT134" s="202" t="s">
        <v>120</v>
      </c>
      <c r="AU134" s="202" t="s">
        <v>78</v>
      </c>
      <c r="AY134" s="12" t="s">
        <v>117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2" t="s">
        <v>6</v>
      </c>
      <c r="BK134" s="203">
        <f>ROUND(I134*H134,0)</f>
        <v>0</v>
      </c>
      <c r="BL134" s="12" t="s">
        <v>137</v>
      </c>
      <c r="BM134" s="202" t="s">
        <v>393</v>
      </c>
    </row>
    <row r="135" spans="1:65" s="35" customFormat="1" ht="19.5">
      <c r="A135" s="29"/>
      <c r="B135" s="30"/>
      <c r="C135" s="29"/>
      <c r="D135" s="204" t="s">
        <v>125</v>
      </c>
      <c r="E135" s="29"/>
      <c r="F135" s="205" t="s">
        <v>394</v>
      </c>
      <c r="G135" s="29"/>
      <c r="H135" s="29"/>
      <c r="I135" s="6"/>
      <c r="J135" s="29"/>
      <c r="K135" s="29"/>
      <c r="L135" s="30"/>
      <c r="M135" s="206"/>
      <c r="N135" s="207"/>
      <c r="O135" s="77"/>
      <c r="P135" s="77"/>
      <c r="Q135" s="77"/>
      <c r="R135" s="77"/>
      <c r="S135" s="77"/>
      <c r="T135" s="78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2" t="s">
        <v>125</v>
      </c>
      <c r="AU135" s="12" t="s">
        <v>78</v>
      </c>
    </row>
    <row r="136" spans="1:65" s="35" customFormat="1" ht="24.2" customHeight="1">
      <c r="A136" s="29"/>
      <c r="B136" s="30"/>
      <c r="C136" s="191" t="s">
        <v>132</v>
      </c>
      <c r="D136" s="191" t="s">
        <v>120</v>
      </c>
      <c r="E136" s="192" t="s">
        <v>395</v>
      </c>
      <c r="F136" s="193" t="s">
        <v>396</v>
      </c>
      <c r="G136" s="194" t="s">
        <v>388</v>
      </c>
      <c r="H136" s="195">
        <v>5</v>
      </c>
      <c r="I136" s="2">
        <v>0</v>
      </c>
      <c r="J136" s="196">
        <f>ROUND(I136*H136,0)</f>
        <v>0</v>
      </c>
      <c r="K136" s="197"/>
      <c r="L136" s="30"/>
      <c r="M136" s="198" t="s">
        <v>1</v>
      </c>
      <c r="N136" s="199" t="s">
        <v>35</v>
      </c>
      <c r="O136" s="200">
        <v>0.39</v>
      </c>
      <c r="P136" s="200">
        <f>O136*H136</f>
        <v>1.9500000000000002</v>
      </c>
      <c r="Q136" s="200">
        <v>1.54E-2</v>
      </c>
      <c r="R136" s="200">
        <f>Q136*H136</f>
        <v>7.6999999999999999E-2</v>
      </c>
      <c r="S136" s="200">
        <v>0</v>
      </c>
      <c r="T136" s="20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202" t="s">
        <v>137</v>
      </c>
      <c r="AT136" s="202" t="s">
        <v>120</v>
      </c>
      <c r="AU136" s="202" t="s">
        <v>78</v>
      </c>
      <c r="AY136" s="12" t="s">
        <v>117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2" t="s">
        <v>6</v>
      </c>
      <c r="BK136" s="203">
        <f>ROUND(I136*H136,0)</f>
        <v>0</v>
      </c>
      <c r="BL136" s="12" t="s">
        <v>137</v>
      </c>
      <c r="BM136" s="202" t="s">
        <v>397</v>
      </c>
    </row>
    <row r="137" spans="1:65" s="35" customFormat="1" ht="19.5">
      <c r="A137" s="29"/>
      <c r="B137" s="30"/>
      <c r="C137" s="29"/>
      <c r="D137" s="204" t="s">
        <v>125</v>
      </c>
      <c r="E137" s="29"/>
      <c r="F137" s="205" t="s">
        <v>398</v>
      </c>
      <c r="G137" s="29"/>
      <c r="H137" s="29"/>
      <c r="I137" s="6"/>
      <c r="J137" s="29"/>
      <c r="K137" s="29"/>
      <c r="L137" s="30"/>
      <c r="M137" s="206"/>
      <c r="N137" s="207"/>
      <c r="O137" s="77"/>
      <c r="P137" s="77"/>
      <c r="Q137" s="77"/>
      <c r="R137" s="77"/>
      <c r="S137" s="77"/>
      <c r="T137" s="78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2" t="s">
        <v>125</v>
      </c>
      <c r="AU137" s="12" t="s">
        <v>78</v>
      </c>
    </row>
    <row r="138" spans="1:65" s="35" customFormat="1" ht="14.45" customHeight="1">
      <c r="A138" s="29"/>
      <c r="B138" s="30"/>
      <c r="C138" s="191" t="s">
        <v>137</v>
      </c>
      <c r="D138" s="191" t="s">
        <v>120</v>
      </c>
      <c r="E138" s="192" t="s">
        <v>399</v>
      </c>
      <c r="F138" s="193" t="s">
        <v>400</v>
      </c>
      <c r="G138" s="194" t="s">
        <v>388</v>
      </c>
      <c r="H138" s="195">
        <v>10</v>
      </c>
      <c r="I138" s="2">
        <v>0</v>
      </c>
      <c r="J138" s="196">
        <f>ROUND(I138*H138,0)</f>
        <v>0</v>
      </c>
      <c r="K138" s="197"/>
      <c r="L138" s="30"/>
      <c r="M138" s="198" t="s">
        <v>1</v>
      </c>
      <c r="N138" s="199" t="s">
        <v>35</v>
      </c>
      <c r="O138" s="200">
        <v>0.04</v>
      </c>
      <c r="P138" s="200">
        <f>O138*H138</f>
        <v>0.4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202" t="s">
        <v>137</v>
      </c>
      <c r="AT138" s="202" t="s">
        <v>120</v>
      </c>
      <c r="AU138" s="202" t="s">
        <v>78</v>
      </c>
      <c r="AY138" s="12" t="s">
        <v>117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2" t="s">
        <v>6</v>
      </c>
      <c r="BK138" s="203">
        <f>ROUND(I138*H138,0)</f>
        <v>0</v>
      </c>
      <c r="BL138" s="12" t="s">
        <v>137</v>
      </c>
      <c r="BM138" s="202" t="s">
        <v>401</v>
      </c>
    </row>
    <row r="139" spans="1:65" s="35" customFormat="1" ht="19.5">
      <c r="A139" s="29"/>
      <c r="B139" s="30"/>
      <c r="C139" s="29"/>
      <c r="D139" s="204" t="s">
        <v>125</v>
      </c>
      <c r="E139" s="29"/>
      <c r="F139" s="205" t="s">
        <v>402</v>
      </c>
      <c r="G139" s="29"/>
      <c r="H139" s="29"/>
      <c r="I139" s="6"/>
      <c r="J139" s="29"/>
      <c r="K139" s="29"/>
      <c r="L139" s="30"/>
      <c r="M139" s="206"/>
      <c r="N139" s="207"/>
      <c r="O139" s="77"/>
      <c r="P139" s="77"/>
      <c r="Q139" s="77"/>
      <c r="R139" s="77"/>
      <c r="S139" s="77"/>
      <c r="T139" s="78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2" t="s">
        <v>125</v>
      </c>
      <c r="AU139" s="12" t="s">
        <v>78</v>
      </c>
    </row>
    <row r="140" spans="1:65" s="35" customFormat="1" ht="24.2" customHeight="1">
      <c r="A140" s="29"/>
      <c r="B140" s="30"/>
      <c r="C140" s="191" t="s">
        <v>142</v>
      </c>
      <c r="D140" s="191" t="s">
        <v>120</v>
      </c>
      <c r="E140" s="192" t="s">
        <v>403</v>
      </c>
      <c r="F140" s="193" t="s">
        <v>404</v>
      </c>
      <c r="G140" s="194" t="s">
        <v>388</v>
      </c>
      <c r="H140" s="195">
        <v>15</v>
      </c>
      <c r="I140" s="2">
        <v>0</v>
      </c>
      <c r="J140" s="196">
        <f>ROUND(I140*H140,0)</f>
        <v>0</v>
      </c>
      <c r="K140" s="197"/>
      <c r="L140" s="30"/>
      <c r="M140" s="198" t="s">
        <v>1</v>
      </c>
      <c r="N140" s="199" t="s">
        <v>35</v>
      </c>
      <c r="O140" s="200">
        <v>0.33</v>
      </c>
      <c r="P140" s="200">
        <f>O140*H140</f>
        <v>4.95</v>
      </c>
      <c r="Q140" s="200">
        <v>4.3800000000000002E-3</v>
      </c>
      <c r="R140" s="200">
        <f>Q140*H140</f>
        <v>6.5700000000000008E-2</v>
      </c>
      <c r="S140" s="200">
        <v>0</v>
      </c>
      <c r="T140" s="20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202" t="s">
        <v>137</v>
      </c>
      <c r="AT140" s="202" t="s">
        <v>120</v>
      </c>
      <c r="AU140" s="202" t="s">
        <v>78</v>
      </c>
      <c r="AY140" s="12" t="s">
        <v>117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2" t="s">
        <v>6</v>
      </c>
      <c r="BK140" s="203">
        <f>ROUND(I140*H140,0)</f>
        <v>0</v>
      </c>
      <c r="BL140" s="12" t="s">
        <v>137</v>
      </c>
      <c r="BM140" s="202" t="s">
        <v>405</v>
      </c>
    </row>
    <row r="141" spans="1:65" s="35" customFormat="1" ht="19.5">
      <c r="A141" s="29"/>
      <c r="B141" s="30"/>
      <c r="C141" s="29"/>
      <c r="D141" s="204" t="s">
        <v>125</v>
      </c>
      <c r="E141" s="29"/>
      <c r="F141" s="205" t="s">
        <v>406</v>
      </c>
      <c r="G141" s="29"/>
      <c r="H141" s="29"/>
      <c r="I141" s="6"/>
      <c r="J141" s="29"/>
      <c r="K141" s="29"/>
      <c r="L141" s="30"/>
      <c r="M141" s="206"/>
      <c r="N141" s="207"/>
      <c r="O141" s="77"/>
      <c r="P141" s="77"/>
      <c r="Q141" s="77"/>
      <c r="R141" s="77"/>
      <c r="S141" s="77"/>
      <c r="T141" s="78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2" t="s">
        <v>125</v>
      </c>
      <c r="AU141" s="12" t="s">
        <v>78</v>
      </c>
    </row>
    <row r="142" spans="1:65" s="35" customFormat="1" ht="24.2" customHeight="1">
      <c r="A142" s="29"/>
      <c r="B142" s="30"/>
      <c r="C142" s="191" t="s">
        <v>147</v>
      </c>
      <c r="D142" s="191" t="s">
        <v>120</v>
      </c>
      <c r="E142" s="192" t="s">
        <v>407</v>
      </c>
      <c r="F142" s="193" t="s">
        <v>408</v>
      </c>
      <c r="G142" s="194" t="s">
        <v>388</v>
      </c>
      <c r="H142" s="195">
        <v>5</v>
      </c>
      <c r="I142" s="2">
        <v>0</v>
      </c>
      <c r="J142" s="196">
        <f>ROUND(I142*H142,0)</f>
        <v>0</v>
      </c>
      <c r="K142" s="197"/>
      <c r="L142" s="30"/>
      <c r="M142" s="198" t="s">
        <v>1</v>
      </c>
      <c r="N142" s="199" t="s">
        <v>35</v>
      </c>
      <c r="O142" s="200">
        <v>0.38</v>
      </c>
      <c r="P142" s="200">
        <f>O142*H142</f>
        <v>1.9</v>
      </c>
      <c r="Q142" s="200">
        <v>2.3099999999999999E-2</v>
      </c>
      <c r="R142" s="200">
        <f>Q142*H142</f>
        <v>0.11549999999999999</v>
      </c>
      <c r="S142" s="200">
        <v>0</v>
      </c>
      <c r="T142" s="20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202" t="s">
        <v>137</v>
      </c>
      <c r="AT142" s="202" t="s">
        <v>120</v>
      </c>
      <c r="AU142" s="202" t="s">
        <v>78</v>
      </c>
      <c r="AY142" s="12" t="s">
        <v>117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2" t="s">
        <v>6</v>
      </c>
      <c r="BK142" s="203">
        <f>ROUND(I142*H142,0)</f>
        <v>0</v>
      </c>
      <c r="BL142" s="12" t="s">
        <v>137</v>
      </c>
      <c r="BM142" s="202" t="s">
        <v>409</v>
      </c>
    </row>
    <row r="143" spans="1:65" s="35" customFormat="1" ht="19.5">
      <c r="A143" s="29"/>
      <c r="B143" s="30"/>
      <c r="C143" s="29"/>
      <c r="D143" s="204" t="s">
        <v>125</v>
      </c>
      <c r="E143" s="29"/>
      <c r="F143" s="205" t="s">
        <v>410</v>
      </c>
      <c r="G143" s="29"/>
      <c r="H143" s="29"/>
      <c r="I143" s="6"/>
      <c r="J143" s="29"/>
      <c r="K143" s="29"/>
      <c r="L143" s="30"/>
      <c r="M143" s="206"/>
      <c r="N143" s="207"/>
      <c r="O143" s="77"/>
      <c r="P143" s="77"/>
      <c r="Q143" s="77"/>
      <c r="R143" s="77"/>
      <c r="S143" s="77"/>
      <c r="T143" s="78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2" t="s">
        <v>125</v>
      </c>
      <c r="AU143" s="12" t="s">
        <v>78</v>
      </c>
    </row>
    <row r="144" spans="1:65" s="35" customFormat="1" ht="24.2" customHeight="1">
      <c r="A144" s="29"/>
      <c r="B144" s="30"/>
      <c r="C144" s="191" t="s">
        <v>157</v>
      </c>
      <c r="D144" s="191" t="s">
        <v>120</v>
      </c>
      <c r="E144" s="192" t="s">
        <v>411</v>
      </c>
      <c r="F144" s="193" t="s">
        <v>412</v>
      </c>
      <c r="G144" s="194" t="s">
        <v>388</v>
      </c>
      <c r="H144" s="195">
        <v>4</v>
      </c>
      <c r="I144" s="2">
        <v>0</v>
      </c>
      <c r="J144" s="196">
        <f>ROUND(I144*H144,0)</f>
        <v>0</v>
      </c>
      <c r="K144" s="197"/>
      <c r="L144" s="30"/>
      <c r="M144" s="198" t="s">
        <v>1</v>
      </c>
      <c r="N144" s="199" t="s">
        <v>35</v>
      </c>
      <c r="O144" s="200">
        <v>0.29399999999999998</v>
      </c>
      <c r="P144" s="200">
        <f>O144*H144</f>
        <v>1.1759999999999999</v>
      </c>
      <c r="Q144" s="200">
        <v>3.6800000000000001E-3</v>
      </c>
      <c r="R144" s="200">
        <f>Q144*H144</f>
        <v>1.472E-2</v>
      </c>
      <c r="S144" s="200">
        <v>0</v>
      </c>
      <c r="T144" s="20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202" t="s">
        <v>137</v>
      </c>
      <c r="AT144" s="202" t="s">
        <v>120</v>
      </c>
      <c r="AU144" s="202" t="s">
        <v>78</v>
      </c>
      <c r="AY144" s="12" t="s">
        <v>117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2" t="s">
        <v>6</v>
      </c>
      <c r="BK144" s="203">
        <f>ROUND(I144*H144,0)</f>
        <v>0</v>
      </c>
      <c r="BL144" s="12" t="s">
        <v>137</v>
      </c>
      <c r="BM144" s="202" t="s">
        <v>413</v>
      </c>
    </row>
    <row r="145" spans="1:65" s="35" customFormat="1" ht="19.5">
      <c r="A145" s="29"/>
      <c r="B145" s="30"/>
      <c r="C145" s="29"/>
      <c r="D145" s="204" t="s">
        <v>125</v>
      </c>
      <c r="E145" s="29"/>
      <c r="F145" s="205" t="s">
        <v>414</v>
      </c>
      <c r="G145" s="29"/>
      <c r="H145" s="29"/>
      <c r="I145" s="6"/>
      <c r="J145" s="29"/>
      <c r="K145" s="29"/>
      <c r="L145" s="30"/>
      <c r="M145" s="206"/>
      <c r="N145" s="207"/>
      <c r="O145" s="77"/>
      <c r="P145" s="77"/>
      <c r="Q145" s="77"/>
      <c r="R145" s="77"/>
      <c r="S145" s="77"/>
      <c r="T145" s="78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2" t="s">
        <v>125</v>
      </c>
      <c r="AU145" s="12" t="s">
        <v>78</v>
      </c>
    </row>
    <row r="146" spans="1:65" s="35" customFormat="1" ht="24.2" customHeight="1">
      <c r="A146" s="29"/>
      <c r="B146" s="30"/>
      <c r="C146" s="191" t="s">
        <v>162</v>
      </c>
      <c r="D146" s="191" t="s">
        <v>120</v>
      </c>
      <c r="E146" s="192" t="s">
        <v>415</v>
      </c>
      <c r="F146" s="193" t="s">
        <v>416</v>
      </c>
      <c r="G146" s="194" t="s">
        <v>388</v>
      </c>
      <c r="H146" s="195">
        <v>11</v>
      </c>
      <c r="I146" s="2">
        <v>0</v>
      </c>
      <c r="J146" s="196">
        <f>ROUND(I146*H146,0)</f>
        <v>0</v>
      </c>
      <c r="K146" s="197"/>
      <c r="L146" s="30"/>
      <c r="M146" s="198" t="s">
        <v>1</v>
      </c>
      <c r="N146" s="199" t="s">
        <v>35</v>
      </c>
      <c r="O146" s="200">
        <v>0.245</v>
      </c>
      <c r="P146" s="200">
        <f>O146*H146</f>
        <v>2.6949999999999998</v>
      </c>
      <c r="Q146" s="200">
        <v>2.6800000000000001E-3</v>
      </c>
      <c r="R146" s="200">
        <f>Q146*H146</f>
        <v>2.9479999999999999E-2</v>
      </c>
      <c r="S146" s="200">
        <v>0</v>
      </c>
      <c r="T146" s="20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202" t="s">
        <v>137</v>
      </c>
      <c r="AT146" s="202" t="s">
        <v>120</v>
      </c>
      <c r="AU146" s="202" t="s">
        <v>78</v>
      </c>
      <c r="AY146" s="12" t="s">
        <v>117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2" t="s">
        <v>6</v>
      </c>
      <c r="BK146" s="203">
        <f>ROUND(I146*H146,0)</f>
        <v>0</v>
      </c>
      <c r="BL146" s="12" t="s">
        <v>137</v>
      </c>
      <c r="BM146" s="202" t="s">
        <v>417</v>
      </c>
    </row>
    <row r="147" spans="1:65" s="35" customFormat="1" ht="19.5">
      <c r="A147" s="29"/>
      <c r="B147" s="30"/>
      <c r="C147" s="29"/>
      <c r="D147" s="204" t="s">
        <v>125</v>
      </c>
      <c r="E147" s="29"/>
      <c r="F147" s="205" t="s">
        <v>418</v>
      </c>
      <c r="G147" s="29"/>
      <c r="H147" s="29"/>
      <c r="I147" s="6"/>
      <c r="J147" s="29"/>
      <c r="K147" s="29"/>
      <c r="L147" s="30"/>
      <c r="M147" s="206"/>
      <c r="N147" s="207"/>
      <c r="O147" s="77"/>
      <c r="P147" s="77"/>
      <c r="Q147" s="77"/>
      <c r="R147" s="77"/>
      <c r="S147" s="77"/>
      <c r="T147" s="78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T147" s="12" t="s">
        <v>125</v>
      </c>
      <c r="AU147" s="12" t="s">
        <v>78</v>
      </c>
    </row>
    <row r="148" spans="1:65" s="35" customFormat="1" ht="24.2" customHeight="1">
      <c r="A148" s="29"/>
      <c r="B148" s="30"/>
      <c r="C148" s="191" t="s">
        <v>167</v>
      </c>
      <c r="D148" s="191" t="s">
        <v>120</v>
      </c>
      <c r="E148" s="192" t="s">
        <v>419</v>
      </c>
      <c r="F148" s="193" t="s">
        <v>420</v>
      </c>
      <c r="G148" s="194" t="s">
        <v>388</v>
      </c>
      <c r="H148" s="195">
        <v>4</v>
      </c>
      <c r="I148" s="2">
        <v>0</v>
      </c>
      <c r="J148" s="196">
        <f>ROUND(I148*H148,0)</f>
        <v>0</v>
      </c>
      <c r="K148" s="197"/>
      <c r="L148" s="30"/>
      <c r="M148" s="198" t="s">
        <v>1</v>
      </c>
      <c r="N148" s="199" t="s">
        <v>35</v>
      </c>
      <c r="O148" s="200">
        <v>0.06</v>
      </c>
      <c r="P148" s="200">
        <f>O148*H148</f>
        <v>0.24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202" t="s">
        <v>137</v>
      </c>
      <c r="AT148" s="202" t="s">
        <v>120</v>
      </c>
      <c r="AU148" s="202" t="s">
        <v>78</v>
      </c>
      <c r="AY148" s="12" t="s">
        <v>117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2" t="s">
        <v>6</v>
      </c>
      <c r="BK148" s="203">
        <f>ROUND(I148*H148,0)</f>
        <v>0</v>
      </c>
      <c r="BL148" s="12" t="s">
        <v>137</v>
      </c>
      <c r="BM148" s="202" t="s">
        <v>421</v>
      </c>
    </row>
    <row r="149" spans="1:65" s="35" customFormat="1" ht="19.5">
      <c r="A149" s="29"/>
      <c r="B149" s="30"/>
      <c r="C149" s="29"/>
      <c r="D149" s="204" t="s">
        <v>125</v>
      </c>
      <c r="E149" s="29"/>
      <c r="F149" s="205" t="s">
        <v>422</v>
      </c>
      <c r="G149" s="29"/>
      <c r="H149" s="29"/>
      <c r="I149" s="6"/>
      <c r="J149" s="29"/>
      <c r="K149" s="29"/>
      <c r="L149" s="30"/>
      <c r="M149" s="206"/>
      <c r="N149" s="207"/>
      <c r="O149" s="77"/>
      <c r="P149" s="77"/>
      <c r="Q149" s="77"/>
      <c r="R149" s="77"/>
      <c r="S149" s="77"/>
      <c r="T149" s="78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2" t="s">
        <v>125</v>
      </c>
      <c r="AU149" s="12" t="s">
        <v>78</v>
      </c>
    </row>
    <row r="150" spans="1:65" s="178" customFormat="1" ht="22.9" customHeight="1">
      <c r="B150" s="179"/>
      <c r="D150" s="180" t="s">
        <v>68</v>
      </c>
      <c r="E150" s="189" t="s">
        <v>162</v>
      </c>
      <c r="F150" s="189" t="s">
        <v>423</v>
      </c>
      <c r="I150" s="7"/>
      <c r="J150" s="190">
        <f>BK150</f>
        <v>0</v>
      </c>
      <c r="L150" s="179"/>
      <c r="M150" s="183"/>
      <c r="N150" s="184"/>
      <c r="O150" s="184"/>
      <c r="P150" s="185">
        <f>SUM(P151:P152)</f>
        <v>2.0699999999999998</v>
      </c>
      <c r="Q150" s="184"/>
      <c r="R150" s="185">
        <f>SUM(R151:R152)</f>
        <v>0</v>
      </c>
      <c r="S150" s="184"/>
      <c r="T150" s="186">
        <f>SUM(T151:T152)</f>
        <v>0.06</v>
      </c>
      <c r="AR150" s="180" t="s">
        <v>6</v>
      </c>
      <c r="AT150" s="187" t="s">
        <v>68</v>
      </c>
      <c r="AU150" s="187" t="s">
        <v>6</v>
      </c>
      <c r="AY150" s="180" t="s">
        <v>117</v>
      </c>
      <c r="BK150" s="188">
        <f>SUM(BK151:BK152)</f>
        <v>0</v>
      </c>
    </row>
    <row r="151" spans="1:65" s="35" customFormat="1" ht="24.2" customHeight="1">
      <c r="A151" s="29"/>
      <c r="B151" s="30"/>
      <c r="C151" s="191" t="s">
        <v>172</v>
      </c>
      <c r="D151" s="191" t="s">
        <v>120</v>
      </c>
      <c r="E151" s="192" t="s">
        <v>424</v>
      </c>
      <c r="F151" s="193" t="s">
        <v>425</v>
      </c>
      <c r="G151" s="194" t="s">
        <v>129</v>
      </c>
      <c r="H151" s="195">
        <v>1</v>
      </c>
      <c r="I151" s="2">
        <v>0</v>
      </c>
      <c r="J151" s="196">
        <f>ROUND(I151*H151,0)</f>
        <v>0</v>
      </c>
      <c r="K151" s="197"/>
      <c r="L151" s="30"/>
      <c r="M151" s="198" t="s">
        <v>1</v>
      </c>
      <c r="N151" s="199" t="s">
        <v>35</v>
      </c>
      <c r="O151" s="200">
        <v>2.0699999999999998</v>
      </c>
      <c r="P151" s="200">
        <f>O151*H151</f>
        <v>2.0699999999999998</v>
      </c>
      <c r="Q151" s="200">
        <v>0</v>
      </c>
      <c r="R151" s="200">
        <f>Q151*H151</f>
        <v>0</v>
      </c>
      <c r="S151" s="200">
        <v>0.06</v>
      </c>
      <c r="T151" s="201">
        <f>S151*H151</f>
        <v>0.06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202" t="s">
        <v>6</v>
      </c>
      <c r="AT151" s="202" t="s">
        <v>120</v>
      </c>
      <c r="AU151" s="202" t="s">
        <v>78</v>
      </c>
      <c r="AY151" s="12" t="s">
        <v>117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2" t="s">
        <v>6</v>
      </c>
      <c r="BK151" s="203">
        <f>ROUND(I151*H151,0)</f>
        <v>0</v>
      </c>
      <c r="BL151" s="12" t="s">
        <v>6</v>
      </c>
      <c r="BM151" s="202" t="s">
        <v>426</v>
      </c>
    </row>
    <row r="152" spans="1:65" s="35" customFormat="1" ht="48.75">
      <c r="A152" s="29"/>
      <c r="B152" s="30"/>
      <c r="C152" s="29"/>
      <c r="D152" s="204" t="s">
        <v>125</v>
      </c>
      <c r="E152" s="29"/>
      <c r="F152" s="205" t="s">
        <v>427</v>
      </c>
      <c r="G152" s="29"/>
      <c r="H152" s="29"/>
      <c r="I152" s="6"/>
      <c r="J152" s="29"/>
      <c r="K152" s="29"/>
      <c r="L152" s="30"/>
      <c r="M152" s="206"/>
      <c r="N152" s="207"/>
      <c r="O152" s="77"/>
      <c r="P152" s="77"/>
      <c r="Q152" s="77"/>
      <c r="R152" s="77"/>
      <c r="S152" s="77"/>
      <c r="T152" s="78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2" t="s">
        <v>125</v>
      </c>
      <c r="AU152" s="12" t="s">
        <v>78</v>
      </c>
    </row>
    <row r="153" spans="1:65" s="178" customFormat="1" ht="22.9" customHeight="1">
      <c r="B153" s="179"/>
      <c r="D153" s="180" t="s">
        <v>68</v>
      </c>
      <c r="E153" s="189" t="s">
        <v>167</v>
      </c>
      <c r="F153" s="189" t="s">
        <v>428</v>
      </c>
      <c r="I153" s="7"/>
      <c r="J153" s="190">
        <f>BK153</f>
        <v>0</v>
      </c>
      <c r="L153" s="179"/>
      <c r="M153" s="183"/>
      <c r="N153" s="184"/>
      <c r="O153" s="184"/>
      <c r="P153" s="185">
        <f>SUM(P154:P164)</f>
        <v>13.85</v>
      </c>
      <c r="Q153" s="184"/>
      <c r="R153" s="185">
        <f>SUM(R154:R164)</f>
        <v>1.4000000000000002E-3</v>
      </c>
      <c r="S153" s="184"/>
      <c r="T153" s="186">
        <f>SUM(T154:T164)</f>
        <v>0.22999999999999998</v>
      </c>
      <c r="AR153" s="180" t="s">
        <v>6</v>
      </c>
      <c r="AT153" s="187" t="s">
        <v>68</v>
      </c>
      <c r="AU153" s="187" t="s">
        <v>6</v>
      </c>
      <c r="AY153" s="180" t="s">
        <v>117</v>
      </c>
      <c r="BK153" s="188">
        <f>SUM(BK154:BK164)</f>
        <v>0</v>
      </c>
    </row>
    <row r="154" spans="1:65" s="35" customFormat="1" ht="24.2" customHeight="1">
      <c r="A154" s="29"/>
      <c r="B154" s="30"/>
      <c r="C154" s="191" t="s">
        <v>177</v>
      </c>
      <c r="D154" s="191" t="s">
        <v>120</v>
      </c>
      <c r="E154" s="192" t="s">
        <v>429</v>
      </c>
      <c r="F154" s="193" t="s">
        <v>430</v>
      </c>
      <c r="G154" s="194" t="s">
        <v>388</v>
      </c>
      <c r="H154" s="195">
        <v>10</v>
      </c>
      <c r="I154" s="2">
        <v>0</v>
      </c>
      <c r="J154" s="196">
        <f>ROUND(I154*H154,0)</f>
        <v>0</v>
      </c>
      <c r="K154" s="197"/>
      <c r="L154" s="30"/>
      <c r="M154" s="198" t="s">
        <v>1</v>
      </c>
      <c r="N154" s="199" t="s">
        <v>35</v>
      </c>
      <c r="O154" s="200">
        <v>0.14000000000000001</v>
      </c>
      <c r="P154" s="200">
        <f>O154*H154</f>
        <v>1.4000000000000001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202" t="s">
        <v>137</v>
      </c>
      <c r="AT154" s="202" t="s">
        <v>120</v>
      </c>
      <c r="AU154" s="202" t="s">
        <v>78</v>
      </c>
      <c r="AY154" s="12" t="s">
        <v>117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2" t="s">
        <v>6</v>
      </c>
      <c r="BK154" s="203">
        <f>ROUND(I154*H154,0)</f>
        <v>0</v>
      </c>
      <c r="BL154" s="12" t="s">
        <v>137</v>
      </c>
      <c r="BM154" s="202" t="s">
        <v>431</v>
      </c>
    </row>
    <row r="155" spans="1:65" s="35" customFormat="1" ht="29.25">
      <c r="A155" s="29"/>
      <c r="B155" s="30"/>
      <c r="C155" s="29"/>
      <c r="D155" s="204" t="s">
        <v>125</v>
      </c>
      <c r="E155" s="29"/>
      <c r="F155" s="205" t="s">
        <v>432</v>
      </c>
      <c r="G155" s="29"/>
      <c r="H155" s="29"/>
      <c r="I155" s="6"/>
      <c r="J155" s="29"/>
      <c r="K155" s="29"/>
      <c r="L155" s="30"/>
      <c r="M155" s="206"/>
      <c r="N155" s="207"/>
      <c r="O155" s="77"/>
      <c r="P155" s="77"/>
      <c r="Q155" s="77"/>
      <c r="R155" s="77"/>
      <c r="S155" s="77"/>
      <c r="T155" s="78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T155" s="12" t="s">
        <v>125</v>
      </c>
      <c r="AU155" s="12" t="s">
        <v>78</v>
      </c>
    </row>
    <row r="156" spans="1:65" s="35" customFormat="1" ht="24.2" customHeight="1">
      <c r="A156" s="29"/>
      <c r="B156" s="30"/>
      <c r="C156" s="191" t="s">
        <v>182</v>
      </c>
      <c r="D156" s="191" t="s">
        <v>120</v>
      </c>
      <c r="E156" s="192" t="s">
        <v>433</v>
      </c>
      <c r="F156" s="193" t="s">
        <v>434</v>
      </c>
      <c r="G156" s="194" t="s">
        <v>388</v>
      </c>
      <c r="H156" s="195">
        <v>100</v>
      </c>
      <c r="I156" s="2">
        <v>0</v>
      </c>
      <c r="J156" s="196">
        <f>ROUND(I156*H156,0)</f>
        <v>0</v>
      </c>
      <c r="K156" s="197"/>
      <c r="L156" s="30"/>
      <c r="M156" s="198" t="s">
        <v>1</v>
      </c>
      <c r="N156" s="199" t="s">
        <v>35</v>
      </c>
      <c r="O156" s="200">
        <v>0</v>
      </c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202" t="s">
        <v>137</v>
      </c>
      <c r="AT156" s="202" t="s">
        <v>120</v>
      </c>
      <c r="AU156" s="202" t="s">
        <v>78</v>
      </c>
      <c r="AY156" s="12" t="s">
        <v>117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2" t="s">
        <v>6</v>
      </c>
      <c r="BK156" s="203">
        <f>ROUND(I156*H156,0)</f>
        <v>0</v>
      </c>
      <c r="BL156" s="12" t="s">
        <v>137</v>
      </c>
      <c r="BM156" s="202" t="s">
        <v>435</v>
      </c>
    </row>
    <row r="157" spans="1:65" s="35" customFormat="1" ht="29.25">
      <c r="A157" s="29"/>
      <c r="B157" s="30"/>
      <c r="C157" s="29"/>
      <c r="D157" s="204" t="s">
        <v>125</v>
      </c>
      <c r="E157" s="29"/>
      <c r="F157" s="205" t="s">
        <v>436</v>
      </c>
      <c r="G157" s="29"/>
      <c r="H157" s="29"/>
      <c r="I157" s="6"/>
      <c r="J157" s="29"/>
      <c r="K157" s="29"/>
      <c r="L157" s="30"/>
      <c r="M157" s="206"/>
      <c r="N157" s="207"/>
      <c r="O157" s="77"/>
      <c r="P157" s="77"/>
      <c r="Q157" s="77"/>
      <c r="R157" s="77"/>
      <c r="S157" s="77"/>
      <c r="T157" s="78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T157" s="12" t="s">
        <v>125</v>
      </c>
      <c r="AU157" s="12" t="s">
        <v>78</v>
      </c>
    </row>
    <row r="158" spans="1:65" s="223" customFormat="1">
      <c r="B158" s="224"/>
      <c r="D158" s="204" t="s">
        <v>437</v>
      </c>
      <c r="E158" s="225" t="s">
        <v>1</v>
      </c>
      <c r="F158" s="226" t="s">
        <v>438</v>
      </c>
      <c r="H158" s="227">
        <v>100</v>
      </c>
      <c r="I158" s="231"/>
      <c r="L158" s="224"/>
      <c r="M158" s="228"/>
      <c r="N158" s="229"/>
      <c r="O158" s="229"/>
      <c r="P158" s="229"/>
      <c r="Q158" s="229"/>
      <c r="R158" s="229"/>
      <c r="S158" s="229"/>
      <c r="T158" s="230"/>
      <c r="AT158" s="225" t="s">
        <v>437</v>
      </c>
      <c r="AU158" s="225" t="s">
        <v>78</v>
      </c>
      <c r="AV158" s="223" t="s">
        <v>78</v>
      </c>
      <c r="AW158" s="223" t="s">
        <v>27</v>
      </c>
      <c r="AX158" s="223" t="s">
        <v>6</v>
      </c>
      <c r="AY158" s="225" t="s">
        <v>117</v>
      </c>
    </row>
    <row r="159" spans="1:65" s="35" customFormat="1" ht="24.2" customHeight="1">
      <c r="A159" s="29"/>
      <c r="B159" s="30"/>
      <c r="C159" s="191" t="s">
        <v>187</v>
      </c>
      <c r="D159" s="191" t="s">
        <v>120</v>
      </c>
      <c r="E159" s="192" t="s">
        <v>439</v>
      </c>
      <c r="F159" s="193" t="s">
        <v>440</v>
      </c>
      <c r="G159" s="194" t="s">
        <v>388</v>
      </c>
      <c r="H159" s="195">
        <v>10</v>
      </c>
      <c r="I159" s="2">
        <v>0</v>
      </c>
      <c r="J159" s="196">
        <f>ROUND(I159*H159,0)</f>
        <v>0</v>
      </c>
      <c r="K159" s="197"/>
      <c r="L159" s="30"/>
      <c r="M159" s="198" t="s">
        <v>1</v>
      </c>
      <c r="N159" s="199" t="s">
        <v>35</v>
      </c>
      <c r="O159" s="200">
        <v>8.6999999999999994E-2</v>
      </c>
      <c r="P159" s="200">
        <f>O159*H159</f>
        <v>0.86999999999999988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202" t="s">
        <v>137</v>
      </c>
      <c r="AT159" s="202" t="s">
        <v>120</v>
      </c>
      <c r="AU159" s="202" t="s">
        <v>78</v>
      </c>
      <c r="AY159" s="12" t="s">
        <v>117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2" t="s">
        <v>6</v>
      </c>
      <c r="BK159" s="203">
        <f>ROUND(I159*H159,0)</f>
        <v>0</v>
      </c>
      <c r="BL159" s="12" t="s">
        <v>137</v>
      </c>
      <c r="BM159" s="202" t="s">
        <v>441</v>
      </c>
    </row>
    <row r="160" spans="1:65" s="35" customFormat="1" ht="29.25">
      <c r="A160" s="29"/>
      <c r="B160" s="30"/>
      <c r="C160" s="29"/>
      <c r="D160" s="204" t="s">
        <v>125</v>
      </c>
      <c r="E160" s="29"/>
      <c r="F160" s="205" t="s">
        <v>442</v>
      </c>
      <c r="G160" s="29"/>
      <c r="H160" s="29"/>
      <c r="I160" s="6"/>
      <c r="J160" s="29"/>
      <c r="K160" s="29"/>
      <c r="L160" s="30"/>
      <c r="M160" s="206"/>
      <c r="N160" s="207"/>
      <c r="O160" s="77"/>
      <c r="P160" s="77"/>
      <c r="Q160" s="77"/>
      <c r="R160" s="77"/>
      <c r="S160" s="77"/>
      <c r="T160" s="78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2" t="s">
        <v>125</v>
      </c>
      <c r="AU160" s="12" t="s">
        <v>78</v>
      </c>
    </row>
    <row r="161" spans="1:65" s="35" customFormat="1" ht="24.2" customHeight="1">
      <c r="A161" s="29"/>
      <c r="B161" s="30"/>
      <c r="C161" s="191" t="s">
        <v>192</v>
      </c>
      <c r="D161" s="191" t="s">
        <v>120</v>
      </c>
      <c r="E161" s="192" t="s">
        <v>443</v>
      </c>
      <c r="F161" s="193" t="s">
        <v>444</v>
      </c>
      <c r="G161" s="194" t="s">
        <v>388</v>
      </c>
      <c r="H161" s="195">
        <v>35</v>
      </c>
      <c r="I161" s="2">
        <v>0</v>
      </c>
      <c r="J161" s="196">
        <f>ROUND(I161*H161,0)</f>
        <v>0</v>
      </c>
      <c r="K161" s="197"/>
      <c r="L161" s="30"/>
      <c r="M161" s="198" t="s">
        <v>1</v>
      </c>
      <c r="N161" s="199" t="s">
        <v>35</v>
      </c>
      <c r="O161" s="200">
        <v>0.308</v>
      </c>
      <c r="P161" s="200">
        <f>O161*H161</f>
        <v>10.78</v>
      </c>
      <c r="Q161" s="200">
        <v>4.0000000000000003E-5</v>
      </c>
      <c r="R161" s="200">
        <f>Q161*H161</f>
        <v>1.4000000000000002E-3</v>
      </c>
      <c r="S161" s="200">
        <v>0</v>
      </c>
      <c r="T161" s="20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202" t="s">
        <v>137</v>
      </c>
      <c r="AT161" s="202" t="s">
        <v>120</v>
      </c>
      <c r="AU161" s="202" t="s">
        <v>78</v>
      </c>
      <c r="AY161" s="12" t="s">
        <v>117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2" t="s">
        <v>6</v>
      </c>
      <c r="BK161" s="203">
        <f>ROUND(I161*H161,0)</f>
        <v>0</v>
      </c>
      <c r="BL161" s="12" t="s">
        <v>137</v>
      </c>
      <c r="BM161" s="202" t="s">
        <v>445</v>
      </c>
    </row>
    <row r="162" spans="1:65" s="35" customFormat="1" ht="19.5">
      <c r="A162" s="29"/>
      <c r="B162" s="30"/>
      <c r="C162" s="29"/>
      <c r="D162" s="204" t="s">
        <v>125</v>
      </c>
      <c r="E162" s="29"/>
      <c r="F162" s="205" t="s">
        <v>446</v>
      </c>
      <c r="G162" s="29"/>
      <c r="H162" s="29"/>
      <c r="I162" s="6"/>
      <c r="J162" s="29"/>
      <c r="K162" s="29"/>
      <c r="L162" s="30"/>
      <c r="M162" s="206"/>
      <c r="N162" s="207"/>
      <c r="O162" s="77"/>
      <c r="P162" s="77"/>
      <c r="Q162" s="77"/>
      <c r="R162" s="77"/>
      <c r="S162" s="77"/>
      <c r="T162" s="78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2" t="s">
        <v>125</v>
      </c>
      <c r="AU162" s="12" t="s">
        <v>78</v>
      </c>
    </row>
    <row r="163" spans="1:65" s="35" customFormat="1" ht="37.9" customHeight="1">
      <c r="A163" s="29"/>
      <c r="B163" s="30"/>
      <c r="C163" s="191" t="s">
        <v>8</v>
      </c>
      <c r="D163" s="191" t="s">
        <v>120</v>
      </c>
      <c r="E163" s="192" t="s">
        <v>447</v>
      </c>
      <c r="F163" s="193" t="s">
        <v>448</v>
      </c>
      <c r="G163" s="194" t="s">
        <v>388</v>
      </c>
      <c r="H163" s="195">
        <v>10</v>
      </c>
      <c r="I163" s="2">
        <v>0</v>
      </c>
      <c r="J163" s="196">
        <f>ROUND(I163*H163,0)</f>
        <v>0</v>
      </c>
      <c r="K163" s="197"/>
      <c r="L163" s="30"/>
      <c r="M163" s="198" t="s">
        <v>1</v>
      </c>
      <c r="N163" s="199" t="s">
        <v>35</v>
      </c>
      <c r="O163" s="200">
        <v>0.08</v>
      </c>
      <c r="P163" s="200">
        <f>O163*H163</f>
        <v>0.8</v>
      </c>
      <c r="Q163" s="200">
        <v>0</v>
      </c>
      <c r="R163" s="200">
        <f>Q163*H163</f>
        <v>0</v>
      </c>
      <c r="S163" s="200">
        <v>2.3E-2</v>
      </c>
      <c r="T163" s="201">
        <f>S163*H163</f>
        <v>0.22999999999999998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202" t="s">
        <v>137</v>
      </c>
      <c r="AT163" s="202" t="s">
        <v>120</v>
      </c>
      <c r="AU163" s="202" t="s">
        <v>78</v>
      </c>
      <c r="AY163" s="12" t="s">
        <v>117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2" t="s">
        <v>6</v>
      </c>
      <c r="BK163" s="203">
        <f>ROUND(I163*H163,0)</f>
        <v>0</v>
      </c>
      <c r="BL163" s="12" t="s">
        <v>137</v>
      </c>
      <c r="BM163" s="202" t="s">
        <v>449</v>
      </c>
    </row>
    <row r="164" spans="1:65" s="35" customFormat="1" ht="29.25">
      <c r="A164" s="29"/>
      <c r="B164" s="30"/>
      <c r="C164" s="29"/>
      <c r="D164" s="204" t="s">
        <v>125</v>
      </c>
      <c r="E164" s="29"/>
      <c r="F164" s="205" t="s">
        <v>450</v>
      </c>
      <c r="G164" s="29"/>
      <c r="H164" s="29"/>
      <c r="I164" s="6"/>
      <c r="J164" s="29"/>
      <c r="K164" s="29"/>
      <c r="L164" s="30"/>
      <c r="M164" s="206"/>
      <c r="N164" s="207"/>
      <c r="O164" s="77"/>
      <c r="P164" s="77"/>
      <c r="Q164" s="77"/>
      <c r="R164" s="77"/>
      <c r="S164" s="77"/>
      <c r="T164" s="78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2" t="s">
        <v>125</v>
      </c>
      <c r="AU164" s="12" t="s">
        <v>78</v>
      </c>
    </row>
    <row r="165" spans="1:65" s="178" customFormat="1" ht="22.9" customHeight="1">
      <c r="B165" s="179"/>
      <c r="D165" s="180" t="s">
        <v>68</v>
      </c>
      <c r="E165" s="189" t="s">
        <v>451</v>
      </c>
      <c r="F165" s="189" t="s">
        <v>452</v>
      </c>
      <c r="I165" s="7"/>
      <c r="J165" s="190">
        <f>BK165</f>
        <v>0</v>
      </c>
      <c r="L165" s="179"/>
      <c r="M165" s="183"/>
      <c r="N165" s="184"/>
      <c r="O165" s="184"/>
      <c r="P165" s="185">
        <f>SUM(P166:P174)</f>
        <v>1.50234</v>
      </c>
      <c r="Q165" s="184"/>
      <c r="R165" s="185">
        <f>SUM(R166:R174)</f>
        <v>0</v>
      </c>
      <c r="S165" s="184"/>
      <c r="T165" s="186">
        <f>SUM(T166:T174)</f>
        <v>0</v>
      </c>
      <c r="AR165" s="180" t="s">
        <v>6</v>
      </c>
      <c r="AT165" s="187" t="s">
        <v>68</v>
      </c>
      <c r="AU165" s="187" t="s">
        <v>6</v>
      </c>
      <c r="AY165" s="180" t="s">
        <v>117</v>
      </c>
      <c r="BK165" s="188">
        <f>SUM(BK166:BK174)</f>
        <v>0</v>
      </c>
    </row>
    <row r="166" spans="1:65" s="35" customFormat="1" ht="24.2" customHeight="1">
      <c r="A166" s="29"/>
      <c r="B166" s="30"/>
      <c r="C166" s="191" t="s">
        <v>201</v>
      </c>
      <c r="D166" s="191" t="s">
        <v>120</v>
      </c>
      <c r="E166" s="192" t="s">
        <v>453</v>
      </c>
      <c r="F166" s="193" t="s">
        <v>454</v>
      </c>
      <c r="G166" s="194" t="s">
        <v>455</v>
      </c>
      <c r="H166" s="195">
        <v>0.876</v>
      </c>
      <c r="I166" s="2">
        <v>0</v>
      </c>
      <c r="J166" s="196">
        <f>ROUND(I166*H166,0)</f>
        <v>0</v>
      </c>
      <c r="K166" s="197"/>
      <c r="L166" s="30"/>
      <c r="M166" s="198" t="s">
        <v>1</v>
      </c>
      <c r="N166" s="199" t="s">
        <v>35</v>
      </c>
      <c r="O166" s="200">
        <v>1.47</v>
      </c>
      <c r="P166" s="200">
        <f>O166*H166</f>
        <v>1.28772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202" t="s">
        <v>137</v>
      </c>
      <c r="AT166" s="202" t="s">
        <v>120</v>
      </c>
      <c r="AU166" s="202" t="s">
        <v>78</v>
      </c>
      <c r="AY166" s="12" t="s">
        <v>117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2" t="s">
        <v>6</v>
      </c>
      <c r="BK166" s="203">
        <f>ROUND(I166*H166,0)</f>
        <v>0</v>
      </c>
      <c r="BL166" s="12" t="s">
        <v>137</v>
      </c>
      <c r="BM166" s="202" t="s">
        <v>456</v>
      </c>
    </row>
    <row r="167" spans="1:65" s="35" customFormat="1" ht="29.25">
      <c r="A167" s="29"/>
      <c r="B167" s="30"/>
      <c r="C167" s="29"/>
      <c r="D167" s="204" t="s">
        <v>125</v>
      </c>
      <c r="E167" s="29"/>
      <c r="F167" s="205" t="s">
        <v>457</v>
      </c>
      <c r="G167" s="29"/>
      <c r="H167" s="29"/>
      <c r="I167" s="6"/>
      <c r="J167" s="29"/>
      <c r="K167" s="29"/>
      <c r="L167" s="30"/>
      <c r="M167" s="206"/>
      <c r="N167" s="207"/>
      <c r="O167" s="77"/>
      <c r="P167" s="77"/>
      <c r="Q167" s="77"/>
      <c r="R167" s="77"/>
      <c r="S167" s="77"/>
      <c r="T167" s="78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T167" s="12" t="s">
        <v>125</v>
      </c>
      <c r="AU167" s="12" t="s">
        <v>78</v>
      </c>
    </row>
    <row r="168" spans="1:65" s="35" customFormat="1" ht="24.2" customHeight="1">
      <c r="A168" s="29"/>
      <c r="B168" s="30"/>
      <c r="C168" s="191" t="s">
        <v>205</v>
      </c>
      <c r="D168" s="191" t="s">
        <v>120</v>
      </c>
      <c r="E168" s="192" t="s">
        <v>458</v>
      </c>
      <c r="F168" s="193" t="s">
        <v>459</v>
      </c>
      <c r="G168" s="194" t="s">
        <v>455</v>
      </c>
      <c r="H168" s="195">
        <v>0.876</v>
      </c>
      <c r="I168" s="2">
        <v>0</v>
      </c>
      <c r="J168" s="196">
        <f>ROUND(I168*H168,0)</f>
        <v>0</v>
      </c>
      <c r="K168" s="197"/>
      <c r="L168" s="30"/>
      <c r="M168" s="198" t="s">
        <v>1</v>
      </c>
      <c r="N168" s="199" t="s">
        <v>35</v>
      </c>
      <c r="O168" s="200">
        <v>0.125</v>
      </c>
      <c r="P168" s="200">
        <f>O168*H168</f>
        <v>0.1095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202" t="s">
        <v>137</v>
      </c>
      <c r="AT168" s="202" t="s">
        <v>120</v>
      </c>
      <c r="AU168" s="202" t="s">
        <v>78</v>
      </c>
      <c r="AY168" s="12" t="s">
        <v>117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2" t="s">
        <v>6</v>
      </c>
      <c r="BK168" s="203">
        <f>ROUND(I168*H168,0)</f>
        <v>0</v>
      </c>
      <c r="BL168" s="12" t="s">
        <v>137</v>
      </c>
      <c r="BM168" s="202" t="s">
        <v>460</v>
      </c>
    </row>
    <row r="169" spans="1:65" s="35" customFormat="1" ht="19.5">
      <c r="A169" s="29"/>
      <c r="B169" s="30"/>
      <c r="C169" s="29"/>
      <c r="D169" s="204" t="s">
        <v>125</v>
      </c>
      <c r="E169" s="29"/>
      <c r="F169" s="205" t="s">
        <v>461</v>
      </c>
      <c r="G169" s="29"/>
      <c r="H169" s="29"/>
      <c r="I169" s="6"/>
      <c r="J169" s="29"/>
      <c r="K169" s="29"/>
      <c r="L169" s="30"/>
      <c r="M169" s="206"/>
      <c r="N169" s="207"/>
      <c r="O169" s="77"/>
      <c r="P169" s="77"/>
      <c r="Q169" s="77"/>
      <c r="R169" s="77"/>
      <c r="S169" s="77"/>
      <c r="T169" s="78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2" t="s">
        <v>125</v>
      </c>
      <c r="AU169" s="12" t="s">
        <v>78</v>
      </c>
    </row>
    <row r="170" spans="1:65" s="35" customFormat="1" ht="24.2" customHeight="1">
      <c r="A170" s="29"/>
      <c r="B170" s="30"/>
      <c r="C170" s="191" t="s">
        <v>210</v>
      </c>
      <c r="D170" s="191" t="s">
        <v>120</v>
      </c>
      <c r="E170" s="192" t="s">
        <v>462</v>
      </c>
      <c r="F170" s="193" t="s">
        <v>463</v>
      </c>
      <c r="G170" s="194" t="s">
        <v>455</v>
      </c>
      <c r="H170" s="195">
        <v>17.52</v>
      </c>
      <c r="I170" s="2">
        <v>0</v>
      </c>
      <c r="J170" s="196">
        <f>ROUND(I170*H170,0)</f>
        <v>0</v>
      </c>
      <c r="K170" s="197"/>
      <c r="L170" s="30"/>
      <c r="M170" s="198" t="s">
        <v>1</v>
      </c>
      <c r="N170" s="199" t="s">
        <v>35</v>
      </c>
      <c r="O170" s="200">
        <v>6.0000000000000001E-3</v>
      </c>
      <c r="P170" s="200">
        <f>O170*H170</f>
        <v>0.10512000000000001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202" t="s">
        <v>137</v>
      </c>
      <c r="AT170" s="202" t="s">
        <v>120</v>
      </c>
      <c r="AU170" s="202" t="s">
        <v>78</v>
      </c>
      <c r="AY170" s="12" t="s">
        <v>117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2" t="s">
        <v>6</v>
      </c>
      <c r="BK170" s="203">
        <f>ROUND(I170*H170,0)</f>
        <v>0</v>
      </c>
      <c r="BL170" s="12" t="s">
        <v>137</v>
      </c>
      <c r="BM170" s="202" t="s">
        <v>464</v>
      </c>
    </row>
    <row r="171" spans="1:65" s="35" customFormat="1" ht="29.25">
      <c r="A171" s="29"/>
      <c r="B171" s="30"/>
      <c r="C171" s="29"/>
      <c r="D171" s="204" t="s">
        <v>125</v>
      </c>
      <c r="E171" s="29"/>
      <c r="F171" s="205" t="s">
        <v>465</v>
      </c>
      <c r="G171" s="29"/>
      <c r="H171" s="29"/>
      <c r="I171" s="6"/>
      <c r="J171" s="29"/>
      <c r="K171" s="29"/>
      <c r="L171" s="30"/>
      <c r="M171" s="206"/>
      <c r="N171" s="207"/>
      <c r="O171" s="77"/>
      <c r="P171" s="77"/>
      <c r="Q171" s="77"/>
      <c r="R171" s="77"/>
      <c r="S171" s="77"/>
      <c r="T171" s="78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T171" s="12" t="s">
        <v>125</v>
      </c>
      <c r="AU171" s="12" t="s">
        <v>78</v>
      </c>
    </row>
    <row r="172" spans="1:65" s="223" customFormat="1">
      <c r="B172" s="224"/>
      <c r="D172" s="204" t="s">
        <v>437</v>
      </c>
      <c r="E172" s="225" t="s">
        <v>1</v>
      </c>
      <c r="F172" s="226" t="s">
        <v>466</v>
      </c>
      <c r="H172" s="227">
        <v>17.52</v>
      </c>
      <c r="I172" s="231"/>
      <c r="L172" s="224"/>
      <c r="M172" s="228"/>
      <c r="N172" s="229"/>
      <c r="O172" s="229"/>
      <c r="P172" s="229"/>
      <c r="Q172" s="229"/>
      <c r="R172" s="229"/>
      <c r="S172" s="229"/>
      <c r="T172" s="230"/>
      <c r="AT172" s="225" t="s">
        <v>437</v>
      </c>
      <c r="AU172" s="225" t="s">
        <v>78</v>
      </c>
      <c r="AV172" s="223" t="s">
        <v>78</v>
      </c>
      <c r="AW172" s="223" t="s">
        <v>27</v>
      </c>
      <c r="AX172" s="223" t="s">
        <v>6</v>
      </c>
      <c r="AY172" s="225" t="s">
        <v>117</v>
      </c>
    </row>
    <row r="173" spans="1:65" s="35" customFormat="1" ht="24.2" customHeight="1">
      <c r="A173" s="29"/>
      <c r="B173" s="30"/>
      <c r="C173" s="191" t="s">
        <v>215</v>
      </c>
      <c r="D173" s="191" t="s">
        <v>120</v>
      </c>
      <c r="E173" s="192" t="s">
        <v>467</v>
      </c>
      <c r="F173" s="193" t="s">
        <v>468</v>
      </c>
      <c r="G173" s="194" t="s">
        <v>455</v>
      </c>
      <c r="H173" s="195">
        <v>0.876</v>
      </c>
      <c r="I173" s="2">
        <v>0</v>
      </c>
      <c r="J173" s="196">
        <f>ROUND(I173*H173,0)</f>
        <v>0</v>
      </c>
      <c r="K173" s="197"/>
      <c r="L173" s="30"/>
      <c r="M173" s="198" t="s">
        <v>1</v>
      </c>
      <c r="N173" s="199" t="s">
        <v>35</v>
      </c>
      <c r="O173" s="200">
        <v>0</v>
      </c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202" t="s">
        <v>137</v>
      </c>
      <c r="AT173" s="202" t="s">
        <v>120</v>
      </c>
      <c r="AU173" s="202" t="s">
        <v>78</v>
      </c>
      <c r="AY173" s="12" t="s">
        <v>117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2" t="s">
        <v>6</v>
      </c>
      <c r="BK173" s="203">
        <f>ROUND(I173*H173,0)</f>
        <v>0</v>
      </c>
      <c r="BL173" s="12" t="s">
        <v>137</v>
      </c>
      <c r="BM173" s="202" t="s">
        <v>469</v>
      </c>
    </row>
    <row r="174" spans="1:65" s="35" customFormat="1" ht="29.25">
      <c r="A174" s="29"/>
      <c r="B174" s="30"/>
      <c r="C174" s="29"/>
      <c r="D174" s="204" t="s">
        <v>125</v>
      </c>
      <c r="E174" s="29"/>
      <c r="F174" s="205" t="s">
        <v>470</v>
      </c>
      <c r="G174" s="29"/>
      <c r="H174" s="29"/>
      <c r="I174" s="6"/>
      <c r="J174" s="29"/>
      <c r="K174" s="29"/>
      <c r="L174" s="30"/>
      <c r="M174" s="206"/>
      <c r="N174" s="207"/>
      <c r="O174" s="77"/>
      <c r="P174" s="77"/>
      <c r="Q174" s="77"/>
      <c r="R174" s="77"/>
      <c r="S174" s="77"/>
      <c r="T174" s="78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2" t="s">
        <v>125</v>
      </c>
      <c r="AU174" s="12" t="s">
        <v>78</v>
      </c>
    </row>
    <row r="175" spans="1:65" s="178" customFormat="1" ht="22.9" customHeight="1">
      <c r="B175" s="179"/>
      <c r="D175" s="180" t="s">
        <v>68</v>
      </c>
      <c r="E175" s="189" t="s">
        <v>471</v>
      </c>
      <c r="F175" s="189" t="s">
        <v>472</v>
      </c>
      <c r="I175" s="7"/>
      <c r="J175" s="190">
        <f>BK175</f>
        <v>0</v>
      </c>
      <c r="L175" s="179"/>
      <c r="M175" s="183"/>
      <c r="N175" s="184"/>
      <c r="O175" s="184"/>
      <c r="P175" s="185">
        <f>SUM(P176:P177)</f>
        <v>0.34237199999999995</v>
      </c>
      <c r="Q175" s="184"/>
      <c r="R175" s="185">
        <f>SUM(R176:R177)</f>
        <v>0</v>
      </c>
      <c r="S175" s="184"/>
      <c r="T175" s="186">
        <f>SUM(T176:T177)</f>
        <v>0</v>
      </c>
      <c r="AR175" s="180" t="s">
        <v>6</v>
      </c>
      <c r="AT175" s="187" t="s">
        <v>68</v>
      </c>
      <c r="AU175" s="187" t="s">
        <v>6</v>
      </c>
      <c r="AY175" s="180" t="s">
        <v>117</v>
      </c>
      <c r="BK175" s="188">
        <f>SUM(BK176:BK177)</f>
        <v>0</v>
      </c>
    </row>
    <row r="176" spans="1:65" s="35" customFormat="1" ht="14.45" customHeight="1">
      <c r="A176" s="29"/>
      <c r="B176" s="30"/>
      <c r="C176" s="191" t="s">
        <v>220</v>
      </c>
      <c r="D176" s="191" t="s">
        <v>120</v>
      </c>
      <c r="E176" s="192" t="s">
        <v>473</v>
      </c>
      <c r="F176" s="193" t="s">
        <v>474</v>
      </c>
      <c r="G176" s="194" t="s">
        <v>455</v>
      </c>
      <c r="H176" s="195">
        <v>0.41199999999999998</v>
      </c>
      <c r="I176" s="2">
        <v>0</v>
      </c>
      <c r="J176" s="196">
        <f>ROUND(I176*H176,0)</f>
        <v>0</v>
      </c>
      <c r="K176" s="197"/>
      <c r="L176" s="30"/>
      <c r="M176" s="198" t="s">
        <v>1</v>
      </c>
      <c r="N176" s="199" t="s">
        <v>35</v>
      </c>
      <c r="O176" s="200">
        <v>0.83099999999999996</v>
      </c>
      <c r="P176" s="200">
        <f>O176*H176</f>
        <v>0.34237199999999995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202" t="s">
        <v>137</v>
      </c>
      <c r="AT176" s="202" t="s">
        <v>120</v>
      </c>
      <c r="AU176" s="202" t="s">
        <v>78</v>
      </c>
      <c r="AY176" s="12" t="s">
        <v>117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2" t="s">
        <v>6</v>
      </c>
      <c r="BK176" s="203">
        <f>ROUND(I176*H176,0)</f>
        <v>0</v>
      </c>
      <c r="BL176" s="12" t="s">
        <v>137</v>
      </c>
      <c r="BM176" s="202" t="s">
        <v>475</v>
      </c>
    </row>
    <row r="177" spans="1:65" s="35" customFormat="1" ht="39">
      <c r="A177" s="29"/>
      <c r="B177" s="30"/>
      <c r="C177" s="29"/>
      <c r="D177" s="204" t="s">
        <v>125</v>
      </c>
      <c r="E177" s="29"/>
      <c r="F177" s="205" t="s">
        <v>476</v>
      </c>
      <c r="G177" s="29"/>
      <c r="H177" s="29"/>
      <c r="I177" s="6"/>
      <c r="J177" s="29"/>
      <c r="K177" s="29"/>
      <c r="L177" s="30"/>
      <c r="M177" s="206"/>
      <c r="N177" s="207"/>
      <c r="O177" s="77"/>
      <c r="P177" s="77"/>
      <c r="Q177" s="77"/>
      <c r="R177" s="77"/>
      <c r="S177" s="77"/>
      <c r="T177" s="78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T177" s="12" t="s">
        <v>125</v>
      </c>
      <c r="AU177" s="12" t="s">
        <v>78</v>
      </c>
    </row>
    <row r="178" spans="1:65" s="178" customFormat="1" ht="25.9" customHeight="1">
      <c r="B178" s="179"/>
      <c r="D178" s="180" t="s">
        <v>68</v>
      </c>
      <c r="E178" s="181" t="s">
        <v>116</v>
      </c>
      <c r="F178" s="181" t="s">
        <v>477</v>
      </c>
      <c r="I178" s="7"/>
      <c r="J178" s="182">
        <f>BK178</f>
        <v>0</v>
      </c>
      <c r="L178" s="179"/>
      <c r="M178" s="183"/>
      <c r="N178" s="184"/>
      <c r="O178" s="184"/>
      <c r="P178" s="185">
        <f>P179+P184+P198+P210+P219+P222</f>
        <v>101.296075</v>
      </c>
      <c r="Q178" s="184"/>
      <c r="R178" s="185">
        <f>R179+R184+R198+R210+R219+R222</f>
        <v>0.18505000000000002</v>
      </c>
      <c r="S178" s="184"/>
      <c r="T178" s="186">
        <f>T179+T184+T198+T210+T219+T222</f>
        <v>0.58610000000000007</v>
      </c>
      <c r="AR178" s="180" t="s">
        <v>78</v>
      </c>
      <c r="AT178" s="187" t="s">
        <v>68</v>
      </c>
      <c r="AU178" s="187" t="s">
        <v>69</v>
      </c>
      <c r="AY178" s="180" t="s">
        <v>117</v>
      </c>
      <c r="BK178" s="188">
        <f>BK179+BK184+BK198+BK210+BK219+BK222</f>
        <v>0</v>
      </c>
    </row>
    <row r="179" spans="1:65" s="178" customFormat="1" ht="22.9" customHeight="1">
      <c r="B179" s="179"/>
      <c r="D179" s="180" t="s">
        <v>68</v>
      </c>
      <c r="E179" s="189" t="s">
        <v>478</v>
      </c>
      <c r="F179" s="189" t="s">
        <v>479</v>
      </c>
      <c r="I179" s="7"/>
      <c r="J179" s="190">
        <f>BK179</f>
        <v>0</v>
      </c>
      <c r="L179" s="179"/>
      <c r="M179" s="183"/>
      <c r="N179" s="184"/>
      <c r="O179" s="184"/>
      <c r="P179" s="185">
        <f>SUM(P180:P183)</f>
        <v>4.9270000000000001E-2</v>
      </c>
      <c r="Q179" s="184"/>
      <c r="R179" s="185">
        <f>SUM(R180:R183)</f>
        <v>1.2659999999999999E-2</v>
      </c>
      <c r="S179" s="184"/>
      <c r="T179" s="186">
        <f>SUM(T180:T183)</f>
        <v>0</v>
      </c>
      <c r="AR179" s="180" t="s">
        <v>78</v>
      </c>
      <c r="AT179" s="187" t="s">
        <v>68</v>
      </c>
      <c r="AU179" s="187" t="s">
        <v>6</v>
      </c>
      <c r="AY179" s="180" t="s">
        <v>117</v>
      </c>
      <c r="BK179" s="188">
        <f>SUM(BK180:BK183)</f>
        <v>0</v>
      </c>
    </row>
    <row r="180" spans="1:65" s="35" customFormat="1" ht="24.2" customHeight="1">
      <c r="A180" s="29"/>
      <c r="B180" s="30"/>
      <c r="C180" s="191" t="s">
        <v>7</v>
      </c>
      <c r="D180" s="191" t="s">
        <v>120</v>
      </c>
      <c r="E180" s="192" t="s">
        <v>480</v>
      </c>
      <c r="F180" s="193" t="s">
        <v>481</v>
      </c>
      <c r="G180" s="194" t="s">
        <v>482</v>
      </c>
      <c r="H180" s="195">
        <v>1</v>
      </c>
      <c r="I180" s="2">
        <v>0</v>
      </c>
      <c r="J180" s="196">
        <f>ROUND(I180*H180,0)</f>
        <v>0</v>
      </c>
      <c r="K180" s="197"/>
      <c r="L180" s="30"/>
      <c r="M180" s="198" t="s">
        <v>1</v>
      </c>
      <c r="N180" s="199" t="s">
        <v>35</v>
      </c>
      <c r="O180" s="200">
        <v>0</v>
      </c>
      <c r="P180" s="200">
        <f>O180*H180</f>
        <v>0</v>
      </c>
      <c r="Q180" s="200">
        <v>1.2659999999999999E-2</v>
      </c>
      <c r="R180" s="200">
        <f>Q180*H180</f>
        <v>1.2659999999999999E-2</v>
      </c>
      <c r="S180" s="200">
        <v>0</v>
      </c>
      <c r="T180" s="201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202" t="s">
        <v>201</v>
      </c>
      <c r="AT180" s="202" t="s">
        <v>120</v>
      </c>
      <c r="AU180" s="202" t="s">
        <v>78</v>
      </c>
      <c r="AY180" s="12" t="s">
        <v>117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2" t="s">
        <v>6</v>
      </c>
      <c r="BK180" s="203">
        <f>ROUND(I180*H180,0)</f>
        <v>0</v>
      </c>
      <c r="BL180" s="12" t="s">
        <v>201</v>
      </c>
      <c r="BM180" s="202" t="s">
        <v>483</v>
      </c>
    </row>
    <row r="181" spans="1:65" s="35" customFormat="1" ht="19.5">
      <c r="A181" s="29"/>
      <c r="B181" s="30"/>
      <c r="C181" s="29"/>
      <c r="D181" s="204" t="s">
        <v>125</v>
      </c>
      <c r="E181" s="29"/>
      <c r="F181" s="205" t="s">
        <v>484</v>
      </c>
      <c r="G181" s="29"/>
      <c r="H181" s="29"/>
      <c r="I181" s="6"/>
      <c r="J181" s="29"/>
      <c r="K181" s="29"/>
      <c r="L181" s="30"/>
      <c r="M181" s="206"/>
      <c r="N181" s="207"/>
      <c r="O181" s="77"/>
      <c r="P181" s="77"/>
      <c r="Q181" s="77"/>
      <c r="R181" s="77"/>
      <c r="S181" s="77"/>
      <c r="T181" s="78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T181" s="12" t="s">
        <v>125</v>
      </c>
      <c r="AU181" s="12" t="s">
        <v>78</v>
      </c>
    </row>
    <row r="182" spans="1:65" s="35" customFormat="1" ht="24.2" customHeight="1">
      <c r="A182" s="29"/>
      <c r="B182" s="30"/>
      <c r="C182" s="191" t="s">
        <v>231</v>
      </c>
      <c r="D182" s="191" t="s">
        <v>120</v>
      </c>
      <c r="E182" s="192" t="s">
        <v>485</v>
      </c>
      <c r="F182" s="193" t="s">
        <v>486</v>
      </c>
      <c r="G182" s="194" t="s">
        <v>455</v>
      </c>
      <c r="H182" s="195">
        <v>1.2999999999999999E-2</v>
      </c>
      <c r="I182" s="2">
        <v>0</v>
      </c>
      <c r="J182" s="196">
        <f>ROUND(I182*H182,0)</f>
        <v>0</v>
      </c>
      <c r="K182" s="197"/>
      <c r="L182" s="30"/>
      <c r="M182" s="198" t="s">
        <v>1</v>
      </c>
      <c r="N182" s="199" t="s">
        <v>35</v>
      </c>
      <c r="O182" s="200">
        <v>3.79</v>
      </c>
      <c r="P182" s="200">
        <f>O182*H182</f>
        <v>4.9270000000000001E-2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202" t="s">
        <v>201</v>
      </c>
      <c r="AT182" s="202" t="s">
        <v>120</v>
      </c>
      <c r="AU182" s="202" t="s">
        <v>78</v>
      </c>
      <c r="AY182" s="12" t="s">
        <v>117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2" t="s">
        <v>6</v>
      </c>
      <c r="BK182" s="203">
        <f>ROUND(I182*H182,0)</f>
        <v>0</v>
      </c>
      <c r="BL182" s="12" t="s">
        <v>201</v>
      </c>
      <c r="BM182" s="202" t="s">
        <v>487</v>
      </c>
    </row>
    <row r="183" spans="1:65" s="35" customFormat="1" ht="29.25">
      <c r="A183" s="29"/>
      <c r="B183" s="30"/>
      <c r="C183" s="29"/>
      <c r="D183" s="204" t="s">
        <v>125</v>
      </c>
      <c r="E183" s="29"/>
      <c r="F183" s="205" t="s">
        <v>488</v>
      </c>
      <c r="G183" s="29"/>
      <c r="H183" s="29"/>
      <c r="I183" s="6"/>
      <c r="J183" s="29"/>
      <c r="K183" s="29"/>
      <c r="L183" s="30"/>
      <c r="M183" s="206"/>
      <c r="N183" s="207"/>
      <c r="O183" s="77"/>
      <c r="P183" s="77"/>
      <c r="Q183" s="77"/>
      <c r="R183" s="77"/>
      <c r="S183" s="77"/>
      <c r="T183" s="78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T183" s="12" t="s">
        <v>125</v>
      </c>
      <c r="AU183" s="12" t="s">
        <v>78</v>
      </c>
    </row>
    <row r="184" spans="1:65" s="178" customFormat="1" ht="22.9" customHeight="1">
      <c r="B184" s="179"/>
      <c r="D184" s="180" t="s">
        <v>68</v>
      </c>
      <c r="E184" s="189" t="s">
        <v>489</v>
      </c>
      <c r="F184" s="189" t="s">
        <v>490</v>
      </c>
      <c r="I184" s="7"/>
      <c r="J184" s="190">
        <f>BK184</f>
        <v>0</v>
      </c>
      <c r="L184" s="179"/>
      <c r="M184" s="183"/>
      <c r="N184" s="184"/>
      <c r="O184" s="184"/>
      <c r="P184" s="185">
        <f>SUM(P185:P197)</f>
        <v>4.5226100000000002</v>
      </c>
      <c r="Q184" s="184"/>
      <c r="R184" s="185">
        <f>SUM(R185:R197)</f>
        <v>1.9050000000000001E-2</v>
      </c>
      <c r="S184" s="184"/>
      <c r="T184" s="186">
        <f>SUM(T185:T197)</f>
        <v>0</v>
      </c>
      <c r="AR184" s="180" t="s">
        <v>78</v>
      </c>
      <c r="AT184" s="187" t="s">
        <v>68</v>
      </c>
      <c r="AU184" s="187" t="s">
        <v>6</v>
      </c>
      <c r="AY184" s="180" t="s">
        <v>117</v>
      </c>
      <c r="BK184" s="188">
        <f>SUM(BK185:BK197)</f>
        <v>0</v>
      </c>
    </row>
    <row r="185" spans="1:65" s="35" customFormat="1" ht="14.45" customHeight="1">
      <c r="A185" s="29"/>
      <c r="B185" s="30"/>
      <c r="C185" s="191" t="s">
        <v>236</v>
      </c>
      <c r="D185" s="191" t="s">
        <v>120</v>
      </c>
      <c r="E185" s="192" t="s">
        <v>491</v>
      </c>
      <c r="F185" s="193" t="s">
        <v>492</v>
      </c>
      <c r="G185" s="194" t="s">
        <v>388</v>
      </c>
      <c r="H185" s="195">
        <v>50</v>
      </c>
      <c r="I185" s="2">
        <v>0</v>
      </c>
      <c r="J185" s="196">
        <f>ROUND(I185*H185,0)</f>
        <v>0</v>
      </c>
      <c r="K185" s="197"/>
      <c r="L185" s="30"/>
      <c r="M185" s="198" t="s">
        <v>1</v>
      </c>
      <c r="N185" s="199" t="s">
        <v>35</v>
      </c>
      <c r="O185" s="200">
        <v>0.09</v>
      </c>
      <c r="P185" s="200">
        <f>O185*H185</f>
        <v>4.5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202" t="s">
        <v>201</v>
      </c>
      <c r="AT185" s="202" t="s">
        <v>120</v>
      </c>
      <c r="AU185" s="202" t="s">
        <v>78</v>
      </c>
      <c r="AY185" s="12" t="s">
        <v>117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2" t="s">
        <v>6</v>
      </c>
      <c r="BK185" s="203">
        <f>ROUND(I185*H185,0)</f>
        <v>0</v>
      </c>
      <c r="BL185" s="12" t="s">
        <v>201</v>
      </c>
      <c r="BM185" s="202" t="s">
        <v>493</v>
      </c>
    </row>
    <row r="186" spans="1:65" s="35" customFormat="1" ht="19.5">
      <c r="A186" s="29"/>
      <c r="B186" s="30"/>
      <c r="C186" s="29"/>
      <c r="D186" s="204" t="s">
        <v>125</v>
      </c>
      <c r="E186" s="29"/>
      <c r="F186" s="205" t="s">
        <v>494</v>
      </c>
      <c r="G186" s="29"/>
      <c r="H186" s="29"/>
      <c r="I186" s="6"/>
      <c r="J186" s="29"/>
      <c r="K186" s="29"/>
      <c r="L186" s="30"/>
      <c r="M186" s="206"/>
      <c r="N186" s="207"/>
      <c r="O186" s="77"/>
      <c r="P186" s="77"/>
      <c r="Q186" s="77"/>
      <c r="R186" s="77"/>
      <c r="S186" s="77"/>
      <c r="T186" s="78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2" t="s">
        <v>125</v>
      </c>
      <c r="AU186" s="12" t="s">
        <v>78</v>
      </c>
    </row>
    <row r="187" spans="1:65" s="35" customFormat="1" ht="24.2" customHeight="1">
      <c r="A187" s="29"/>
      <c r="B187" s="30"/>
      <c r="C187" s="208" t="s">
        <v>241</v>
      </c>
      <c r="D187" s="208" t="s">
        <v>232</v>
      </c>
      <c r="E187" s="209" t="s">
        <v>495</v>
      </c>
      <c r="F187" s="210" t="s">
        <v>496</v>
      </c>
      <c r="G187" s="211" t="s">
        <v>388</v>
      </c>
      <c r="H187" s="212">
        <v>55</v>
      </c>
      <c r="I187" s="3">
        <v>0</v>
      </c>
      <c r="J187" s="213">
        <f>ROUND(I187*H187,0)</f>
        <v>0</v>
      </c>
      <c r="K187" s="214"/>
      <c r="L187" s="215"/>
      <c r="M187" s="216" t="s">
        <v>1</v>
      </c>
      <c r="N187" s="217" t="s">
        <v>35</v>
      </c>
      <c r="O187" s="200">
        <v>0</v>
      </c>
      <c r="P187" s="200">
        <f>O187*H187</f>
        <v>0</v>
      </c>
      <c r="Q187" s="200">
        <v>1.7000000000000001E-4</v>
      </c>
      <c r="R187" s="200">
        <f>Q187*H187</f>
        <v>9.3500000000000007E-3</v>
      </c>
      <c r="S187" s="200">
        <v>0</v>
      </c>
      <c r="T187" s="20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202" t="s">
        <v>282</v>
      </c>
      <c r="AT187" s="202" t="s">
        <v>232</v>
      </c>
      <c r="AU187" s="202" t="s">
        <v>78</v>
      </c>
      <c r="AY187" s="12" t="s">
        <v>117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2" t="s">
        <v>6</v>
      </c>
      <c r="BK187" s="203">
        <f>ROUND(I187*H187,0)</f>
        <v>0</v>
      </c>
      <c r="BL187" s="12" t="s">
        <v>201</v>
      </c>
      <c r="BM187" s="202" t="s">
        <v>497</v>
      </c>
    </row>
    <row r="188" spans="1:65" s="35" customFormat="1">
      <c r="A188" s="29"/>
      <c r="B188" s="30"/>
      <c r="C188" s="29"/>
      <c r="D188" s="204" t="s">
        <v>125</v>
      </c>
      <c r="E188" s="29"/>
      <c r="F188" s="205" t="s">
        <v>496</v>
      </c>
      <c r="G188" s="29"/>
      <c r="H188" s="29"/>
      <c r="I188" s="6"/>
      <c r="J188" s="29"/>
      <c r="K188" s="29"/>
      <c r="L188" s="30"/>
      <c r="M188" s="206"/>
      <c r="N188" s="207"/>
      <c r="O188" s="77"/>
      <c r="P188" s="77"/>
      <c r="Q188" s="77"/>
      <c r="R188" s="77"/>
      <c r="S188" s="77"/>
      <c r="T188" s="78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2" t="s">
        <v>125</v>
      </c>
      <c r="AU188" s="12" t="s">
        <v>78</v>
      </c>
    </row>
    <row r="189" spans="1:65" s="223" customFormat="1">
      <c r="B189" s="224"/>
      <c r="D189" s="204" t="s">
        <v>437</v>
      </c>
      <c r="F189" s="226" t="s">
        <v>498</v>
      </c>
      <c r="H189" s="227">
        <v>55</v>
      </c>
      <c r="I189" s="231"/>
      <c r="L189" s="224"/>
      <c r="M189" s="228"/>
      <c r="N189" s="229"/>
      <c r="O189" s="229"/>
      <c r="P189" s="229"/>
      <c r="Q189" s="229"/>
      <c r="R189" s="229"/>
      <c r="S189" s="229"/>
      <c r="T189" s="230"/>
      <c r="AT189" s="225" t="s">
        <v>437</v>
      </c>
      <c r="AU189" s="225" t="s">
        <v>78</v>
      </c>
      <c r="AV189" s="223" t="s">
        <v>78</v>
      </c>
      <c r="AW189" s="223" t="s">
        <v>3</v>
      </c>
      <c r="AX189" s="223" t="s">
        <v>6</v>
      </c>
      <c r="AY189" s="225" t="s">
        <v>117</v>
      </c>
    </row>
    <row r="190" spans="1:65" s="35" customFormat="1" ht="24.2" customHeight="1">
      <c r="A190" s="29"/>
      <c r="B190" s="30"/>
      <c r="C190" s="208" t="s">
        <v>246</v>
      </c>
      <c r="D190" s="208" t="s">
        <v>232</v>
      </c>
      <c r="E190" s="209" t="s">
        <v>499</v>
      </c>
      <c r="F190" s="210" t="s">
        <v>500</v>
      </c>
      <c r="G190" s="211" t="s">
        <v>279</v>
      </c>
      <c r="H190" s="212">
        <v>150</v>
      </c>
      <c r="I190" s="3">
        <v>0</v>
      </c>
      <c r="J190" s="213">
        <f>ROUND(I190*H190,0)</f>
        <v>0</v>
      </c>
      <c r="K190" s="214"/>
      <c r="L190" s="215"/>
      <c r="M190" s="216" t="s">
        <v>1</v>
      </c>
      <c r="N190" s="217" t="s">
        <v>35</v>
      </c>
      <c r="O190" s="200">
        <v>0</v>
      </c>
      <c r="P190" s="200">
        <f>O190*H190</f>
        <v>0</v>
      </c>
      <c r="Q190" s="200">
        <v>5.0000000000000002E-5</v>
      </c>
      <c r="R190" s="200">
        <f>Q190*H190</f>
        <v>7.5000000000000006E-3</v>
      </c>
      <c r="S190" s="200">
        <v>0</v>
      </c>
      <c r="T190" s="20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202" t="s">
        <v>282</v>
      </c>
      <c r="AT190" s="202" t="s">
        <v>232</v>
      </c>
      <c r="AU190" s="202" t="s">
        <v>78</v>
      </c>
      <c r="AY190" s="12" t="s">
        <v>117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2" t="s">
        <v>6</v>
      </c>
      <c r="BK190" s="203">
        <f>ROUND(I190*H190,0)</f>
        <v>0</v>
      </c>
      <c r="BL190" s="12" t="s">
        <v>201</v>
      </c>
      <c r="BM190" s="202" t="s">
        <v>501</v>
      </c>
    </row>
    <row r="191" spans="1:65" s="35" customFormat="1" ht="19.5">
      <c r="A191" s="29"/>
      <c r="B191" s="30"/>
      <c r="C191" s="29"/>
      <c r="D191" s="204" t="s">
        <v>125</v>
      </c>
      <c r="E191" s="29"/>
      <c r="F191" s="205" t="s">
        <v>500</v>
      </c>
      <c r="G191" s="29"/>
      <c r="H191" s="29"/>
      <c r="I191" s="6"/>
      <c r="J191" s="29"/>
      <c r="K191" s="29"/>
      <c r="L191" s="30"/>
      <c r="M191" s="206"/>
      <c r="N191" s="207"/>
      <c r="O191" s="77"/>
      <c r="P191" s="77"/>
      <c r="Q191" s="77"/>
      <c r="R191" s="77"/>
      <c r="S191" s="77"/>
      <c r="T191" s="78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2" t="s">
        <v>125</v>
      </c>
      <c r="AU191" s="12" t="s">
        <v>78</v>
      </c>
    </row>
    <row r="192" spans="1:65" s="223" customFormat="1">
      <c r="B192" s="224"/>
      <c r="D192" s="204" t="s">
        <v>437</v>
      </c>
      <c r="F192" s="226" t="s">
        <v>502</v>
      </c>
      <c r="H192" s="227">
        <v>150</v>
      </c>
      <c r="I192" s="231"/>
      <c r="L192" s="224"/>
      <c r="M192" s="228"/>
      <c r="N192" s="229"/>
      <c r="O192" s="229"/>
      <c r="P192" s="229"/>
      <c r="Q192" s="229"/>
      <c r="R192" s="229"/>
      <c r="S192" s="229"/>
      <c r="T192" s="230"/>
      <c r="AT192" s="225" t="s">
        <v>437</v>
      </c>
      <c r="AU192" s="225" t="s">
        <v>78</v>
      </c>
      <c r="AV192" s="223" t="s">
        <v>78</v>
      </c>
      <c r="AW192" s="223" t="s">
        <v>3</v>
      </c>
      <c r="AX192" s="223" t="s">
        <v>6</v>
      </c>
      <c r="AY192" s="225" t="s">
        <v>117</v>
      </c>
    </row>
    <row r="193" spans="1:65" s="35" customFormat="1" ht="24.2" customHeight="1">
      <c r="A193" s="29"/>
      <c r="B193" s="30"/>
      <c r="C193" s="208" t="s">
        <v>251</v>
      </c>
      <c r="D193" s="208" t="s">
        <v>232</v>
      </c>
      <c r="E193" s="209" t="s">
        <v>503</v>
      </c>
      <c r="F193" s="210" t="s">
        <v>504</v>
      </c>
      <c r="G193" s="211" t="s">
        <v>279</v>
      </c>
      <c r="H193" s="212">
        <v>220</v>
      </c>
      <c r="I193" s="3">
        <v>0</v>
      </c>
      <c r="J193" s="213">
        <f>ROUND(I193*H193,0)</f>
        <v>0</v>
      </c>
      <c r="K193" s="214"/>
      <c r="L193" s="215"/>
      <c r="M193" s="216" t="s">
        <v>1</v>
      </c>
      <c r="N193" s="217" t="s">
        <v>35</v>
      </c>
      <c r="O193" s="200">
        <v>0</v>
      </c>
      <c r="P193" s="200">
        <f>O193*H193</f>
        <v>0</v>
      </c>
      <c r="Q193" s="200">
        <v>1.0000000000000001E-5</v>
      </c>
      <c r="R193" s="200">
        <f>Q193*H193</f>
        <v>2.2000000000000001E-3</v>
      </c>
      <c r="S193" s="200">
        <v>0</v>
      </c>
      <c r="T193" s="20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202" t="s">
        <v>282</v>
      </c>
      <c r="AT193" s="202" t="s">
        <v>232</v>
      </c>
      <c r="AU193" s="202" t="s">
        <v>78</v>
      </c>
      <c r="AY193" s="12" t="s">
        <v>117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2" t="s">
        <v>6</v>
      </c>
      <c r="BK193" s="203">
        <f>ROUND(I193*H193,0)</f>
        <v>0</v>
      </c>
      <c r="BL193" s="12" t="s">
        <v>201</v>
      </c>
      <c r="BM193" s="202" t="s">
        <v>505</v>
      </c>
    </row>
    <row r="194" spans="1:65" s="35" customFormat="1" ht="19.5">
      <c r="A194" s="29"/>
      <c r="B194" s="30"/>
      <c r="C194" s="29"/>
      <c r="D194" s="204" t="s">
        <v>125</v>
      </c>
      <c r="E194" s="29"/>
      <c r="F194" s="205" t="s">
        <v>504</v>
      </c>
      <c r="G194" s="29"/>
      <c r="H194" s="29"/>
      <c r="I194" s="6"/>
      <c r="J194" s="29"/>
      <c r="K194" s="29"/>
      <c r="L194" s="30"/>
      <c r="M194" s="206"/>
      <c r="N194" s="207"/>
      <c r="O194" s="77"/>
      <c r="P194" s="77"/>
      <c r="Q194" s="77"/>
      <c r="R194" s="77"/>
      <c r="S194" s="77"/>
      <c r="T194" s="78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2" t="s">
        <v>125</v>
      </c>
      <c r="AU194" s="12" t="s">
        <v>78</v>
      </c>
    </row>
    <row r="195" spans="1:65" s="223" customFormat="1">
      <c r="B195" s="224"/>
      <c r="D195" s="204" t="s">
        <v>437</v>
      </c>
      <c r="F195" s="226" t="s">
        <v>506</v>
      </c>
      <c r="H195" s="227">
        <v>220</v>
      </c>
      <c r="I195" s="231"/>
      <c r="L195" s="224"/>
      <c r="M195" s="228"/>
      <c r="N195" s="229"/>
      <c r="O195" s="229"/>
      <c r="P195" s="229"/>
      <c r="Q195" s="229"/>
      <c r="R195" s="229"/>
      <c r="S195" s="229"/>
      <c r="T195" s="230"/>
      <c r="AT195" s="225" t="s">
        <v>437</v>
      </c>
      <c r="AU195" s="225" t="s">
        <v>78</v>
      </c>
      <c r="AV195" s="223" t="s">
        <v>78</v>
      </c>
      <c r="AW195" s="223" t="s">
        <v>3</v>
      </c>
      <c r="AX195" s="223" t="s">
        <v>6</v>
      </c>
      <c r="AY195" s="225" t="s">
        <v>117</v>
      </c>
    </row>
    <row r="196" spans="1:65" s="35" customFormat="1" ht="24.2" customHeight="1">
      <c r="A196" s="29"/>
      <c r="B196" s="30"/>
      <c r="C196" s="191" t="s">
        <v>256</v>
      </c>
      <c r="D196" s="191" t="s">
        <v>120</v>
      </c>
      <c r="E196" s="192" t="s">
        <v>507</v>
      </c>
      <c r="F196" s="193" t="s">
        <v>508</v>
      </c>
      <c r="G196" s="194" t="s">
        <v>455</v>
      </c>
      <c r="H196" s="195">
        <v>1.9E-2</v>
      </c>
      <c r="I196" s="2">
        <v>0</v>
      </c>
      <c r="J196" s="196">
        <f>ROUND(I196*H196,0)</f>
        <v>0</v>
      </c>
      <c r="K196" s="197"/>
      <c r="L196" s="30"/>
      <c r="M196" s="198" t="s">
        <v>1</v>
      </c>
      <c r="N196" s="199" t="s">
        <v>35</v>
      </c>
      <c r="O196" s="200">
        <v>1.19</v>
      </c>
      <c r="P196" s="200">
        <f>O196*H196</f>
        <v>2.2609999999999998E-2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202" t="s">
        <v>201</v>
      </c>
      <c r="AT196" s="202" t="s">
        <v>120</v>
      </c>
      <c r="AU196" s="202" t="s">
        <v>78</v>
      </c>
      <c r="AY196" s="12" t="s">
        <v>117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2" t="s">
        <v>6</v>
      </c>
      <c r="BK196" s="203">
        <f>ROUND(I196*H196,0)</f>
        <v>0</v>
      </c>
      <c r="BL196" s="12" t="s">
        <v>201</v>
      </c>
      <c r="BM196" s="202" t="s">
        <v>509</v>
      </c>
    </row>
    <row r="197" spans="1:65" s="35" customFormat="1" ht="29.25">
      <c r="A197" s="29"/>
      <c r="B197" s="30"/>
      <c r="C197" s="29"/>
      <c r="D197" s="204" t="s">
        <v>125</v>
      </c>
      <c r="E197" s="29"/>
      <c r="F197" s="205" t="s">
        <v>510</v>
      </c>
      <c r="G197" s="29"/>
      <c r="H197" s="29"/>
      <c r="I197" s="6"/>
      <c r="J197" s="29"/>
      <c r="K197" s="29"/>
      <c r="L197" s="30"/>
      <c r="M197" s="206"/>
      <c r="N197" s="207"/>
      <c r="O197" s="77"/>
      <c r="P197" s="77"/>
      <c r="Q197" s="77"/>
      <c r="R197" s="77"/>
      <c r="S197" s="77"/>
      <c r="T197" s="78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T197" s="12" t="s">
        <v>125</v>
      </c>
      <c r="AU197" s="12" t="s">
        <v>78</v>
      </c>
    </row>
    <row r="198" spans="1:65" s="178" customFormat="1" ht="22.9" customHeight="1">
      <c r="B198" s="179"/>
      <c r="D198" s="180" t="s">
        <v>68</v>
      </c>
      <c r="E198" s="189" t="s">
        <v>511</v>
      </c>
      <c r="F198" s="189" t="s">
        <v>512</v>
      </c>
      <c r="I198" s="7"/>
      <c r="J198" s="190">
        <f>BK198</f>
        <v>0</v>
      </c>
      <c r="L198" s="179"/>
      <c r="M198" s="183"/>
      <c r="N198" s="184"/>
      <c r="O198" s="184"/>
      <c r="P198" s="185">
        <f>SUM(P199:P209)</f>
        <v>6.070644999999999</v>
      </c>
      <c r="Q198" s="184"/>
      <c r="R198" s="185">
        <f>SUM(R199:R209)</f>
        <v>8.5000000000000006E-2</v>
      </c>
      <c r="S198" s="184"/>
      <c r="T198" s="186">
        <f>SUM(T199:T209)</f>
        <v>2.2099999999999998E-2</v>
      </c>
      <c r="AR198" s="180" t="s">
        <v>78</v>
      </c>
      <c r="AT198" s="187" t="s">
        <v>68</v>
      </c>
      <c r="AU198" s="187" t="s">
        <v>6</v>
      </c>
      <c r="AY198" s="180" t="s">
        <v>117</v>
      </c>
      <c r="BK198" s="188">
        <f>SUM(BK199:BK209)</f>
        <v>0</v>
      </c>
    </row>
    <row r="199" spans="1:65" s="35" customFormat="1" ht="14.45" customHeight="1">
      <c r="A199" s="29"/>
      <c r="B199" s="30"/>
      <c r="C199" s="191" t="s">
        <v>261</v>
      </c>
      <c r="D199" s="191" t="s">
        <v>120</v>
      </c>
      <c r="E199" s="192" t="s">
        <v>513</v>
      </c>
      <c r="F199" s="193" t="s">
        <v>514</v>
      </c>
      <c r="G199" s="194" t="s">
        <v>279</v>
      </c>
      <c r="H199" s="195">
        <v>13</v>
      </c>
      <c r="I199" s="2">
        <v>0</v>
      </c>
      <c r="J199" s="196">
        <f>ROUND(I199*H199,0)</f>
        <v>0</v>
      </c>
      <c r="K199" s="197"/>
      <c r="L199" s="30"/>
      <c r="M199" s="198" t="s">
        <v>1</v>
      </c>
      <c r="N199" s="199" t="s">
        <v>35</v>
      </c>
      <c r="O199" s="200">
        <v>0.104</v>
      </c>
      <c r="P199" s="200">
        <f>O199*H199</f>
        <v>1.3519999999999999</v>
      </c>
      <c r="Q199" s="200">
        <v>0</v>
      </c>
      <c r="R199" s="200">
        <f>Q199*H199</f>
        <v>0</v>
      </c>
      <c r="S199" s="200">
        <v>1.6999999999999999E-3</v>
      </c>
      <c r="T199" s="201">
        <f>S199*H199</f>
        <v>2.2099999999999998E-2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202" t="s">
        <v>201</v>
      </c>
      <c r="AT199" s="202" t="s">
        <v>120</v>
      </c>
      <c r="AU199" s="202" t="s">
        <v>78</v>
      </c>
      <c r="AY199" s="12" t="s">
        <v>117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2" t="s">
        <v>6</v>
      </c>
      <c r="BK199" s="203">
        <f>ROUND(I199*H199,0)</f>
        <v>0</v>
      </c>
      <c r="BL199" s="12" t="s">
        <v>201</v>
      </c>
      <c r="BM199" s="202" t="s">
        <v>515</v>
      </c>
    </row>
    <row r="200" spans="1:65" s="35" customFormat="1">
      <c r="A200" s="29"/>
      <c r="B200" s="30"/>
      <c r="C200" s="29"/>
      <c r="D200" s="204" t="s">
        <v>125</v>
      </c>
      <c r="E200" s="29"/>
      <c r="F200" s="205" t="s">
        <v>516</v>
      </c>
      <c r="G200" s="29"/>
      <c r="H200" s="29"/>
      <c r="I200" s="6"/>
      <c r="J200" s="29"/>
      <c r="K200" s="29"/>
      <c r="L200" s="30"/>
      <c r="M200" s="206"/>
      <c r="N200" s="207"/>
      <c r="O200" s="77"/>
      <c r="P200" s="77"/>
      <c r="Q200" s="77"/>
      <c r="R200" s="77"/>
      <c r="S200" s="77"/>
      <c r="T200" s="78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2" t="s">
        <v>125</v>
      </c>
      <c r="AU200" s="12" t="s">
        <v>78</v>
      </c>
    </row>
    <row r="201" spans="1:65" s="35" customFormat="1" ht="14.45" customHeight="1">
      <c r="A201" s="29"/>
      <c r="B201" s="30"/>
      <c r="C201" s="208" t="s">
        <v>266</v>
      </c>
      <c r="D201" s="208" t="s">
        <v>232</v>
      </c>
      <c r="E201" s="209" t="s">
        <v>517</v>
      </c>
      <c r="F201" s="210" t="s">
        <v>518</v>
      </c>
      <c r="G201" s="211" t="s">
        <v>519</v>
      </c>
      <c r="H201" s="212">
        <v>2.2000000000000002</v>
      </c>
      <c r="I201" s="3">
        <v>0</v>
      </c>
      <c r="J201" s="213">
        <f>ROUND(I201*H201,0)</f>
        <v>0</v>
      </c>
      <c r="K201" s="214"/>
      <c r="L201" s="215"/>
      <c r="M201" s="216" t="s">
        <v>1</v>
      </c>
      <c r="N201" s="217" t="s">
        <v>35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202" t="s">
        <v>282</v>
      </c>
      <c r="AT201" s="202" t="s">
        <v>232</v>
      </c>
      <c r="AU201" s="202" t="s">
        <v>78</v>
      </c>
      <c r="AY201" s="12" t="s">
        <v>117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2" t="s">
        <v>6</v>
      </c>
      <c r="BK201" s="203">
        <f>ROUND(I201*H201,0)</f>
        <v>0</v>
      </c>
      <c r="BL201" s="12" t="s">
        <v>201</v>
      </c>
      <c r="BM201" s="202" t="s">
        <v>520</v>
      </c>
    </row>
    <row r="202" spans="1:65" s="35" customFormat="1">
      <c r="A202" s="29"/>
      <c r="B202" s="30"/>
      <c r="C202" s="29"/>
      <c r="D202" s="204" t="s">
        <v>125</v>
      </c>
      <c r="E202" s="29"/>
      <c r="F202" s="205" t="s">
        <v>518</v>
      </c>
      <c r="G202" s="29"/>
      <c r="H202" s="29"/>
      <c r="I202" s="6"/>
      <c r="J202" s="29"/>
      <c r="K202" s="29"/>
      <c r="L202" s="30"/>
      <c r="M202" s="206"/>
      <c r="N202" s="207"/>
      <c r="O202" s="77"/>
      <c r="P202" s="77"/>
      <c r="Q202" s="77"/>
      <c r="R202" s="77"/>
      <c r="S202" s="77"/>
      <c r="T202" s="78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2" t="s">
        <v>125</v>
      </c>
      <c r="AU202" s="12" t="s">
        <v>78</v>
      </c>
    </row>
    <row r="203" spans="1:65" s="223" customFormat="1">
      <c r="B203" s="224"/>
      <c r="D203" s="204" t="s">
        <v>437</v>
      </c>
      <c r="F203" s="226" t="s">
        <v>521</v>
      </c>
      <c r="H203" s="227">
        <v>2.2000000000000002</v>
      </c>
      <c r="I203" s="231"/>
      <c r="L203" s="224"/>
      <c r="M203" s="228"/>
      <c r="N203" s="229"/>
      <c r="O203" s="229"/>
      <c r="P203" s="229"/>
      <c r="Q203" s="229"/>
      <c r="R203" s="229"/>
      <c r="S203" s="229"/>
      <c r="T203" s="230"/>
      <c r="AT203" s="225" t="s">
        <v>437</v>
      </c>
      <c r="AU203" s="225" t="s">
        <v>78</v>
      </c>
      <c r="AV203" s="223" t="s">
        <v>78</v>
      </c>
      <c r="AW203" s="223" t="s">
        <v>3</v>
      </c>
      <c r="AX203" s="223" t="s">
        <v>6</v>
      </c>
      <c r="AY203" s="225" t="s">
        <v>117</v>
      </c>
    </row>
    <row r="204" spans="1:65" s="35" customFormat="1" ht="14.45" customHeight="1">
      <c r="A204" s="29"/>
      <c r="B204" s="30"/>
      <c r="C204" s="191" t="s">
        <v>271</v>
      </c>
      <c r="D204" s="191" t="s">
        <v>120</v>
      </c>
      <c r="E204" s="192" t="s">
        <v>522</v>
      </c>
      <c r="F204" s="193" t="s">
        <v>523</v>
      </c>
      <c r="G204" s="194" t="s">
        <v>279</v>
      </c>
      <c r="H204" s="195">
        <v>13</v>
      </c>
      <c r="I204" s="2">
        <v>0</v>
      </c>
      <c r="J204" s="196">
        <f>ROUND(I204*H204,0)</f>
        <v>0</v>
      </c>
      <c r="K204" s="197"/>
      <c r="L204" s="30"/>
      <c r="M204" s="198" t="s">
        <v>1</v>
      </c>
      <c r="N204" s="199" t="s">
        <v>35</v>
      </c>
      <c r="O204" s="200">
        <v>0.33200000000000002</v>
      </c>
      <c r="P204" s="200">
        <f>O204*H204</f>
        <v>4.3159999999999998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202" t="s">
        <v>201</v>
      </c>
      <c r="AT204" s="202" t="s">
        <v>120</v>
      </c>
      <c r="AU204" s="202" t="s">
        <v>78</v>
      </c>
      <c r="AY204" s="12" t="s">
        <v>117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2" t="s">
        <v>6</v>
      </c>
      <c r="BK204" s="203">
        <f>ROUND(I204*H204,0)</f>
        <v>0</v>
      </c>
      <c r="BL204" s="12" t="s">
        <v>201</v>
      </c>
      <c r="BM204" s="202" t="s">
        <v>524</v>
      </c>
    </row>
    <row r="205" spans="1:65" s="35" customFormat="1">
      <c r="A205" s="29"/>
      <c r="B205" s="30"/>
      <c r="C205" s="29"/>
      <c r="D205" s="204" t="s">
        <v>125</v>
      </c>
      <c r="E205" s="29"/>
      <c r="F205" s="205" t="s">
        <v>525</v>
      </c>
      <c r="G205" s="29"/>
      <c r="H205" s="29"/>
      <c r="I205" s="6"/>
      <c r="J205" s="29"/>
      <c r="K205" s="29"/>
      <c r="L205" s="30"/>
      <c r="M205" s="206"/>
      <c r="N205" s="207"/>
      <c r="O205" s="77"/>
      <c r="P205" s="77"/>
      <c r="Q205" s="77"/>
      <c r="R205" s="77"/>
      <c r="S205" s="77"/>
      <c r="T205" s="78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2" t="s">
        <v>125</v>
      </c>
      <c r="AU205" s="12" t="s">
        <v>78</v>
      </c>
    </row>
    <row r="206" spans="1:65" s="35" customFormat="1" ht="14.45" customHeight="1">
      <c r="A206" s="29"/>
      <c r="B206" s="30"/>
      <c r="C206" s="208" t="s">
        <v>276</v>
      </c>
      <c r="D206" s="208" t="s">
        <v>232</v>
      </c>
      <c r="E206" s="209" t="s">
        <v>526</v>
      </c>
      <c r="F206" s="210" t="s">
        <v>527</v>
      </c>
      <c r="G206" s="211" t="s">
        <v>455</v>
      </c>
      <c r="H206" s="212">
        <v>8.5000000000000006E-2</v>
      </c>
      <c r="I206" s="3">
        <v>0</v>
      </c>
      <c r="J206" s="213">
        <f>ROUND(I206*H206,0)</f>
        <v>0</v>
      </c>
      <c r="K206" s="214"/>
      <c r="L206" s="215"/>
      <c r="M206" s="216" t="s">
        <v>1</v>
      </c>
      <c r="N206" s="217" t="s">
        <v>35</v>
      </c>
      <c r="O206" s="200">
        <v>0</v>
      </c>
      <c r="P206" s="200">
        <f>O206*H206</f>
        <v>0</v>
      </c>
      <c r="Q206" s="200">
        <v>1</v>
      </c>
      <c r="R206" s="200">
        <f>Q206*H206</f>
        <v>8.5000000000000006E-2</v>
      </c>
      <c r="S206" s="200">
        <v>0</v>
      </c>
      <c r="T206" s="201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202" t="s">
        <v>282</v>
      </c>
      <c r="AT206" s="202" t="s">
        <v>232</v>
      </c>
      <c r="AU206" s="202" t="s">
        <v>78</v>
      </c>
      <c r="AY206" s="12" t="s">
        <v>117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2" t="s">
        <v>6</v>
      </c>
      <c r="BK206" s="203">
        <f>ROUND(I206*H206,0)</f>
        <v>0</v>
      </c>
      <c r="BL206" s="12" t="s">
        <v>201</v>
      </c>
      <c r="BM206" s="202" t="s">
        <v>528</v>
      </c>
    </row>
    <row r="207" spans="1:65" s="35" customFormat="1">
      <c r="A207" s="29"/>
      <c r="B207" s="30"/>
      <c r="C207" s="29"/>
      <c r="D207" s="204" t="s">
        <v>125</v>
      </c>
      <c r="E207" s="29"/>
      <c r="F207" s="205" t="s">
        <v>527</v>
      </c>
      <c r="G207" s="29"/>
      <c r="H207" s="29"/>
      <c r="I207" s="6"/>
      <c r="J207" s="29"/>
      <c r="K207" s="29"/>
      <c r="L207" s="30"/>
      <c r="M207" s="206"/>
      <c r="N207" s="207"/>
      <c r="O207" s="77"/>
      <c r="P207" s="77"/>
      <c r="Q207" s="77"/>
      <c r="R207" s="77"/>
      <c r="S207" s="77"/>
      <c r="T207" s="78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2" t="s">
        <v>125</v>
      </c>
      <c r="AU207" s="12" t="s">
        <v>78</v>
      </c>
    </row>
    <row r="208" spans="1:65" s="35" customFormat="1" ht="24.2" customHeight="1">
      <c r="A208" s="29"/>
      <c r="B208" s="30"/>
      <c r="C208" s="191" t="s">
        <v>282</v>
      </c>
      <c r="D208" s="191" t="s">
        <v>120</v>
      </c>
      <c r="E208" s="192" t="s">
        <v>529</v>
      </c>
      <c r="F208" s="193" t="s">
        <v>530</v>
      </c>
      <c r="G208" s="194" t="s">
        <v>455</v>
      </c>
      <c r="H208" s="195">
        <v>8.5000000000000006E-2</v>
      </c>
      <c r="I208" s="2">
        <v>0</v>
      </c>
      <c r="J208" s="196">
        <f>ROUND(I208*H208,0)</f>
        <v>0</v>
      </c>
      <c r="K208" s="197"/>
      <c r="L208" s="30"/>
      <c r="M208" s="198" t="s">
        <v>1</v>
      </c>
      <c r="N208" s="199" t="s">
        <v>35</v>
      </c>
      <c r="O208" s="200">
        <v>4.7370000000000001</v>
      </c>
      <c r="P208" s="200">
        <f>O208*H208</f>
        <v>0.40264500000000003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202" t="s">
        <v>201</v>
      </c>
      <c r="AT208" s="202" t="s">
        <v>120</v>
      </c>
      <c r="AU208" s="202" t="s">
        <v>78</v>
      </c>
      <c r="AY208" s="12" t="s">
        <v>117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2" t="s">
        <v>6</v>
      </c>
      <c r="BK208" s="203">
        <f>ROUND(I208*H208,0)</f>
        <v>0</v>
      </c>
      <c r="BL208" s="12" t="s">
        <v>201</v>
      </c>
      <c r="BM208" s="202" t="s">
        <v>531</v>
      </c>
    </row>
    <row r="209" spans="1:65" s="35" customFormat="1" ht="29.25">
      <c r="A209" s="29"/>
      <c r="B209" s="30"/>
      <c r="C209" s="29"/>
      <c r="D209" s="204" t="s">
        <v>125</v>
      </c>
      <c r="E209" s="29"/>
      <c r="F209" s="205" t="s">
        <v>532</v>
      </c>
      <c r="G209" s="29"/>
      <c r="H209" s="29"/>
      <c r="I209" s="6"/>
      <c r="J209" s="29"/>
      <c r="K209" s="29"/>
      <c r="L209" s="30"/>
      <c r="M209" s="206"/>
      <c r="N209" s="207"/>
      <c r="O209" s="77"/>
      <c r="P209" s="77"/>
      <c r="Q209" s="77"/>
      <c r="R209" s="77"/>
      <c r="S209" s="77"/>
      <c r="T209" s="78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2" t="s">
        <v>125</v>
      </c>
      <c r="AU209" s="12" t="s">
        <v>78</v>
      </c>
    </row>
    <row r="210" spans="1:65" s="178" customFormat="1" ht="22.9" customHeight="1">
      <c r="B210" s="179"/>
      <c r="D210" s="180" t="s">
        <v>68</v>
      </c>
      <c r="E210" s="189" t="s">
        <v>533</v>
      </c>
      <c r="F210" s="189" t="s">
        <v>534</v>
      </c>
      <c r="I210" s="7"/>
      <c r="J210" s="190">
        <f>BK210</f>
        <v>0</v>
      </c>
      <c r="L210" s="179"/>
      <c r="M210" s="183"/>
      <c r="N210" s="184"/>
      <c r="O210" s="184"/>
      <c r="P210" s="185">
        <f>SUM(P211:P218)</f>
        <v>74.322549999999978</v>
      </c>
      <c r="Q210" s="184"/>
      <c r="R210" s="185">
        <f>SUM(R211:R218)</f>
        <v>0.01</v>
      </c>
      <c r="S210" s="184"/>
      <c r="T210" s="186">
        <f>SUM(T211:T218)</f>
        <v>0.54900000000000004</v>
      </c>
      <c r="AR210" s="180" t="s">
        <v>78</v>
      </c>
      <c r="AT210" s="187" t="s">
        <v>68</v>
      </c>
      <c r="AU210" s="187" t="s">
        <v>6</v>
      </c>
      <c r="AY210" s="180" t="s">
        <v>117</v>
      </c>
      <c r="BK210" s="188">
        <f>SUM(BK211:BK218)</f>
        <v>0</v>
      </c>
    </row>
    <row r="211" spans="1:65" s="35" customFormat="1" ht="24.2" customHeight="1">
      <c r="A211" s="29"/>
      <c r="B211" s="30"/>
      <c r="C211" s="191" t="s">
        <v>287</v>
      </c>
      <c r="D211" s="191" t="s">
        <v>120</v>
      </c>
      <c r="E211" s="192" t="s">
        <v>535</v>
      </c>
      <c r="F211" s="193" t="s">
        <v>536</v>
      </c>
      <c r="G211" s="194" t="s">
        <v>388</v>
      </c>
      <c r="H211" s="195">
        <v>50</v>
      </c>
      <c r="I211" s="2">
        <v>0</v>
      </c>
      <c r="J211" s="196">
        <f>ROUND(I211*H211,0)</f>
        <v>0</v>
      </c>
      <c r="K211" s="197"/>
      <c r="L211" s="30"/>
      <c r="M211" s="198" t="s">
        <v>1</v>
      </c>
      <c r="N211" s="199" t="s">
        <v>35</v>
      </c>
      <c r="O211" s="200">
        <v>1.1399999999999999</v>
      </c>
      <c r="P211" s="200">
        <f>O211*H211</f>
        <v>56.999999999999993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202" t="s">
        <v>201</v>
      </c>
      <c r="AT211" s="202" t="s">
        <v>120</v>
      </c>
      <c r="AU211" s="202" t="s">
        <v>78</v>
      </c>
      <c r="AY211" s="12" t="s">
        <v>117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2" t="s">
        <v>6</v>
      </c>
      <c r="BK211" s="203">
        <f>ROUND(I211*H211,0)</f>
        <v>0</v>
      </c>
      <c r="BL211" s="12" t="s">
        <v>201</v>
      </c>
      <c r="BM211" s="202" t="s">
        <v>537</v>
      </c>
    </row>
    <row r="212" spans="1:65" s="35" customFormat="1" ht="19.5">
      <c r="A212" s="29"/>
      <c r="B212" s="30"/>
      <c r="C212" s="29"/>
      <c r="D212" s="204" t="s">
        <v>125</v>
      </c>
      <c r="E212" s="29"/>
      <c r="F212" s="205" t="s">
        <v>538</v>
      </c>
      <c r="G212" s="29"/>
      <c r="H212" s="29"/>
      <c r="I212" s="6"/>
      <c r="J212" s="29"/>
      <c r="K212" s="29"/>
      <c r="L212" s="30"/>
      <c r="M212" s="206"/>
      <c r="N212" s="207"/>
      <c r="O212" s="77"/>
      <c r="P212" s="77"/>
      <c r="Q212" s="77"/>
      <c r="R212" s="77"/>
      <c r="S212" s="77"/>
      <c r="T212" s="78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2" t="s">
        <v>125</v>
      </c>
      <c r="AU212" s="12" t="s">
        <v>78</v>
      </c>
    </row>
    <row r="213" spans="1:65" s="35" customFormat="1" ht="14.45" customHeight="1">
      <c r="A213" s="29"/>
      <c r="B213" s="30"/>
      <c r="C213" s="208" t="s">
        <v>292</v>
      </c>
      <c r="D213" s="208" t="s">
        <v>232</v>
      </c>
      <c r="E213" s="209" t="s">
        <v>539</v>
      </c>
      <c r="F213" s="210" t="s">
        <v>540</v>
      </c>
      <c r="G213" s="211" t="s">
        <v>388</v>
      </c>
      <c r="H213" s="212">
        <v>50</v>
      </c>
      <c r="I213" s="3">
        <v>0</v>
      </c>
      <c r="J213" s="213">
        <f>ROUND(I213*H213,0)</f>
        <v>0</v>
      </c>
      <c r="K213" s="214"/>
      <c r="L213" s="215"/>
      <c r="M213" s="216" t="s">
        <v>1</v>
      </c>
      <c r="N213" s="217" t="s">
        <v>35</v>
      </c>
      <c r="O213" s="200">
        <v>0</v>
      </c>
      <c r="P213" s="200">
        <f>O213*H213</f>
        <v>0</v>
      </c>
      <c r="Q213" s="200">
        <v>2.0000000000000001E-4</v>
      </c>
      <c r="R213" s="200">
        <f>Q213*H213</f>
        <v>0.01</v>
      </c>
      <c r="S213" s="200">
        <v>0</v>
      </c>
      <c r="T213" s="201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202" t="s">
        <v>282</v>
      </c>
      <c r="AT213" s="202" t="s">
        <v>232</v>
      </c>
      <c r="AU213" s="202" t="s">
        <v>78</v>
      </c>
      <c r="AY213" s="12" t="s">
        <v>117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2" t="s">
        <v>6</v>
      </c>
      <c r="BK213" s="203">
        <f>ROUND(I213*H213,0)</f>
        <v>0</v>
      </c>
      <c r="BL213" s="12" t="s">
        <v>201</v>
      </c>
      <c r="BM213" s="202" t="s">
        <v>541</v>
      </c>
    </row>
    <row r="214" spans="1:65" s="35" customFormat="1" ht="19.5">
      <c r="A214" s="29"/>
      <c r="B214" s="30"/>
      <c r="C214" s="29"/>
      <c r="D214" s="204" t="s">
        <v>125</v>
      </c>
      <c r="E214" s="29"/>
      <c r="F214" s="205" t="s">
        <v>542</v>
      </c>
      <c r="G214" s="29"/>
      <c r="H214" s="29"/>
      <c r="I214" s="6"/>
      <c r="J214" s="29"/>
      <c r="K214" s="29"/>
      <c r="L214" s="30"/>
      <c r="M214" s="206"/>
      <c r="N214" s="207"/>
      <c r="O214" s="77"/>
      <c r="P214" s="77"/>
      <c r="Q214" s="77"/>
      <c r="R214" s="77"/>
      <c r="S214" s="77"/>
      <c r="T214" s="78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2" t="s">
        <v>125</v>
      </c>
      <c r="AU214" s="12" t="s">
        <v>78</v>
      </c>
    </row>
    <row r="215" spans="1:65" s="35" customFormat="1" ht="14.45" customHeight="1">
      <c r="A215" s="29"/>
      <c r="B215" s="30"/>
      <c r="C215" s="191" t="s">
        <v>297</v>
      </c>
      <c r="D215" s="191" t="s">
        <v>120</v>
      </c>
      <c r="E215" s="192" t="s">
        <v>543</v>
      </c>
      <c r="F215" s="193" t="s">
        <v>544</v>
      </c>
      <c r="G215" s="194" t="s">
        <v>388</v>
      </c>
      <c r="H215" s="195">
        <v>50</v>
      </c>
      <c r="I215" s="2">
        <v>0</v>
      </c>
      <c r="J215" s="196">
        <f>ROUND(I215*H215,0)</f>
        <v>0</v>
      </c>
      <c r="K215" s="197"/>
      <c r="L215" s="30"/>
      <c r="M215" s="198" t="s">
        <v>1</v>
      </c>
      <c r="N215" s="199" t="s">
        <v>35</v>
      </c>
      <c r="O215" s="200">
        <v>0.34599999999999997</v>
      </c>
      <c r="P215" s="200">
        <f>O215*H215</f>
        <v>17.299999999999997</v>
      </c>
      <c r="Q215" s="200">
        <v>0</v>
      </c>
      <c r="R215" s="200">
        <f>Q215*H215</f>
        <v>0</v>
      </c>
      <c r="S215" s="200">
        <v>1.098E-2</v>
      </c>
      <c r="T215" s="201">
        <f>S215*H215</f>
        <v>0.54900000000000004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202" t="s">
        <v>201</v>
      </c>
      <c r="AT215" s="202" t="s">
        <v>120</v>
      </c>
      <c r="AU215" s="202" t="s">
        <v>78</v>
      </c>
      <c r="AY215" s="12" t="s">
        <v>117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2" t="s">
        <v>6</v>
      </c>
      <c r="BK215" s="203">
        <f>ROUND(I215*H215,0)</f>
        <v>0</v>
      </c>
      <c r="BL215" s="12" t="s">
        <v>201</v>
      </c>
      <c r="BM215" s="202" t="s">
        <v>545</v>
      </c>
    </row>
    <row r="216" spans="1:65" s="35" customFormat="1">
      <c r="A216" s="29"/>
      <c r="B216" s="30"/>
      <c r="C216" s="29"/>
      <c r="D216" s="204" t="s">
        <v>125</v>
      </c>
      <c r="E216" s="29"/>
      <c r="F216" s="205" t="s">
        <v>546</v>
      </c>
      <c r="G216" s="29"/>
      <c r="H216" s="29"/>
      <c r="I216" s="6"/>
      <c r="J216" s="29"/>
      <c r="K216" s="29"/>
      <c r="L216" s="30"/>
      <c r="M216" s="206"/>
      <c r="N216" s="207"/>
      <c r="O216" s="77"/>
      <c r="P216" s="77"/>
      <c r="Q216" s="77"/>
      <c r="R216" s="77"/>
      <c r="S216" s="77"/>
      <c r="T216" s="78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2" t="s">
        <v>125</v>
      </c>
      <c r="AU216" s="12" t="s">
        <v>78</v>
      </c>
    </row>
    <row r="217" spans="1:65" s="35" customFormat="1" ht="24.2" customHeight="1">
      <c r="A217" s="29"/>
      <c r="B217" s="30"/>
      <c r="C217" s="191" t="s">
        <v>302</v>
      </c>
      <c r="D217" s="191" t="s">
        <v>120</v>
      </c>
      <c r="E217" s="192" t="s">
        <v>547</v>
      </c>
      <c r="F217" s="193" t="s">
        <v>548</v>
      </c>
      <c r="G217" s="194" t="s">
        <v>455</v>
      </c>
      <c r="H217" s="195">
        <v>0.01</v>
      </c>
      <c r="I217" s="2">
        <v>0</v>
      </c>
      <c r="J217" s="196">
        <f>ROUND(I217*H217,0)</f>
        <v>0</v>
      </c>
      <c r="K217" s="197"/>
      <c r="L217" s="30"/>
      <c r="M217" s="198" t="s">
        <v>1</v>
      </c>
      <c r="N217" s="199" t="s">
        <v>35</v>
      </c>
      <c r="O217" s="200">
        <v>2.2549999999999999</v>
      </c>
      <c r="P217" s="200">
        <f>O217*H217</f>
        <v>2.2550000000000001E-2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202" t="s">
        <v>201</v>
      </c>
      <c r="AT217" s="202" t="s">
        <v>120</v>
      </c>
      <c r="AU217" s="202" t="s">
        <v>78</v>
      </c>
      <c r="AY217" s="12" t="s">
        <v>117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2" t="s">
        <v>6</v>
      </c>
      <c r="BK217" s="203">
        <f>ROUND(I217*H217,0)</f>
        <v>0</v>
      </c>
      <c r="BL217" s="12" t="s">
        <v>201</v>
      </c>
      <c r="BM217" s="202" t="s">
        <v>549</v>
      </c>
    </row>
    <row r="218" spans="1:65" s="35" customFormat="1" ht="29.25">
      <c r="A218" s="29"/>
      <c r="B218" s="30"/>
      <c r="C218" s="29"/>
      <c r="D218" s="204" t="s">
        <v>125</v>
      </c>
      <c r="E218" s="29"/>
      <c r="F218" s="205" t="s">
        <v>550</v>
      </c>
      <c r="G218" s="29"/>
      <c r="H218" s="29"/>
      <c r="I218" s="6"/>
      <c r="J218" s="29"/>
      <c r="K218" s="29"/>
      <c r="L218" s="30"/>
      <c r="M218" s="206"/>
      <c r="N218" s="207"/>
      <c r="O218" s="77"/>
      <c r="P218" s="77"/>
      <c r="Q218" s="77"/>
      <c r="R218" s="77"/>
      <c r="S218" s="77"/>
      <c r="T218" s="78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2" t="s">
        <v>125</v>
      </c>
      <c r="AU218" s="12" t="s">
        <v>78</v>
      </c>
    </row>
    <row r="219" spans="1:65" s="178" customFormat="1" ht="22.9" customHeight="1">
      <c r="B219" s="179"/>
      <c r="D219" s="180" t="s">
        <v>68</v>
      </c>
      <c r="E219" s="189" t="s">
        <v>551</v>
      </c>
      <c r="F219" s="189" t="s">
        <v>552</v>
      </c>
      <c r="I219" s="7"/>
      <c r="J219" s="190">
        <f>BK219</f>
        <v>0</v>
      </c>
      <c r="L219" s="179"/>
      <c r="M219" s="183"/>
      <c r="N219" s="184"/>
      <c r="O219" s="184"/>
      <c r="P219" s="185">
        <f>SUM(P220:P221)</f>
        <v>0.18</v>
      </c>
      <c r="Q219" s="184"/>
      <c r="R219" s="185">
        <f>SUM(R220:R221)</f>
        <v>0</v>
      </c>
      <c r="S219" s="184"/>
      <c r="T219" s="186">
        <f>SUM(T220:T221)</f>
        <v>1.4999999999999999E-2</v>
      </c>
      <c r="AR219" s="180" t="s">
        <v>78</v>
      </c>
      <c r="AT219" s="187" t="s">
        <v>68</v>
      </c>
      <c r="AU219" s="187" t="s">
        <v>6</v>
      </c>
      <c r="AY219" s="180" t="s">
        <v>117</v>
      </c>
      <c r="BK219" s="188">
        <f>SUM(BK220:BK221)</f>
        <v>0</v>
      </c>
    </row>
    <row r="220" spans="1:65" s="35" customFormat="1" ht="14.45" customHeight="1">
      <c r="A220" s="29"/>
      <c r="B220" s="30"/>
      <c r="C220" s="191" t="s">
        <v>307</v>
      </c>
      <c r="D220" s="191" t="s">
        <v>120</v>
      </c>
      <c r="E220" s="192" t="s">
        <v>553</v>
      </c>
      <c r="F220" s="193" t="s">
        <v>554</v>
      </c>
      <c r="G220" s="194" t="s">
        <v>388</v>
      </c>
      <c r="H220" s="195">
        <v>1.5</v>
      </c>
      <c r="I220" s="2">
        <v>0</v>
      </c>
      <c r="J220" s="196">
        <f>ROUND(I220*H220,0)</f>
        <v>0</v>
      </c>
      <c r="K220" s="197"/>
      <c r="L220" s="30"/>
      <c r="M220" s="198" t="s">
        <v>1</v>
      </c>
      <c r="N220" s="199" t="s">
        <v>35</v>
      </c>
      <c r="O220" s="200">
        <v>0.12</v>
      </c>
      <c r="P220" s="200">
        <f>O220*H220</f>
        <v>0.18</v>
      </c>
      <c r="Q220" s="200">
        <v>0</v>
      </c>
      <c r="R220" s="200">
        <f>Q220*H220</f>
        <v>0</v>
      </c>
      <c r="S220" s="200">
        <v>0.01</v>
      </c>
      <c r="T220" s="201">
        <f>S220*H220</f>
        <v>1.4999999999999999E-2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202" t="s">
        <v>201</v>
      </c>
      <c r="AT220" s="202" t="s">
        <v>120</v>
      </c>
      <c r="AU220" s="202" t="s">
        <v>78</v>
      </c>
      <c r="AY220" s="12" t="s">
        <v>117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2" t="s">
        <v>6</v>
      </c>
      <c r="BK220" s="203">
        <f>ROUND(I220*H220,0)</f>
        <v>0</v>
      </c>
      <c r="BL220" s="12" t="s">
        <v>201</v>
      </c>
      <c r="BM220" s="202" t="s">
        <v>555</v>
      </c>
    </row>
    <row r="221" spans="1:65" s="35" customFormat="1" ht="19.5">
      <c r="A221" s="29"/>
      <c r="B221" s="30"/>
      <c r="C221" s="29"/>
      <c r="D221" s="204" t="s">
        <v>125</v>
      </c>
      <c r="E221" s="29"/>
      <c r="F221" s="205" t="s">
        <v>556</v>
      </c>
      <c r="G221" s="29"/>
      <c r="H221" s="29"/>
      <c r="I221" s="6"/>
      <c r="J221" s="29"/>
      <c r="K221" s="29"/>
      <c r="L221" s="30"/>
      <c r="M221" s="206"/>
      <c r="N221" s="207"/>
      <c r="O221" s="77"/>
      <c r="P221" s="77"/>
      <c r="Q221" s="77"/>
      <c r="R221" s="77"/>
      <c r="S221" s="77"/>
      <c r="T221" s="78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2" t="s">
        <v>125</v>
      </c>
      <c r="AU221" s="12" t="s">
        <v>78</v>
      </c>
    </row>
    <row r="222" spans="1:65" s="178" customFormat="1" ht="22.9" customHeight="1">
      <c r="B222" s="179"/>
      <c r="D222" s="180" t="s">
        <v>68</v>
      </c>
      <c r="E222" s="189" t="s">
        <v>557</v>
      </c>
      <c r="F222" s="189" t="s">
        <v>558</v>
      </c>
      <c r="I222" s="7"/>
      <c r="J222" s="190">
        <f>BK222</f>
        <v>0</v>
      </c>
      <c r="L222" s="179"/>
      <c r="M222" s="183"/>
      <c r="N222" s="184"/>
      <c r="O222" s="184"/>
      <c r="P222" s="185">
        <f>SUM(P223:P246)</f>
        <v>16.151000000000003</v>
      </c>
      <c r="Q222" s="184"/>
      <c r="R222" s="185">
        <f>SUM(R223:R246)</f>
        <v>5.834000000000001E-2</v>
      </c>
      <c r="S222" s="184"/>
      <c r="T222" s="186">
        <f>SUM(T223:T246)</f>
        <v>0</v>
      </c>
      <c r="AR222" s="180" t="s">
        <v>78</v>
      </c>
      <c r="AT222" s="187" t="s">
        <v>68</v>
      </c>
      <c r="AU222" s="187" t="s">
        <v>6</v>
      </c>
      <c r="AY222" s="180" t="s">
        <v>117</v>
      </c>
      <c r="BK222" s="188">
        <f>SUM(BK223:BK246)</f>
        <v>0</v>
      </c>
    </row>
    <row r="223" spans="1:65" s="35" customFormat="1" ht="24.2" customHeight="1">
      <c r="A223" s="29"/>
      <c r="B223" s="30"/>
      <c r="C223" s="191" t="s">
        <v>312</v>
      </c>
      <c r="D223" s="191" t="s">
        <v>120</v>
      </c>
      <c r="E223" s="192" t="s">
        <v>559</v>
      </c>
      <c r="F223" s="193" t="s">
        <v>560</v>
      </c>
      <c r="G223" s="194" t="s">
        <v>388</v>
      </c>
      <c r="H223" s="195">
        <v>15</v>
      </c>
      <c r="I223" s="2">
        <v>0</v>
      </c>
      <c r="J223" s="196">
        <f>ROUND(I223*H223,0)</f>
        <v>0</v>
      </c>
      <c r="K223" s="197"/>
      <c r="L223" s="30"/>
      <c r="M223" s="198" t="s">
        <v>1</v>
      </c>
      <c r="N223" s="199" t="s">
        <v>35</v>
      </c>
      <c r="O223" s="200">
        <v>0.11600000000000001</v>
      </c>
      <c r="P223" s="200">
        <f>O223*H223</f>
        <v>1.74</v>
      </c>
      <c r="Q223" s="200">
        <v>2.0000000000000002E-5</v>
      </c>
      <c r="R223" s="200">
        <f>Q223*H223</f>
        <v>3.0000000000000003E-4</v>
      </c>
      <c r="S223" s="200">
        <v>0</v>
      </c>
      <c r="T223" s="201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202" t="s">
        <v>201</v>
      </c>
      <c r="AT223" s="202" t="s">
        <v>120</v>
      </c>
      <c r="AU223" s="202" t="s">
        <v>78</v>
      </c>
      <c r="AY223" s="12" t="s">
        <v>117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2" t="s">
        <v>6</v>
      </c>
      <c r="BK223" s="203">
        <f>ROUND(I223*H223,0)</f>
        <v>0</v>
      </c>
      <c r="BL223" s="12" t="s">
        <v>201</v>
      </c>
      <c r="BM223" s="202" t="s">
        <v>561</v>
      </c>
    </row>
    <row r="224" spans="1:65" s="35" customFormat="1" ht="19.5">
      <c r="A224" s="29"/>
      <c r="B224" s="30"/>
      <c r="C224" s="29"/>
      <c r="D224" s="204" t="s">
        <v>125</v>
      </c>
      <c r="E224" s="29"/>
      <c r="F224" s="205" t="s">
        <v>562</v>
      </c>
      <c r="G224" s="29"/>
      <c r="H224" s="29"/>
      <c r="I224" s="6"/>
      <c r="J224" s="29"/>
      <c r="K224" s="29"/>
      <c r="L224" s="30"/>
      <c r="M224" s="206"/>
      <c r="N224" s="207"/>
      <c r="O224" s="77"/>
      <c r="P224" s="77"/>
      <c r="Q224" s="77"/>
      <c r="R224" s="77"/>
      <c r="S224" s="77"/>
      <c r="T224" s="78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2" t="s">
        <v>125</v>
      </c>
      <c r="AU224" s="12" t="s">
        <v>78</v>
      </c>
    </row>
    <row r="225" spans="1:65" s="35" customFormat="1" ht="24.2" customHeight="1">
      <c r="A225" s="29"/>
      <c r="B225" s="30"/>
      <c r="C225" s="191" t="s">
        <v>317</v>
      </c>
      <c r="D225" s="191" t="s">
        <v>120</v>
      </c>
      <c r="E225" s="192" t="s">
        <v>563</v>
      </c>
      <c r="F225" s="193" t="s">
        <v>564</v>
      </c>
      <c r="G225" s="194" t="s">
        <v>388</v>
      </c>
      <c r="H225" s="195">
        <v>15</v>
      </c>
      <c r="I225" s="2">
        <v>0</v>
      </c>
      <c r="J225" s="196">
        <f>ROUND(I225*H225,0)</f>
        <v>0</v>
      </c>
      <c r="K225" s="197"/>
      <c r="L225" s="30"/>
      <c r="M225" s="198" t="s">
        <v>1</v>
      </c>
      <c r="N225" s="199" t="s">
        <v>35</v>
      </c>
      <c r="O225" s="200">
        <v>0.16600000000000001</v>
      </c>
      <c r="P225" s="200">
        <f>O225*H225</f>
        <v>2.4900000000000002</v>
      </c>
      <c r="Q225" s="200">
        <v>1.7000000000000001E-4</v>
      </c>
      <c r="R225" s="200">
        <f>Q225*H225</f>
        <v>2.5500000000000002E-3</v>
      </c>
      <c r="S225" s="200">
        <v>0</v>
      </c>
      <c r="T225" s="201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202" t="s">
        <v>201</v>
      </c>
      <c r="AT225" s="202" t="s">
        <v>120</v>
      </c>
      <c r="AU225" s="202" t="s">
        <v>78</v>
      </c>
      <c r="AY225" s="12" t="s">
        <v>117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12" t="s">
        <v>6</v>
      </c>
      <c r="BK225" s="203">
        <f>ROUND(I225*H225,0)</f>
        <v>0</v>
      </c>
      <c r="BL225" s="12" t="s">
        <v>201</v>
      </c>
      <c r="BM225" s="202" t="s">
        <v>565</v>
      </c>
    </row>
    <row r="226" spans="1:65" s="35" customFormat="1">
      <c r="A226" s="29"/>
      <c r="B226" s="30"/>
      <c r="C226" s="29"/>
      <c r="D226" s="204" t="s">
        <v>125</v>
      </c>
      <c r="E226" s="29"/>
      <c r="F226" s="205" t="s">
        <v>566</v>
      </c>
      <c r="G226" s="29"/>
      <c r="H226" s="29"/>
      <c r="I226" s="6"/>
      <c r="J226" s="29"/>
      <c r="K226" s="29"/>
      <c r="L226" s="30"/>
      <c r="M226" s="206"/>
      <c r="N226" s="207"/>
      <c r="O226" s="77"/>
      <c r="P226" s="77"/>
      <c r="Q226" s="77"/>
      <c r="R226" s="77"/>
      <c r="S226" s="77"/>
      <c r="T226" s="78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2" t="s">
        <v>125</v>
      </c>
      <c r="AU226" s="12" t="s">
        <v>78</v>
      </c>
    </row>
    <row r="227" spans="1:65" s="35" customFormat="1" ht="14.45" customHeight="1">
      <c r="A227" s="29"/>
      <c r="B227" s="30"/>
      <c r="C227" s="191" t="s">
        <v>322</v>
      </c>
      <c r="D227" s="191" t="s">
        <v>120</v>
      </c>
      <c r="E227" s="192" t="s">
        <v>567</v>
      </c>
      <c r="F227" s="193" t="s">
        <v>568</v>
      </c>
      <c r="G227" s="194" t="s">
        <v>388</v>
      </c>
      <c r="H227" s="195">
        <v>7</v>
      </c>
      <c r="I227" s="2">
        <v>0</v>
      </c>
      <c r="J227" s="196">
        <f>ROUND(I227*H227,0)</f>
        <v>0</v>
      </c>
      <c r="K227" s="197"/>
      <c r="L227" s="30"/>
      <c r="M227" s="198" t="s">
        <v>1</v>
      </c>
      <c r="N227" s="199" t="s">
        <v>35</v>
      </c>
      <c r="O227" s="200">
        <v>0.1</v>
      </c>
      <c r="P227" s="200">
        <f>O227*H227</f>
        <v>0.70000000000000007</v>
      </c>
      <c r="Q227" s="200">
        <v>6.9999999999999994E-5</v>
      </c>
      <c r="R227" s="200">
        <f>Q227*H227</f>
        <v>4.8999999999999998E-4</v>
      </c>
      <c r="S227" s="200">
        <v>0</v>
      </c>
      <c r="T227" s="201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202" t="s">
        <v>201</v>
      </c>
      <c r="AT227" s="202" t="s">
        <v>120</v>
      </c>
      <c r="AU227" s="202" t="s">
        <v>78</v>
      </c>
      <c r="AY227" s="12" t="s">
        <v>117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2" t="s">
        <v>6</v>
      </c>
      <c r="BK227" s="203">
        <f>ROUND(I227*H227,0)</f>
        <v>0</v>
      </c>
      <c r="BL227" s="12" t="s">
        <v>201</v>
      </c>
      <c r="BM227" s="202" t="s">
        <v>569</v>
      </c>
    </row>
    <row r="228" spans="1:65" s="35" customFormat="1" ht="19.5">
      <c r="A228" s="29"/>
      <c r="B228" s="30"/>
      <c r="C228" s="29"/>
      <c r="D228" s="204" t="s">
        <v>125</v>
      </c>
      <c r="E228" s="29"/>
      <c r="F228" s="205" t="s">
        <v>570</v>
      </c>
      <c r="G228" s="29"/>
      <c r="H228" s="29"/>
      <c r="I228" s="6"/>
      <c r="J228" s="29"/>
      <c r="K228" s="29"/>
      <c r="L228" s="30"/>
      <c r="M228" s="206"/>
      <c r="N228" s="207"/>
      <c r="O228" s="77"/>
      <c r="P228" s="77"/>
      <c r="Q228" s="77"/>
      <c r="R228" s="77"/>
      <c r="S228" s="77"/>
      <c r="T228" s="78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2" t="s">
        <v>125</v>
      </c>
      <c r="AU228" s="12" t="s">
        <v>78</v>
      </c>
    </row>
    <row r="229" spans="1:65" s="35" customFormat="1" ht="24.2" customHeight="1">
      <c r="A229" s="29"/>
      <c r="B229" s="30"/>
      <c r="C229" s="191" t="s">
        <v>327</v>
      </c>
      <c r="D229" s="191" t="s">
        <v>120</v>
      </c>
      <c r="E229" s="192" t="s">
        <v>571</v>
      </c>
      <c r="F229" s="193" t="s">
        <v>572</v>
      </c>
      <c r="G229" s="194" t="s">
        <v>388</v>
      </c>
      <c r="H229" s="195">
        <v>7</v>
      </c>
      <c r="I229" s="2">
        <v>0</v>
      </c>
      <c r="J229" s="196">
        <f>ROUND(I229*H229,0)</f>
        <v>0</v>
      </c>
      <c r="K229" s="197"/>
      <c r="L229" s="30"/>
      <c r="M229" s="198" t="s">
        <v>1</v>
      </c>
      <c r="N229" s="199" t="s">
        <v>35</v>
      </c>
      <c r="O229" s="200">
        <v>0.11700000000000001</v>
      </c>
      <c r="P229" s="200">
        <f>O229*H229</f>
        <v>0.81900000000000006</v>
      </c>
      <c r="Q229" s="200">
        <v>6.9999999999999994E-5</v>
      </c>
      <c r="R229" s="200">
        <f>Q229*H229</f>
        <v>4.8999999999999998E-4</v>
      </c>
      <c r="S229" s="200">
        <v>0</v>
      </c>
      <c r="T229" s="201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202" t="s">
        <v>201</v>
      </c>
      <c r="AT229" s="202" t="s">
        <v>120</v>
      </c>
      <c r="AU229" s="202" t="s">
        <v>78</v>
      </c>
      <c r="AY229" s="12" t="s">
        <v>117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2" t="s">
        <v>6</v>
      </c>
      <c r="BK229" s="203">
        <f>ROUND(I229*H229,0)</f>
        <v>0</v>
      </c>
      <c r="BL229" s="12" t="s">
        <v>201</v>
      </c>
      <c r="BM229" s="202" t="s">
        <v>573</v>
      </c>
    </row>
    <row r="230" spans="1:65" s="35" customFormat="1" ht="19.5">
      <c r="A230" s="29"/>
      <c r="B230" s="30"/>
      <c r="C230" s="29"/>
      <c r="D230" s="204" t="s">
        <v>125</v>
      </c>
      <c r="E230" s="29"/>
      <c r="F230" s="205" t="s">
        <v>574</v>
      </c>
      <c r="G230" s="29"/>
      <c r="H230" s="29"/>
      <c r="I230" s="6"/>
      <c r="J230" s="29"/>
      <c r="K230" s="29"/>
      <c r="L230" s="30"/>
      <c r="M230" s="206"/>
      <c r="N230" s="207"/>
      <c r="O230" s="77"/>
      <c r="P230" s="77"/>
      <c r="Q230" s="77"/>
      <c r="R230" s="77"/>
      <c r="S230" s="77"/>
      <c r="T230" s="78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2" t="s">
        <v>125</v>
      </c>
      <c r="AU230" s="12" t="s">
        <v>78</v>
      </c>
    </row>
    <row r="231" spans="1:65" s="35" customFormat="1" ht="24.2" customHeight="1">
      <c r="A231" s="29"/>
      <c r="B231" s="30"/>
      <c r="C231" s="191" t="s">
        <v>332</v>
      </c>
      <c r="D231" s="191" t="s">
        <v>120</v>
      </c>
      <c r="E231" s="192" t="s">
        <v>575</v>
      </c>
      <c r="F231" s="193" t="s">
        <v>576</v>
      </c>
      <c r="G231" s="194" t="s">
        <v>388</v>
      </c>
      <c r="H231" s="195">
        <v>7</v>
      </c>
      <c r="I231" s="2">
        <v>0</v>
      </c>
      <c r="J231" s="196">
        <f>ROUND(I231*H231,0)</f>
        <v>0</v>
      </c>
      <c r="K231" s="197"/>
      <c r="L231" s="30"/>
      <c r="M231" s="198" t="s">
        <v>1</v>
      </c>
      <c r="N231" s="199" t="s">
        <v>35</v>
      </c>
      <c r="O231" s="200">
        <v>0.184</v>
      </c>
      <c r="P231" s="200">
        <f>O231*H231</f>
        <v>1.288</v>
      </c>
      <c r="Q231" s="200">
        <v>1.3999999999999999E-4</v>
      </c>
      <c r="R231" s="200">
        <f>Q231*H231</f>
        <v>9.7999999999999997E-4</v>
      </c>
      <c r="S231" s="200">
        <v>0</v>
      </c>
      <c r="T231" s="201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202" t="s">
        <v>201</v>
      </c>
      <c r="AT231" s="202" t="s">
        <v>120</v>
      </c>
      <c r="AU231" s="202" t="s">
        <v>78</v>
      </c>
      <c r="AY231" s="12" t="s">
        <v>117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2" t="s">
        <v>6</v>
      </c>
      <c r="BK231" s="203">
        <f>ROUND(I231*H231,0)</f>
        <v>0</v>
      </c>
      <c r="BL231" s="12" t="s">
        <v>201</v>
      </c>
      <c r="BM231" s="202" t="s">
        <v>577</v>
      </c>
    </row>
    <row r="232" spans="1:65" s="35" customFormat="1" ht="19.5">
      <c r="A232" s="29"/>
      <c r="B232" s="30"/>
      <c r="C232" s="29"/>
      <c r="D232" s="204" t="s">
        <v>125</v>
      </c>
      <c r="E232" s="29"/>
      <c r="F232" s="205" t="s">
        <v>578</v>
      </c>
      <c r="G232" s="29"/>
      <c r="H232" s="29"/>
      <c r="I232" s="6"/>
      <c r="J232" s="29"/>
      <c r="K232" s="29"/>
      <c r="L232" s="30"/>
      <c r="M232" s="206"/>
      <c r="N232" s="207"/>
      <c r="O232" s="77"/>
      <c r="P232" s="77"/>
      <c r="Q232" s="77"/>
      <c r="R232" s="77"/>
      <c r="S232" s="77"/>
      <c r="T232" s="78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2" t="s">
        <v>125</v>
      </c>
      <c r="AU232" s="12" t="s">
        <v>78</v>
      </c>
    </row>
    <row r="233" spans="1:65" s="35" customFormat="1" ht="24.2" customHeight="1">
      <c r="A233" s="29"/>
      <c r="B233" s="30"/>
      <c r="C233" s="191" t="s">
        <v>336</v>
      </c>
      <c r="D233" s="191" t="s">
        <v>120</v>
      </c>
      <c r="E233" s="192" t="s">
        <v>579</v>
      </c>
      <c r="F233" s="193" t="s">
        <v>580</v>
      </c>
      <c r="G233" s="194" t="s">
        <v>388</v>
      </c>
      <c r="H233" s="195">
        <v>7</v>
      </c>
      <c r="I233" s="2">
        <v>0</v>
      </c>
      <c r="J233" s="196">
        <f>ROUND(I233*H233,0)</f>
        <v>0</v>
      </c>
      <c r="K233" s="197"/>
      <c r="L233" s="30"/>
      <c r="M233" s="198" t="s">
        <v>1</v>
      </c>
      <c r="N233" s="199" t="s">
        <v>35</v>
      </c>
      <c r="O233" s="200">
        <v>0.17199999999999999</v>
      </c>
      <c r="P233" s="200">
        <f>O233*H233</f>
        <v>1.204</v>
      </c>
      <c r="Q233" s="200">
        <v>9.0000000000000006E-5</v>
      </c>
      <c r="R233" s="200">
        <f>Q233*H233</f>
        <v>6.3000000000000003E-4</v>
      </c>
      <c r="S233" s="200">
        <v>0</v>
      </c>
      <c r="T233" s="201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202" t="s">
        <v>201</v>
      </c>
      <c r="AT233" s="202" t="s">
        <v>120</v>
      </c>
      <c r="AU233" s="202" t="s">
        <v>78</v>
      </c>
      <c r="AY233" s="12" t="s">
        <v>117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2" t="s">
        <v>6</v>
      </c>
      <c r="BK233" s="203">
        <f>ROUND(I233*H233,0)</f>
        <v>0</v>
      </c>
      <c r="BL233" s="12" t="s">
        <v>201</v>
      </c>
      <c r="BM233" s="202" t="s">
        <v>581</v>
      </c>
    </row>
    <row r="234" spans="1:65" s="35" customFormat="1" ht="19.5">
      <c r="A234" s="29"/>
      <c r="B234" s="30"/>
      <c r="C234" s="29"/>
      <c r="D234" s="204" t="s">
        <v>125</v>
      </c>
      <c r="E234" s="29"/>
      <c r="F234" s="205" t="s">
        <v>582</v>
      </c>
      <c r="G234" s="29"/>
      <c r="H234" s="29"/>
      <c r="I234" s="6"/>
      <c r="J234" s="29"/>
      <c r="K234" s="29"/>
      <c r="L234" s="30"/>
      <c r="M234" s="206"/>
      <c r="N234" s="207"/>
      <c r="O234" s="77"/>
      <c r="P234" s="77"/>
      <c r="Q234" s="77"/>
      <c r="R234" s="77"/>
      <c r="S234" s="77"/>
      <c r="T234" s="78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2" t="s">
        <v>125</v>
      </c>
      <c r="AU234" s="12" t="s">
        <v>78</v>
      </c>
    </row>
    <row r="235" spans="1:65" s="35" customFormat="1" ht="14.45" customHeight="1">
      <c r="A235" s="29"/>
      <c r="B235" s="30"/>
      <c r="C235" s="191" t="s">
        <v>340</v>
      </c>
      <c r="D235" s="191" t="s">
        <v>120</v>
      </c>
      <c r="E235" s="192" t="s">
        <v>583</v>
      </c>
      <c r="F235" s="193" t="s">
        <v>584</v>
      </c>
      <c r="G235" s="194" t="s">
        <v>388</v>
      </c>
      <c r="H235" s="195">
        <v>10</v>
      </c>
      <c r="I235" s="2">
        <v>0</v>
      </c>
      <c r="J235" s="196">
        <f>ROUND(I235*H235,0)</f>
        <v>0</v>
      </c>
      <c r="K235" s="197"/>
      <c r="L235" s="30"/>
      <c r="M235" s="198" t="s">
        <v>1</v>
      </c>
      <c r="N235" s="199" t="s">
        <v>35</v>
      </c>
      <c r="O235" s="200">
        <v>4.2000000000000003E-2</v>
      </c>
      <c r="P235" s="200">
        <f>O235*H235</f>
        <v>0.42000000000000004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202" t="s">
        <v>201</v>
      </c>
      <c r="AT235" s="202" t="s">
        <v>120</v>
      </c>
      <c r="AU235" s="202" t="s">
        <v>78</v>
      </c>
      <c r="AY235" s="12" t="s">
        <v>117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2" t="s">
        <v>6</v>
      </c>
      <c r="BK235" s="203">
        <f>ROUND(I235*H235,0)</f>
        <v>0</v>
      </c>
      <c r="BL235" s="12" t="s">
        <v>201</v>
      </c>
      <c r="BM235" s="202" t="s">
        <v>585</v>
      </c>
    </row>
    <row r="236" spans="1:65" s="35" customFormat="1">
      <c r="A236" s="29"/>
      <c r="B236" s="30"/>
      <c r="C236" s="29"/>
      <c r="D236" s="204" t="s">
        <v>125</v>
      </c>
      <c r="E236" s="29"/>
      <c r="F236" s="205" t="s">
        <v>586</v>
      </c>
      <c r="G236" s="29"/>
      <c r="H236" s="29"/>
      <c r="I236" s="6"/>
      <c r="J236" s="29"/>
      <c r="K236" s="29"/>
      <c r="L236" s="30"/>
      <c r="M236" s="206"/>
      <c r="N236" s="207"/>
      <c r="O236" s="77"/>
      <c r="P236" s="77"/>
      <c r="Q236" s="77"/>
      <c r="R236" s="77"/>
      <c r="S236" s="77"/>
      <c r="T236" s="78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2" t="s">
        <v>125</v>
      </c>
      <c r="AU236" s="12" t="s">
        <v>78</v>
      </c>
    </row>
    <row r="237" spans="1:65" s="35" customFormat="1" ht="14.45" customHeight="1">
      <c r="A237" s="29"/>
      <c r="B237" s="30"/>
      <c r="C237" s="191" t="s">
        <v>347</v>
      </c>
      <c r="D237" s="191" t="s">
        <v>120</v>
      </c>
      <c r="E237" s="192" t="s">
        <v>587</v>
      </c>
      <c r="F237" s="193" t="s">
        <v>588</v>
      </c>
      <c r="G237" s="194" t="s">
        <v>388</v>
      </c>
      <c r="H237" s="195">
        <v>15</v>
      </c>
      <c r="I237" s="2">
        <v>0</v>
      </c>
      <c r="J237" s="196">
        <f>ROUND(I237*H237,0)</f>
        <v>0</v>
      </c>
      <c r="K237" s="197"/>
      <c r="L237" s="30"/>
      <c r="M237" s="198" t="s">
        <v>1</v>
      </c>
      <c r="N237" s="199" t="s">
        <v>35</v>
      </c>
      <c r="O237" s="200">
        <v>0.214</v>
      </c>
      <c r="P237" s="200">
        <f>O237*H237</f>
        <v>3.21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202" t="s">
        <v>201</v>
      </c>
      <c r="AT237" s="202" t="s">
        <v>120</v>
      </c>
      <c r="AU237" s="202" t="s">
        <v>78</v>
      </c>
      <c r="AY237" s="12" t="s">
        <v>117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2" t="s">
        <v>6</v>
      </c>
      <c r="BK237" s="203">
        <f>ROUND(I237*H237,0)</f>
        <v>0</v>
      </c>
      <c r="BL237" s="12" t="s">
        <v>201</v>
      </c>
      <c r="BM237" s="202" t="s">
        <v>589</v>
      </c>
    </row>
    <row r="238" spans="1:65" s="35" customFormat="1">
      <c r="A238" s="29"/>
      <c r="B238" s="30"/>
      <c r="C238" s="29"/>
      <c r="D238" s="204" t="s">
        <v>125</v>
      </c>
      <c r="E238" s="29"/>
      <c r="F238" s="205" t="s">
        <v>588</v>
      </c>
      <c r="G238" s="29"/>
      <c r="H238" s="29"/>
      <c r="I238" s="6"/>
      <c r="J238" s="29"/>
      <c r="K238" s="29"/>
      <c r="L238" s="30"/>
      <c r="M238" s="206"/>
      <c r="N238" s="207"/>
      <c r="O238" s="77"/>
      <c r="P238" s="77"/>
      <c r="Q238" s="77"/>
      <c r="R238" s="77"/>
      <c r="S238" s="77"/>
      <c r="T238" s="78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2" t="s">
        <v>125</v>
      </c>
      <c r="AU238" s="12" t="s">
        <v>78</v>
      </c>
    </row>
    <row r="239" spans="1:65" s="35" customFormat="1" ht="24.2" customHeight="1">
      <c r="A239" s="29"/>
      <c r="B239" s="30"/>
      <c r="C239" s="191" t="s">
        <v>353</v>
      </c>
      <c r="D239" s="191" t="s">
        <v>120</v>
      </c>
      <c r="E239" s="192" t="s">
        <v>590</v>
      </c>
      <c r="F239" s="193" t="s">
        <v>591</v>
      </c>
      <c r="G239" s="194" t="s">
        <v>388</v>
      </c>
      <c r="H239" s="195">
        <v>10</v>
      </c>
      <c r="I239" s="2">
        <v>0</v>
      </c>
      <c r="J239" s="196">
        <f>ROUND(I239*H239,0)</f>
        <v>0</v>
      </c>
      <c r="K239" s="197"/>
      <c r="L239" s="30"/>
      <c r="M239" s="198" t="s">
        <v>1</v>
      </c>
      <c r="N239" s="199" t="s">
        <v>35</v>
      </c>
      <c r="O239" s="200">
        <v>0.14099999999999999</v>
      </c>
      <c r="P239" s="200">
        <f>O239*H239</f>
        <v>1.41</v>
      </c>
      <c r="Q239" s="200">
        <v>4.7200000000000002E-3</v>
      </c>
      <c r="R239" s="200">
        <f>Q239*H239</f>
        <v>4.7200000000000006E-2</v>
      </c>
      <c r="S239" s="200">
        <v>0</v>
      </c>
      <c r="T239" s="201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202" t="s">
        <v>201</v>
      </c>
      <c r="AT239" s="202" t="s">
        <v>120</v>
      </c>
      <c r="AU239" s="202" t="s">
        <v>78</v>
      </c>
      <c r="AY239" s="12" t="s">
        <v>117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2" t="s">
        <v>6</v>
      </c>
      <c r="BK239" s="203">
        <f>ROUND(I239*H239,0)</f>
        <v>0</v>
      </c>
      <c r="BL239" s="12" t="s">
        <v>201</v>
      </c>
      <c r="BM239" s="202" t="s">
        <v>592</v>
      </c>
    </row>
    <row r="240" spans="1:65" s="35" customFormat="1" ht="19.5">
      <c r="A240" s="29"/>
      <c r="B240" s="30"/>
      <c r="C240" s="29"/>
      <c r="D240" s="204" t="s">
        <v>125</v>
      </c>
      <c r="E240" s="29"/>
      <c r="F240" s="205" t="s">
        <v>593</v>
      </c>
      <c r="G240" s="29"/>
      <c r="H240" s="29"/>
      <c r="I240" s="6"/>
      <c r="J240" s="29"/>
      <c r="K240" s="29"/>
      <c r="L240" s="30"/>
      <c r="M240" s="206"/>
      <c r="N240" s="207"/>
      <c r="O240" s="77"/>
      <c r="P240" s="77"/>
      <c r="Q240" s="77"/>
      <c r="R240" s="77"/>
      <c r="S240" s="77"/>
      <c r="T240" s="78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2" t="s">
        <v>125</v>
      </c>
      <c r="AU240" s="12" t="s">
        <v>78</v>
      </c>
    </row>
    <row r="241" spans="1:65" s="35" customFormat="1" ht="24.2" customHeight="1">
      <c r="A241" s="29"/>
      <c r="B241" s="30"/>
      <c r="C241" s="191" t="s">
        <v>357</v>
      </c>
      <c r="D241" s="191" t="s">
        <v>120</v>
      </c>
      <c r="E241" s="192" t="s">
        <v>594</v>
      </c>
      <c r="F241" s="193" t="s">
        <v>595</v>
      </c>
      <c r="G241" s="194" t="s">
        <v>388</v>
      </c>
      <c r="H241" s="195">
        <v>10</v>
      </c>
      <c r="I241" s="2">
        <v>0</v>
      </c>
      <c r="J241" s="196">
        <f>ROUND(I241*H241,0)</f>
        <v>0</v>
      </c>
      <c r="K241" s="197"/>
      <c r="L241" s="30"/>
      <c r="M241" s="198" t="s">
        <v>1</v>
      </c>
      <c r="N241" s="199" t="s">
        <v>35</v>
      </c>
      <c r="O241" s="200">
        <v>7.4999999999999997E-2</v>
      </c>
      <c r="P241" s="200">
        <f>O241*H241</f>
        <v>0.75</v>
      </c>
      <c r="Q241" s="200">
        <v>1E-4</v>
      </c>
      <c r="R241" s="200">
        <f>Q241*H241</f>
        <v>1E-3</v>
      </c>
      <c r="S241" s="200">
        <v>0</v>
      </c>
      <c r="T241" s="201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202" t="s">
        <v>201</v>
      </c>
      <c r="AT241" s="202" t="s">
        <v>120</v>
      </c>
      <c r="AU241" s="202" t="s">
        <v>78</v>
      </c>
      <c r="AY241" s="12" t="s">
        <v>117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2" t="s">
        <v>6</v>
      </c>
      <c r="BK241" s="203">
        <f>ROUND(I241*H241,0)</f>
        <v>0</v>
      </c>
      <c r="BL241" s="12" t="s">
        <v>201</v>
      </c>
      <c r="BM241" s="202" t="s">
        <v>596</v>
      </c>
    </row>
    <row r="242" spans="1:65" s="35" customFormat="1" ht="19.5">
      <c r="A242" s="29"/>
      <c r="B242" s="30"/>
      <c r="C242" s="29"/>
      <c r="D242" s="204" t="s">
        <v>125</v>
      </c>
      <c r="E242" s="29"/>
      <c r="F242" s="205" t="s">
        <v>597</v>
      </c>
      <c r="G242" s="29"/>
      <c r="H242" s="29"/>
      <c r="I242" s="6"/>
      <c r="J242" s="29"/>
      <c r="K242" s="29"/>
      <c r="L242" s="30"/>
      <c r="M242" s="206"/>
      <c r="N242" s="207"/>
      <c r="O242" s="77"/>
      <c r="P242" s="77"/>
      <c r="Q242" s="77"/>
      <c r="R242" s="77"/>
      <c r="S242" s="77"/>
      <c r="T242" s="78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2" t="s">
        <v>125</v>
      </c>
      <c r="AU242" s="12" t="s">
        <v>78</v>
      </c>
    </row>
    <row r="243" spans="1:65" s="35" customFormat="1" ht="24.2" customHeight="1">
      <c r="A243" s="29"/>
      <c r="B243" s="30"/>
      <c r="C243" s="191" t="s">
        <v>152</v>
      </c>
      <c r="D243" s="191" t="s">
        <v>120</v>
      </c>
      <c r="E243" s="192" t="s">
        <v>598</v>
      </c>
      <c r="F243" s="193" t="s">
        <v>599</v>
      </c>
      <c r="G243" s="194" t="s">
        <v>388</v>
      </c>
      <c r="H243" s="195">
        <v>10</v>
      </c>
      <c r="I243" s="2">
        <v>0</v>
      </c>
      <c r="J243" s="196">
        <f>ROUND(I243*H243,0)</f>
        <v>0</v>
      </c>
      <c r="K243" s="197"/>
      <c r="L243" s="30"/>
      <c r="M243" s="198" t="s">
        <v>1</v>
      </c>
      <c r="N243" s="199" t="s">
        <v>35</v>
      </c>
      <c r="O243" s="200">
        <v>0.104</v>
      </c>
      <c r="P243" s="200">
        <f>O243*H243</f>
        <v>1.04</v>
      </c>
      <c r="Q243" s="200">
        <v>2.0000000000000001E-4</v>
      </c>
      <c r="R243" s="200">
        <f>Q243*H243</f>
        <v>2E-3</v>
      </c>
      <c r="S243" s="200">
        <v>0</v>
      </c>
      <c r="T243" s="201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202" t="s">
        <v>201</v>
      </c>
      <c r="AT243" s="202" t="s">
        <v>120</v>
      </c>
      <c r="AU243" s="202" t="s">
        <v>78</v>
      </c>
      <c r="AY243" s="12" t="s">
        <v>117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2" t="s">
        <v>6</v>
      </c>
      <c r="BK243" s="203">
        <f>ROUND(I243*H243,0)</f>
        <v>0</v>
      </c>
      <c r="BL243" s="12" t="s">
        <v>201</v>
      </c>
      <c r="BM243" s="202" t="s">
        <v>600</v>
      </c>
    </row>
    <row r="244" spans="1:65" s="35" customFormat="1" ht="29.25">
      <c r="A244" s="29"/>
      <c r="B244" s="30"/>
      <c r="C244" s="29"/>
      <c r="D244" s="204" t="s">
        <v>125</v>
      </c>
      <c r="E244" s="29"/>
      <c r="F244" s="205" t="s">
        <v>601</v>
      </c>
      <c r="G244" s="29"/>
      <c r="H244" s="29"/>
      <c r="I244" s="6"/>
      <c r="J244" s="29"/>
      <c r="K244" s="29"/>
      <c r="L244" s="30"/>
      <c r="M244" s="206"/>
      <c r="N244" s="207"/>
      <c r="O244" s="77"/>
      <c r="P244" s="77"/>
      <c r="Q244" s="77"/>
      <c r="R244" s="77"/>
      <c r="S244" s="77"/>
      <c r="T244" s="78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2" t="s">
        <v>125</v>
      </c>
      <c r="AU244" s="12" t="s">
        <v>78</v>
      </c>
    </row>
    <row r="245" spans="1:65" s="35" customFormat="1" ht="24.2" customHeight="1">
      <c r="A245" s="29"/>
      <c r="B245" s="30"/>
      <c r="C245" s="191" t="s">
        <v>602</v>
      </c>
      <c r="D245" s="191" t="s">
        <v>120</v>
      </c>
      <c r="E245" s="192" t="s">
        <v>603</v>
      </c>
      <c r="F245" s="193" t="s">
        <v>604</v>
      </c>
      <c r="G245" s="194" t="s">
        <v>388</v>
      </c>
      <c r="H245" s="195">
        <v>10</v>
      </c>
      <c r="I245" s="2">
        <v>0</v>
      </c>
      <c r="J245" s="196">
        <f>ROUND(I245*H245,0)</f>
        <v>0</v>
      </c>
      <c r="K245" s="197"/>
      <c r="L245" s="30"/>
      <c r="M245" s="198" t="s">
        <v>1</v>
      </c>
      <c r="N245" s="199" t="s">
        <v>35</v>
      </c>
      <c r="O245" s="200">
        <v>0.108</v>
      </c>
      <c r="P245" s="200">
        <f>O245*H245</f>
        <v>1.08</v>
      </c>
      <c r="Q245" s="200">
        <v>2.7E-4</v>
      </c>
      <c r="R245" s="200">
        <f>Q245*H245</f>
        <v>2.7000000000000001E-3</v>
      </c>
      <c r="S245" s="200">
        <v>0</v>
      </c>
      <c r="T245" s="201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202" t="s">
        <v>201</v>
      </c>
      <c r="AT245" s="202" t="s">
        <v>120</v>
      </c>
      <c r="AU245" s="202" t="s">
        <v>78</v>
      </c>
      <c r="AY245" s="12" t="s">
        <v>117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2" t="s">
        <v>6</v>
      </c>
      <c r="BK245" s="203">
        <f>ROUND(I245*H245,0)</f>
        <v>0</v>
      </c>
      <c r="BL245" s="12" t="s">
        <v>201</v>
      </c>
      <c r="BM245" s="202" t="s">
        <v>605</v>
      </c>
    </row>
    <row r="246" spans="1:65" s="35" customFormat="1" ht="29.25">
      <c r="A246" s="29"/>
      <c r="B246" s="30"/>
      <c r="C246" s="29"/>
      <c r="D246" s="204" t="s">
        <v>125</v>
      </c>
      <c r="E246" s="29"/>
      <c r="F246" s="205" t="s">
        <v>606</v>
      </c>
      <c r="G246" s="29"/>
      <c r="H246" s="29"/>
      <c r="I246" s="6"/>
      <c r="J246" s="29"/>
      <c r="K246" s="29"/>
      <c r="L246" s="30"/>
      <c r="M246" s="218"/>
      <c r="N246" s="219"/>
      <c r="O246" s="220"/>
      <c r="P246" s="220"/>
      <c r="Q246" s="220"/>
      <c r="R246" s="220"/>
      <c r="S246" s="220"/>
      <c r="T246" s="221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2" t="s">
        <v>125</v>
      </c>
      <c r="AU246" s="12" t="s">
        <v>78</v>
      </c>
    </row>
    <row r="247" spans="1:65" s="35" customFormat="1" ht="6.95" customHeight="1">
      <c r="A247" s="29"/>
      <c r="B247" s="56"/>
      <c r="C247" s="57"/>
      <c r="D247" s="57"/>
      <c r="E247" s="57"/>
      <c r="F247" s="57"/>
      <c r="G247" s="57"/>
      <c r="H247" s="57"/>
      <c r="I247" s="8"/>
      <c r="J247" s="57"/>
      <c r="K247" s="57"/>
      <c r="L247" s="30"/>
      <c r="M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</row>
  </sheetData>
  <sheetProtection algorithmName="SHA-512" hashValue="XCb/VzDzJM8TI6D2AvPeQcDUlqwfLANOGA9cCujDRvPBoWDJwaQ5YqoV/PQyXQZivLMLnwkWgOiTrIPrNhziNg==" saltValue="80oLruzrB8Sc0EzfSBBQrA==" spinCount="100000" sheet="1" objects="1" scenarios="1"/>
  <autoFilter ref="C128:K246" xr:uid="{00000000-0009-0000-0000-000003000000}"/>
  <mergeCells count="8">
    <mergeCell ref="E119:H119"/>
    <mergeCell ref="E121:H121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31"/>
  <sheetViews>
    <sheetView showGridLines="0" topLeftCell="A103" workbookViewId="0">
      <selection activeCell="I137" sqref="I13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32" max="43" width="9.33203125" style="1"/>
    <col min="44" max="65" width="9.33203125" style="1" hidden="1"/>
    <col min="66" max="16384" width="9.33203125" style="1"/>
  </cols>
  <sheetData>
    <row r="2" spans="1:46" ht="36.950000000000003" customHeight="1">
      <c r="L2" s="10" t="s">
        <v>5</v>
      </c>
      <c r="M2" s="11"/>
      <c r="N2" s="11"/>
      <c r="O2" s="11"/>
      <c r="P2" s="11"/>
      <c r="Q2" s="11"/>
      <c r="R2" s="11"/>
      <c r="S2" s="11"/>
      <c r="T2" s="11"/>
      <c r="U2" s="11"/>
      <c r="V2" s="11"/>
      <c r="AT2" s="12" t="s">
        <v>88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78</v>
      </c>
    </row>
    <row r="4" spans="1:46" ht="24.95" customHeight="1">
      <c r="B4" s="15"/>
      <c r="D4" s="16" t="s">
        <v>89</v>
      </c>
      <c r="L4" s="15"/>
      <c r="M4" s="123" t="s">
        <v>10</v>
      </c>
      <c r="AT4" s="12" t="s">
        <v>3</v>
      </c>
    </row>
    <row r="5" spans="1:46" ht="6.95" customHeight="1">
      <c r="B5" s="15"/>
      <c r="L5" s="15"/>
    </row>
    <row r="6" spans="1:46" ht="12" customHeight="1">
      <c r="B6" s="15"/>
      <c r="D6" s="25" t="s">
        <v>14</v>
      </c>
      <c r="L6" s="15"/>
    </row>
    <row r="7" spans="1:46" ht="16.5" customHeight="1">
      <c r="B7" s="15"/>
      <c r="E7" s="124" t="str">
        <f>'Rekapitulace stavby'!K6</f>
        <v>ČOV Krásné Loučky</v>
      </c>
      <c r="F7" s="125"/>
      <c r="G7" s="125"/>
      <c r="H7" s="125"/>
      <c r="L7" s="15"/>
    </row>
    <row r="8" spans="1:46" s="35" customFormat="1" ht="12" customHeight="1">
      <c r="A8" s="29"/>
      <c r="B8" s="30"/>
      <c r="C8" s="29"/>
      <c r="D8" s="25" t="s">
        <v>90</v>
      </c>
      <c r="E8" s="29"/>
      <c r="F8" s="29"/>
      <c r="G8" s="29"/>
      <c r="H8" s="29"/>
      <c r="I8" s="29"/>
      <c r="J8" s="29"/>
      <c r="K8" s="29"/>
      <c r="L8" s="5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35" customFormat="1" ht="16.5" customHeight="1">
      <c r="A9" s="29"/>
      <c r="B9" s="30"/>
      <c r="C9" s="29"/>
      <c r="D9" s="29"/>
      <c r="E9" s="65" t="s">
        <v>607</v>
      </c>
      <c r="F9" s="126"/>
      <c r="G9" s="126"/>
      <c r="H9" s="126"/>
      <c r="I9" s="29"/>
      <c r="J9" s="29"/>
      <c r="K9" s="29"/>
      <c r="L9" s="5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35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5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35" customFormat="1" ht="12" customHeight="1">
      <c r="A11" s="29"/>
      <c r="B11" s="30"/>
      <c r="C11" s="29"/>
      <c r="D11" s="25" t="s">
        <v>16</v>
      </c>
      <c r="E11" s="29"/>
      <c r="F11" s="26" t="s">
        <v>1</v>
      </c>
      <c r="G11" s="29"/>
      <c r="H11" s="29"/>
      <c r="I11" s="25" t="s">
        <v>17</v>
      </c>
      <c r="J11" s="26" t="s">
        <v>1</v>
      </c>
      <c r="K11" s="29"/>
      <c r="L11" s="5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35" customFormat="1" ht="12" customHeight="1">
      <c r="A12" s="29"/>
      <c r="B12" s="30"/>
      <c r="C12" s="29"/>
      <c r="D12" s="25" t="s">
        <v>18</v>
      </c>
      <c r="E12" s="29"/>
      <c r="F12" s="26" t="s">
        <v>19</v>
      </c>
      <c r="G12" s="29"/>
      <c r="H12" s="29"/>
      <c r="I12" s="25" t="s">
        <v>20</v>
      </c>
      <c r="J12" s="151" t="str">
        <f>'Rekapitulace stavby'!AN8</f>
        <v>Vyplň údaj</v>
      </c>
      <c r="K12" s="29"/>
      <c r="L12" s="5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35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5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35" customFormat="1" ht="12" customHeight="1">
      <c r="A14" s="29"/>
      <c r="B14" s="30"/>
      <c r="C14" s="29"/>
      <c r="D14" s="25" t="s">
        <v>21</v>
      </c>
      <c r="E14" s="29"/>
      <c r="F14" s="29"/>
      <c r="G14" s="29"/>
      <c r="H14" s="29"/>
      <c r="I14" s="25" t="s">
        <v>22</v>
      </c>
      <c r="J14" s="26" t="s">
        <v>1</v>
      </c>
      <c r="K14" s="29"/>
      <c r="L14" s="5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35" customFormat="1" ht="18" customHeight="1">
      <c r="A15" s="29"/>
      <c r="B15" s="30"/>
      <c r="C15" s="29"/>
      <c r="D15" s="29"/>
      <c r="E15" s="26" t="s">
        <v>23</v>
      </c>
      <c r="F15" s="29"/>
      <c r="G15" s="29"/>
      <c r="H15" s="29"/>
      <c r="I15" s="25" t="s">
        <v>24</v>
      </c>
      <c r="J15" s="26" t="s">
        <v>1</v>
      </c>
      <c r="K15" s="29"/>
      <c r="L15" s="5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35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5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5" customFormat="1" ht="12" customHeight="1">
      <c r="A17" s="29"/>
      <c r="B17" s="30"/>
      <c r="C17" s="29"/>
      <c r="D17" s="25" t="s">
        <v>630</v>
      </c>
      <c r="E17" s="29"/>
      <c r="F17" s="29"/>
      <c r="G17" s="29"/>
      <c r="H17" s="29"/>
      <c r="I17" s="25" t="s">
        <v>22</v>
      </c>
      <c r="J17" s="222" t="str">
        <f>'Rekapitulace stavby'!AN13</f>
        <v>Vyplň údaj</v>
      </c>
      <c r="K17" s="29"/>
      <c r="L17" s="5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5" customFormat="1" ht="18" customHeight="1">
      <c r="A18" s="29"/>
      <c r="B18" s="30"/>
      <c r="C18" s="29"/>
      <c r="D18" s="29"/>
      <c r="E18" s="222" t="str">
        <f>'Rekapitulace stavby'!E14:AJ14</f>
        <v>Vyplň údaj</v>
      </c>
      <c r="F18" s="29"/>
      <c r="G18" s="29"/>
      <c r="H18" s="29"/>
      <c r="I18" s="25" t="s">
        <v>24</v>
      </c>
      <c r="J18" s="222" t="str">
        <f>'Rekapitulace stavby'!AN14</f>
        <v>Vyplň údaj</v>
      </c>
      <c r="K18" s="29"/>
      <c r="L18" s="5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5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5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5" customFormat="1" ht="12" customHeight="1">
      <c r="A20" s="29"/>
      <c r="B20" s="30"/>
      <c r="C20" s="29"/>
      <c r="D20" s="25" t="s">
        <v>25</v>
      </c>
      <c r="E20" s="29"/>
      <c r="F20" s="29"/>
      <c r="G20" s="29"/>
      <c r="H20" s="29"/>
      <c r="I20" s="25" t="s">
        <v>22</v>
      </c>
      <c r="J20" s="26" t="s">
        <v>1</v>
      </c>
      <c r="K20" s="29"/>
      <c r="L20" s="5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5" customFormat="1" ht="18" customHeight="1">
      <c r="A21" s="29"/>
      <c r="B21" s="30"/>
      <c r="C21" s="29"/>
      <c r="D21" s="29"/>
      <c r="E21" s="26" t="s">
        <v>92</v>
      </c>
      <c r="F21" s="29"/>
      <c r="G21" s="29"/>
      <c r="H21" s="29"/>
      <c r="I21" s="25" t="s">
        <v>24</v>
      </c>
      <c r="J21" s="26" t="s">
        <v>1</v>
      </c>
      <c r="K21" s="29"/>
      <c r="L21" s="5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5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5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5" customFormat="1" ht="12" customHeight="1">
      <c r="A23" s="29"/>
      <c r="B23" s="30"/>
      <c r="C23" s="29"/>
      <c r="D23" s="25" t="s">
        <v>28</v>
      </c>
      <c r="E23" s="29"/>
      <c r="F23" s="29"/>
      <c r="G23" s="29"/>
      <c r="H23" s="29"/>
      <c r="I23" s="25" t="s">
        <v>22</v>
      </c>
      <c r="J23" s="26" t="s">
        <v>1</v>
      </c>
      <c r="K23" s="29"/>
      <c r="L23" s="5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5" customFormat="1" ht="18" customHeight="1">
      <c r="A24" s="29"/>
      <c r="B24" s="30"/>
      <c r="C24" s="29"/>
      <c r="D24" s="29"/>
      <c r="E24" s="26" t="s">
        <v>23</v>
      </c>
      <c r="F24" s="29"/>
      <c r="G24" s="29"/>
      <c r="H24" s="29"/>
      <c r="I24" s="25" t="s">
        <v>24</v>
      </c>
      <c r="J24" s="26" t="s">
        <v>1</v>
      </c>
      <c r="K24" s="29"/>
      <c r="L24" s="5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5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5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5" customFormat="1" ht="12" customHeight="1">
      <c r="A26" s="29"/>
      <c r="B26" s="30"/>
      <c r="C26" s="29"/>
      <c r="D26" s="25" t="s">
        <v>29</v>
      </c>
      <c r="E26" s="29"/>
      <c r="F26" s="29"/>
      <c r="G26" s="29"/>
      <c r="H26" s="29"/>
      <c r="I26" s="29"/>
      <c r="J26" s="29"/>
      <c r="K26" s="29"/>
      <c r="L26" s="5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136" customFormat="1" ht="16.5" customHeight="1">
      <c r="A27" s="133"/>
      <c r="B27" s="134"/>
      <c r="C27" s="133"/>
      <c r="D27" s="133"/>
      <c r="E27" s="27" t="s">
        <v>1</v>
      </c>
      <c r="F27" s="27"/>
      <c r="G27" s="27"/>
      <c r="H27" s="27"/>
      <c r="I27" s="133"/>
      <c r="J27" s="133"/>
      <c r="K27" s="133"/>
      <c r="L27" s="135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pans="1:31" s="35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5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5" customFormat="1" ht="6.95" customHeight="1">
      <c r="A29" s="29"/>
      <c r="B29" s="30"/>
      <c r="C29" s="29"/>
      <c r="D29" s="90"/>
      <c r="E29" s="90"/>
      <c r="F29" s="90"/>
      <c r="G29" s="90"/>
      <c r="H29" s="90"/>
      <c r="I29" s="90"/>
      <c r="J29" s="90"/>
      <c r="K29" s="90"/>
      <c r="L29" s="5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5" customFormat="1" ht="25.35" customHeight="1">
      <c r="A30" s="29"/>
      <c r="B30" s="30"/>
      <c r="C30" s="29"/>
      <c r="D30" s="137" t="s">
        <v>30</v>
      </c>
      <c r="E30" s="29"/>
      <c r="F30" s="29"/>
      <c r="G30" s="29"/>
      <c r="H30" s="29"/>
      <c r="I30" s="29"/>
      <c r="J30" s="138">
        <f>ROUND(J118, 0)</f>
        <v>0</v>
      </c>
      <c r="K30" s="29"/>
      <c r="L30" s="5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5" customFormat="1" ht="6.95" customHeight="1">
      <c r="A31" s="29"/>
      <c r="B31" s="30"/>
      <c r="C31" s="29"/>
      <c r="D31" s="90"/>
      <c r="E31" s="90"/>
      <c r="F31" s="90"/>
      <c r="G31" s="90"/>
      <c r="H31" s="90"/>
      <c r="I31" s="90"/>
      <c r="J31" s="90"/>
      <c r="K31" s="90"/>
      <c r="L31" s="5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5" customFormat="1" ht="14.45" customHeight="1">
      <c r="A32" s="29"/>
      <c r="B32" s="30"/>
      <c r="C32" s="29"/>
      <c r="D32" s="29"/>
      <c r="E32" s="29"/>
      <c r="F32" s="139" t="s">
        <v>32</v>
      </c>
      <c r="G32" s="29"/>
      <c r="H32" s="29"/>
      <c r="I32" s="139" t="s">
        <v>31</v>
      </c>
      <c r="J32" s="139" t="s">
        <v>33</v>
      </c>
      <c r="K32" s="29"/>
      <c r="L32" s="5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35" customFormat="1" ht="14.45" customHeight="1">
      <c r="A33" s="29"/>
      <c r="B33" s="30"/>
      <c r="C33" s="29"/>
      <c r="D33" s="140" t="s">
        <v>34</v>
      </c>
      <c r="E33" s="25" t="s">
        <v>35</v>
      </c>
      <c r="F33" s="141">
        <f>ROUND((SUM(BE118:BE130)),  0)</f>
        <v>0</v>
      </c>
      <c r="G33" s="29"/>
      <c r="H33" s="29"/>
      <c r="I33" s="142">
        <v>0.21</v>
      </c>
      <c r="J33" s="141">
        <f>ROUND(((SUM(BE118:BE130))*I33),  0)</f>
        <v>0</v>
      </c>
      <c r="K33" s="29"/>
      <c r="L33" s="5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35" customFormat="1" ht="14.45" customHeight="1">
      <c r="A34" s="29"/>
      <c r="B34" s="30"/>
      <c r="C34" s="29"/>
      <c r="D34" s="29"/>
      <c r="E34" s="25" t="s">
        <v>36</v>
      </c>
      <c r="F34" s="141">
        <f>ROUND((SUM(BF118:BF130)),  0)</f>
        <v>0</v>
      </c>
      <c r="G34" s="29"/>
      <c r="H34" s="29"/>
      <c r="I34" s="142">
        <v>0.15</v>
      </c>
      <c r="J34" s="141">
        <f>ROUND(((SUM(BF118:BF130))*I34),  0)</f>
        <v>0</v>
      </c>
      <c r="K34" s="29"/>
      <c r="L34" s="5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35" customFormat="1" ht="14.45" hidden="1" customHeight="1">
      <c r="A35" s="29"/>
      <c r="B35" s="30"/>
      <c r="C35" s="29"/>
      <c r="D35" s="29"/>
      <c r="E35" s="25" t="s">
        <v>37</v>
      </c>
      <c r="F35" s="141">
        <f>ROUND((SUM(BG118:BG130)),  0)</f>
        <v>0</v>
      </c>
      <c r="G35" s="29"/>
      <c r="H35" s="29"/>
      <c r="I35" s="142">
        <v>0.21</v>
      </c>
      <c r="J35" s="141">
        <f>0</f>
        <v>0</v>
      </c>
      <c r="K35" s="29"/>
      <c r="L35" s="5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35" customFormat="1" ht="14.45" hidden="1" customHeight="1">
      <c r="A36" s="29"/>
      <c r="B36" s="30"/>
      <c r="C36" s="29"/>
      <c r="D36" s="29"/>
      <c r="E36" s="25" t="s">
        <v>38</v>
      </c>
      <c r="F36" s="141">
        <f>ROUND((SUM(BH118:BH130)),  0)</f>
        <v>0</v>
      </c>
      <c r="G36" s="29"/>
      <c r="H36" s="29"/>
      <c r="I36" s="142">
        <v>0.15</v>
      </c>
      <c r="J36" s="141">
        <f>0</f>
        <v>0</v>
      </c>
      <c r="K36" s="29"/>
      <c r="L36" s="5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35" customFormat="1" ht="14.45" hidden="1" customHeight="1">
      <c r="A37" s="29"/>
      <c r="B37" s="30"/>
      <c r="C37" s="29"/>
      <c r="D37" s="29"/>
      <c r="E37" s="25" t="s">
        <v>39</v>
      </c>
      <c r="F37" s="141">
        <f>ROUND((SUM(BI118:BI130)),  0)</f>
        <v>0</v>
      </c>
      <c r="G37" s="29"/>
      <c r="H37" s="29"/>
      <c r="I37" s="142">
        <v>0</v>
      </c>
      <c r="J37" s="141">
        <f>0</f>
        <v>0</v>
      </c>
      <c r="K37" s="29"/>
      <c r="L37" s="5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35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5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35" customFormat="1" ht="25.35" customHeight="1">
      <c r="A39" s="29"/>
      <c r="B39" s="30"/>
      <c r="C39" s="143"/>
      <c r="D39" s="144" t="s">
        <v>40</v>
      </c>
      <c r="E39" s="81"/>
      <c r="F39" s="81"/>
      <c r="G39" s="145" t="s">
        <v>41</v>
      </c>
      <c r="H39" s="146" t="s">
        <v>42</v>
      </c>
      <c r="I39" s="81"/>
      <c r="J39" s="147">
        <f>SUM(J30:J37)</f>
        <v>0</v>
      </c>
      <c r="K39" s="148"/>
      <c r="L39" s="5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35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5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ht="14.45" customHeight="1">
      <c r="B41" s="15"/>
      <c r="L41" s="15"/>
    </row>
    <row r="42" spans="1:31" ht="14.45" customHeight="1">
      <c r="B42" s="15"/>
      <c r="L42" s="15"/>
    </row>
    <row r="43" spans="1:31" ht="14.45" customHeight="1">
      <c r="B43" s="15"/>
      <c r="L43" s="15"/>
    </row>
    <row r="44" spans="1:31" ht="14.45" customHeight="1">
      <c r="B44" s="15"/>
      <c r="L44" s="15"/>
    </row>
    <row r="45" spans="1:31" ht="14.45" customHeight="1">
      <c r="B45" s="15"/>
      <c r="L45" s="15"/>
    </row>
    <row r="46" spans="1:31" ht="14.45" customHeight="1">
      <c r="B46" s="15"/>
      <c r="L46" s="15"/>
    </row>
    <row r="47" spans="1:31" ht="14.45" customHeight="1">
      <c r="B47" s="15"/>
      <c r="L47" s="15"/>
    </row>
    <row r="48" spans="1:31" ht="14.45" customHeight="1">
      <c r="B48" s="15"/>
      <c r="L48" s="15"/>
    </row>
    <row r="49" spans="1:31" ht="14.45" customHeight="1">
      <c r="B49" s="15"/>
      <c r="L49" s="15"/>
    </row>
    <row r="50" spans="1:31" s="35" customFormat="1" ht="14.45" customHeight="1">
      <c r="B50" s="51"/>
      <c r="D50" s="52" t="s">
        <v>43</v>
      </c>
      <c r="E50" s="53"/>
      <c r="F50" s="53"/>
      <c r="G50" s="52" t="s">
        <v>44</v>
      </c>
      <c r="H50" s="53"/>
      <c r="I50" s="53"/>
      <c r="J50" s="53"/>
      <c r="K50" s="53"/>
      <c r="L50" s="51"/>
    </row>
    <row r="51" spans="1:31">
      <c r="B51" s="15"/>
      <c r="L51" s="15"/>
    </row>
    <row r="52" spans="1:31">
      <c r="B52" s="15"/>
      <c r="L52" s="15"/>
    </row>
    <row r="53" spans="1:31">
      <c r="B53" s="15"/>
      <c r="L53" s="15"/>
    </row>
    <row r="54" spans="1:31">
      <c r="B54" s="15"/>
      <c r="L54" s="15"/>
    </row>
    <row r="55" spans="1:31">
      <c r="B55" s="15"/>
      <c r="L55" s="15"/>
    </row>
    <row r="56" spans="1:31">
      <c r="B56" s="15"/>
      <c r="L56" s="15"/>
    </row>
    <row r="57" spans="1:31">
      <c r="B57" s="15"/>
      <c r="L57" s="15"/>
    </row>
    <row r="58" spans="1:31">
      <c r="B58" s="15"/>
      <c r="L58" s="15"/>
    </row>
    <row r="59" spans="1:31">
      <c r="B59" s="15"/>
      <c r="L59" s="15"/>
    </row>
    <row r="60" spans="1:31">
      <c r="B60" s="15"/>
      <c r="L60" s="15"/>
    </row>
    <row r="61" spans="1:31" s="35" customFormat="1" ht="12.75">
      <c r="A61" s="29"/>
      <c r="B61" s="30"/>
      <c r="C61" s="29"/>
      <c r="D61" s="54" t="s">
        <v>45</v>
      </c>
      <c r="E61" s="32"/>
      <c r="F61" s="149" t="s">
        <v>46</v>
      </c>
      <c r="G61" s="54" t="s">
        <v>45</v>
      </c>
      <c r="H61" s="32"/>
      <c r="I61" s="32"/>
      <c r="J61" s="150" t="s">
        <v>46</v>
      </c>
      <c r="K61" s="32"/>
      <c r="L61" s="51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5"/>
      <c r="L62" s="15"/>
    </row>
    <row r="63" spans="1:31">
      <c r="B63" s="15"/>
      <c r="L63" s="15"/>
    </row>
    <row r="64" spans="1:31">
      <c r="B64" s="15"/>
      <c r="L64" s="15"/>
    </row>
    <row r="65" spans="1:31" s="35" customFormat="1" ht="12.75">
      <c r="A65" s="29"/>
      <c r="B65" s="30"/>
      <c r="C65" s="29"/>
      <c r="D65" s="52" t="s">
        <v>47</v>
      </c>
      <c r="E65" s="55"/>
      <c r="F65" s="55"/>
      <c r="G65" s="52" t="s">
        <v>631</v>
      </c>
      <c r="H65" s="55"/>
      <c r="I65" s="55"/>
      <c r="J65" s="55"/>
      <c r="K65" s="55"/>
      <c r="L65" s="5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5"/>
      <c r="L66" s="15"/>
    </row>
    <row r="67" spans="1:31">
      <c r="B67" s="15"/>
      <c r="L67" s="15"/>
    </row>
    <row r="68" spans="1:31">
      <c r="B68" s="15"/>
      <c r="L68" s="15"/>
    </row>
    <row r="69" spans="1:31">
      <c r="B69" s="15"/>
      <c r="L69" s="15"/>
    </row>
    <row r="70" spans="1:31">
      <c r="B70" s="15"/>
      <c r="L70" s="15"/>
    </row>
    <row r="71" spans="1:31">
      <c r="B71" s="15"/>
      <c r="L71" s="15"/>
    </row>
    <row r="72" spans="1:31">
      <c r="B72" s="15"/>
      <c r="L72" s="15"/>
    </row>
    <row r="73" spans="1:31">
      <c r="B73" s="15"/>
      <c r="L73" s="15"/>
    </row>
    <row r="74" spans="1:31">
      <c r="B74" s="15"/>
      <c r="L74" s="15"/>
    </row>
    <row r="75" spans="1:31">
      <c r="B75" s="15"/>
      <c r="L75" s="15"/>
    </row>
    <row r="76" spans="1:31" s="35" customFormat="1" ht="12.75">
      <c r="A76" s="29"/>
      <c r="B76" s="30"/>
      <c r="C76" s="29"/>
      <c r="D76" s="54" t="s">
        <v>45</v>
      </c>
      <c r="E76" s="32"/>
      <c r="F76" s="149" t="s">
        <v>46</v>
      </c>
      <c r="G76" s="54" t="s">
        <v>45</v>
      </c>
      <c r="H76" s="32"/>
      <c r="I76" s="32"/>
      <c r="J76" s="150" t="s">
        <v>46</v>
      </c>
      <c r="K76" s="32"/>
      <c r="L76" s="51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35" customFormat="1" ht="14.45" customHeight="1">
      <c r="A77" s="29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35" customFormat="1" ht="6.95" customHeight="1">
      <c r="A81" s="29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35" customFormat="1" ht="24.95" customHeight="1">
      <c r="A82" s="29"/>
      <c r="B82" s="30"/>
      <c r="C82" s="16" t="s">
        <v>93</v>
      </c>
      <c r="D82" s="29"/>
      <c r="E82" s="29"/>
      <c r="F82" s="29"/>
      <c r="G82" s="29"/>
      <c r="H82" s="29"/>
      <c r="I82" s="29"/>
      <c r="J82" s="29"/>
      <c r="K82" s="29"/>
      <c r="L82" s="51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35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51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35" customFormat="1" ht="12" customHeight="1">
      <c r="A84" s="29"/>
      <c r="B84" s="30"/>
      <c r="C84" s="25" t="s">
        <v>14</v>
      </c>
      <c r="D84" s="29"/>
      <c r="E84" s="29"/>
      <c r="F84" s="29"/>
      <c r="G84" s="29"/>
      <c r="H84" s="29"/>
      <c r="I84" s="29"/>
      <c r="J84" s="29"/>
      <c r="K84" s="29"/>
      <c r="L84" s="51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35" customFormat="1" ht="16.5" customHeight="1">
      <c r="A85" s="29"/>
      <c r="B85" s="30"/>
      <c r="C85" s="29"/>
      <c r="D85" s="29"/>
      <c r="E85" s="124" t="str">
        <f>E7</f>
        <v>ČOV Krásné Loučky</v>
      </c>
      <c r="F85" s="125"/>
      <c r="G85" s="125"/>
      <c r="H85" s="125"/>
      <c r="I85" s="29"/>
      <c r="J85" s="29"/>
      <c r="K85" s="29"/>
      <c r="L85" s="51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35" customFormat="1" ht="12" customHeight="1">
      <c r="A86" s="29"/>
      <c r="B86" s="30"/>
      <c r="C86" s="25" t="s">
        <v>90</v>
      </c>
      <c r="D86" s="29"/>
      <c r="E86" s="29"/>
      <c r="F86" s="29"/>
      <c r="G86" s="29"/>
      <c r="H86" s="29"/>
      <c r="I86" s="29"/>
      <c r="J86" s="29"/>
      <c r="K86" s="29"/>
      <c r="L86" s="51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35" customFormat="1" ht="16.5" customHeight="1">
      <c r="A87" s="29"/>
      <c r="B87" s="30"/>
      <c r="C87" s="29"/>
      <c r="D87" s="29"/>
      <c r="E87" s="65" t="str">
        <f>E9</f>
        <v>ON - Ostatní náklady</v>
      </c>
      <c r="F87" s="126"/>
      <c r="G87" s="126"/>
      <c r="H87" s="126"/>
      <c r="I87" s="29"/>
      <c r="J87" s="29"/>
      <c r="K87" s="29"/>
      <c r="L87" s="51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35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51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35" customFormat="1" ht="12" customHeight="1">
      <c r="A89" s="29"/>
      <c r="B89" s="30"/>
      <c r="C89" s="25" t="s">
        <v>18</v>
      </c>
      <c r="D89" s="29"/>
      <c r="E89" s="29"/>
      <c r="F89" s="26" t="str">
        <f>F12</f>
        <v>Krásné Loučky, Krnov</v>
      </c>
      <c r="G89" s="29"/>
      <c r="H89" s="29"/>
      <c r="I89" s="25" t="s">
        <v>20</v>
      </c>
      <c r="J89" s="151" t="str">
        <f>IF(J12="","",J12)</f>
        <v>Vyplň údaj</v>
      </c>
      <c r="K89" s="29"/>
      <c r="L89" s="51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35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51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35" customFormat="1" ht="15.2" customHeight="1">
      <c r="A91" s="29"/>
      <c r="B91" s="30"/>
      <c r="C91" s="25" t="s">
        <v>21</v>
      </c>
      <c r="D91" s="29"/>
      <c r="E91" s="29"/>
      <c r="F91" s="26" t="str">
        <f>E15</f>
        <v xml:space="preserve"> </v>
      </c>
      <c r="G91" s="29"/>
      <c r="H91" s="29"/>
      <c r="I91" s="25" t="s">
        <v>25</v>
      </c>
      <c r="J91" s="152" t="str">
        <f>E21</f>
        <v xml:space="preserve"> Akvopro, s.r.o.</v>
      </c>
      <c r="K91" s="29"/>
      <c r="L91" s="51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35" customFormat="1" ht="15.2" customHeight="1">
      <c r="A92" s="29"/>
      <c r="B92" s="30"/>
      <c r="C92" s="25" t="s">
        <v>630</v>
      </c>
      <c r="D92" s="29"/>
      <c r="E92" s="29"/>
      <c r="F92" s="26" t="str">
        <f>IF(E18="","",E18)</f>
        <v>Vyplň údaj</v>
      </c>
      <c r="G92" s="29"/>
      <c r="H92" s="29"/>
      <c r="I92" s="25" t="s">
        <v>28</v>
      </c>
      <c r="J92" s="152" t="str">
        <f>E24</f>
        <v xml:space="preserve"> </v>
      </c>
      <c r="K92" s="29"/>
      <c r="L92" s="51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35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51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35" customFormat="1" ht="29.25" customHeight="1">
      <c r="A94" s="29"/>
      <c r="B94" s="30"/>
      <c r="C94" s="153" t="s">
        <v>94</v>
      </c>
      <c r="D94" s="143"/>
      <c r="E94" s="143"/>
      <c r="F94" s="143"/>
      <c r="G94" s="143"/>
      <c r="H94" s="143"/>
      <c r="I94" s="143"/>
      <c r="J94" s="154" t="s">
        <v>95</v>
      </c>
      <c r="K94" s="143"/>
      <c r="L94" s="51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35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51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35" customFormat="1" ht="22.9" customHeight="1">
      <c r="A96" s="29"/>
      <c r="B96" s="30"/>
      <c r="C96" s="155" t="s">
        <v>96</v>
      </c>
      <c r="D96" s="29"/>
      <c r="E96" s="29"/>
      <c r="F96" s="29"/>
      <c r="G96" s="29"/>
      <c r="H96" s="29"/>
      <c r="I96" s="29"/>
      <c r="J96" s="138">
        <f>J118</f>
        <v>0</v>
      </c>
      <c r="K96" s="29"/>
      <c r="L96" s="51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2" t="s">
        <v>97</v>
      </c>
    </row>
    <row r="97" spans="1:31" s="156" customFormat="1" ht="24.95" customHeight="1">
      <c r="B97" s="157"/>
      <c r="D97" s="158" t="s">
        <v>101</v>
      </c>
      <c r="E97" s="159"/>
      <c r="F97" s="159"/>
      <c r="G97" s="159"/>
      <c r="H97" s="159"/>
      <c r="I97" s="159"/>
      <c r="J97" s="160">
        <f>J119</f>
        <v>0</v>
      </c>
      <c r="L97" s="157"/>
    </row>
    <row r="98" spans="1:31" s="161" customFormat="1" ht="19.899999999999999" customHeight="1">
      <c r="B98" s="162"/>
      <c r="D98" s="163" t="s">
        <v>608</v>
      </c>
      <c r="E98" s="164"/>
      <c r="F98" s="164"/>
      <c r="G98" s="164"/>
      <c r="H98" s="164"/>
      <c r="I98" s="164"/>
      <c r="J98" s="165">
        <f>J120</f>
        <v>0</v>
      </c>
      <c r="L98" s="162"/>
    </row>
    <row r="99" spans="1:31" s="35" customFormat="1" ht="21.75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51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35" customFormat="1" ht="6.95" customHeight="1">
      <c r="A100" s="29"/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1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35" customFormat="1" ht="6.95" customHeight="1">
      <c r="A104" s="29"/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1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35" customFormat="1" ht="24.95" customHeight="1">
      <c r="A105" s="29"/>
      <c r="B105" s="30"/>
      <c r="C105" s="16" t="s">
        <v>103</v>
      </c>
      <c r="D105" s="29"/>
      <c r="E105" s="29"/>
      <c r="F105" s="29"/>
      <c r="G105" s="29"/>
      <c r="H105" s="29"/>
      <c r="I105" s="29"/>
      <c r="J105" s="29"/>
      <c r="K105" s="29"/>
      <c r="L105" s="51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35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51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35" customFormat="1" ht="12" customHeight="1">
      <c r="A107" s="29"/>
      <c r="B107" s="30"/>
      <c r="C107" s="25" t="s">
        <v>14</v>
      </c>
      <c r="D107" s="29"/>
      <c r="E107" s="29"/>
      <c r="F107" s="29"/>
      <c r="G107" s="29"/>
      <c r="H107" s="29"/>
      <c r="I107" s="29"/>
      <c r="J107" s="29"/>
      <c r="K107" s="29"/>
      <c r="L107" s="51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35" customFormat="1" ht="16.5" customHeight="1">
      <c r="A108" s="29"/>
      <c r="B108" s="30"/>
      <c r="C108" s="29"/>
      <c r="D108" s="29"/>
      <c r="E108" s="124" t="str">
        <f>E7</f>
        <v>ČOV Krásné Loučky</v>
      </c>
      <c r="F108" s="125"/>
      <c r="G108" s="125"/>
      <c r="H108" s="125"/>
      <c r="I108" s="29"/>
      <c r="J108" s="29"/>
      <c r="K108" s="29"/>
      <c r="L108" s="51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35" customFormat="1" ht="12" customHeight="1">
      <c r="A109" s="29"/>
      <c r="B109" s="30"/>
      <c r="C109" s="25" t="s">
        <v>90</v>
      </c>
      <c r="D109" s="29"/>
      <c r="E109" s="29"/>
      <c r="F109" s="29"/>
      <c r="G109" s="29"/>
      <c r="H109" s="29"/>
      <c r="I109" s="29"/>
      <c r="J109" s="29"/>
      <c r="K109" s="29"/>
      <c r="L109" s="51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35" customFormat="1" ht="16.5" customHeight="1">
      <c r="A110" s="29"/>
      <c r="B110" s="30"/>
      <c r="C110" s="29"/>
      <c r="D110" s="29"/>
      <c r="E110" s="65" t="str">
        <f>E9</f>
        <v>ON - Ostatní náklady</v>
      </c>
      <c r="F110" s="126"/>
      <c r="G110" s="126"/>
      <c r="H110" s="126"/>
      <c r="I110" s="29"/>
      <c r="J110" s="29"/>
      <c r="K110" s="29"/>
      <c r="L110" s="51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35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51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35" customFormat="1" ht="12" customHeight="1">
      <c r="A112" s="29"/>
      <c r="B112" s="30"/>
      <c r="C112" s="25" t="s">
        <v>18</v>
      </c>
      <c r="D112" s="29"/>
      <c r="E112" s="29"/>
      <c r="F112" s="26" t="str">
        <f>F12</f>
        <v>Krásné Loučky, Krnov</v>
      </c>
      <c r="G112" s="29"/>
      <c r="H112" s="29"/>
      <c r="I112" s="25" t="s">
        <v>20</v>
      </c>
      <c r="J112" s="151" t="str">
        <f>IF(J12="","",J12)</f>
        <v>Vyplň údaj</v>
      </c>
      <c r="K112" s="29"/>
      <c r="L112" s="51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35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51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35" customFormat="1" ht="15.2" customHeight="1">
      <c r="A114" s="29"/>
      <c r="B114" s="30"/>
      <c r="C114" s="25" t="s">
        <v>21</v>
      </c>
      <c r="D114" s="29"/>
      <c r="E114" s="29"/>
      <c r="F114" s="26" t="str">
        <f>E15</f>
        <v xml:space="preserve"> </v>
      </c>
      <c r="G114" s="29"/>
      <c r="H114" s="29"/>
      <c r="I114" s="25" t="s">
        <v>25</v>
      </c>
      <c r="J114" s="152" t="str">
        <f>E21</f>
        <v xml:space="preserve"> Akvopro, s.r.o.</v>
      </c>
      <c r="K114" s="29"/>
      <c r="L114" s="51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35" customFormat="1" ht="15.2" customHeight="1">
      <c r="A115" s="29"/>
      <c r="B115" s="30"/>
      <c r="C115" s="25" t="s">
        <v>630</v>
      </c>
      <c r="D115" s="29"/>
      <c r="E115" s="29"/>
      <c r="F115" s="26" t="str">
        <f>IF(E18="","",E18)</f>
        <v>Vyplň údaj</v>
      </c>
      <c r="G115" s="29"/>
      <c r="H115" s="29"/>
      <c r="I115" s="25" t="s">
        <v>28</v>
      </c>
      <c r="J115" s="152" t="str">
        <f>E24</f>
        <v xml:space="preserve"> </v>
      </c>
      <c r="K115" s="29"/>
      <c r="L115" s="51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35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51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73" customFormat="1" ht="29.25" customHeight="1">
      <c r="A117" s="166"/>
      <c r="B117" s="167"/>
      <c r="C117" s="168" t="s">
        <v>104</v>
      </c>
      <c r="D117" s="169" t="s">
        <v>54</v>
      </c>
      <c r="E117" s="169" t="s">
        <v>50</v>
      </c>
      <c r="F117" s="169" t="s">
        <v>51</v>
      </c>
      <c r="G117" s="169" t="s">
        <v>105</v>
      </c>
      <c r="H117" s="169" t="s">
        <v>106</v>
      </c>
      <c r="I117" s="169" t="s">
        <v>107</v>
      </c>
      <c r="J117" s="170" t="s">
        <v>95</v>
      </c>
      <c r="K117" s="171" t="s">
        <v>108</v>
      </c>
      <c r="L117" s="172"/>
      <c r="M117" s="86" t="s">
        <v>1</v>
      </c>
      <c r="N117" s="87" t="s">
        <v>34</v>
      </c>
      <c r="O117" s="87" t="s">
        <v>109</v>
      </c>
      <c r="P117" s="87" t="s">
        <v>110</v>
      </c>
      <c r="Q117" s="87" t="s">
        <v>111</v>
      </c>
      <c r="R117" s="87" t="s">
        <v>112</v>
      </c>
      <c r="S117" s="87" t="s">
        <v>113</v>
      </c>
      <c r="T117" s="88" t="s">
        <v>114</v>
      </c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65" s="35" customFormat="1" ht="22.9" customHeight="1">
      <c r="A118" s="29"/>
      <c r="B118" s="30"/>
      <c r="C118" s="94" t="s">
        <v>115</v>
      </c>
      <c r="D118" s="29"/>
      <c r="E118" s="29"/>
      <c r="F118" s="29"/>
      <c r="G118" s="29"/>
      <c r="H118" s="29"/>
      <c r="I118" s="29"/>
      <c r="J118" s="174">
        <f>BK118</f>
        <v>0</v>
      </c>
      <c r="K118" s="29"/>
      <c r="L118" s="30"/>
      <c r="M118" s="89"/>
      <c r="N118" s="73"/>
      <c r="O118" s="90"/>
      <c r="P118" s="175">
        <f>P119</f>
        <v>0</v>
      </c>
      <c r="Q118" s="90"/>
      <c r="R118" s="175">
        <f>R119</f>
        <v>0</v>
      </c>
      <c r="S118" s="90"/>
      <c r="T118" s="176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2" t="s">
        <v>68</v>
      </c>
      <c r="AU118" s="12" t="s">
        <v>97</v>
      </c>
      <c r="BK118" s="177">
        <f>BK119</f>
        <v>0</v>
      </c>
    </row>
    <row r="119" spans="1:65" s="178" customFormat="1" ht="25.9" customHeight="1">
      <c r="B119" s="179"/>
      <c r="D119" s="180" t="s">
        <v>68</v>
      </c>
      <c r="E119" s="181" t="s">
        <v>232</v>
      </c>
      <c r="F119" s="181" t="s">
        <v>344</v>
      </c>
      <c r="J119" s="182">
        <f>BK119</f>
        <v>0</v>
      </c>
      <c r="L119" s="179"/>
      <c r="M119" s="183"/>
      <c r="N119" s="184"/>
      <c r="O119" s="184"/>
      <c r="P119" s="185">
        <f>P120</f>
        <v>0</v>
      </c>
      <c r="Q119" s="184"/>
      <c r="R119" s="185">
        <f>R120</f>
        <v>0</v>
      </c>
      <c r="S119" s="184"/>
      <c r="T119" s="186">
        <f>T120</f>
        <v>0</v>
      </c>
      <c r="AR119" s="180" t="s">
        <v>132</v>
      </c>
      <c r="AT119" s="187" t="s">
        <v>68</v>
      </c>
      <c r="AU119" s="187" t="s">
        <v>69</v>
      </c>
      <c r="AY119" s="180" t="s">
        <v>117</v>
      </c>
      <c r="BK119" s="188">
        <f>BK120</f>
        <v>0</v>
      </c>
    </row>
    <row r="120" spans="1:65" s="178" customFormat="1" ht="22.9" customHeight="1">
      <c r="B120" s="179"/>
      <c r="D120" s="180" t="s">
        <v>68</v>
      </c>
      <c r="E120" s="189" t="s">
        <v>609</v>
      </c>
      <c r="F120" s="189" t="s">
        <v>610</v>
      </c>
      <c r="J120" s="190">
        <f>BK120</f>
        <v>0</v>
      </c>
      <c r="L120" s="179"/>
      <c r="M120" s="183"/>
      <c r="N120" s="184"/>
      <c r="O120" s="184"/>
      <c r="P120" s="185">
        <f>SUM(P121:P130)</f>
        <v>0</v>
      </c>
      <c r="Q120" s="184"/>
      <c r="R120" s="185">
        <f>SUM(R121:R130)</f>
        <v>0</v>
      </c>
      <c r="S120" s="184"/>
      <c r="T120" s="186">
        <f>SUM(T121:T130)</f>
        <v>0</v>
      </c>
      <c r="AR120" s="180" t="s">
        <v>132</v>
      </c>
      <c r="AT120" s="187" t="s">
        <v>68</v>
      </c>
      <c r="AU120" s="187" t="s">
        <v>6</v>
      </c>
      <c r="AY120" s="180" t="s">
        <v>117</v>
      </c>
      <c r="BK120" s="188">
        <f>SUM(BK121:BK130)</f>
        <v>0</v>
      </c>
    </row>
    <row r="121" spans="1:65" s="35" customFormat="1" ht="14.45" customHeight="1">
      <c r="A121" s="29"/>
      <c r="B121" s="30"/>
      <c r="C121" s="191" t="s">
        <v>6</v>
      </c>
      <c r="D121" s="191" t="s">
        <v>120</v>
      </c>
      <c r="E121" s="192" t="s">
        <v>611</v>
      </c>
      <c r="F121" s="193" t="s">
        <v>612</v>
      </c>
      <c r="G121" s="194" t="s">
        <v>129</v>
      </c>
      <c r="H121" s="195">
        <v>1</v>
      </c>
      <c r="I121" s="2">
        <v>0</v>
      </c>
      <c r="J121" s="196">
        <f>ROUND(I121*H121,0)</f>
        <v>0</v>
      </c>
      <c r="K121" s="197"/>
      <c r="L121" s="30"/>
      <c r="M121" s="198" t="s">
        <v>1</v>
      </c>
      <c r="N121" s="199" t="s">
        <v>35</v>
      </c>
      <c r="O121" s="200">
        <v>0</v>
      </c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202" t="s">
        <v>351</v>
      </c>
      <c r="AT121" s="202" t="s">
        <v>120</v>
      </c>
      <c r="AU121" s="202" t="s">
        <v>78</v>
      </c>
      <c r="AY121" s="12" t="s">
        <v>117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2" t="s">
        <v>6</v>
      </c>
      <c r="BK121" s="203">
        <f>ROUND(I121*H121,0)</f>
        <v>0</v>
      </c>
      <c r="BL121" s="12" t="s">
        <v>351</v>
      </c>
      <c r="BM121" s="202" t="s">
        <v>613</v>
      </c>
    </row>
    <row r="122" spans="1:65" s="35" customFormat="1">
      <c r="A122" s="29"/>
      <c r="B122" s="30"/>
      <c r="C122" s="29"/>
      <c r="D122" s="204" t="s">
        <v>125</v>
      </c>
      <c r="E122" s="29"/>
      <c r="F122" s="205" t="s">
        <v>612</v>
      </c>
      <c r="G122" s="29"/>
      <c r="H122" s="29"/>
      <c r="I122" s="6"/>
      <c r="J122" s="29"/>
      <c r="K122" s="29"/>
      <c r="L122" s="30"/>
      <c r="M122" s="206"/>
      <c r="N122" s="207"/>
      <c r="O122" s="77"/>
      <c r="P122" s="77"/>
      <c r="Q122" s="77"/>
      <c r="R122" s="77"/>
      <c r="S122" s="77"/>
      <c r="T122" s="78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2" t="s">
        <v>125</v>
      </c>
      <c r="AU122" s="12" t="s">
        <v>78</v>
      </c>
    </row>
    <row r="123" spans="1:65" s="35" customFormat="1" ht="14.45" customHeight="1">
      <c r="A123" s="29"/>
      <c r="B123" s="30"/>
      <c r="C123" s="191" t="s">
        <v>78</v>
      </c>
      <c r="D123" s="191" t="s">
        <v>120</v>
      </c>
      <c r="E123" s="192" t="s">
        <v>614</v>
      </c>
      <c r="F123" s="193" t="s">
        <v>615</v>
      </c>
      <c r="G123" s="194" t="s">
        <v>129</v>
      </c>
      <c r="H123" s="195">
        <v>1</v>
      </c>
      <c r="I123" s="2">
        <v>0</v>
      </c>
      <c r="J123" s="196">
        <f>ROUND(I123*H123,0)</f>
        <v>0</v>
      </c>
      <c r="K123" s="197"/>
      <c r="L123" s="30"/>
      <c r="M123" s="198" t="s">
        <v>1</v>
      </c>
      <c r="N123" s="199" t="s">
        <v>35</v>
      </c>
      <c r="O123" s="200">
        <v>0</v>
      </c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202" t="s">
        <v>351</v>
      </c>
      <c r="AT123" s="202" t="s">
        <v>120</v>
      </c>
      <c r="AU123" s="202" t="s">
        <v>78</v>
      </c>
      <c r="AY123" s="12" t="s">
        <v>117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2" t="s">
        <v>6</v>
      </c>
      <c r="BK123" s="203">
        <f>ROUND(I123*H123,0)</f>
        <v>0</v>
      </c>
      <c r="BL123" s="12" t="s">
        <v>351</v>
      </c>
      <c r="BM123" s="202" t="s">
        <v>616</v>
      </c>
    </row>
    <row r="124" spans="1:65" s="35" customFormat="1">
      <c r="A124" s="29"/>
      <c r="B124" s="30"/>
      <c r="C124" s="29"/>
      <c r="D124" s="204" t="s">
        <v>125</v>
      </c>
      <c r="E124" s="29"/>
      <c r="F124" s="205" t="s">
        <v>615</v>
      </c>
      <c r="G124" s="29"/>
      <c r="H124" s="29"/>
      <c r="I124" s="6"/>
      <c r="J124" s="29"/>
      <c r="K124" s="29"/>
      <c r="L124" s="30"/>
      <c r="M124" s="206"/>
      <c r="N124" s="207"/>
      <c r="O124" s="77"/>
      <c r="P124" s="77"/>
      <c r="Q124" s="77"/>
      <c r="R124" s="77"/>
      <c r="S124" s="77"/>
      <c r="T124" s="78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2" t="s">
        <v>125</v>
      </c>
      <c r="AU124" s="12" t="s">
        <v>78</v>
      </c>
    </row>
    <row r="125" spans="1:65" s="35" customFormat="1" ht="14.45" customHeight="1">
      <c r="A125" s="29"/>
      <c r="B125" s="30"/>
      <c r="C125" s="191" t="s">
        <v>132</v>
      </c>
      <c r="D125" s="191" t="s">
        <v>120</v>
      </c>
      <c r="E125" s="192" t="s">
        <v>617</v>
      </c>
      <c r="F125" s="193" t="s">
        <v>618</v>
      </c>
      <c r="G125" s="194" t="s">
        <v>129</v>
      </c>
      <c r="H125" s="195">
        <v>1</v>
      </c>
      <c r="I125" s="2">
        <v>0</v>
      </c>
      <c r="J125" s="196">
        <f>ROUND(I125*H125,0)</f>
        <v>0</v>
      </c>
      <c r="K125" s="197"/>
      <c r="L125" s="30"/>
      <c r="M125" s="198" t="s">
        <v>1</v>
      </c>
      <c r="N125" s="199" t="s">
        <v>35</v>
      </c>
      <c r="O125" s="200">
        <v>0</v>
      </c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202" t="s">
        <v>351</v>
      </c>
      <c r="AT125" s="202" t="s">
        <v>120</v>
      </c>
      <c r="AU125" s="202" t="s">
        <v>78</v>
      </c>
      <c r="AY125" s="12" t="s">
        <v>117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2" t="s">
        <v>6</v>
      </c>
      <c r="BK125" s="203">
        <f>ROUND(I125*H125,0)</f>
        <v>0</v>
      </c>
      <c r="BL125" s="12" t="s">
        <v>351</v>
      </c>
      <c r="BM125" s="202" t="s">
        <v>619</v>
      </c>
    </row>
    <row r="126" spans="1:65" s="35" customFormat="1">
      <c r="A126" s="29"/>
      <c r="B126" s="30"/>
      <c r="C126" s="29"/>
      <c r="D126" s="204" t="s">
        <v>125</v>
      </c>
      <c r="E126" s="29"/>
      <c r="F126" s="205" t="s">
        <v>618</v>
      </c>
      <c r="G126" s="29"/>
      <c r="H126" s="29"/>
      <c r="I126" s="6"/>
      <c r="J126" s="29"/>
      <c r="K126" s="29"/>
      <c r="L126" s="30"/>
      <c r="M126" s="206"/>
      <c r="N126" s="207"/>
      <c r="O126" s="77"/>
      <c r="P126" s="77"/>
      <c r="Q126" s="77"/>
      <c r="R126" s="77"/>
      <c r="S126" s="77"/>
      <c r="T126" s="78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2" t="s">
        <v>125</v>
      </c>
      <c r="AU126" s="12" t="s">
        <v>78</v>
      </c>
    </row>
    <row r="127" spans="1:65" s="35" customFormat="1" ht="14.45" customHeight="1">
      <c r="A127" s="29"/>
      <c r="B127" s="30"/>
      <c r="C127" s="191" t="s">
        <v>137</v>
      </c>
      <c r="D127" s="191" t="s">
        <v>120</v>
      </c>
      <c r="E127" s="192" t="s">
        <v>620</v>
      </c>
      <c r="F127" s="193" t="s">
        <v>621</v>
      </c>
      <c r="G127" s="194" t="s">
        <v>129</v>
      </c>
      <c r="H127" s="195">
        <v>1</v>
      </c>
      <c r="I127" s="2">
        <v>0</v>
      </c>
      <c r="J127" s="196">
        <f>ROUND(I127*H127,0)</f>
        <v>0</v>
      </c>
      <c r="K127" s="197"/>
      <c r="L127" s="30"/>
      <c r="M127" s="198" t="s">
        <v>1</v>
      </c>
      <c r="N127" s="199" t="s">
        <v>35</v>
      </c>
      <c r="O127" s="200">
        <v>0</v>
      </c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202" t="s">
        <v>351</v>
      </c>
      <c r="AT127" s="202" t="s">
        <v>120</v>
      </c>
      <c r="AU127" s="202" t="s">
        <v>78</v>
      </c>
      <c r="AY127" s="12" t="s">
        <v>117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2" t="s">
        <v>6</v>
      </c>
      <c r="BK127" s="203">
        <f>ROUND(I127*H127,0)</f>
        <v>0</v>
      </c>
      <c r="BL127" s="12" t="s">
        <v>351</v>
      </c>
      <c r="BM127" s="202" t="s">
        <v>622</v>
      </c>
    </row>
    <row r="128" spans="1:65" s="35" customFormat="1">
      <c r="A128" s="29"/>
      <c r="B128" s="30"/>
      <c r="C128" s="29"/>
      <c r="D128" s="204" t="s">
        <v>125</v>
      </c>
      <c r="E128" s="29"/>
      <c r="F128" s="205" t="s">
        <v>621</v>
      </c>
      <c r="G128" s="29"/>
      <c r="H128" s="29"/>
      <c r="I128" s="6"/>
      <c r="J128" s="29"/>
      <c r="K128" s="29"/>
      <c r="L128" s="30"/>
      <c r="M128" s="206"/>
      <c r="N128" s="207"/>
      <c r="O128" s="77"/>
      <c r="P128" s="77"/>
      <c r="Q128" s="77"/>
      <c r="R128" s="77"/>
      <c r="S128" s="77"/>
      <c r="T128" s="78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2" t="s">
        <v>125</v>
      </c>
      <c r="AU128" s="12" t="s">
        <v>78</v>
      </c>
    </row>
    <row r="129" spans="1:65" s="35" customFormat="1" ht="14.45" customHeight="1">
      <c r="A129" s="29"/>
      <c r="B129" s="30"/>
      <c r="C129" s="191" t="s">
        <v>142</v>
      </c>
      <c r="D129" s="191" t="s">
        <v>120</v>
      </c>
      <c r="E129" s="192" t="s">
        <v>623</v>
      </c>
      <c r="F129" s="193" t="s">
        <v>624</v>
      </c>
      <c r="G129" s="194" t="s">
        <v>129</v>
      </c>
      <c r="H129" s="195">
        <v>1</v>
      </c>
      <c r="I129" s="2">
        <v>0</v>
      </c>
      <c r="J129" s="196">
        <f>ROUND(I129*H129,0)</f>
        <v>0</v>
      </c>
      <c r="K129" s="197"/>
      <c r="L129" s="30"/>
      <c r="M129" s="198" t="s">
        <v>1</v>
      </c>
      <c r="N129" s="199" t="s">
        <v>35</v>
      </c>
      <c r="O129" s="200">
        <v>0</v>
      </c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202" t="s">
        <v>6</v>
      </c>
      <c r="AT129" s="202" t="s">
        <v>120</v>
      </c>
      <c r="AU129" s="202" t="s">
        <v>78</v>
      </c>
      <c r="AY129" s="12" t="s">
        <v>117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2" t="s">
        <v>6</v>
      </c>
      <c r="BK129" s="203">
        <f>ROUND(I129*H129,0)</f>
        <v>0</v>
      </c>
      <c r="BL129" s="12" t="s">
        <v>6</v>
      </c>
      <c r="BM129" s="202" t="s">
        <v>625</v>
      </c>
    </row>
    <row r="130" spans="1:65" s="35" customFormat="1">
      <c r="A130" s="29"/>
      <c r="B130" s="30"/>
      <c r="C130" s="29"/>
      <c r="D130" s="204" t="s">
        <v>125</v>
      </c>
      <c r="E130" s="29"/>
      <c r="F130" s="205" t="s">
        <v>626</v>
      </c>
      <c r="G130" s="29"/>
      <c r="H130" s="29"/>
      <c r="I130" s="29"/>
      <c r="J130" s="29"/>
      <c r="K130" s="29"/>
      <c r="L130" s="30"/>
      <c r="M130" s="218"/>
      <c r="N130" s="219"/>
      <c r="O130" s="220"/>
      <c r="P130" s="220"/>
      <c r="Q130" s="220"/>
      <c r="R130" s="220"/>
      <c r="S130" s="220"/>
      <c r="T130" s="221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2" t="s">
        <v>125</v>
      </c>
      <c r="AU130" s="12" t="s">
        <v>78</v>
      </c>
    </row>
    <row r="131" spans="1:65" s="35" customFormat="1" ht="6.95" customHeight="1">
      <c r="A131" s="29"/>
      <c r="B131" s="56"/>
      <c r="C131" s="57"/>
      <c r="D131" s="57"/>
      <c r="E131" s="57"/>
      <c r="F131" s="57"/>
      <c r="G131" s="57"/>
      <c r="H131" s="57"/>
      <c r="I131" s="57"/>
      <c r="J131" s="57"/>
      <c r="K131" s="57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sheetProtection algorithmName="SHA-512" hashValue="E11oCo0s3NOInUlDwe05IPiCAUF5AkMd5K33lhIQ6Wde8oRr1jud9lGsQdWMCKAdZ67H+5aajOJV4e2bVXPXmg==" saltValue="ZshOetl/qv2VR8F7APlwIA==" spinCount="100000" sheet="1" objects="1" scenarios="1"/>
  <autoFilter ref="C117:K130" xr:uid="{00000000-0009-0000-0000-000004000000}"/>
  <mergeCells count="8">
    <mergeCell ref="E108:H108"/>
    <mergeCell ref="E110:H11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PS 01 - Technologické vys...</vt:lpstr>
      <vt:lpstr>PS 02 - Technologická ele...</vt:lpstr>
      <vt:lpstr>SO 01 - Stavební část</vt:lpstr>
      <vt:lpstr>ON - Ostatní náklady</vt:lpstr>
      <vt:lpstr>'ON - Ostatní náklady'!Názvy_tisku</vt:lpstr>
      <vt:lpstr>'PS 01 - Technologické vys...'!Názvy_tisku</vt:lpstr>
      <vt:lpstr>'PS 02 - Technologická ele...'!Názvy_tisku</vt:lpstr>
      <vt:lpstr>'Rekapitulace stavby'!Názvy_tisku</vt:lpstr>
      <vt:lpstr>'SO 01 - Stavební část'!Názvy_tisku</vt:lpstr>
      <vt:lpstr>'ON - Ostatní náklady'!Oblast_tisku</vt:lpstr>
      <vt:lpstr>'PS 01 - Technologické vys...'!Oblast_tisku</vt:lpstr>
      <vt:lpstr>'PS 02 - Technologická ele...'!Oblast_tisku</vt:lpstr>
      <vt:lpstr>'Rekapitulace stavby'!Oblast_tisku</vt:lpstr>
      <vt:lpstr>'SO 01 - Stavební část'!Oblast_tisku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Vyškovský</dc:creator>
  <cp:lastModifiedBy>Michal Tošenovský</cp:lastModifiedBy>
  <dcterms:created xsi:type="dcterms:W3CDTF">2020-11-25T14:44:45Z</dcterms:created>
  <dcterms:modified xsi:type="dcterms:W3CDTF">2021-09-02T11:54:45Z</dcterms:modified>
</cp:coreProperties>
</file>