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ravecz\Desktop\"/>
    </mc:Choice>
  </mc:AlternateContent>
  <bookViews>
    <workbookView xWindow="-12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 101 SO 101 Pol" sheetId="12" r:id="rId4"/>
    <sheet name="VRN VRN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101 SO 101 Pol'!$1:$7</definedName>
    <definedName name="_xlnm.Print_Titles" localSheetId="4">'VRN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101 SO 101 Pol'!$A$1:$X$128</definedName>
    <definedName name="_xlnm.Print_Area" localSheetId="1">Stavba!$A$1:$J$58</definedName>
    <definedName name="_xlnm.Print_Area" localSheetId="4">'VRN VRN Pol'!$A$1:$X$38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I52" i="1"/>
  <c r="G44" i="1"/>
  <c r="F44" i="1"/>
  <c r="G43" i="1"/>
  <c r="F43" i="1"/>
  <c r="G42" i="1"/>
  <c r="F42" i="1"/>
  <c r="G41" i="1"/>
  <c r="F41" i="1"/>
  <c r="G39" i="1"/>
  <c r="F39" i="1"/>
  <c r="G37" i="13"/>
  <c r="BA33" i="13"/>
  <c r="BA28" i="13"/>
  <c r="BA27" i="13"/>
  <c r="BA23" i="13"/>
  <c r="BA16" i="13"/>
  <c r="BA11" i="13"/>
  <c r="G9" i="13"/>
  <c r="I9" i="13"/>
  <c r="K9" i="13"/>
  <c r="K8" i="13" s="1"/>
  <c r="M9" i="13"/>
  <c r="O9" i="13"/>
  <c r="Q9" i="13"/>
  <c r="V9" i="13"/>
  <c r="V8" i="13" s="1"/>
  <c r="G15" i="13"/>
  <c r="I15" i="13"/>
  <c r="K15" i="13"/>
  <c r="M15" i="13"/>
  <c r="O15" i="13"/>
  <c r="Q15" i="13"/>
  <c r="V15" i="13"/>
  <c r="G19" i="13"/>
  <c r="AF37" i="13" s="1"/>
  <c r="I19" i="13"/>
  <c r="K19" i="13"/>
  <c r="O19" i="13"/>
  <c r="O8" i="13" s="1"/>
  <c r="Q19" i="13"/>
  <c r="V19" i="13"/>
  <c r="G26" i="13"/>
  <c r="M26" i="13" s="1"/>
  <c r="I26" i="13"/>
  <c r="I8" i="13" s="1"/>
  <c r="K26" i="13"/>
  <c r="O26" i="13"/>
  <c r="Q26" i="13"/>
  <c r="Q8" i="13" s="1"/>
  <c r="V26" i="13"/>
  <c r="G31" i="13"/>
  <c r="I31" i="13"/>
  <c r="K31" i="13"/>
  <c r="O31" i="13"/>
  <c r="Q31" i="13"/>
  <c r="V31" i="13"/>
  <c r="G32" i="13"/>
  <c r="I32" i="13"/>
  <c r="K32" i="13"/>
  <c r="M32" i="13"/>
  <c r="M31" i="13" s="1"/>
  <c r="O32" i="13"/>
  <c r="Q32" i="13"/>
  <c r="V32" i="13"/>
  <c r="AE37" i="13"/>
  <c r="G127" i="12"/>
  <c r="BA122" i="12"/>
  <c r="BA79" i="12"/>
  <c r="BA74" i="12"/>
  <c r="BA73" i="12"/>
  <c r="BA33" i="12"/>
  <c r="BA28" i="12"/>
  <c r="G9" i="12"/>
  <c r="M9" i="12" s="1"/>
  <c r="I9" i="12"/>
  <c r="K9" i="12"/>
  <c r="K8" i="12" s="1"/>
  <c r="O9" i="12"/>
  <c r="Q9" i="12"/>
  <c r="V9" i="12"/>
  <c r="V8" i="12" s="1"/>
  <c r="G12" i="12"/>
  <c r="I12" i="12"/>
  <c r="K12" i="12"/>
  <c r="M12" i="12"/>
  <c r="O12" i="12"/>
  <c r="Q12" i="12"/>
  <c r="V12" i="12"/>
  <c r="G15" i="12"/>
  <c r="G8" i="12" s="1"/>
  <c r="I15" i="12"/>
  <c r="K15" i="12"/>
  <c r="O15" i="12"/>
  <c r="O8" i="12" s="1"/>
  <c r="Q15" i="12"/>
  <c r="V15" i="12"/>
  <c r="G18" i="12"/>
  <c r="M18" i="12" s="1"/>
  <c r="I18" i="12"/>
  <c r="I8" i="12" s="1"/>
  <c r="K18" i="12"/>
  <c r="O18" i="12"/>
  <c r="Q18" i="12"/>
  <c r="Q8" i="12" s="1"/>
  <c r="V18" i="12"/>
  <c r="G23" i="12"/>
  <c r="M23" i="12" s="1"/>
  <c r="I23" i="12"/>
  <c r="K23" i="12"/>
  <c r="O23" i="12"/>
  <c r="Q23" i="12"/>
  <c r="V23" i="12"/>
  <c r="G27" i="12"/>
  <c r="I27" i="12"/>
  <c r="K27" i="12"/>
  <c r="M27" i="12"/>
  <c r="O27" i="12"/>
  <c r="Q27" i="12"/>
  <c r="V27" i="12"/>
  <c r="G36" i="12"/>
  <c r="M36" i="12" s="1"/>
  <c r="I36" i="12"/>
  <c r="K36" i="12"/>
  <c r="O36" i="12"/>
  <c r="Q36" i="12"/>
  <c r="V36" i="12"/>
  <c r="G40" i="12"/>
  <c r="M40" i="12" s="1"/>
  <c r="I40" i="12"/>
  <c r="K40" i="12"/>
  <c r="O40" i="12"/>
  <c r="Q40" i="12"/>
  <c r="V40" i="12"/>
  <c r="G44" i="12"/>
  <c r="M44" i="12" s="1"/>
  <c r="I44" i="12"/>
  <c r="K44" i="12"/>
  <c r="O44" i="12"/>
  <c r="Q44" i="12"/>
  <c r="V44" i="12"/>
  <c r="G48" i="12"/>
  <c r="G47" i="12" s="1"/>
  <c r="I48" i="12"/>
  <c r="I47" i="12" s="1"/>
  <c r="K48" i="12"/>
  <c r="O48" i="12"/>
  <c r="O47" i="12" s="1"/>
  <c r="Q48" i="12"/>
  <c r="Q47" i="12" s="1"/>
  <c r="V48" i="12"/>
  <c r="G51" i="12"/>
  <c r="M51" i="12" s="1"/>
  <c r="I51" i="12"/>
  <c r="K51" i="12"/>
  <c r="O51" i="12"/>
  <c r="Q51" i="12"/>
  <c r="V51" i="12"/>
  <c r="G54" i="12"/>
  <c r="I54" i="12"/>
  <c r="K54" i="12"/>
  <c r="K47" i="12" s="1"/>
  <c r="M54" i="12"/>
  <c r="O54" i="12"/>
  <c r="Q54" i="12"/>
  <c r="V54" i="12"/>
  <c r="V47" i="12" s="1"/>
  <c r="G58" i="12"/>
  <c r="I58" i="12"/>
  <c r="K58" i="12"/>
  <c r="M58" i="12"/>
  <c r="O58" i="12"/>
  <c r="Q58" i="12"/>
  <c r="V58" i="12"/>
  <c r="G62" i="12"/>
  <c r="M62" i="12" s="1"/>
  <c r="I62" i="12"/>
  <c r="K62" i="12"/>
  <c r="O62" i="12"/>
  <c r="Q62" i="12"/>
  <c r="V62" i="12"/>
  <c r="G66" i="12"/>
  <c r="M66" i="12" s="1"/>
  <c r="I66" i="12"/>
  <c r="K66" i="12"/>
  <c r="O66" i="12"/>
  <c r="Q66" i="12"/>
  <c r="V66" i="12"/>
  <c r="G69" i="12"/>
  <c r="I69" i="12"/>
  <c r="K69" i="12"/>
  <c r="M69" i="12"/>
  <c r="O69" i="12"/>
  <c r="Q69" i="12"/>
  <c r="V69" i="12"/>
  <c r="G72" i="12"/>
  <c r="I72" i="12"/>
  <c r="K72" i="12"/>
  <c r="M72" i="12"/>
  <c r="O72" i="12"/>
  <c r="Q72" i="12"/>
  <c r="V72" i="12"/>
  <c r="G78" i="12"/>
  <c r="M78" i="12" s="1"/>
  <c r="I78" i="12"/>
  <c r="K78" i="12"/>
  <c r="O78" i="12"/>
  <c r="Q78" i="12"/>
  <c r="V78" i="12"/>
  <c r="G82" i="12"/>
  <c r="M82" i="12" s="1"/>
  <c r="I82" i="12"/>
  <c r="K82" i="12"/>
  <c r="O82" i="12"/>
  <c r="Q82" i="12"/>
  <c r="V82" i="12"/>
  <c r="G85" i="12"/>
  <c r="I85" i="12"/>
  <c r="K85" i="12"/>
  <c r="M85" i="12"/>
  <c r="O85" i="12"/>
  <c r="Q85" i="12"/>
  <c r="V85" i="12"/>
  <c r="G88" i="12"/>
  <c r="I88" i="12"/>
  <c r="K88" i="12"/>
  <c r="M88" i="12"/>
  <c r="O88" i="12"/>
  <c r="Q88" i="12"/>
  <c r="V88" i="12"/>
  <c r="G91" i="12"/>
  <c r="M91" i="12" s="1"/>
  <c r="I91" i="12"/>
  <c r="K91" i="12"/>
  <c r="O91" i="12"/>
  <c r="Q91" i="12"/>
  <c r="V91" i="12"/>
  <c r="G94" i="12"/>
  <c r="M94" i="12" s="1"/>
  <c r="I94" i="12"/>
  <c r="K94" i="12"/>
  <c r="O94" i="12"/>
  <c r="Q94" i="12"/>
  <c r="V94" i="12"/>
  <c r="G97" i="12"/>
  <c r="I97" i="12"/>
  <c r="K97" i="12"/>
  <c r="M97" i="12"/>
  <c r="O97" i="12"/>
  <c r="Q97" i="12"/>
  <c r="V97" i="12"/>
  <c r="G101" i="12"/>
  <c r="G100" i="12" s="1"/>
  <c r="I101" i="12"/>
  <c r="I100" i="12" s="1"/>
  <c r="K101" i="12"/>
  <c r="O101" i="12"/>
  <c r="O100" i="12" s="1"/>
  <c r="Q101" i="12"/>
  <c r="Q100" i="12" s="1"/>
  <c r="V101" i="12"/>
  <c r="G105" i="12"/>
  <c r="M105" i="12" s="1"/>
  <c r="I105" i="12"/>
  <c r="K105" i="12"/>
  <c r="O105" i="12"/>
  <c r="Q105" i="12"/>
  <c r="V105" i="12"/>
  <c r="G109" i="12"/>
  <c r="I109" i="12"/>
  <c r="K109" i="12"/>
  <c r="K100" i="12" s="1"/>
  <c r="M109" i="12"/>
  <c r="O109" i="12"/>
  <c r="Q109" i="12"/>
  <c r="V109" i="12"/>
  <c r="V100" i="12" s="1"/>
  <c r="K113" i="12"/>
  <c r="V113" i="12"/>
  <c r="G114" i="12"/>
  <c r="G113" i="12" s="1"/>
  <c r="I114" i="12"/>
  <c r="I113" i="12" s="1"/>
  <c r="K114" i="12"/>
  <c r="O114" i="12"/>
  <c r="O113" i="12" s="1"/>
  <c r="Q114" i="12"/>
  <c r="Q113" i="12" s="1"/>
  <c r="V114" i="12"/>
  <c r="I117" i="12"/>
  <c r="Q117" i="12"/>
  <c r="G118" i="12"/>
  <c r="I118" i="12"/>
  <c r="K118" i="12"/>
  <c r="K117" i="12" s="1"/>
  <c r="M118" i="12"/>
  <c r="M117" i="12" s="1"/>
  <c r="O118" i="12"/>
  <c r="Q118" i="12"/>
  <c r="V118" i="12"/>
  <c r="V117" i="12" s="1"/>
  <c r="G120" i="12"/>
  <c r="I120" i="12"/>
  <c r="K120" i="12"/>
  <c r="M120" i="12"/>
  <c r="O120" i="12"/>
  <c r="Q120" i="12"/>
  <c r="V120" i="12"/>
  <c r="G124" i="12"/>
  <c r="M124" i="12" s="1"/>
  <c r="I124" i="12"/>
  <c r="K124" i="12"/>
  <c r="O124" i="12"/>
  <c r="O117" i="12" s="1"/>
  <c r="Q124" i="12"/>
  <c r="V124" i="12"/>
  <c r="AE127" i="12"/>
  <c r="AF127" i="12"/>
  <c r="I20" i="1"/>
  <c r="I19" i="1"/>
  <c r="I18" i="1"/>
  <c r="I17" i="1"/>
  <c r="I16" i="1"/>
  <c r="I58" i="1"/>
  <c r="J56" i="1" s="1"/>
  <c r="F45" i="1"/>
  <c r="G45" i="1"/>
  <c r="G25" i="1" s="1"/>
  <c r="A2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45" i="1" s="1"/>
  <c r="J53" i="1" l="1"/>
  <c r="J55" i="1"/>
  <c r="J57" i="1"/>
  <c r="J52" i="1"/>
  <c r="J54" i="1"/>
  <c r="G26" i="1"/>
  <c r="A26" i="1"/>
  <c r="G28" i="1"/>
  <c r="G23" i="1"/>
  <c r="M8" i="13"/>
  <c r="M19" i="13"/>
  <c r="G8" i="13"/>
  <c r="G117" i="12"/>
  <c r="M48" i="12"/>
  <c r="M47" i="12" s="1"/>
  <c r="M15" i="12"/>
  <c r="M8" i="12" s="1"/>
  <c r="M114" i="12"/>
  <c r="M113" i="12" s="1"/>
  <c r="M101" i="12"/>
  <c r="M100" i="12" s="1"/>
  <c r="J44" i="1"/>
  <c r="J40" i="1"/>
  <c r="J41" i="1"/>
  <c r="J42" i="1"/>
  <c r="J43" i="1"/>
  <c r="J39" i="1"/>
  <c r="J45" i="1" s="1"/>
  <c r="H45" i="1"/>
  <c r="I21" i="1"/>
  <c r="J28" i="1"/>
  <c r="J26" i="1"/>
  <c r="G38" i="1"/>
  <c r="F38" i="1"/>
  <c r="J23" i="1"/>
  <c r="J24" i="1"/>
  <c r="J25" i="1"/>
  <c r="J27" i="1"/>
  <c r="E24" i="1"/>
  <c r="E26" i="1"/>
  <c r="J58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Petr Guňka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Petr Guňka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<sst xmlns="http://schemas.openxmlformats.org/spreadsheetml/2006/main" count="661" uniqueCount="255">
  <si>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</si>
  <si>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</si>
  <si>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</si>
  <si>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</si>
  <si>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</si>
  <si>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</si>
  <si>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</si>
  <si>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</si>
  <si>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</si>
  <si>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</si>
  <si>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</si>
  <si>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</si>
  <si>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</si>
  <si>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</si>
  <si>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</si>
  <si>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</si>
  <si>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</si>
  <si>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</si>
  <si>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</si>
  <si>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</si>
  <si>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</si>
  <si>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</si>
  <si>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</si>
  <si>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</si>
  <si>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</si>
  <si>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</si>
  <si>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</si>
  <si>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</si>
  <si>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</si>
  <si>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</si>
  <si>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</si>
  <si>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</si>
  <si>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</si>
  <si>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</si>
  <si>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</si>
  <si>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</si>
  <si>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</si>
  <si>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</si>
  <si>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</si>
  <si>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</si>
  <si>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</si>
  <si>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</si>
  <si>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</si>
  <si>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</si>
  <si>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PG 12/19</t>
  </si>
  <si>
    <t>Rekonstrukce ulice mezi ulicemi K Lesu a Hájová, město Krnov</t>
  </si>
  <si>
    <t>Stavba</t>
  </si>
  <si>
    <t>Stavební objekt</t>
  </si>
  <si>
    <t>SO 101</t>
  </si>
  <si>
    <t>KOMUNIKACE</t>
  </si>
  <si>
    <t>VRN</t>
  </si>
  <si>
    <t>VEDLEJŠÍ ROZPOČTOVÉ NÁKLADY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</si>
  <si>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</si>
  <si>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</si>
  <si>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</si>
  <si>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</si>
  <si>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</si>
  <si>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</si>
  <si>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</si>
  <si>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</si>
  <si>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</si>
  <si>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</si>
  <si>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</si>
  <si>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</si>
  <si>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</si>
  <si>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</si>
  <si>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</si>
  <si>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</si>
  <si>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</si>
  <si>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</si>
  <si>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</si>
  <si>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</si>
  <si>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</si>
  <si>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</si>
  <si>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</si>
  <si>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</si>
  <si>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</si>
  <si>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</si>
  <si>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</si>
  <si>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</si>
  <si>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</si>
  <si>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</si>
  <si>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</si>
  <si>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</si>
  <si>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</si>
  <si>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</si>
  <si>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</si>
  <si>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</si>
  <si>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</si>
  <si>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</si>
  <si>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</si>
  <si>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</si>
  <si>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</si>
  <si>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</si>
  <si>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</si>
  <si>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</si>
  <si>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</si>
  <si>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113107630R00</t>
  </si>
  <si>
    <t>Odstranění podkladů nebo krytů z kameniva hrubého drceného, v ploše jednotlivě nad 50 m2, tloušťka vrstvy 300 mm</t>
  </si>
  <si>
    <t>m2</t>
  </si>
  <si>
    <t>822-1</t>
  </si>
  <si>
    <t>RTS 19/ II</t>
  </si>
  <si>
    <t>Práce</t>
  </si>
  <si>
    <t>POL1_</t>
  </si>
  <si>
    <t>ODSTARNĚNÍ STAV. KONSTRUKCE KOMUNIKACE : 90*1,1</t>
  </si>
  <si>
    <t>VV</t>
  </si>
  <si>
    <t>SPU</t>
  </si>
  <si>
    <t>113107643R00</t>
  </si>
  <si>
    <t>Odstranění podkladů nebo krytů z kameniva hrubého drceného, v ploše jednotlivě nad 50 m2, tloušťka vrstvy 430 mm</t>
  </si>
  <si>
    <t>ODSTRANĚNÍ STAV. KONSTRUKCE KOMUNIKACE : 285*1,1</t>
  </si>
  <si>
    <t>113108410R00</t>
  </si>
  <si>
    <t>Odstranění podkladů nebo krytů živičných, v ploše jednotlivě nad 50 m2, tloušťka vrstvy 100 mm</t>
  </si>
  <si>
    <t>ODSTRANĚNÍ STAV. KRYTU Z ŽIVICE : 90</t>
  </si>
  <si>
    <t>122201101R00</t>
  </si>
  <si>
    <t>Odkopávky a  prokopávky nezapažené v hornině 3_x000D_
 do 100 m3</t>
  </si>
  <si>
    <t>m3</t>
  </si>
  <si>
    <t>800-1</t>
  </si>
  <si>
    <t>s přehozením výkopku na vzdálenost do 3 m nebo s naložením na dopravní prostředek,</t>
  </si>
  <si>
    <t>SPI</t>
  </si>
  <si>
    <t>ODKOP PRO VJEZDY : 14*0,32</t>
  </si>
  <si>
    <t>ODKOP PRO VSTUPY : 4,50*0,3</t>
  </si>
  <si>
    <t>122201109R00</t>
  </si>
  <si>
    <t>Odkopávky a  prokopávky nezapažené v hornině 3_x000D_
 příplatek k cenám za lepivost horniny</t>
  </si>
  <si>
    <t>Odkaz na mn. položky pořadí 4 : 5,83000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</si>
  <si>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</si>
  <si>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</si>
  <si>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</si>
  <si>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vhodnou nenamrzavou zeminou</t>
  </si>
  <si>
    <t>POP</t>
  </si>
  <si>
    <t>(DLE ČSN 72 1002)</t>
  </si>
  <si>
    <t>nebo ŠDA fr.0/32 mm</t>
  </si>
  <si>
    <t/>
  </si>
  <si>
    <t>(DO CENYJSOU ZAPOČÍTÁNY I NÁKLADY NA NÁKUP CHYBĚJÍCÍHO MATERIÁLU VEČTETNĚ DOVOZU A ULOŽENÍ DO KOSTRUKCE)</t>
  </si>
  <si>
    <t>PŘEDPOKLÁDÁ SE 100% ZEMINY Z ODKOPÁVEK : 78,36*0,1*2</t>
  </si>
  <si>
    <t>180402112R00</t>
  </si>
  <si>
    <t>Založení trávníku parkový trávník, výsevem, na svahu přes 1:5 do 1:2</t>
  </si>
  <si>
    <t>823-1</t>
  </si>
  <si>
    <t>na půdě předem připravené s pokosením, naložením, odvozem odpadu do 20 km a se složením,</t>
  </si>
  <si>
    <t>74*0,5*2</t>
  </si>
  <si>
    <t>181101102R00</t>
  </si>
  <si>
    <t>Úprava pláně v zářezech v hornině 1 až 4, se zhutněním</t>
  </si>
  <si>
    <t>vyrovnáním výškových rozdílů, ploch vodorovných a ploch do sklonu 1 : 5.</t>
  </si>
  <si>
    <t>(285+90)*1,1</t>
  </si>
  <si>
    <t>00572400R</t>
  </si>
  <si>
    <t>směs travní parková, pro běžnou zátěž</t>
  </si>
  <si>
    <t>kg</t>
  </si>
  <si>
    <t>SPCM</t>
  </si>
  <si>
    <t>Specifikace</t>
  </si>
  <si>
    <t>POL3_</t>
  </si>
  <si>
    <t>74*0,015</t>
  </si>
  <si>
    <t>564851111R00</t>
  </si>
  <si>
    <t>Podklad ze štěrkodrti s rozprostřením a zhutněním frakce 0-63 mm, tloušťka po zhutnění 150 mm</t>
  </si>
  <si>
    <t>Podsyp ze štěrkodrti (ŠDA fr. 0/32  ČSN 736126)................……………………  tl. 150 mm 100 MPa : 375*1,1</t>
  </si>
  <si>
    <t>564861111R00</t>
  </si>
  <si>
    <t>Podklad ze štěrkodrti s rozprostřením a zhutněním frakce 0-63 mm, tloušťka po zhutnění 200 mm</t>
  </si>
  <si>
    <t>Podsyp ze štěrkodrti (ŠDA fr. 0/32  ČSN 736126)................…………………tl.  200 mm : 14+4,50</t>
  </si>
  <si>
    <t>564952111R00</t>
  </si>
  <si>
    <t>Podklad nebo kryt z mechanicky zpevněného kameniva (MZK) tloušťka po zhutnění 150 mm</t>
  </si>
  <si>
    <t>s rozprostřením a zhutněním</t>
  </si>
  <si>
    <t>MECHANICKY ZPEVNĚNÉ KAMENIVO (MZK) …....................................... tl. 150 mm 130 MPa : 375</t>
  </si>
  <si>
    <t>565161111R00</t>
  </si>
  <si>
    <t>Podklad z kameniva obaleného asfaltem ACP 16+ až ACP 22+, v pruhu šířky do 3 m, třídy 1, tloušťka po zhutnění 80 mm</t>
  </si>
  <si>
    <t>375</t>
  </si>
  <si>
    <t>573111112R00</t>
  </si>
  <si>
    <t>Postřik živičný infiltrační s posypem kamenivem v množství 1 kg/m2</t>
  </si>
  <si>
    <t>z asfaltu silničního</t>
  </si>
  <si>
    <t>Postřik živičný infiltrační z asfaltu v množství 0,50 – 0,70 kg/m2 dle ČSN EN 12271 : 375</t>
  </si>
  <si>
    <t>573211111R00</t>
  </si>
  <si>
    <t>Postřik živičný spojovací bez posypu kamenivem z asfaltu silničního, v množství od 0,5 do 0,7 kg/m2</t>
  </si>
  <si>
    <t>Postřik živičný spojovací z asfaltu v množství 0,30 – 0,50 kg/m2 dle ČSN EN 12271 : 375</t>
  </si>
  <si>
    <t>577142112R00</t>
  </si>
  <si>
    <t>Beton asfaltový s rozprostřením a zhutněním v pruhu šířky přes 3 m, ACO 11+ nebo ACO 16+, tloušťky 50 mm, plochy přes 1000 m2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</si>
  <si>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</si>
  <si>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</si>
  <si>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</si>
  <si>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Betonová zámková dlažba                                                                      …..….tl.   60 mm</t>
  </si>
  <si>
    <t>Vrstva ze štěrkopísku fr. 4 – 8 mm, dle ČSN EN 73 6126-1 …………………tl.   40 mm</t>
  </si>
  <si>
    <t>4,5*1,05</t>
  </si>
  <si>
    <t>596215040R00</t>
  </si>
  <si>
    <t>Kladení zámkové dlažby do drtě tloušťka dlažby 80 mm, tloušťka lože 40 mm</t>
  </si>
  <si>
    <t>14*1,05</t>
  </si>
  <si>
    <t>596291111R00</t>
  </si>
  <si>
    <t>Řezání zámkové dlažby tloušťky 60 mm</t>
  </si>
  <si>
    <t>m</t>
  </si>
  <si>
    <t>10</t>
  </si>
  <si>
    <t>596291113R00</t>
  </si>
  <si>
    <t>Řezání zámkové dlažby tloušťky 80 mm</t>
  </si>
  <si>
    <t>30</t>
  </si>
  <si>
    <t>58910OA0</t>
  </si>
  <si>
    <t>VÝPLŇ SPAR ASFALTEM</t>
  </si>
  <si>
    <t>M</t>
  </si>
  <si>
    <t>Agregovaná položka</t>
  </si>
  <si>
    <t>POL2_</t>
  </si>
  <si>
    <t>8,85+4,25</t>
  </si>
  <si>
    <t>58380120.AR</t>
  </si>
  <si>
    <t>kostka dlažební materiálová skupina I/2 (žula); tř. I.; 8/10 cm</t>
  </si>
  <si>
    <t>((5,2+5,2+1,7+1,7)*0,1)</t>
  </si>
  <si>
    <t>5924511900R</t>
  </si>
  <si>
    <t>dlažba betonová dvouvrstvá; čtverec; šedá; l = 200 mm; š = 200 mm; tl. 60,0 mm</t>
  </si>
  <si>
    <t>5924511910R</t>
  </si>
  <si>
    <t>dlažba betonová dvouvrstvá; čtverec; šedá; l = 200 mm; š = 200 mm; tl. 80,0 mm</t>
  </si>
  <si>
    <t>916261111R00</t>
  </si>
  <si>
    <t>Osazení silniční obruby z dlažebních kostek z kostek drobných, s boční opěrou z betonu prostého, do lože z betonu prostého C 12/15</t>
  </si>
  <si>
    <t>v jedné řadě, se zřízením lože tl. 5 až 10 cm, s vyplněním a zatřením spár cementovou maltou</t>
  </si>
  <si>
    <t>(5,2+5,2+1,7+1,7)</t>
  </si>
  <si>
    <t>917862111RT5</t>
  </si>
  <si>
    <t>Osazení silničního nebo chodníkového betonového obrubníku včetně dodávky obrubníku_x000D_
 stojatého, rozměru 1000/100/250 mm, s boční opěrou z betonu prostého, do lože z betonu prostého C 12/15</t>
  </si>
  <si>
    <t>S dodáním hmot pro lože tl. 80-100 mm.</t>
  </si>
  <si>
    <t>42*1,05</t>
  </si>
  <si>
    <t>919735112R00</t>
  </si>
  <si>
    <t>Řezání stávajících krytů nebo podkladů živičných, hloubky přes 50 do 100 mm</t>
  </si>
  <si>
    <t>včetně spotřeby vody</t>
  </si>
  <si>
    <t>998225111R00</t>
  </si>
  <si>
    <t>Přesun hmot komunikací a letišť, kryt živičný jakékoliv délky objektu</t>
  </si>
  <si>
    <t>t</t>
  </si>
  <si>
    <t>Přesun hmot</t>
  </si>
  <si>
    <t>POL7_</t>
  </si>
  <si>
    <t>vodorovně do 200 m</t>
  </si>
  <si>
    <t>979082213R00</t>
  </si>
  <si>
    <t>Vodorovná doprava suti po suchu bez naložení, ale se složením a hrubým urovnáním na vzdálenost do 1 km</t>
  </si>
  <si>
    <t>Přesun suti</t>
  </si>
  <si>
    <t>POL8_</t>
  </si>
  <si>
    <t>979082219R00</t>
  </si>
  <si>
    <t>Vodorovná doprava suti po suchu příplatek k ceně za každý další i započatý 1 km přes 1 km</t>
  </si>
  <si>
    <t>(V PŘÍPADĚ DELŠÍ ODVOZOVÉ VZDÁLENOSTI NUTNO NACENIT DLE SKLAÁDKY NEBO RECYKLAČNÍHO DOVRA ZHOTOVITELE)</t>
  </si>
  <si>
    <t>979990001R00</t>
  </si>
  <si>
    <t>Poplatek za skládku stavební suti</t>
  </si>
  <si>
    <t>801-3</t>
  </si>
  <si>
    <t>SUM</t>
  </si>
  <si>
    <t>PŘÍPLATEK ZA DALŠÍCH 19 km NAD 1km (CELKEM 20 km).</t>
  </si>
  <si>
    <t>END</t>
  </si>
  <si>
    <t>02720OA0</t>
  </si>
  <si>
    <t>POMOC PRÁCE ZŘÍZ NEBO ZAJIŠŤ REGULACI A OCHRANU DOPRAVY</t>
  </si>
  <si>
    <t xml:space="preserve">ks    </t>
  </si>
  <si>
    <t>Indiv</t>
  </si>
  <si>
    <t>Zabezpečení staveniště dopravní značení na stavenišť.</t>
  </si>
  <si>
    <t>Projednání dočasné úpravy dopravního značení po dobu výstavby s územně příslušným odborem dopravy a d DI Policie ČR.</t>
  </si>
  <si>
    <t>Zřízení, údržba a odstranění dopravního značení.</t>
  </si>
  <si>
    <t>02730OA0</t>
  </si>
  <si>
    <t>POMOC PRÁCE ZŘÍZ NEBO ZAJIŠŤ OCHRANU INŽENÝRSKÝCH SÍTÍ</t>
  </si>
  <si>
    <t>Náklady na vytyčení inženýrských sítí na staveništi jejich správci, s případným provedením průzkumných sond.</t>
  </si>
  <si>
    <t>02946OA0</t>
  </si>
  <si>
    <t>OSTAT POŽADAVKY - FOTODOKUMENTACE</t>
  </si>
  <si>
    <t>Pořízení fotodokumentace stavby po dnech a její předání na nosiči CD</t>
  </si>
  <si>
    <t>položka zahrnuje:</t>
  </si>
  <si>
    <t>- fotodokumentaci zadavatelem požadovaného děje a konstrukcí v požadovaných časových intervalech</t>
  </si>
  <si>
    <t>- zadavatelem specifikované výstupy (fotografie v papírovém a digitálním formátu) v požadovaném počtu</t>
  </si>
  <si>
    <t>03100OA0</t>
  </si>
  <si>
    <t>ZAŘÍZENÍ STAVENIŠTĚ - ZŘÍZENÍ, PROVOZ, DEMONTÁŽ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</si>
  <si>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</si>
  <si>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</si>
  <si>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02944OA0</t>
  </si>
  <si>
    <t>OSTAT POŽADAVKY - DOKUMENTACE SKUTEČ PROVEDENÍ V DIGIT FORMĚ</t>
  </si>
  <si>
    <t>kompl</t>
  </si>
  <si>
    <t xml:space="preserve"> (odevzdání dokumentace skutečného provedení stavby v počtu 4 paré v papírové podobě a 3 ks v ele. na CD).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</si>
</sst>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5" t="s">
        <v>39</v>
      </c>
      <c r="B2" s="185"/>
      <c r="C2" s="185"/>
      <c r="D2" s="185"/>
      <c r="E2" s="185"/>
      <c r="F2" s="185"/>
      <c r="G2" s="185"/>
    </row>
  </sheetData>
  <sheetProtection algorithmName="SHA-512" hashValue="cRBtaib3BCjNEHsZyC3doECGLb+kwWk1RIikXiX50cun6FzhYXnVZnYChtU0f7HZN/qlFzXNz2FSJxTbwK5RUA==" saltValue="cq6nUk42Ui14ngTGzPd3o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abSelected="1" topLeftCell="B1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0" t="s">
        <v>41</v>
      </c>
      <c r="C1" s="221"/>
      <c r="D1" s="221"/>
      <c r="E1" s="221"/>
      <c r="F1" s="221"/>
      <c r="G1" s="221"/>
      <c r="H1" s="221"/>
      <c r="I1" s="221"/>
      <c r="J1" s="222"/>
    </row>
    <row r="2" spans="1:15" ht="36" customHeight="1" x14ac:dyDescent="0.2">
      <c r="A2" s="2"/>
      <c r="B2" s="76" t="s">
        <v>22</v>
      </c>
      <c r="C2" s="77"/>
      <c r="D2" s="78" t="s">
        <v>44</v>
      </c>
      <c r="E2" s="226" t="s">
        <v>45</v>
      </c>
      <c r="F2" s="227"/>
      <c r="G2" s="227"/>
      <c r="H2" s="227"/>
      <c r="I2" s="227"/>
      <c r="J2" s="228"/>
      <c r="O2" s="1"/>
    </row>
    <row r="3" spans="1:15" ht="27" hidden="1" customHeight="1" x14ac:dyDescent="0.2">
      <c r="A3" s="2"/>
      <c r="B3" s="79"/>
      <c r="C3" s="77"/>
      <c r="D3" s="80"/>
      <c r="E3" s="229"/>
      <c r="F3" s="230"/>
      <c r="G3" s="230"/>
      <c r="H3" s="230"/>
      <c r="I3" s="230"/>
      <c r="J3" s="231"/>
    </row>
    <row r="4" spans="1:15" ht="23.25" customHeight="1" x14ac:dyDescent="0.2">
      <c r="A4" s="2"/>
      <c r="B4" s="81"/>
      <c r="C4" s="82"/>
      <c r="D4" s="83"/>
      <c r="E4" s="210"/>
      <c r="F4" s="210"/>
      <c r="G4" s="210"/>
      <c r="H4" s="210"/>
      <c r="I4" s="210"/>
      <c r="J4" s="211"/>
    </row>
    <row r="5" spans="1:15" ht="24" customHeight="1" x14ac:dyDescent="0.2">
      <c r="A5" s="2"/>
      <c r="B5" s="31" t="s">
        <v>42</v>
      </c>
      <c r="D5" s="214"/>
      <c r="E5" s="215"/>
      <c r="F5" s="215"/>
      <c r="G5" s="215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16"/>
      <c r="E6" s="217"/>
      <c r="F6" s="217"/>
      <c r="G6" s="217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18"/>
      <c r="F7" s="219"/>
      <c r="G7" s="219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3"/>
      <c r="E11" s="233"/>
      <c r="F11" s="233"/>
      <c r="G11" s="233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09"/>
      <c r="E12" s="209"/>
      <c r="F12" s="209"/>
      <c r="G12" s="209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2"/>
      <c r="F13" s="213"/>
      <c r="G13" s="213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2"/>
      <c r="F15" s="232"/>
      <c r="G15" s="234"/>
      <c r="H15" s="234"/>
      <c r="I15" s="234" t="s">
        <v>29</v>
      </c>
      <c r="J15" s="235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198"/>
      <c r="F16" s="199"/>
      <c r="G16" s="198"/>
      <c r="H16" s="199"/>
      <c r="I16" s="198">
        <f>SUMIF(F52:F57,A16,I52:I57)+SUMIF(F52:F57,"PSU",I52:I57)</f>
        <v>0</v>
      </c>
      <c r="J16" s="200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198"/>
      <c r="F17" s="199"/>
      <c r="G17" s="198"/>
      <c r="H17" s="199"/>
      <c r="I17" s="198">
        <f>SUMIF(F52:F57,A17,I52:I57)</f>
        <v>0</v>
      </c>
      <c r="J17" s="200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198"/>
      <c r="F18" s="199"/>
      <c r="G18" s="198"/>
      <c r="H18" s="199"/>
      <c r="I18" s="198">
        <f>SUMIF(F52:F57,A18,I52:I57)</f>
        <v>0</v>
      </c>
      <c r="J18" s="200"/>
    </row>
    <row r="19" spans="1:10" ht="23.25" customHeight="1" x14ac:dyDescent="0.2">
      <c r="A19" s="138" t="s">
        <v>67</v>
      </c>
      <c r="B19" s="38" t="s">
        <v>27</v>
      </c>
      <c r="C19" s="62"/>
      <c r="D19" s="63"/>
      <c r="E19" s="198"/>
      <c r="F19" s="199"/>
      <c r="G19" s="198"/>
      <c r="H19" s="199"/>
      <c r="I19" s="198">
        <f>SUMIF(F52:F57,A19,I52:I57)</f>
        <v>0</v>
      </c>
      <c r="J19" s="200"/>
    </row>
    <row r="20" spans="1:10" ht="23.25" customHeight="1" x14ac:dyDescent="0.2">
      <c r="A20" s="138" t="s">
        <v>68</v>
      </c>
      <c r="B20" s="38" t="s">
        <v>28</v>
      </c>
      <c r="C20" s="62"/>
      <c r="D20" s="63"/>
      <c r="E20" s="198"/>
      <c r="F20" s="199"/>
      <c r="G20" s="198"/>
      <c r="H20" s="199"/>
      <c r="I20" s="198">
        <f>SUMIF(F52:F57,A20,I52:I57)</f>
        <v>0</v>
      </c>
      <c r="J20" s="200"/>
    </row>
    <row r="21" spans="1:10" ht="23.25" customHeight="1" x14ac:dyDescent="0.2">
      <c r="A21" s="2"/>
      <c r="B21" s="48" t="s">
        <v>29</v>
      </c>
      <c r="C21" s="64"/>
      <c r="D21" s="65"/>
      <c r="E21" s="201"/>
      <c r="F21" s="236"/>
      <c r="G21" s="201"/>
      <c r="H21" s="236"/>
      <c r="I21" s="201">
        <f>SUM(I16:J20)</f>
        <v>0</v>
      </c>
      <c r="J21" s="2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96">
        <f>ZakladDPHSniVypocet</f>
        <v>0</v>
      </c>
      <c r="H23" s="197"/>
      <c r="I23" s="19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4">
        <f>A23</f>
        <v>0</v>
      </c>
      <c r="H24" s="195"/>
      <c r="I24" s="19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96">
        <f>ZakladDPHZaklVypocet</f>
        <v>0</v>
      </c>
      <c r="H25" s="197"/>
      <c r="I25" s="19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3">
        <f>A25</f>
        <v>0</v>
      </c>
      <c r="H26" s="224"/>
      <c r="I26" s="22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5">
        <f>CenaCelkem-(ZakladDPHSni+DPHSni+ZakladDPHZakl+DPHZakl)</f>
        <v>0</v>
      </c>
      <c r="H27" s="225"/>
      <c r="I27" s="225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04">
        <f>ZakladDPHSniVypocet+ZakladDPHZaklVypocet</f>
        <v>0</v>
      </c>
      <c r="H28" s="204"/>
      <c r="I28" s="204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3">
        <f>A27</f>
        <v>0</v>
      </c>
      <c r="H29" s="203"/>
      <c r="I29" s="203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5" t="s">
        <v>43</v>
      </c>
      <c r="E34" s="206"/>
      <c r="G34" s="207"/>
      <c r="H34" s="208"/>
      <c r="I34" s="208"/>
      <c r="J34" s="25"/>
    </row>
    <row r="35" spans="1:10" ht="12.75" customHeight="1" x14ac:dyDescent="0.2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46</v>
      </c>
      <c r="C39" s="188"/>
      <c r="D39" s="188"/>
      <c r="E39" s="188"/>
      <c r="F39" s="99">
        <f>'SO 101 SO 101 Pol'!AE127+'VRN VRN Pol'!AE37</f>
        <v>0</v>
      </c>
      <c r="G39" s="100">
        <f>'SO 101 SO 101 Pol'!AF127+'VRN VRN Pol'!AF37</f>
        <v>0</v>
      </c>
      <c r="H39" s="101">
        <f t="shared" ref="H39:H44" si="1">(F39*SazbaDPH1/100)+(G39*SazbaDPH2/100)</f>
        <v>0</v>
      </c>
      <c r="I39" s="101">
        <f t="shared" ref="I39:I44" si="2">F39+G39+H39</f>
        <v>0</v>
      </c>
      <c r="J39" s="102" t="str">
        <f t="shared" ref="J39:J44" si="3">IF(CenaCelkemVypocet=0,"",I39/CenaCelkemVypocet*100)</f>
        <v/>
      </c>
    </row>
    <row r="40" spans="1:10" ht="25.5" customHeight="1" x14ac:dyDescent="0.2">
      <c r="A40" s="88">
        <v>2</v>
      </c>
      <c r="B40" s="103"/>
      <c r="C40" s="192" t="s">
        <v>47</v>
      </c>
      <c r="D40" s="192"/>
      <c r="E40" s="192"/>
      <c r="F40" s="104"/>
      <c r="G40" s="105"/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">
      <c r="A41" s="88">
        <v>2</v>
      </c>
      <c r="B41" s="103" t="s">
        <v>48</v>
      </c>
      <c r="C41" s="192" t="s">
        <v>49</v>
      </c>
      <c r="D41" s="192"/>
      <c r="E41" s="192"/>
      <c r="F41" s="104">
        <f>'SO 101 SO 101 Pol'!AE127</f>
        <v>0</v>
      </c>
      <c r="G41" s="105">
        <f>'SO 101 SO 101 Pol'!AF127</f>
        <v>0</v>
      </c>
      <c r="H41" s="105">
        <f t="shared" si="1"/>
        <v>0</v>
      </c>
      <c r="I41" s="105">
        <f t="shared" si="2"/>
        <v>0</v>
      </c>
      <c r="J41" s="106" t="str">
        <f t="shared" si="3"/>
        <v/>
      </c>
    </row>
    <row r="42" spans="1:10" ht="25.5" customHeight="1" x14ac:dyDescent="0.2">
      <c r="A42" s="88">
        <v>3</v>
      </c>
      <c r="B42" s="107" t="s">
        <v>48</v>
      </c>
      <c r="C42" s="188" t="s">
        <v>49</v>
      </c>
      <c r="D42" s="188"/>
      <c r="E42" s="188"/>
      <c r="F42" s="108">
        <f>'SO 101 SO 101 Pol'!AE127</f>
        <v>0</v>
      </c>
      <c r="G42" s="101">
        <f>'SO 101 SO 101 Pol'!AF127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2</v>
      </c>
      <c r="B43" s="103" t="s">
        <v>50</v>
      </c>
      <c r="C43" s="192" t="s">
        <v>51</v>
      </c>
      <c r="D43" s="192"/>
      <c r="E43" s="192"/>
      <c r="F43" s="104">
        <f>'VRN VRN Pol'!AE37</f>
        <v>0</v>
      </c>
      <c r="G43" s="105">
        <f>'VRN VRN Pol'!AF37</f>
        <v>0</v>
      </c>
      <c r="H43" s="105">
        <f t="shared" si="1"/>
        <v>0</v>
      </c>
      <c r="I43" s="105">
        <f t="shared" si="2"/>
        <v>0</v>
      </c>
      <c r="J43" s="106" t="str">
        <f t="shared" si="3"/>
        <v/>
      </c>
    </row>
    <row r="44" spans="1:10" ht="25.5" customHeight="1" x14ac:dyDescent="0.2">
      <c r="A44" s="88">
        <v>3</v>
      </c>
      <c r="B44" s="107" t="s">
        <v>50</v>
      </c>
      <c r="C44" s="188" t="s">
        <v>51</v>
      </c>
      <c r="D44" s="188"/>
      <c r="E44" s="188"/>
      <c r="F44" s="108">
        <f>'VRN VRN Pol'!AE37</f>
        <v>0</v>
      </c>
      <c r="G44" s="101">
        <f>'VRN VRN Pol'!AF37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/>
      <c r="B45" s="189" t="s">
        <v>52</v>
      </c>
      <c r="C45" s="190"/>
      <c r="D45" s="190"/>
      <c r="E45" s="191"/>
      <c r="F45" s="109">
        <f>SUMIF(A39:A44,"=1",F39:F44)</f>
        <v>0</v>
      </c>
      <c r="G45" s="110">
        <f>SUMIF(A39:A44,"=1",G39:G44)</f>
        <v>0</v>
      </c>
      <c r="H45" s="110">
        <f>SUMIF(A39:A44,"=1",H39:H44)</f>
        <v>0</v>
      </c>
      <c r="I45" s="110">
        <f>SUMIF(A39:A44,"=1",I39:I44)</f>
        <v>0</v>
      </c>
      <c r="J45" s="111">
        <f>SUMIF(A39:A44,"=1",J39:J44)</f>
        <v>0</v>
      </c>
    </row>
    <row r="49" spans="1:10" ht="15.75" x14ac:dyDescent="0.25">
      <c r="B49" s="120" t="s">
        <v>54</v>
      </c>
    </row>
    <row r="51" spans="1:10" ht="25.5" customHeight="1" x14ac:dyDescent="0.2">
      <c r="A51" s="122"/>
      <c r="B51" s="125" t="s">
        <v>17</v>
      </c>
      <c r="C51" s="125" t="s">
        <v>5</v>
      </c>
      <c r="D51" s="126"/>
      <c r="E51" s="126"/>
      <c r="F51" s="127" t="s">
        <v>55</v>
      </c>
      <c r="G51" s="127"/>
      <c r="H51" s="127"/>
      <c r="I51" s="127" t="s">
        <v>29</v>
      </c>
      <c r="J51" s="127" t="s">
        <v>0</v>
      </c>
    </row>
    <row r="52" spans="1:10" ht="36.75" customHeight="1" x14ac:dyDescent="0.2">
      <c r="A52" s="123"/>
      <c r="B52" s="128" t="s">
        <v>56</v>
      </c>
      <c r="C52" s="186" t="s">
        <v>57</v>
      </c>
      <c r="D52" s="187"/>
      <c r="E52" s="187"/>
      <c r="F52" s="134" t="s">
        <v>24</v>
      </c>
      <c r="G52" s="135"/>
      <c r="H52" s="135"/>
      <c r="I52" s="135">
        <f>'SO 101 SO 101 Pol'!G8+'VRN VRN Pol'!G8</f>
        <v>0</v>
      </c>
      <c r="J52" s="132" t="str">
        <f>IF(I58=0,"",I52/I58*100)</f>
        <v/>
      </c>
    </row>
    <row r="53" spans="1:10" ht="36.75" customHeight="1" x14ac:dyDescent="0.2">
      <c r="A53" s="123"/>
      <c r="B53" s="128" t="s">
        <v>58</v>
      </c>
      <c r="C53" s="186" t="s">
        <v>59</v>
      </c>
      <c r="D53" s="187"/>
      <c r="E53" s="187"/>
      <c r="F53" s="134" t="s">
        <v>24</v>
      </c>
      <c r="G53" s="135"/>
      <c r="H53" s="135"/>
      <c r="I53" s="135">
        <f>'SO 101 SO 101 Pol'!G47</f>
        <v>0</v>
      </c>
      <c r="J53" s="132" t="str">
        <f>IF(I58=0,"",I53/I58*100)</f>
        <v/>
      </c>
    </row>
    <row r="54" spans="1:10" ht="36.75" customHeight="1" x14ac:dyDescent="0.2">
      <c r="A54" s="123"/>
      <c r="B54" s="128" t="s">
        <v>60</v>
      </c>
      <c r="C54" s="186" t="s">
        <v>61</v>
      </c>
      <c r="D54" s="187"/>
      <c r="E54" s="187"/>
      <c r="F54" s="134" t="s">
        <v>24</v>
      </c>
      <c r="G54" s="135"/>
      <c r="H54" s="135"/>
      <c r="I54" s="135">
        <f>'SO 101 SO 101 Pol'!G100</f>
        <v>0</v>
      </c>
      <c r="J54" s="132" t="str">
        <f>IF(I58=0,"",I54/I58*100)</f>
        <v/>
      </c>
    </row>
    <row r="55" spans="1:10" ht="36.75" customHeight="1" x14ac:dyDescent="0.2">
      <c r="A55" s="123"/>
      <c r="B55" s="128" t="s">
        <v>62</v>
      </c>
      <c r="C55" s="186" t="s">
        <v>63</v>
      </c>
      <c r="D55" s="187"/>
      <c r="E55" s="187"/>
      <c r="F55" s="134" t="s">
        <v>24</v>
      </c>
      <c r="G55" s="135"/>
      <c r="H55" s="135"/>
      <c r="I55" s="135">
        <f>'SO 101 SO 101 Pol'!G113</f>
        <v>0</v>
      </c>
      <c r="J55" s="132" t="str">
        <f>IF(I58=0,"",I55/I58*100)</f>
        <v/>
      </c>
    </row>
    <row r="56" spans="1:10" ht="36.75" customHeight="1" x14ac:dyDescent="0.2">
      <c r="A56" s="123"/>
      <c r="B56" s="128" t="s">
        <v>64</v>
      </c>
      <c r="C56" s="186" t="s">
        <v>65</v>
      </c>
      <c r="D56" s="187"/>
      <c r="E56" s="187"/>
      <c r="F56" s="134" t="s">
        <v>66</v>
      </c>
      <c r="G56" s="135"/>
      <c r="H56" s="135"/>
      <c r="I56" s="135">
        <f>'SO 101 SO 101 Pol'!G117</f>
        <v>0</v>
      </c>
      <c r="J56" s="132" t="str">
        <f>IF(I58=0,"",I56/I58*100)</f>
        <v/>
      </c>
    </row>
    <row r="57" spans="1:10" ht="36.75" customHeight="1" x14ac:dyDescent="0.2">
      <c r="A57" s="123"/>
      <c r="B57" s="128" t="s">
        <v>67</v>
      </c>
      <c r="C57" s="186" t="s">
        <v>27</v>
      </c>
      <c r="D57" s="187"/>
      <c r="E57" s="187"/>
      <c r="F57" s="134" t="s">
        <v>67</v>
      </c>
      <c r="G57" s="135"/>
      <c r="H57" s="135"/>
      <c r="I57" s="135">
        <f>'VRN VRN Pol'!G31</f>
        <v>0</v>
      </c>
      <c r="J57" s="132" t="str">
        <f>IF(I58=0,"",I57/I58*100)</f>
        <v/>
      </c>
    </row>
    <row r="58" spans="1:10" ht="25.5" customHeight="1" x14ac:dyDescent="0.2">
      <c r="A58" s="124"/>
      <c r="B58" s="129" t="s">
        <v>1</v>
      </c>
      <c r="C58" s="130"/>
      <c r="D58" s="131"/>
      <c r="E58" s="131"/>
      <c r="F58" s="136"/>
      <c r="G58" s="137"/>
      <c r="H58" s="137"/>
      <c r="I58" s="137">
        <f>SUM(I52:I57)</f>
        <v>0</v>
      </c>
      <c r="J58" s="133">
        <f>SUM(J52:J57)</f>
        <v>0</v>
      </c>
    </row>
    <row r="59" spans="1:10" x14ac:dyDescent="0.2">
      <c r="F59" s="86"/>
      <c r="G59" s="86"/>
      <c r="H59" s="86"/>
      <c r="I59" s="86"/>
      <c r="J59" s="87"/>
    </row>
    <row r="60" spans="1:10" x14ac:dyDescent="0.2">
      <c r="F60" s="86"/>
      <c r="G60" s="86"/>
      <c r="H60" s="86"/>
      <c r="I60" s="86"/>
      <c r="J60" s="87"/>
    </row>
    <row r="61" spans="1:10" x14ac:dyDescent="0.2">
      <c r="F61" s="86"/>
      <c r="G61" s="86"/>
      <c r="H61" s="86"/>
      <c r="I61" s="86"/>
      <c r="J61" s="87"/>
    </row>
  </sheetData>
  <sheetProtection algorithmName="SHA-512" hashValue="EbSrGjX0lthSJUets1/JHCf8frFyGwxXoJ/uasrhSO7Sk6hJkOQOEDEFNaYSNlfOH5OdRY1FeURQKxvpsCyH8g==" saltValue="AW5YWvPPd7dgZOxHVrRQl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55:E55"/>
    <mergeCell ref="C56:E56"/>
    <mergeCell ref="C57:E57"/>
    <mergeCell ref="C44:E44"/>
    <mergeCell ref="B45:E45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7" t="s">
        <v>6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50" t="s">
        <v>7</v>
      </c>
      <c r="B2" s="49"/>
      <c r="C2" s="239"/>
      <c r="D2" s="239"/>
      <c r="E2" s="239"/>
      <c r="F2" s="239"/>
      <c r="G2" s="240"/>
    </row>
    <row r="3" spans="1:7" ht="24.95" customHeight="1" x14ac:dyDescent="0.2">
      <c r="A3" s="50" t="s">
        <v>8</v>
      </c>
      <c r="B3" s="49"/>
      <c r="C3" s="239"/>
      <c r="D3" s="239"/>
      <c r="E3" s="239"/>
      <c r="F3" s="239"/>
      <c r="G3" s="240"/>
    </row>
    <row r="4" spans="1:7" ht="24.95" customHeight="1" x14ac:dyDescent="0.2">
      <c r="A4" s="50" t="s">
        <v>9</v>
      </c>
      <c r="B4" s="49"/>
      <c r="C4" s="239"/>
      <c r="D4" s="239"/>
      <c r="E4" s="239"/>
      <c r="F4" s="239"/>
      <c r="G4" s="240"/>
    </row>
    <row r="5" spans="1:7" x14ac:dyDescent="0.2">
      <c r="B5" s="4"/>
      <c r="C5" s="5"/>
      <c r="D5" s="6"/>
    </row>
  </sheetData>
  <sheetProtection algorithmName="SHA-512" hashValue="BghktZcU4KeamfVXBKDBMB/Z8w+exK0XLo3zgzqimOuE1AwBr7g7MPjwVm9JNnu0F6B3uNug8sBMwpAKy4yBEw==" saltValue="CPaP9A8DXeP+sBXJOyzAQ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69</v>
      </c>
      <c r="B1" s="251"/>
      <c r="C1" s="251"/>
      <c r="D1" s="251"/>
      <c r="E1" s="251"/>
      <c r="F1" s="251"/>
      <c r="G1" s="251"/>
      <c r="AG1" t="s">
        <v>70</v>
      </c>
    </row>
    <row r="2" spans="1:60" ht="24.95" customHeight="1" x14ac:dyDescent="0.2">
      <c r="A2" s="139" t="s">
        <v>7</v>
      </c>
      <c r="B2" s="49" t="s">
        <v>44</v>
      </c>
      <c r="C2" s="252" t="s">
        <v>45</v>
      </c>
      <c r="D2" s="253"/>
      <c r="E2" s="253"/>
      <c r="F2" s="253"/>
      <c r="G2" s="254"/>
      <c r="AG2" t="s">
        <v>71</v>
      </c>
    </row>
    <row r="3" spans="1:60" ht="24.95" customHeight="1" x14ac:dyDescent="0.2">
      <c r="A3" s="139" t="s">
        <v>8</v>
      </c>
      <c r="B3" s="49" t="s">
        <v>48</v>
      </c>
      <c r="C3" s="252" t="s">
        <v>49</v>
      </c>
      <c r="D3" s="253"/>
      <c r="E3" s="253"/>
      <c r="F3" s="253"/>
      <c r="G3" s="254"/>
      <c r="AC3" s="121" t="s">
        <v>71</v>
      </c>
      <c r="AG3" t="s">
        <v>72</v>
      </c>
    </row>
    <row r="4" spans="1:60" ht="24.95" customHeight="1" x14ac:dyDescent="0.2">
      <c r="A4" s="140" t="s">
        <v>9</v>
      </c>
      <c r="B4" s="141" t="s">
        <v>48</v>
      </c>
      <c r="C4" s="255" t="s">
        <v>49</v>
      </c>
      <c r="D4" s="256"/>
      <c r="E4" s="256"/>
      <c r="F4" s="256"/>
      <c r="G4" s="257"/>
      <c r="AG4" t="s">
        <v>73</v>
      </c>
    </row>
    <row r="5" spans="1:60" x14ac:dyDescent="0.2">
      <c r="D5" s="10"/>
    </row>
    <row r="6" spans="1:60" ht="38.25" x14ac:dyDescent="0.2">
      <c r="A6" s="143" t="s">
        <v>74</v>
      </c>
      <c r="B6" s="145" t="s">
        <v>75</v>
      </c>
      <c r="C6" s="145" t="s">
        <v>76</v>
      </c>
      <c r="D6" s="144" t="s">
        <v>77</v>
      </c>
      <c r="E6" s="143" t="s">
        <v>78</v>
      </c>
      <c r="F6" s="142" t="s">
        <v>79</v>
      </c>
      <c r="G6" s="143" t="s">
        <v>29</v>
      </c>
      <c r="H6" s="146" t="s">
        <v>30</v>
      </c>
      <c r="I6" s="146" t="s">
        <v>80</v>
      </c>
      <c r="J6" s="146" t="s">
        <v>31</v>
      </c>
      <c r="K6" s="146" t="s">
        <v>81</v>
      </c>
      <c r="L6" s="146" t="s">
        <v>82</v>
      </c>
      <c r="M6" s="146" t="s">
        <v>83</v>
      </c>
      <c r="N6" s="146" t="s">
        <v>84</v>
      </c>
      <c r="O6" s="146" t="s">
        <v>85</v>
      </c>
      <c r="P6" s="146" t="s">
        <v>86</v>
      </c>
      <c r="Q6" s="146" t="s">
        <v>87</v>
      </c>
      <c r="R6" s="146" t="s">
        <v>88</v>
      </c>
      <c r="S6" s="146" t="s">
        <v>89</v>
      </c>
      <c r="T6" s="146" t="s">
        <v>90</v>
      </c>
      <c r="U6" s="146" t="s">
        <v>91</v>
      </c>
      <c r="V6" s="146" t="s">
        <v>92</v>
      </c>
      <c r="W6" s="146" t="s">
        <v>93</v>
      </c>
      <c r="X6" s="146" t="s">
        <v>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95</v>
      </c>
      <c r="B8" s="164" t="s">
        <v>56</v>
      </c>
      <c r="C8" s="178" t="s">
        <v>57</v>
      </c>
      <c r="D8" s="165"/>
      <c r="E8" s="166"/>
      <c r="F8" s="167"/>
      <c r="G8" s="167">
        <f>SUMIF(AG9:AG46,"&lt;&gt;NOR",G9:G46)</f>
        <v>0</v>
      </c>
      <c r="H8" s="167"/>
      <c r="I8" s="167">
        <f>SUM(I9:I46)</f>
        <v>0</v>
      </c>
      <c r="J8" s="167"/>
      <c r="K8" s="167">
        <f>SUM(K9:K46)</f>
        <v>0</v>
      </c>
      <c r="L8" s="167"/>
      <c r="M8" s="167">
        <f>SUM(M9:M46)</f>
        <v>0</v>
      </c>
      <c r="N8" s="167"/>
      <c r="O8" s="167">
        <f>SUM(O9:O46)</f>
        <v>0</v>
      </c>
      <c r="P8" s="167"/>
      <c r="Q8" s="167">
        <f>SUM(Q9:Q46)</f>
        <v>381.71</v>
      </c>
      <c r="R8" s="167"/>
      <c r="S8" s="167"/>
      <c r="T8" s="168"/>
      <c r="U8" s="162"/>
      <c r="V8" s="162">
        <f>SUM(V9:V46)</f>
        <v>117.85</v>
      </c>
      <c r="W8" s="162"/>
      <c r="X8" s="162"/>
      <c r="AG8" t="s">
        <v>96</v>
      </c>
    </row>
    <row r="9" spans="1:60" ht="22.5" outlineLevel="1" x14ac:dyDescent="0.2">
      <c r="A9" s="169">
        <v>1</v>
      </c>
      <c r="B9" s="170" t="s">
        <v>97</v>
      </c>
      <c r="C9" s="179" t="s">
        <v>98</v>
      </c>
      <c r="D9" s="171" t="s">
        <v>99</v>
      </c>
      <c r="E9" s="172">
        <v>99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0.66</v>
      </c>
      <c r="Q9" s="174">
        <f>ROUND(E9*P9,2)</f>
        <v>65.34</v>
      </c>
      <c r="R9" s="174" t="s">
        <v>100</v>
      </c>
      <c r="S9" s="174" t="s">
        <v>101</v>
      </c>
      <c r="T9" s="175" t="s">
        <v>101</v>
      </c>
      <c r="U9" s="156">
        <v>0.12</v>
      </c>
      <c r="V9" s="156">
        <f>ROUND(E9*U9,2)</f>
        <v>11.88</v>
      </c>
      <c r="W9" s="156"/>
      <c r="X9" s="156" t="s">
        <v>102</v>
      </c>
      <c r="Y9" s="147"/>
      <c r="Z9" s="147"/>
      <c r="AA9" s="147"/>
      <c r="AB9" s="147"/>
      <c r="AC9" s="147"/>
      <c r="AD9" s="147"/>
      <c r="AE9" s="147"/>
      <c r="AF9" s="147"/>
      <c r="AG9" s="147" t="s">
        <v>103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0" t="s">
        <v>104</v>
      </c>
      <c r="D10" s="157"/>
      <c r="E10" s="158">
        <v>99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3"/>
      <c r="D11" s="244"/>
      <c r="E11" s="244"/>
      <c r="F11" s="244"/>
      <c r="G11" s="244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106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69">
        <v>2</v>
      </c>
      <c r="B12" s="170" t="s">
        <v>107</v>
      </c>
      <c r="C12" s="179" t="s">
        <v>108</v>
      </c>
      <c r="D12" s="171" t="s">
        <v>99</v>
      </c>
      <c r="E12" s="172">
        <v>313.5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21</v>
      </c>
      <c r="M12" s="174">
        <f>G12*(1+L12/100)</f>
        <v>0</v>
      </c>
      <c r="N12" s="174">
        <v>0</v>
      </c>
      <c r="O12" s="174">
        <f>ROUND(E12*N12,2)</f>
        <v>0</v>
      </c>
      <c r="P12" s="174">
        <v>0.94599999999999995</v>
      </c>
      <c r="Q12" s="174">
        <f>ROUND(E12*P12,2)</f>
        <v>296.57</v>
      </c>
      <c r="R12" s="174" t="s">
        <v>100</v>
      </c>
      <c r="S12" s="174" t="s">
        <v>101</v>
      </c>
      <c r="T12" s="175" t="s">
        <v>101</v>
      </c>
      <c r="U12" s="156">
        <v>0.15</v>
      </c>
      <c r="V12" s="156">
        <f>ROUND(E12*U12,2)</f>
        <v>47.03</v>
      </c>
      <c r="W12" s="156"/>
      <c r="X12" s="156" t="s">
        <v>102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103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80" t="s">
        <v>109</v>
      </c>
      <c r="D13" s="157"/>
      <c r="E13" s="158">
        <v>313.5</v>
      </c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105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3"/>
      <c r="D14" s="244"/>
      <c r="E14" s="244"/>
      <c r="F14" s="244"/>
      <c r="G14" s="244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106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69">
        <v>3</v>
      </c>
      <c r="B15" s="170" t="s">
        <v>110</v>
      </c>
      <c r="C15" s="179" t="s">
        <v>111</v>
      </c>
      <c r="D15" s="171" t="s">
        <v>99</v>
      </c>
      <c r="E15" s="172">
        <v>90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4">
        <v>0</v>
      </c>
      <c r="O15" s="174">
        <f>ROUND(E15*N15,2)</f>
        <v>0</v>
      </c>
      <c r="P15" s="174">
        <v>0.22</v>
      </c>
      <c r="Q15" s="174">
        <f>ROUND(E15*P15,2)</f>
        <v>19.8</v>
      </c>
      <c r="R15" s="174" t="s">
        <v>100</v>
      </c>
      <c r="S15" s="174" t="s">
        <v>101</v>
      </c>
      <c r="T15" s="175" t="s">
        <v>101</v>
      </c>
      <c r="U15" s="156">
        <v>7.0000000000000007E-2</v>
      </c>
      <c r="V15" s="156">
        <f>ROUND(E15*U15,2)</f>
        <v>6.3</v>
      </c>
      <c r="W15" s="156"/>
      <c r="X15" s="156" t="s">
        <v>102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0" t="s">
        <v>112</v>
      </c>
      <c r="D16" s="157"/>
      <c r="E16" s="158">
        <v>90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3"/>
      <c r="D17" s="244"/>
      <c r="E17" s="244"/>
      <c r="F17" s="244"/>
      <c r="G17" s="244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106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69">
        <v>4</v>
      </c>
      <c r="B18" s="170" t="s">
        <v>113</v>
      </c>
      <c r="C18" s="179" t="s">
        <v>114</v>
      </c>
      <c r="D18" s="171" t="s">
        <v>115</v>
      </c>
      <c r="E18" s="172">
        <v>5.83</v>
      </c>
      <c r="F18" s="173"/>
      <c r="G18" s="174">
        <f>ROUND(E18*F18,2)</f>
        <v>0</v>
      </c>
      <c r="H18" s="173"/>
      <c r="I18" s="174">
        <f>ROUND(E18*H18,2)</f>
        <v>0</v>
      </c>
      <c r="J18" s="173"/>
      <c r="K18" s="174">
        <f>ROUND(E18*J18,2)</f>
        <v>0</v>
      </c>
      <c r="L18" s="174">
        <v>21</v>
      </c>
      <c r="M18" s="174">
        <f>G18*(1+L18/100)</f>
        <v>0</v>
      </c>
      <c r="N18" s="174">
        <v>0</v>
      </c>
      <c r="O18" s="174">
        <f>ROUND(E18*N18,2)</f>
        <v>0</v>
      </c>
      <c r="P18" s="174">
        <v>0</v>
      </c>
      <c r="Q18" s="174">
        <f>ROUND(E18*P18,2)</f>
        <v>0</v>
      </c>
      <c r="R18" s="174" t="s">
        <v>116</v>
      </c>
      <c r="S18" s="174" t="s">
        <v>101</v>
      </c>
      <c r="T18" s="175" t="s">
        <v>101</v>
      </c>
      <c r="U18" s="156">
        <v>0.37</v>
      </c>
      <c r="V18" s="156">
        <f>ROUND(E18*U18,2)</f>
        <v>2.16</v>
      </c>
      <c r="W18" s="156"/>
      <c r="X18" s="156" t="s">
        <v>102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103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47" t="s">
        <v>117</v>
      </c>
      <c r="D19" s="248"/>
      <c r="E19" s="248"/>
      <c r="F19" s="248"/>
      <c r="G19" s="248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118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0" t="s">
        <v>119</v>
      </c>
      <c r="D20" s="157"/>
      <c r="E20" s="158">
        <v>4.4800000000000004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0" t="s">
        <v>120</v>
      </c>
      <c r="D21" s="157"/>
      <c r="E21" s="158">
        <v>1.35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105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3"/>
      <c r="D22" s="244"/>
      <c r="E22" s="244"/>
      <c r="F22" s="244"/>
      <c r="G22" s="244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106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69">
        <v>5</v>
      </c>
      <c r="B23" s="170" t="s">
        <v>121</v>
      </c>
      <c r="C23" s="179" t="s">
        <v>122</v>
      </c>
      <c r="D23" s="171" t="s">
        <v>115</v>
      </c>
      <c r="E23" s="172">
        <v>5.83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21</v>
      </c>
      <c r="M23" s="174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4" t="s">
        <v>116</v>
      </c>
      <c r="S23" s="174" t="s">
        <v>101</v>
      </c>
      <c r="T23" s="175" t="s">
        <v>101</v>
      </c>
      <c r="U23" s="156">
        <v>0.06</v>
      </c>
      <c r="V23" s="156">
        <f>ROUND(E23*U23,2)</f>
        <v>0.35</v>
      </c>
      <c r="W23" s="156"/>
      <c r="X23" s="156" t="s">
        <v>102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7" t="s">
        <v>117</v>
      </c>
      <c r="D24" s="248"/>
      <c r="E24" s="248"/>
      <c r="F24" s="248"/>
      <c r="G24" s="248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118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0" t="s">
        <v>123</v>
      </c>
      <c r="D25" s="157"/>
      <c r="E25" s="158">
        <v>5.83</v>
      </c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105</v>
      </c>
      <c r="AH25" s="147">
        <v>5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3"/>
      <c r="D26" s="244"/>
      <c r="E26" s="244"/>
      <c r="F26" s="244"/>
      <c r="G26" s="244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106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9">
        <v>6</v>
      </c>
      <c r="B27" s="170" t="s">
        <v>124</v>
      </c>
      <c r="C27" s="179" t="s">
        <v>125</v>
      </c>
      <c r="D27" s="171" t="s">
        <v>115</v>
      </c>
      <c r="E27" s="172">
        <v>15.672000000000001</v>
      </c>
      <c r="F27" s="173"/>
      <c r="G27" s="174">
        <f>ROUND(E27*F27,2)</f>
        <v>0</v>
      </c>
      <c r="H27" s="173"/>
      <c r="I27" s="174">
        <f>ROUND(E27*H27,2)</f>
        <v>0</v>
      </c>
      <c r="J27" s="173"/>
      <c r="K27" s="174">
        <f>ROUND(E27*J27,2)</f>
        <v>0</v>
      </c>
      <c r="L27" s="174">
        <v>21</v>
      </c>
      <c r="M27" s="174">
        <f>G27*(1+L27/100)</f>
        <v>0</v>
      </c>
      <c r="N27" s="174">
        <v>0</v>
      </c>
      <c r="O27" s="174">
        <f>ROUND(E27*N27,2)</f>
        <v>0</v>
      </c>
      <c r="P27" s="174">
        <v>0</v>
      </c>
      <c r="Q27" s="174">
        <f>ROUND(E27*P27,2)</f>
        <v>0</v>
      </c>
      <c r="R27" s="174" t="s">
        <v>116</v>
      </c>
      <c r="S27" s="174" t="s">
        <v>101</v>
      </c>
      <c r="T27" s="175" t="s">
        <v>101</v>
      </c>
      <c r="U27" s="156">
        <v>2.2000000000000002</v>
      </c>
      <c r="V27" s="156">
        <f>ROUND(E27*U27,2)</f>
        <v>34.479999999999997</v>
      </c>
      <c r="W27" s="156"/>
      <c r="X27" s="156" t="s">
        <v>102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103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54"/>
      <c r="B28" s="155"/>
      <c r="C28" s="247" t="s">
        <v>126</v>
      </c>
      <c r="D28" s="248"/>
      <c r="E28" s="248"/>
      <c r="F28" s="248"/>
      <c r="G28" s="248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118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6" t="str">
        <f>C28</f>
        <v>sypaninou z vhodných hornin tř. 1 - 4 nebo materiálem, uloženým ve vzdálenosti do 30 m od vnějšího kraje objektu, pro jakoukoliv míru zhutnění,</v>
      </c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1" t="s">
        <v>127</v>
      </c>
      <c r="D29" s="242"/>
      <c r="E29" s="242"/>
      <c r="F29" s="242"/>
      <c r="G29" s="242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128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41" t="s">
        <v>129</v>
      </c>
      <c r="D30" s="242"/>
      <c r="E30" s="242"/>
      <c r="F30" s="242"/>
      <c r="G30" s="242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128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41" t="s">
        <v>130</v>
      </c>
      <c r="D31" s="242"/>
      <c r="E31" s="242"/>
      <c r="F31" s="242"/>
      <c r="G31" s="242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128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1" t="s">
        <v>131</v>
      </c>
      <c r="D32" s="159"/>
      <c r="E32" s="160"/>
      <c r="F32" s="161"/>
      <c r="G32" s="161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128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1" t="s">
        <v>132</v>
      </c>
      <c r="D33" s="242"/>
      <c r="E33" s="242"/>
      <c r="F33" s="242"/>
      <c r="G33" s="242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128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76" t="str">
        <f>C33</f>
        <v>(DO CENYJSOU ZAPOČÍTÁNY I NÁKLADY NA NÁKUP CHYBĚJÍCÍHO MATERIÁLU VEČTETNĚ DOVOZU A ULOŽENÍ DO KOSTRUKCE)</v>
      </c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0" t="s">
        <v>133</v>
      </c>
      <c r="D34" s="157"/>
      <c r="E34" s="158">
        <v>15.672000000000001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3"/>
      <c r="D35" s="244"/>
      <c r="E35" s="244"/>
      <c r="F35" s="244"/>
      <c r="G35" s="244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106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9">
        <v>7</v>
      </c>
      <c r="B36" s="170" t="s">
        <v>134</v>
      </c>
      <c r="C36" s="179" t="s">
        <v>135</v>
      </c>
      <c r="D36" s="171" t="s">
        <v>99</v>
      </c>
      <c r="E36" s="172">
        <v>74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21</v>
      </c>
      <c r="M36" s="174">
        <f>G36*(1+L36/100)</f>
        <v>0</v>
      </c>
      <c r="N36" s="174">
        <v>0</v>
      </c>
      <c r="O36" s="174">
        <f>ROUND(E36*N36,2)</f>
        <v>0</v>
      </c>
      <c r="P36" s="174">
        <v>0</v>
      </c>
      <c r="Q36" s="174">
        <f>ROUND(E36*P36,2)</f>
        <v>0</v>
      </c>
      <c r="R36" s="174" t="s">
        <v>136</v>
      </c>
      <c r="S36" s="174" t="s">
        <v>101</v>
      </c>
      <c r="T36" s="175" t="s">
        <v>101</v>
      </c>
      <c r="U36" s="156">
        <v>0.1</v>
      </c>
      <c r="V36" s="156">
        <f>ROUND(E36*U36,2)</f>
        <v>7.4</v>
      </c>
      <c r="W36" s="156"/>
      <c r="X36" s="156" t="s">
        <v>102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103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47" t="s">
        <v>137</v>
      </c>
      <c r="D37" s="248"/>
      <c r="E37" s="248"/>
      <c r="F37" s="248"/>
      <c r="G37" s="248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118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0" t="s">
        <v>138</v>
      </c>
      <c r="D38" s="157"/>
      <c r="E38" s="158">
        <v>74</v>
      </c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105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3"/>
      <c r="D39" s="244"/>
      <c r="E39" s="244"/>
      <c r="F39" s="244"/>
      <c r="G39" s="244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106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9">
        <v>8</v>
      </c>
      <c r="B40" s="170" t="s">
        <v>139</v>
      </c>
      <c r="C40" s="179" t="s">
        <v>140</v>
      </c>
      <c r="D40" s="171" t="s">
        <v>99</v>
      </c>
      <c r="E40" s="172">
        <v>412.5</v>
      </c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21</v>
      </c>
      <c r="M40" s="174">
        <f>G40*(1+L40/100)</f>
        <v>0</v>
      </c>
      <c r="N40" s="174">
        <v>0</v>
      </c>
      <c r="O40" s="174">
        <f>ROUND(E40*N40,2)</f>
        <v>0</v>
      </c>
      <c r="P40" s="174">
        <v>0</v>
      </c>
      <c r="Q40" s="174">
        <f>ROUND(E40*P40,2)</f>
        <v>0</v>
      </c>
      <c r="R40" s="174" t="s">
        <v>116</v>
      </c>
      <c r="S40" s="174" t="s">
        <v>101</v>
      </c>
      <c r="T40" s="175" t="s">
        <v>101</v>
      </c>
      <c r="U40" s="156">
        <v>0.02</v>
      </c>
      <c r="V40" s="156">
        <f>ROUND(E40*U40,2)</f>
        <v>8.25</v>
      </c>
      <c r="W40" s="156"/>
      <c r="X40" s="156" t="s">
        <v>102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103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47" t="s">
        <v>141</v>
      </c>
      <c r="D41" s="248"/>
      <c r="E41" s="248"/>
      <c r="F41" s="248"/>
      <c r="G41" s="248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118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0" t="s">
        <v>142</v>
      </c>
      <c r="D42" s="157"/>
      <c r="E42" s="158">
        <v>412.5</v>
      </c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105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43"/>
      <c r="D43" s="244"/>
      <c r="E43" s="244"/>
      <c r="F43" s="244"/>
      <c r="G43" s="244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106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9">
        <v>9</v>
      </c>
      <c r="B44" s="170" t="s">
        <v>143</v>
      </c>
      <c r="C44" s="179" t="s">
        <v>144</v>
      </c>
      <c r="D44" s="171" t="s">
        <v>145</v>
      </c>
      <c r="E44" s="172">
        <v>1.1100000000000001</v>
      </c>
      <c r="F44" s="173"/>
      <c r="G44" s="174">
        <f>ROUND(E44*F44,2)</f>
        <v>0</v>
      </c>
      <c r="H44" s="173"/>
      <c r="I44" s="174">
        <f>ROUND(E44*H44,2)</f>
        <v>0</v>
      </c>
      <c r="J44" s="173"/>
      <c r="K44" s="174">
        <f>ROUND(E44*J44,2)</f>
        <v>0</v>
      </c>
      <c r="L44" s="174">
        <v>21</v>
      </c>
      <c r="M44" s="174">
        <f>G44*(1+L44/100)</f>
        <v>0</v>
      </c>
      <c r="N44" s="174">
        <v>1E-3</v>
      </c>
      <c r="O44" s="174">
        <f>ROUND(E44*N44,2)</f>
        <v>0</v>
      </c>
      <c r="P44" s="174">
        <v>0</v>
      </c>
      <c r="Q44" s="174">
        <f>ROUND(E44*P44,2)</f>
        <v>0</v>
      </c>
      <c r="R44" s="174" t="s">
        <v>146</v>
      </c>
      <c r="S44" s="174" t="s">
        <v>101</v>
      </c>
      <c r="T44" s="175" t="s">
        <v>101</v>
      </c>
      <c r="U44" s="156">
        <v>0</v>
      </c>
      <c r="V44" s="156">
        <f>ROUND(E44*U44,2)</f>
        <v>0</v>
      </c>
      <c r="W44" s="156"/>
      <c r="X44" s="156" t="s">
        <v>147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148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0" t="s">
        <v>149</v>
      </c>
      <c r="D45" s="157"/>
      <c r="E45" s="158">
        <v>1.1100000000000001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43"/>
      <c r="D46" s="244"/>
      <c r="E46" s="244"/>
      <c r="F46" s="244"/>
      <c r="G46" s="244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106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3" t="s">
        <v>95</v>
      </c>
      <c r="B47" s="164" t="s">
        <v>58</v>
      </c>
      <c r="C47" s="178" t="s">
        <v>59</v>
      </c>
      <c r="D47" s="165"/>
      <c r="E47" s="166"/>
      <c r="F47" s="167"/>
      <c r="G47" s="167">
        <f>SUMIF(AG48:AG99,"&lt;&gt;NOR",G48:G99)</f>
        <v>0</v>
      </c>
      <c r="H47" s="167"/>
      <c r="I47" s="167">
        <f>SUM(I48:I99)</f>
        <v>0</v>
      </c>
      <c r="J47" s="167"/>
      <c r="K47" s="167">
        <f>SUM(K48:K99)</f>
        <v>0</v>
      </c>
      <c r="L47" s="167"/>
      <c r="M47" s="167">
        <f>SUM(M48:M99)</f>
        <v>0</v>
      </c>
      <c r="N47" s="167"/>
      <c r="O47" s="167">
        <f>SUM(O48:O99)</f>
        <v>437.42</v>
      </c>
      <c r="P47" s="167"/>
      <c r="Q47" s="167">
        <f>SUM(Q48:Q99)</f>
        <v>0</v>
      </c>
      <c r="R47" s="167"/>
      <c r="S47" s="167"/>
      <c r="T47" s="168"/>
      <c r="U47" s="162"/>
      <c r="V47" s="162">
        <f>SUM(V48:V99)</f>
        <v>86.38</v>
      </c>
      <c r="W47" s="162"/>
      <c r="X47" s="162"/>
      <c r="AG47" t="s">
        <v>96</v>
      </c>
    </row>
    <row r="48" spans="1:60" ht="22.5" outlineLevel="1" x14ac:dyDescent="0.2">
      <c r="A48" s="169">
        <v>10</v>
      </c>
      <c r="B48" s="170" t="s">
        <v>150</v>
      </c>
      <c r="C48" s="179" t="s">
        <v>151</v>
      </c>
      <c r="D48" s="171" t="s">
        <v>99</v>
      </c>
      <c r="E48" s="172">
        <v>412.5</v>
      </c>
      <c r="F48" s="173"/>
      <c r="G48" s="174">
        <f>ROUND(E48*F48,2)</f>
        <v>0</v>
      </c>
      <c r="H48" s="173"/>
      <c r="I48" s="174">
        <f>ROUND(E48*H48,2)</f>
        <v>0</v>
      </c>
      <c r="J48" s="173"/>
      <c r="K48" s="174">
        <f>ROUND(E48*J48,2)</f>
        <v>0</v>
      </c>
      <c r="L48" s="174">
        <v>21</v>
      </c>
      <c r="M48" s="174">
        <f>G48*(1+L48/100)</f>
        <v>0</v>
      </c>
      <c r="N48" s="174">
        <v>0.378</v>
      </c>
      <c r="O48" s="174">
        <f>ROUND(E48*N48,2)</f>
        <v>155.93</v>
      </c>
      <c r="P48" s="174">
        <v>0</v>
      </c>
      <c r="Q48" s="174">
        <f>ROUND(E48*P48,2)</f>
        <v>0</v>
      </c>
      <c r="R48" s="174" t="s">
        <v>100</v>
      </c>
      <c r="S48" s="174" t="s">
        <v>101</v>
      </c>
      <c r="T48" s="175" t="s">
        <v>101</v>
      </c>
      <c r="U48" s="156">
        <v>0.03</v>
      </c>
      <c r="V48" s="156">
        <f>ROUND(E48*U48,2)</f>
        <v>12.38</v>
      </c>
      <c r="W48" s="156"/>
      <c r="X48" s="156" t="s">
        <v>102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54"/>
      <c r="B49" s="155"/>
      <c r="C49" s="180" t="s">
        <v>152</v>
      </c>
      <c r="D49" s="157"/>
      <c r="E49" s="158">
        <v>412.5</v>
      </c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105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43"/>
      <c r="D50" s="244"/>
      <c r="E50" s="244"/>
      <c r="F50" s="244"/>
      <c r="G50" s="244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106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69">
        <v>11</v>
      </c>
      <c r="B51" s="170" t="s">
        <v>153</v>
      </c>
      <c r="C51" s="179" t="s">
        <v>154</v>
      </c>
      <c r="D51" s="171" t="s">
        <v>99</v>
      </c>
      <c r="E51" s="172">
        <v>18.5</v>
      </c>
      <c r="F51" s="173"/>
      <c r="G51" s="174">
        <f>ROUND(E51*F51,2)</f>
        <v>0</v>
      </c>
      <c r="H51" s="173"/>
      <c r="I51" s="174">
        <f>ROUND(E51*H51,2)</f>
        <v>0</v>
      </c>
      <c r="J51" s="173"/>
      <c r="K51" s="174">
        <f>ROUND(E51*J51,2)</f>
        <v>0</v>
      </c>
      <c r="L51" s="174">
        <v>21</v>
      </c>
      <c r="M51" s="174">
        <f>G51*(1+L51/100)</f>
        <v>0</v>
      </c>
      <c r="N51" s="174">
        <v>0.441</v>
      </c>
      <c r="O51" s="174">
        <f>ROUND(E51*N51,2)</f>
        <v>8.16</v>
      </c>
      <c r="P51" s="174">
        <v>0</v>
      </c>
      <c r="Q51" s="174">
        <f>ROUND(E51*P51,2)</f>
        <v>0</v>
      </c>
      <c r="R51" s="174" t="s">
        <v>100</v>
      </c>
      <c r="S51" s="174" t="s">
        <v>101</v>
      </c>
      <c r="T51" s="175" t="s">
        <v>101</v>
      </c>
      <c r="U51" s="156">
        <v>0.03</v>
      </c>
      <c r="V51" s="156">
        <f>ROUND(E51*U51,2)</f>
        <v>0.56000000000000005</v>
      </c>
      <c r="W51" s="156"/>
      <c r="X51" s="156" t="s">
        <v>102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103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54"/>
      <c r="B52" s="155"/>
      <c r="C52" s="180" t="s">
        <v>155</v>
      </c>
      <c r="D52" s="157"/>
      <c r="E52" s="158">
        <v>18.5</v>
      </c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105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3"/>
      <c r="D53" s="244"/>
      <c r="E53" s="244"/>
      <c r="F53" s="244"/>
      <c r="G53" s="244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106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69">
        <v>12</v>
      </c>
      <c r="B54" s="170" t="s">
        <v>156</v>
      </c>
      <c r="C54" s="179" t="s">
        <v>157</v>
      </c>
      <c r="D54" s="171" t="s">
        <v>99</v>
      </c>
      <c r="E54" s="172">
        <v>375</v>
      </c>
      <c r="F54" s="173"/>
      <c r="G54" s="174">
        <f>ROUND(E54*F54,2)</f>
        <v>0</v>
      </c>
      <c r="H54" s="173"/>
      <c r="I54" s="174">
        <f>ROUND(E54*H54,2)</f>
        <v>0</v>
      </c>
      <c r="J54" s="173"/>
      <c r="K54" s="174">
        <f>ROUND(E54*J54,2)</f>
        <v>0</v>
      </c>
      <c r="L54" s="174">
        <v>21</v>
      </c>
      <c r="M54" s="174">
        <f>G54*(1+L54/100)</f>
        <v>0</v>
      </c>
      <c r="N54" s="174">
        <v>0.36834</v>
      </c>
      <c r="O54" s="174">
        <f>ROUND(E54*N54,2)</f>
        <v>138.13</v>
      </c>
      <c r="P54" s="174">
        <v>0</v>
      </c>
      <c r="Q54" s="174">
        <f>ROUND(E54*P54,2)</f>
        <v>0</v>
      </c>
      <c r="R54" s="174" t="s">
        <v>100</v>
      </c>
      <c r="S54" s="174" t="s">
        <v>101</v>
      </c>
      <c r="T54" s="175" t="s">
        <v>101</v>
      </c>
      <c r="U54" s="156">
        <v>0.03</v>
      </c>
      <c r="V54" s="156">
        <f>ROUND(E54*U54,2)</f>
        <v>11.25</v>
      </c>
      <c r="W54" s="156"/>
      <c r="X54" s="156" t="s">
        <v>102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103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47" t="s">
        <v>158</v>
      </c>
      <c r="D55" s="248"/>
      <c r="E55" s="248"/>
      <c r="F55" s="248"/>
      <c r="G55" s="248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118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54"/>
      <c r="B56" s="155"/>
      <c r="C56" s="180" t="s">
        <v>159</v>
      </c>
      <c r="D56" s="157"/>
      <c r="E56" s="158">
        <v>375</v>
      </c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105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43"/>
      <c r="D57" s="244"/>
      <c r="E57" s="244"/>
      <c r="F57" s="244"/>
      <c r="G57" s="244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106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69">
        <v>13</v>
      </c>
      <c r="B58" s="170" t="s">
        <v>160</v>
      </c>
      <c r="C58" s="179" t="s">
        <v>161</v>
      </c>
      <c r="D58" s="171" t="s">
        <v>99</v>
      </c>
      <c r="E58" s="172">
        <v>375</v>
      </c>
      <c r="F58" s="173"/>
      <c r="G58" s="174">
        <f>ROUND(E58*F58,2)</f>
        <v>0</v>
      </c>
      <c r="H58" s="173"/>
      <c r="I58" s="174">
        <f>ROUND(E58*H58,2)</f>
        <v>0</v>
      </c>
      <c r="J58" s="173"/>
      <c r="K58" s="174">
        <f>ROUND(E58*J58,2)</f>
        <v>0</v>
      </c>
      <c r="L58" s="174">
        <v>21</v>
      </c>
      <c r="M58" s="174">
        <f>G58*(1+L58/100)</f>
        <v>0</v>
      </c>
      <c r="N58" s="174">
        <v>0.21099999999999999</v>
      </c>
      <c r="O58" s="174">
        <f>ROUND(E58*N58,2)</f>
        <v>79.13</v>
      </c>
      <c r="P58" s="174">
        <v>0</v>
      </c>
      <c r="Q58" s="174">
        <f>ROUND(E58*P58,2)</f>
        <v>0</v>
      </c>
      <c r="R58" s="174" t="s">
        <v>100</v>
      </c>
      <c r="S58" s="174" t="s">
        <v>101</v>
      </c>
      <c r="T58" s="175" t="s">
        <v>101</v>
      </c>
      <c r="U58" s="156">
        <v>7.0000000000000007E-2</v>
      </c>
      <c r="V58" s="156">
        <f>ROUND(E58*U58,2)</f>
        <v>26.25</v>
      </c>
      <c r="W58" s="156"/>
      <c r="X58" s="156" t="s">
        <v>102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103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7" t="s">
        <v>158</v>
      </c>
      <c r="D59" s="248"/>
      <c r="E59" s="248"/>
      <c r="F59" s="248"/>
      <c r="G59" s="248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118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0" t="s">
        <v>162</v>
      </c>
      <c r="D60" s="157"/>
      <c r="E60" s="158">
        <v>375</v>
      </c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105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43"/>
      <c r="D61" s="244"/>
      <c r="E61" s="244"/>
      <c r="F61" s="244"/>
      <c r="G61" s="244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106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9">
        <v>14</v>
      </c>
      <c r="B62" s="170" t="s">
        <v>163</v>
      </c>
      <c r="C62" s="179" t="s">
        <v>164</v>
      </c>
      <c r="D62" s="171" t="s">
        <v>99</v>
      </c>
      <c r="E62" s="172">
        <v>375</v>
      </c>
      <c r="F62" s="173"/>
      <c r="G62" s="174">
        <f>ROUND(E62*F62,2)</f>
        <v>0</v>
      </c>
      <c r="H62" s="173"/>
      <c r="I62" s="174">
        <f>ROUND(E62*H62,2)</f>
        <v>0</v>
      </c>
      <c r="J62" s="173"/>
      <c r="K62" s="174">
        <f>ROUND(E62*J62,2)</f>
        <v>0</v>
      </c>
      <c r="L62" s="174">
        <v>21</v>
      </c>
      <c r="M62" s="174">
        <f>G62*(1+L62/100)</f>
        <v>0</v>
      </c>
      <c r="N62" s="174">
        <v>6.0099999999999997E-3</v>
      </c>
      <c r="O62" s="174">
        <f>ROUND(E62*N62,2)</f>
        <v>2.25</v>
      </c>
      <c r="P62" s="174">
        <v>0</v>
      </c>
      <c r="Q62" s="174">
        <f>ROUND(E62*P62,2)</f>
        <v>0</v>
      </c>
      <c r="R62" s="174" t="s">
        <v>100</v>
      </c>
      <c r="S62" s="174" t="s">
        <v>101</v>
      </c>
      <c r="T62" s="175" t="s">
        <v>101</v>
      </c>
      <c r="U62" s="156">
        <v>4.0000000000000001E-3</v>
      </c>
      <c r="V62" s="156">
        <f>ROUND(E62*U62,2)</f>
        <v>1.5</v>
      </c>
      <c r="W62" s="156"/>
      <c r="X62" s="156" t="s">
        <v>102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103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47" t="s">
        <v>165</v>
      </c>
      <c r="D63" s="248"/>
      <c r="E63" s="248"/>
      <c r="F63" s="248"/>
      <c r="G63" s="248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118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0" t="s">
        <v>166</v>
      </c>
      <c r="D64" s="157"/>
      <c r="E64" s="158">
        <v>375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105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43"/>
      <c r="D65" s="244"/>
      <c r="E65" s="244"/>
      <c r="F65" s="244"/>
      <c r="G65" s="244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106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69">
        <v>15</v>
      </c>
      <c r="B66" s="170" t="s">
        <v>167</v>
      </c>
      <c r="C66" s="179" t="s">
        <v>168</v>
      </c>
      <c r="D66" s="171" t="s">
        <v>99</v>
      </c>
      <c r="E66" s="172">
        <v>375</v>
      </c>
      <c r="F66" s="173"/>
      <c r="G66" s="174">
        <f>ROUND(E66*F66,2)</f>
        <v>0</v>
      </c>
      <c r="H66" s="173"/>
      <c r="I66" s="174">
        <f>ROUND(E66*H66,2)</f>
        <v>0</v>
      </c>
      <c r="J66" s="173"/>
      <c r="K66" s="174">
        <f>ROUND(E66*J66,2)</f>
        <v>0</v>
      </c>
      <c r="L66" s="174">
        <v>21</v>
      </c>
      <c r="M66" s="174">
        <f>G66*(1+L66/100)</f>
        <v>0</v>
      </c>
      <c r="N66" s="174">
        <v>6.0999999999999997E-4</v>
      </c>
      <c r="O66" s="174">
        <f>ROUND(E66*N66,2)</f>
        <v>0.23</v>
      </c>
      <c r="P66" s="174">
        <v>0</v>
      </c>
      <c r="Q66" s="174">
        <f>ROUND(E66*P66,2)</f>
        <v>0</v>
      </c>
      <c r="R66" s="174" t="s">
        <v>100</v>
      </c>
      <c r="S66" s="174" t="s">
        <v>101</v>
      </c>
      <c r="T66" s="175" t="s">
        <v>101</v>
      </c>
      <c r="U66" s="156">
        <v>2E-3</v>
      </c>
      <c r="V66" s="156">
        <f>ROUND(E66*U66,2)</f>
        <v>0.75</v>
      </c>
      <c r="W66" s="156"/>
      <c r="X66" s="156" t="s">
        <v>102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103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0" t="s">
        <v>169</v>
      </c>
      <c r="D67" s="157"/>
      <c r="E67" s="158">
        <v>375</v>
      </c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105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43"/>
      <c r="D68" s="244"/>
      <c r="E68" s="244"/>
      <c r="F68" s="244"/>
      <c r="G68" s="244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106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69">
        <v>16</v>
      </c>
      <c r="B69" s="170" t="s">
        <v>170</v>
      </c>
      <c r="C69" s="179" t="s">
        <v>171</v>
      </c>
      <c r="D69" s="171" t="s">
        <v>99</v>
      </c>
      <c r="E69" s="172">
        <v>375</v>
      </c>
      <c r="F69" s="173"/>
      <c r="G69" s="174">
        <f>ROUND(E69*F69,2)</f>
        <v>0</v>
      </c>
      <c r="H69" s="173"/>
      <c r="I69" s="174">
        <f>ROUND(E69*H69,2)</f>
        <v>0</v>
      </c>
      <c r="J69" s="173"/>
      <c r="K69" s="174">
        <f>ROUND(E69*J69,2)</f>
        <v>0</v>
      </c>
      <c r="L69" s="174">
        <v>21</v>
      </c>
      <c r="M69" s="174">
        <f>G69*(1+L69/100)</f>
        <v>0</v>
      </c>
      <c r="N69" s="174">
        <v>0.12966</v>
      </c>
      <c r="O69" s="174">
        <f>ROUND(E69*N69,2)</f>
        <v>48.62</v>
      </c>
      <c r="P69" s="174">
        <v>0</v>
      </c>
      <c r="Q69" s="174">
        <f>ROUND(E69*P69,2)</f>
        <v>0</v>
      </c>
      <c r="R69" s="174" t="s">
        <v>100</v>
      </c>
      <c r="S69" s="174" t="s">
        <v>101</v>
      </c>
      <c r="T69" s="175" t="s">
        <v>101</v>
      </c>
      <c r="U69" s="156">
        <v>0.02</v>
      </c>
      <c r="V69" s="156">
        <f>ROUND(E69*U69,2)</f>
        <v>7.5</v>
      </c>
      <c r="W69" s="156"/>
      <c r="X69" s="156" t="s">
        <v>102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103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0" t="s">
        <v>162</v>
      </c>
      <c r="D70" s="157"/>
      <c r="E70" s="158">
        <v>375</v>
      </c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105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43"/>
      <c r="D71" s="244"/>
      <c r="E71" s="244"/>
      <c r="F71" s="244"/>
      <c r="G71" s="244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106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69">
        <v>17</v>
      </c>
      <c r="B72" s="170" t="s">
        <v>172</v>
      </c>
      <c r="C72" s="179" t="s">
        <v>173</v>
      </c>
      <c r="D72" s="171" t="s">
        <v>99</v>
      </c>
      <c r="E72" s="172">
        <v>4.7249999999999996</v>
      </c>
      <c r="F72" s="173"/>
      <c r="G72" s="174">
        <f>ROUND(E72*F72,2)</f>
        <v>0</v>
      </c>
      <c r="H72" s="173"/>
      <c r="I72" s="174">
        <f>ROUND(E72*H72,2)</f>
        <v>0</v>
      </c>
      <c r="J72" s="173"/>
      <c r="K72" s="174">
        <f>ROUND(E72*J72,2)</f>
        <v>0</v>
      </c>
      <c r="L72" s="174">
        <v>21</v>
      </c>
      <c r="M72" s="174">
        <f>G72*(1+L72/100)</f>
        <v>0</v>
      </c>
      <c r="N72" s="174">
        <v>7.3899999999999993E-2</v>
      </c>
      <c r="O72" s="174">
        <f>ROUND(E72*N72,2)</f>
        <v>0.35</v>
      </c>
      <c r="P72" s="174">
        <v>0</v>
      </c>
      <c r="Q72" s="174">
        <f>ROUND(E72*P72,2)</f>
        <v>0</v>
      </c>
      <c r="R72" s="174" t="s">
        <v>100</v>
      </c>
      <c r="S72" s="174" t="s">
        <v>101</v>
      </c>
      <c r="T72" s="175" t="s">
        <v>101</v>
      </c>
      <c r="U72" s="156">
        <v>0.45</v>
      </c>
      <c r="V72" s="156">
        <f>ROUND(E72*U72,2)</f>
        <v>2.13</v>
      </c>
      <c r="W72" s="156"/>
      <c r="X72" s="156" t="s">
        <v>102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103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54"/>
      <c r="B73" s="155"/>
      <c r="C73" s="247" t="s">
        <v>174</v>
      </c>
      <c r="D73" s="248"/>
      <c r="E73" s="248"/>
      <c r="F73" s="248"/>
      <c r="G73" s="248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118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76" t="str">
        <f>C73</f>
        <v>s provedením lože z kameniva drceného, s vyplněním spár, s dvojitým hutněním a se smetením přebytečného materiálu na krajnici. S dodáním hmot pro lože a výplň spár.</v>
      </c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41" t="s">
        <v>175</v>
      </c>
      <c r="D74" s="242"/>
      <c r="E74" s="242"/>
      <c r="F74" s="242"/>
      <c r="G74" s="242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128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76" t="str">
        <f>C74</f>
        <v>Betonová zámková dlažba                                                                      …..….tl.   60 mm</v>
      </c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41" t="s">
        <v>176</v>
      </c>
      <c r="D75" s="242"/>
      <c r="E75" s="242"/>
      <c r="F75" s="242"/>
      <c r="G75" s="242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128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0" t="s">
        <v>177</v>
      </c>
      <c r="D76" s="157"/>
      <c r="E76" s="158">
        <v>4.7249999999999996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105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43"/>
      <c r="D77" s="244"/>
      <c r="E77" s="244"/>
      <c r="F77" s="244"/>
      <c r="G77" s="244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106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69">
        <v>18</v>
      </c>
      <c r="B78" s="170" t="s">
        <v>178</v>
      </c>
      <c r="C78" s="179" t="s">
        <v>179</v>
      </c>
      <c r="D78" s="171" t="s">
        <v>99</v>
      </c>
      <c r="E78" s="172">
        <v>14.7</v>
      </c>
      <c r="F78" s="173"/>
      <c r="G78" s="174">
        <f>ROUND(E78*F78,2)</f>
        <v>0</v>
      </c>
      <c r="H78" s="173"/>
      <c r="I78" s="174">
        <f>ROUND(E78*H78,2)</f>
        <v>0</v>
      </c>
      <c r="J78" s="173"/>
      <c r="K78" s="174">
        <f>ROUND(E78*J78,2)</f>
        <v>0</v>
      </c>
      <c r="L78" s="174">
        <v>21</v>
      </c>
      <c r="M78" s="174">
        <f>G78*(1+L78/100)</f>
        <v>0</v>
      </c>
      <c r="N78" s="174">
        <v>7.3899999999999993E-2</v>
      </c>
      <c r="O78" s="174">
        <f>ROUND(E78*N78,2)</f>
        <v>1.0900000000000001</v>
      </c>
      <c r="P78" s="174">
        <v>0</v>
      </c>
      <c r="Q78" s="174">
        <f>ROUND(E78*P78,2)</f>
        <v>0</v>
      </c>
      <c r="R78" s="174" t="s">
        <v>100</v>
      </c>
      <c r="S78" s="174" t="s">
        <v>101</v>
      </c>
      <c r="T78" s="175" t="s">
        <v>101</v>
      </c>
      <c r="U78" s="156">
        <v>0.48</v>
      </c>
      <c r="V78" s="156">
        <f>ROUND(E78*U78,2)</f>
        <v>7.06</v>
      </c>
      <c r="W78" s="156"/>
      <c r="X78" s="156" t="s">
        <v>102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103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54"/>
      <c r="B79" s="155"/>
      <c r="C79" s="247" t="s">
        <v>174</v>
      </c>
      <c r="D79" s="248"/>
      <c r="E79" s="248"/>
      <c r="F79" s="248"/>
      <c r="G79" s="248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118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76" t="str">
        <f>C79</f>
        <v>s provedením lože z kameniva drceného, s vyplněním spár, s dvojitým hutněním a se smetením přebytečného materiálu na krajnici. S dodáním hmot pro lože a výplň spár.</v>
      </c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0" t="s">
        <v>180</v>
      </c>
      <c r="D80" s="157"/>
      <c r="E80" s="158">
        <v>14.7</v>
      </c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105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43"/>
      <c r="D81" s="244"/>
      <c r="E81" s="244"/>
      <c r="F81" s="244"/>
      <c r="G81" s="244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106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69">
        <v>19</v>
      </c>
      <c r="B82" s="170" t="s">
        <v>181</v>
      </c>
      <c r="C82" s="179" t="s">
        <v>182</v>
      </c>
      <c r="D82" s="171" t="s">
        <v>183</v>
      </c>
      <c r="E82" s="172">
        <v>10</v>
      </c>
      <c r="F82" s="173"/>
      <c r="G82" s="174">
        <f>ROUND(E82*F82,2)</f>
        <v>0</v>
      </c>
      <c r="H82" s="173"/>
      <c r="I82" s="174">
        <f>ROUND(E82*H82,2)</f>
        <v>0</v>
      </c>
      <c r="J82" s="173"/>
      <c r="K82" s="174">
        <f>ROUND(E82*J82,2)</f>
        <v>0</v>
      </c>
      <c r="L82" s="174">
        <v>21</v>
      </c>
      <c r="M82" s="174">
        <f>G82*(1+L82/100)</f>
        <v>0</v>
      </c>
      <c r="N82" s="174">
        <v>3.3E-4</v>
      </c>
      <c r="O82" s="174">
        <f>ROUND(E82*N82,2)</f>
        <v>0</v>
      </c>
      <c r="P82" s="174">
        <v>0</v>
      </c>
      <c r="Q82" s="174">
        <f>ROUND(E82*P82,2)</f>
        <v>0</v>
      </c>
      <c r="R82" s="174" t="s">
        <v>100</v>
      </c>
      <c r="S82" s="174" t="s">
        <v>101</v>
      </c>
      <c r="T82" s="175" t="s">
        <v>101</v>
      </c>
      <c r="U82" s="156">
        <v>0.41</v>
      </c>
      <c r="V82" s="156">
        <f>ROUND(E82*U82,2)</f>
        <v>4.0999999999999996</v>
      </c>
      <c r="W82" s="156"/>
      <c r="X82" s="156" t="s">
        <v>102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103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0" t="s">
        <v>184</v>
      </c>
      <c r="D83" s="157"/>
      <c r="E83" s="158">
        <v>10</v>
      </c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105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3"/>
      <c r="D84" s="244"/>
      <c r="E84" s="244"/>
      <c r="F84" s="244"/>
      <c r="G84" s="244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106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69">
        <v>20</v>
      </c>
      <c r="B85" s="170" t="s">
        <v>185</v>
      </c>
      <c r="C85" s="179" t="s">
        <v>186</v>
      </c>
      <c r="D85" s="171" t="s">
        <v>183</v>
      </c>
      <c r="E85" s="172">
        <v>30</v>
      </c>
      <c r="F85" s="173"/>
      <c r="G85" s="174">
        <f>ROUND(E85*F85,2)</f>
        <v>0</v>
      </c>
      <c r="H85" s="173"/>
      <c r="I85" s="174">
        <f>ROUND(E85*H85,2)</f>
        <v>0</v>
      </c>
      <c r="J85" s="173"/>
      <c r="K85" s="174">
        <f>ROUND(E85*J85,2)</f>
        <v>0</v>
      </c>
      <c r="L85" s="174">
        <v>21</v>
      </c>
      <c r="M85" s="174">
        <f>G85*(1+L85/100)</f>
        <v>0</v>
      </c>
      <c r="N85" s="174">
        <v>3.6000000000000002E-4</v>
      </c>
      <c r="O85" s="174">
        <f>ROUND(E85*N85,2)</f>
        <v>0.01</v>
      </c>
      <c r="P85" s="174">
        <v>0</v>
      </c>
      <c r="Q85" s="174">
        <f>ROUND(E85*P85,2)</f>
        <v>0</v>
      </c>
      <c r="R85" s="174" t="s">
        <v>100</v>
      </c>
      <c r="S85" s="174" t="s">
        <v>101</v>
      </c>
      <c r="T85" s="175" t="s">
        <v>101</v>
      </c>
      <c r="U85" s="156">
        <v>0.43</v>
      </c>
      <c r="V85" s="156">
        <f>ROUND(E85*U85,2)</f>
        <v>12.9</v>
      </c>
      <c r="W85" s="156"/>
      <c r="X85" s="156" t="s">
        <v>102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103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0" t="s">
        <v>187</v>
      </c>
      <c r="D86" s="157"/>
      <c r="E86" s="158">
        <v>30</v>
      </c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105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43"/>
      <c r="D87" s="244"/>
      <c r="E87" s="244"/>
      <c r="F87" s="244"/>
      <c r="G87" s="244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106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69">
        <v>21</v>
      </c>
      <c r="B88" s="170" t="s">
        <v>188</v>
      </c>
      <c r="C88" s="179" t="s">
        <v>189</v>
      </c>
      <c r="D88" s="171" t="s">
        <v>190</v>
      </c>
      <c r="E88" s="172">
        <v>13.1</v>
      </c>
      <c r="F88" s="173"/>
      <c r="G88" s="174">
        <f>ROUND(E88*F88,2)</f>
        <v>0</v>
      </c>
      <c r="H88" s="173"/>
      <c r="I88" s="174">
        <f>ROUND(E88*H88,2)</f>
        <v>0</v>
      </c>
      <c r="J88" s="173"/>
      <c r="K88" s="174">
        <f>ROUND(E88*J88,2)</f>
        <v>0</v>
      </c>
      <c r="L88" s="174">
        <v>21</v>
      </c>
      <c r="M88" s="174">
        <f>G88*(1+L88/100)</f>
        <v>0</v>
      </c>
      <c r="N88" s="174">
        <v>3.5999999999999999E-3</v>
      </c>
      <c r="O88" s="174">
        <f>ROUND(E88*N88,2)</f>
        <v>0.05</v>
      </c>
      <c r="P88" s="174">
        <v>0</v>
      </c>
      <c r="Q88" s="174">
        <f>ROUND(E88*P88,2)</f>
        <v>0</v>
      </c>
      <c r="R88" s="174"/>
      <c r="S88" s="174" t="s">
        <v>101</v>
      </c>
      <c r="T88" s="175" t="s">
        <v>101</v>
      </c>
      <c r="U88" s="156">
        <v>0</v>
      </c>
      <c r="V88" s="156">
        <f>ROUND(E88*U88,2)</f>
        <v>0</v>
      </c>
      <c r="W88" s="156"/>
      <c r="X88" s="156" t="s">
        <v>191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192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0" t="s">
        <v>193</v>
      </c>
      <c r="D89" s="157"/>
      <c r="E89" s="158">
        <v>13.1</v>
      </c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105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43"/>
      <c r="D90" s="244"/>
      <c r="E90" s="244"/>
      <c r="F90" s="244"/>
      <c r="G90" s="244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106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69">
        <v>22</v>
      </c>
      <c r="B91" s="170" t="s">
        <v>194</v>
      </c>
      <c r="C91" s="179" t="s">
        <v>195</v>
      </c>
      <c r="D91" s="171" t="s">
        <v>99</v>
      </c>
      <c r="E91" s="172">
        <v>1.38</v>
      </c>
      <c r="F91" s="173"/>
      <c r="G91" s="174">
        <f>ROUND(E91*F91,2)</f>
        <v>0</v>
      </c>
      <c r="H91" s="173"/>
      <c r="I91" s="174">
        <f>ROUND(E91*H91,2)</f>
        <v>0</v>
      </c>
      <c r="J91" s="173"/>
      <c r="K91" s="174">
        <f>ROUND(E91*J91,2)</f>
        <v>0</v>
      </c>
      <c r="L91" s="174">
        <v>21</v>
      </c>
      <c r="M91" s="174">
        <f>G91*(1+L91/100)</f>
        <v>0</v>
      </c>
      <c r="N91" s="174">
        <v>0.2</v>
      </c>
      <c r="O91" s="174">
        <f>ROUND(E91*N91,2)</f>
        <v>0.28000000000000003</v>
      </c>
      <c r="P91" s="174">
        <v>0</v>
      </c>
      <c r="Q91" s="174">
        <f>ROUND(E91*P91,2)</f>
        <v>0</v>
      </c>
      <c r="R91" s="174" t="s">
        <v>146</v>
      </c>
      <c r="S91" s="174" t="s">
        <v>101</v>
      </c>
      <c r="T91" s="175" t="s">
        <v>101</v>
      </c>
      <c r="U91" s="156">
        <v>0</v>
      </c>
      <c r="V91" s="156">
        <f>ROUND(E91*U91,2)</f>
        <v>0</v>
      </c>
      <c r="W91" s="156"/>
      <c r="X91" s="156" t="s">
        <v>147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148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0" t="s">
        <v>196</v>
      </c>
      <c r="D92" s="157"/>
      <c r="E92" s="158">
        <v>1.38</v>
      </c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105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43"/>
      <c r="D93" s="244"/>
      <c r="E93" s="244"/>
      <c r="F93" s="244"/>
      <c r="G93" s="244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106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69">
        <v>23</v>
      </c>
      <c r="B94" s="170" t="s">
        <v>197</v>
      </c>
      <c r="C94" s="179" t="s">
        <v>198</v>
      </c>
      <c r="D94" s="171" t="s">
        <v>99</v>
      </c>
      <c r="E94" s="172">
        <v>4.7249999999999996</v>
      </c>
      <c r="F94" s="173"/>
      <c r="G94" s="174">
        <f>ROUND(E94*F94,2)</f>
        <v>0</v>
      </c>
      <c r="H94" s="173"/>
      <c r="I94" s="174">
        <f>ROUND(E94*H94,2)</f>
        <v>0</v>
      </c>
      <c r="J94" s="173"/>
      <c r="K94" s="174">
        <f>ROUND(E94*J94,2)</f>
        <v>0</v>
      </c>
      <c r="L94" s="174">
        <v>21</v>
      </c>
      <c r="M94" s="174">
        <f>G94*(1+L94/100)</f>
        <v>0</v>
      </c>
      <c r="N94" s="174">
        <v>0.13100000000000001</v>
      </c>
      <c r="O94" s="174">
        <f>ROUND(E94*N94,2)</f>
        <v>0.62</v>
      </c>
      <c r="P94" s="174">
        <v>0</v>
      </c>
      <c r="Q94" s="174">
        <f>ROUND(E94*P94,2)</f>
        <v>0</v>
      </c>
      <c r="R94" s="174" t="s">
        <v>146</v>
      </c>
      <c r="S94" s="174" t="s">
        <v>101</v>
      </c>
      <c r="T94" s="175" t="s">
        <v>101</v>
      </c>
      <c r="U94" s="156">
        <v>0</v>
      </c>
      <c r="V94" s="156">
        <f>ROUND(E94*U94,2)</f>
        <v>0</v>
      </c>
      <c r="W94" s="156"/>
      <c r="X94" s="156" t="s">
        <v>147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148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0" t="s">
        <v>177</v>
      </c>
      <c r="D95" s="157"/>
      <c r="E95" s="158">
        <v>4.7249999999999996</v>
      </c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43"/>
      <c r="D96" s="244"/>
      <c r="E96" s="244"/>
      <c r="F96" s="244"/>
      <c r="G96" s="244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106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69">
        <v>24</v>
      </c>
      <c r="B97" s="170" t="s">
        <v>199</v>
      </c>
      <c r="C97" s="179" t="s">
        <v>200</v>
      </c>
      <c r="D97" s="171" t="s">
        <v>99</v>
      </c>
      <c r="E97" s="172">
        <v>14.7</v>
      </c>
      <c r="F97" s="173"/>
      <c r="G97" s="174">
        <f>ROUND(E97*F97,2)</f>
        <v>0</v>
      </c>
      <c r="H97" s="173"/>
      <c r="I97" s="174">
        <f>ROUND(E97*H97,2)</f>
        <v>0</v>
      </c>
      <c r="J97" s="173"/>
      <c r="K97" s="174">
        <f>ROUND(E97*J97,2)</f>
        <v>0</v>
      </c>
      <c r="L97" s="174">
        <v>21</v>
      </c>
      <c r="M97" s="174">
        <f>G97*(1+L97/100)</f>
        <v>0</v>
      </c>
      <c r="N97" s="174">
        <v>0.17499999999999999</v>
      </c>
      <c r="O97" s="174">
        <f>ROUND(E97*N97,2)</f>
        <v>2.57</v>
      </c>
      <c r="P97" s="174">
        <v>0</v>
      </c>
      <c r="Q97" s="174">
        <f>ROUND(E97*P97,2)</f>
        <v>0</v>
      </c>
      <c r="R97" s="174" t="s">
        <v>146</v>
      </c>
      <c r="S97" s="174" t="s">
        <v>101</v>
      </c>
      <c r="T97" s="175" t="s">
        <v>101</v>
      </c>
      <c r="U97" s="156">
        <v>0</v>
      </c>
      <c r="V97" s="156">
        <f>ROUND(E97*U97,2)</f>
        <v>0</v>
      </c>
      <c r="W97" s="156"/>
      <c r="X97" s="156" t="s">
        <v>147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148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0" t="s">
        <v>180</v>
      </c>
      <c r="D98" s="157"/>
      <c r="E98" s="158">
        <v>14.7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105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43"/>
      <c r="D99" s="244"/>
      <c r="E99" s="244"/>
      <c r="F99" s="244"/>
      <c r="G99" s="244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106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x14ac:dyDescent="0.2">
      <c r="A100" s="163" t="s">
        <v>95</v>
      </c>
      <c r="B100" s="164" t="s">
        <v>60</v>
      </c>
      <c r="C100" s="178" t="s">
        <v>61</v>
      </c>
      <c r="D100" s="165"/>
      <c r="E100" s="166"/>
      <c r="F100" s="167"/>
      <c r="G100" s="167">
        <f>SUMIF(AG101:AG112,"&lt;&gt;NOR",G101:G112)</f>
        <v>0</v>
      </c>
      <c r="H100" s="167"/>
      <c r="I100" s="167">
        <f>SUM(I101:I112)</f>
        <v>0</v>
      </c>
      <c r="J100" s="167"/>
      <c r="K100" s="167">
        <f>SUM(K101:K112)</f>
        <v>0</v>
      </c>
      <c r="L100" s="167"/>
      <c r="M100" s="167">
        <f>SUM(M101:M112)</f>
        <v>0</v>
      </c>
      <c r="N100" s="167"/>
      <c r="O100" s="167">
        <f>SUM(O101:O112)</f>
        <v>11.14</v>
      </c>
      <c r="P100" s="167"/>
      <c r="Q100" s="167">
        <f>SUM(Q101:Q112)</f>
        <v>0</v>
      </c>
      <c r="R100" s="167"/>
      <c r="S100" s="167"/>
      <c r="T100" s="168"/>
      <c r="U100" s="162"/>
      <c r="V100" s="162">
        <f>SUM(V101:V112)</f>
        <v>14.14</v>
      </c>
      <c r="W100" s="162"/>
      <c r="X100" s="162"/>
      <c r="AG100" t="s">
        <v>96</v>
      </c>
    </row>
    <row r="101" spans="1:60" ht="22.5" outlineLevel="1" x14ac:dyDescent="0.2">
      <c r="A101" s="169">
        <v>25</v>
      </c>
      <c r="B101" s="170" t="s">
        <v>201</v>
      </c>
      <c r="C101" s="179" t="s">
        <v>202</v>
      </c>
      <c r="D101" s="171" t="s">
        <v>183</v>
      </c>
      <c r="E101" s="172">
        <v>13.8</v>
      </c>
      <c r="F101" s="173"/>
      <c r="G101" s="174">
        <f>ROUND(E101*F101,2)</f>
        <v>0</v>
      </c>
      <c r="H101" s="173"/>
      <c r="I101" s="174">
        <f>ROUND(E101*H101,2)</f>
        <v>0</v>
      </c>
      <c r="J101" s="173"/>
      <c r="K101" s="174">
        <f>ROUND(E101*J101,2)</f>
        <v>0</v>
      </c>
      <c r="L101" s="174">
        <v>21</v>
      </c>
      <c r="M101" s="174">
        <f>G101*(1+L101/100)</f>
        <v>0</v>
      </c>
      <c r="N101" s="174">
        <v>9.9709999999999993E-2</v>
      </c>
      <c r="O101" s="174">
        <f>ROUND(E101*N101,2)</f>
        <v>1.38</v>
      </c>
      <c r="P101" s="174">
        <v>0</v>
      </c>
      <c r="Q101" s="174">
        <f>ROUND(E101*P101,2)</f>
        <v>0</v>
      </c>
      <c r="R101" s="174" t="s">
        <v>100</v>
      </c>
      <c r="S101" s="174" t="s">
        <v>101</v>
      </c>
      <c r="T101" s="175" t="s">
        <v>101</v>
      </c>
      <c r="U101" s="156">
        <v>0.12</v>
      </c>
      <c r="V101" s="156">
        <f>ROUND(E101*U101,2)</f>
        <v>1.66</v>
      </c>
      <c r="W101" s="156"/>
      <c r="X101" s="156" t="s">
        <v>102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103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47" t="s">
        <v>203</v>
      </c>
      <c r="D102" s="248"/>
      <c r="E102" s="248"/>
      <c r="F102" s="248"/>
      <c r="G102" s="248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118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0" t="s">
        <v>204</v>
      </c>
      <c r="D103" s="157"/>
      <c r="E103" s="158">
        <v>13.8</v>
      </c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43"/>
      <c r="D104" s="244"/>
      <c r="E104" s="244"/>
      <c r="F104" s="244"/>
      <c r="G104" s="244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106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45" outlineLevel="1" x14ac:dyDescent="0.2">
      <c r="A105" s="169">
        <v>26</v>
      </c>
      <c r="B105" s="170" t="s">
        <v>205</v>
      </c>
      <c r="C105" s="179" t="s">
        <v>206</v>
      </c>
      <c r="D105" s="171" t="s">
        <v>183</v>
      </c>
      <c r="E105" s="172">
        <v>44.1</v>
      </c>
      <c r="F105" s="173"/>
      <c r="G105" s="174">
        <f>ROUND(E105*F105,2)</f>
        <v>0</v>
      </c>
      <c r="H105" s="173"/>
      <c r="I105" s="174">
        <f>ROUND(E105*H105,2)</f>
        <v>0</v>
      </c>
      <c r="J105" s="173"/>
      <c r="K105" s="174">
        <f>ROUND(E105*J105,2)</f>
        <v>0</v>
      </c>
      <c r="L105" s="174">
        <v>21</v>
      </c>
      <c r="M105" s="174">
        <f>G105*(1+L105/100)</f>
        <v>0</v>
      </c>
      <c r="N105" s="174">
        <v>0.22133</v>
      </c>
      <c r="O105" s="174">
        <f>ROUND(E105*N105,2)</f>
        <v>9.76</v>
      </c>
      <c r="P105" s="174">
        <v>0</v>
      </c>
      <c r="Q105" s="174">
        <f>ROUND(E105*P105,2)</f>
        <v>0</v>
      </c>
      <c r="R105" s="174" t="s">
        <v>100</v>
      </c>
      <c r="S105" s="174" t="s">
        <v>101</v>
      </c>
      <c r="T105" s="175" t="s">
        <v>101</v>
      </c>
      <c r="U105" s="156">
        <v>0.27200000000000002</v>
      </c>
      <c r="V105" s="156">
        <f>ROUND(E105*U105,2)</f>
        <v>12</v>
      </c>
      <c r="W105" s="156"/>
      <c r="X105" s="156" t="s">
        <v>102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103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47" t="s">
        <v>207</v>
      </c>
      <c r="D106" s="248"/>
      <c r="E106" s="248"/>
      <c r="F106" s="248"/>
      <c r="G106" s="248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118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0" t="s">
        <v>208</v>
      </c>
      <c r="D107" s="157"/>
      <c r="E107" s="158">
        <v>44.1</v>
      </c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105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43"/>
      <c r="D108" s="244"/>
      <c r="E108" s="244"/>
      <c r="F108" s="244"/>
      <c r="G108" s="244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106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69">
        <v>27</v>
      </c>
      <c r="B109" s="170" t="s">
        <v>209</v>
      </c>
      <c r="C109" s="179" t="s">
        <v>210</v>
      </c>
      <c r="D109" s="171" t="s">
        <v>183</v>
      </c>
      <c r="E109" s="172">
        <v>13.1</v>
      </c>
      <c r="F109" s="173"/>
      <c r="G109" s="174">
        <f>ROUND(E109*F109,2)</f>
        <v>0</v>
      </c>
      <c r="H109" s="173"/>
      <c r="I109" s="174">
        <f>ROUND(E109*H109,2)</f>
        <v>0</v>
      </c>
      <c r="J109" s="173"/>
      <c r="K109" s="174">
        <f>ROUND(E109*J109,2)</f>
        <v>0</v>
      </c>
      <c r="L109" s="174">
        <v>21</v>
      </c>
      <c r="M109" s="174">
        <f>G109*(1+L109/100)</f>
        <v>0</v>
      </c>
      <c r="N109" s="174">
        <v>0</v>
      </c>
      <c r="O109" s="174">
        <f>ROUND(E109*N109,2)</f>
        <v>0</v>
      </c>
      <c r="P109" s="174">
        <v>0</v>
      </c>
      <c r="Q109" s="174">
        <f>ROUND(E109*P109,2)</f>
        <v>0</v>
      </c>
      <c r="R109" s="174" t="s">
        <v>100</v>
      </c>
      <c r="S109" s="174" t="s">
        <v>101</v>
      </c>
      <c r="T109" s="175" t="s">
        <v>101</v>
      </c>
      <c r="U109" s="156">
        <v>3.6999999999999998E-2</v>
      </c>
      <c r="V109" s="156">
        <f>ROUND(E109*U109,2)</f>
        <v>0.48</v>
      </c>
      <c r="W109" s="156"/>
      <c r="X109" s="156" t="s">
        <v>102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103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47" t="s">
        <v>211</v>
      </c>
      <c r="D110" s="248"/>
      <c r="E110" s="248"/>
      <c r="F110" s="248"/>
      <c r="G110" s="248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118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0" t="s">
        <v>193</v>
      </c>
      <c r="D111" s="157"/>
      <c r="E111" s="158">
        <v>13.1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105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43"/>
      <c r="D112" s="244"/>
      <c r="E112" s="244"/>
      <c r="F112" s="244"/>
      <c r="G112" s="244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106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x14ac:dyDescent="0.2">
      <c r="A113" s="163" t="s">
        <v>95</v>
      </c>
      <c r="B113" s="164" t="s">
        <v>62</v>
      </c>
      <c r="C113" s="178" t="s">
        <v>63</v>
      </c>
      <c r="D113" s="165"/>
      <c r="E113" s="166"/>
      <c r="F113" s="167"/>
      <c r="G113" s="167">
        <f>SUMIF(AG114:AG116,"&lt;&gt;NOR",G114:G116)</f>
        <v>0</v>
      </c>
      <c r="H113" s="167"/>
      <c r="I113" s="167">
        <f>SUM(I114:I116)</f>
        <v>0</v>
      </c>
      <c r="J113" s="167"/>
      <c r="K113" s="167">
        <f>SUM(K114:K116)</f>
        <v>0</v>
      </c>
      <c r="L113" s="167"/>
      <c r="M113" s="167">
        <f>SUM(M114:M116)</f>
        <v>0</v>
      </c>
      <c r="N113" s="167"/>
      <c r="O113" s="167">
        <f>SUM(O114:O116)</f>
        <v>0</v>
      </c>
      <c r="P113" s="167"/>
      <c r="Q113" s="167">
        <f>SUM(Q114:Q116)</f>
        <v>0</v>
      </c>
      <c r="R113" s="167"/>
      <c r="S113" s="167"/>
      <c r="T113" s="168"/>
      <c r="U113" s="162"/>
      <c r="V113" s="162">
        <f>SUM(V114:V116)</f>
        <v>7.18</v>
      </c>
      <c r="W113" s="162"/>
      <c r="X113" s="162"/>
      <c r="AG113" t="s">
        <v>96</v>
      </c>
    </row>
    <row r="114" spans="1:60" outlineLevel="1" x14ac:dyDescent="0.2">
      <c r="A114" s="169">
        <v>28</v>
      </c>
      <c r="B114" s="170" t="s">
        <v>212</v>
      </c>
      <c r="C114" s="179" t="s">
        <v>213</v>
      </c>
      <c r="D114" s="171" t="s">
        <v>214</v>
      </c>
      <c r="E114" s="172">
        <v>448.49583999999999</v>
      </c>
      <c r="F114" s="173"/>
      <c r="G114" s="174">
        <f>ROUND(E114*F114,2)</f>
        <v>0</v>
      </c>
      <c r="H114" s="173"/>
      <c r="I114" s="174">
        <f>ROUND(E114*H114,2)</f>
        <v>0</v>
      </c>
      <c r="J114" s="173"/>
      <c r="K114" s="174">
        <f>ROUND(E114*J114,2)</f>
        <v>0</v>
      </c>
      <c r="L114" s="174">
        <v>21</v>
      </c>
      <c r="M114" s="174">
        <f>G114*(1+L114/100)</f>
        <v>0</v>
      </c>
      <c r="N114" s="174">
        <v>0</v>
      </c>
      <c r="O114" s="174">
        <f>ROUND(E114*N114,2)</f>
        <v>0</v>
      </c>
      <c r="P114" s="174">
        <v>0</v>
      </c>
      <c r="Q114" s="174">
        <f>ROUND(E114*P114,2)</f>
        <v>0</v>
      </c>
      <c r="R114" s="174" t="s">
        <v>100</v>
      </c>
      <c r="S114" s="174" t="s">
        <v>101</v>
      </c>
      <c r="T114" s="175" t="s">
        <v>101</v>
      </c>
      <c r="U114" s="156">
        <v>1.6E-2</v>
      </c>
      <c r="V114" s="156">
        <f>ROUND(E114*U114,2)</f>
        <v>7.18</v>
      </c>
      <c r="W114" s="156"/>
      <c r="X114" s="156" t="s">
        <v>215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216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47" t="s">
        <v>217</v>
      </c>
      <c r="D115" s="248"/>
      <c r="E115" s="248"/>
      <c r="F115" s="248"/>
      <c r="G115" s="248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118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43"/>
      <c r="D116" s="244"/>
      <c r="E116" s="244"/>
      <c r="F116" s="244"/>
      <c r="G116" s="244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106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">
      <c r="A117" s="163" t="s">
        <v>95</v>
      </c>
      <c r="B117" s="164" t="s">
        <v>64</v>
      </c>
      <c r="C117" s="178" t="s">
        <v>65</v>
      </c>
      <c r="D117" s="165"/>
      <c r="E117" s="166"/>
      <c r="F117" s="167"/>
      <c r="G117" s="167">
        <f>SUMIF(AG118:AG125,"&lt;&gt;NOR",G118:G125)</f>
        <v>0</v>
      </c>
      <c r="H117" s="167"/>
      <c r="I117" s="167">
        <f>SUM(I118:I125)</f>
        <v>0</v>
      </c>
      <c r="J117" s="167"/>
      <c r="K117" s="167">
        <f>SUM(K118:K125)</f>
        <v>0</v>
      </c>
      <c r="L117" s="167"/>
      <c r="M117" s="167">
        <f>SUM(M118:M125)</f>
        <v>0</v>
      </c>
      <c r="N117" s="167"/>
      <c r="O117" s="167">
        <f>SUM(O118:O125)</f>
        <v>0</v>
      </c>
      <c r="P117" s="167"/>
      <c r="Q117" s="167">
        <f>SUM(Q118:Q125)</f>
        <v>0</v>
      </c>
      <c r="R117" s="167"/>
      <c r="S117" s="167"/>
      <c r="T117" s="168"/>
      <c r="U117" s="162"/>
      <c r="V117" s="162">
        <f>SUM(V118:V125)</f>
        <v>3.82</v>
      </c>
      <c r="W117" s="162"/>
      <c r="X117" s="162"/>
      <c r="AG117" t="s">
        <v>96</v>
      </c>
    </row>
    <row r="118" spans="1:60" ht="22.5" outlineLevel="1" x14ac:dyDescent="0.2">
      <c r="A118" s="169">
        <v>29</v>
      </c>
      <c r="B118" s="170" t="s">
        <v>218</v>
      </c>
      <c r="C118" s="179" t="s">
        <v>219</v>
      </c>
      <c r="D118" s="171" t="s">
        <v>214</v>
      </c>
      <c r="E118" s="172">
        <v>381.71100000000001</v>
      </c>
      <c r="F118" s="173"/>
      <c r="G118" s="174">
        <f>ROUND(E118*F118,2)</f>
        <v>0</v>
      </c>
      <c r="H118" s="173"/>
      <c r="I118" s="174">
        <f>ROUND(E118*H118,2)</f>
        <v>0</v>
      </c>
      <c r="J118" s="173"/>
      <c r="K118" s="174">
        <f>ROUND(E118*J118,2)</f>
        <v>0</v>
      </c>
      <c r="L118" s="174">
        <v>21</v>
      </c>
      <c r="M118" s="174">
        <f>G118*(1+L118/100)</f>
        <v>0</v>
      </c>
      <c r="N118" s="174">
        <v>0</v>
      </c>
      <c r="O118" s="174">
        <f>ROUND(E118*N118,2)</f>
        <v>0</v>
      </c>
      <c r="P118" s="174">
        <v>0</v>
      </c>
      <c r="Q118" s="174">
        <f>ROUND(E118*P118,2)</f>
        <v>0</v>
      </c>
      <c r="R118" s="174" t="s">
        <v>100</v>
      </c>
      <c r="S118" s="174" t="s">
        <v>101</v>
      </c>
      <c r="T118" s="175" t="s">
        <v>101</v>
      </c>
      <c r="U118" s="156">
        <v>0.01</v>
      </c>
      <c r="V118" s="156">
        <f>ROUND(E118*U118,2)</f>
        <v>3.82</v>
      </c>
      <c r="W118" s="156"/>
      <c r="X118" s="156" t="s">
        <v>220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221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45"/>
      <c r="D119" s="246"/>
      <c r="E119" s="246"/>
      <c r="F119" s="246"/>
      <c r="G119" s="24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106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69">
        <v>30</v>
      </c>
      <c r="B120" s="170" t="s">
        <v>222</v>
      </c>
      <c r="C120" s="179" t="s">
        <v>223</v>
      </c>
      <c r="D120" s="171" t="s">
        <v>214</v>
      </c>
      <c r="E120" s="172">
        <v>7252.509</v>
      </c>
      <c r="F120" s="173"/>
      <c r="G120" s="174">
        <f>ROUND(E120*F120,2)</f>
        <v>0</v>
      </c>
      <c r="H120" s="173"/>
      <c r="I120" s="174">
        <f>ROUND(E120*H120,2)</f>
        <v>0</v>
      </c>
      <c r="J120" s="173"/>
      <c r="K120" s="174">
        <f>ROUND(E120*J120,2)</f>
        <v>0</v>
      </c>
      <c r="L120" s="174">
        <v>21</v>
      </c>
      <c r="M120" s="174">
        <f>G120*(1+L120/100)</f>
        <v>0</v>
      </c>
      <c r="N120" s="174">
        <v>0</v>
      </c>
      <c r="O120" s="174">
        <f>ROUND(E120*N120,2)</f>
        <v>0</v>
      </c>
      <c r="P120" s="174">
        <v>0</v>
      </c>
      <c r="Q120" s="174">
        <f>ROUND(E120*P120,2)</f>
        <v>0</v>
      </c>
      <c r="R120" s="174" t="s">
        <v>100</v>
      </c>
      <c r="S120" s="174" t="s">
        <v>101</v>
      </c>
      <c r="T120" s="175" t="s">
        <v>101</v>
      </c>
      <c r="U120" s="156">
        <v>0</v>
      </c>
      <c r="V120" s="156">
        <f>ROUND(E120*U120,2)</f>
        <v>0</v>
      </c>
      <c r="W120" s="156"/>
      <c r="X120" s="156" t="s">
        <v>220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221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49" t="s">
        <v>229</v>
      </c>
      <c r="D121" s="250"/>
      <c r="E121" s="250"/>
      <c r="F121" s="250"/>
      <c r="G121" s="250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128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41" t="s">
        <v>224</v>
      </c>
      <c r="D122" s="242"/>
      <c r="E122" s="242"/>
      <c r="F122" s="242"/>
      <c r="G122" s="242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128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76" t="str">
        <f>C122</f>
        <v>(V PŘÍPADĚ DELŠÍ ODVOZOVÉ VZDÁLENOSTI NUTNO NACENIT DLE SKLAÁDKY NEBO RECYKLAČNÍHO DOVRA ZHOTOVITELE)</v>
      </c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43"/>
      <c r="D123" s="244"/>
      <c r="E123" s="244"/>
      <c r="F123" s="244"/>
      <c r="G123" s="244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106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69">
        <v>31</v>
      </c>
      <c r="B124" s="170" t="s">
        <v>225</v>
      </c>
      <c r="C124" s="179" t="s">
        <v>226</v>
      </c>
      <c r="D124" s="171" t="s">
        <v>214</v>
      </c>
      <c r="E124" s="172">
        <v>381.71100000000001</v>
      </c>
      <c r="F124" s="173"/>
      <c r="G124" s="174">
        <f>ROUND(E124*F124,2)</f>
        <v>0</v>
      </c>
      <c r="H124" s="173"/>
      <c r="I124" s="174">
        <f>ROUND(E124*H124,2)</f>
        <v>0</v>
      </c>
      <c r="J124" s="173"/>
      <c r="K124" s="174">
        <f>ROUND(E124*J124,2)</f>
        <v>0</v>
      </c>
      <c r="L124" s="174">
        <v>21</v>
      </c>
      <c r="M124" s="174">
        <f>G124*(1+L124/100)</f>
        <v>0</v>
      </c>
      <c r="N124" s="174">
        <v>0</v>
      </c>
      <c r="O124" s="174">
        <f>ROUND(E124*N124,2)</f>
        <v>0</v>
      </c>
      <c r="P124" s="174">
        <v>0</v>
      </c>
      <c r="Q124" s="174">
        <f>ROUND(E124*P124,2)</f>
        <v>0</v>
      </c>
      <c r="R124" s="174" t="s">
        <v>227</v>
      </c>
      <c r="S124" s="174" t="s">
        <v>101</v>
      </c>
      <c r="T124" s="175" t="s">
        <v>101</v>
      </c>
      <c r="U124" s="156">
        <v>0</v>
      </c>
      <c r="V124" s="156">
        <f>ROUND(E124*U124,2)</f>
        <v>0</v>
      </c>
      <c r="W124" s="156"/>
      <c r="X124" s="156" t="s">
        <v>220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221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45"/>
      <c r="D125" s="246"/>
      <c r="E125" s="246"/>
      <c r="F125" s="246"/>
      <c r="G125" s="24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106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x14ac:dyDescent="0.2">
      <c r="A126" s="3"/>
      <c r="B126" s="4"/>
      <c r="C126" s="182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AE126">
        <v>15</v>
      </c>
      <c r="AF126">
        <v>21</v>
      </c>
      <c r="AG126" t="s">
        <v>82</v>
      </c>
    </row>
    <row r="127" spans="1:60" x14ac:dyDescent="0.2">
      <c r="A127" s="150"/>
      <c r="B127" s="151" t="s">
        <v>29</v>
      </c>
      <c r="C127" s="183"/>
      <c r="D127" s="152"/>
      <c r="E127" s="153"/>
      <c r="F127" s="153"/>
      <c r="G127" s="177">
        <f>G8+G47+G100+G113+G117</f>
        <v>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AE127">
        <f>SUMIF(L7:L125,AE126,G7:G125)</f>
        <v>0</v>
      </c>
      <c r="AF127">
        <f>SUMIF(L7:L125,AF126,G7:G125)</f>
        <v>0</v>
      </c>
      <c r="AG127" t="s">
        <v>228</v>
      </c>
    </row>
    <row r="128" spans="1:60" x14ac:dyDescent="0.2">
      <c r="C128" s="184"/>
      <c r="D128" s="10"/>
      <c r="AG128" t="s">
        <v>230</v>
      </c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7JZhs+kwlUPqkYyGmB5jxs5WS/tue/mBgx+H9Wv6U8jTShpe4wfY/8UooidLIAfNzDrgnC5zfE4q0gr/1tQjA==" saltValue="3/50oYau5SJHSf8zoi9Axg==" spinCount="100000" sheet="1"/>
  <mergeCells count="57">
    <mergeCell ref="C28:G28"/>
    <mergeCell ref="A1:G1"/>
    <mergeCell ref="C2:G2"/>
    <mergeCell ref="C3:G3"/>
    <mergeCell ref="C4:G4"/>
    <mergeCell ref="C11:G11"/>
    <mergeCell ref="C14:G14"/>
    <mergeCell ref="C17:G17"/>
    <mergeCell ref="C19:G19"/>
    <mergeCell ref="C22:G22"/>
    <mergeCell ref="C24:G24"/>
    <mergeCell ref="C26:G26"/>
    <mergeCell ref="C53:G53"/>
    <mergeCell ref="C29:G29"/>
    <mergeCell ref="C30:G30"/>
    <mergeCell ref="C31:G31"/>
    <mergeCell ref="C33:G33"/>
    <mergeCell ref="C35:G35"/>
    <mergeCell ref="C37:G37"/>
    <mergeCell ref="C39:G39"/>
    <mergeCell ref="C41:G41"/>
    <mergeCell ref="C43:G43"/>
    <mergeCell ref="C46:G46"/>
    <mergeCell ref="C50:G50"/>
    <mergeCell ref="C77:G77"/>
    <mergeCell ref="C55:G55"/>
    <mergeCell ref="C57:G57"/>
    <mergeCell ref="C59:G59"/>
    <mergeCell ref="C61:G61"/>
    <mergeCell ref="C63:G63"/>
    <mergeCell ref="C65:G65"/>
    <mergeCell ref="C68:G68"/>
    <mergeCell ref="C71:G71"/>
    <mergeCell ref="C73:G73"/>
    <mergeCell ref="C74:G74"/>
    <mergeCell ref="C75:G75"/>
    <mergeCell ref="C108:G108"/>
    <mergeCell ref="C79:G79"/>
    <mergeCell ref="C81:G81"/>
    <mergeCell ref="C84:G84"/>
    <mergeCell ref="C87:G87"/>
    <mergeCell ref="C90:G90"/>
    <mergeCell ref="C93:G93"/>
    <mergeCell ref="C96:G96"/>
    <mergeCell ref="C99:G99"/>
    <mergeCell ref="C102:G102"/>
    <mergeCell ref="C104:G104"/>
    <mergeCell ref="C106:G106"/>
    <mergeCell ref="C122:G122"/>
    <mergeCell ref="C123:G123"/>
    <mergeCell ref="C125:G125"/>
    <mergeCell ref="C110:G110"/>
    <mergeCell ref="C112:G112"/>
    <mergeCell ref="C115:G115"/>
    <mergeCell ref="C116:G116"/>
    <mergeCell ref="C119:G119"/>
    <mergeCell ref="C121:G1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69</v>
      </c>
      <c r="B1" s="251"/>
      <c r="C1" s="251"/>
      <c r="D1" s="251"/>
      <c r="E1" s="251"/>
      <c r="F1" s="251"/>
      <c r="G1" s="251"/>
      <c r="AG1" t="s">
        <v>70</v>
      </c>
    </row>
    <row r="2" spans="1:60" ht="24.95" customHeight="1" x14ac:dyDescent="0.2">
      <c r="A2" s="139" t="s">
        <v>7</v>
      </c>
      <c r="B2" s="49" t="s">
        <v>44</v>
      </c>
      <c r="C2" s="252" t="s">
        <v>45</v>
      </c>
      <c r="D2" s="253"/>
      <c r="E2" s="253"/>
      <c r="F2" s="253"/>
      <c r="G2" s="254"/>
      <c r="AG2" t="s">
        <v>71</v>
      </c>
    </row>
    <row r="3" spans="1:60" ht="24.95" customHeight="1" x14ac:dyDescent="0.2">
      <c r="A3" s="139" t="s">
        <v>8</v>
      </c>
      <c r="B3" s="49" t="s">
        <v>50</v>
      </c>
      <c r="C3" s="252" t="s">
        <v>51</v>
      </c>
      <c r="D3" s="253"/>
      <c r="E3" s="253"/>
      <c r="F3" s="253"/>
      <c r="G3" s="254"/>
      <c r="AC3" s="121" t="s">
        <v>71</v>
      </c>
      <c r="AG3" t="s">
        <v>72</v>
      </c>
    </row>
    <row r="4" spans="1:60" ht="24.95" customHeight="1" x14ac:dyDescent="0.2">
      <c r="A4" s="140" t="s">
        <v>9</v>
      </c>
      <c r="B4" s="141" t="s">
        <v>50</v>
      </c>
      <c r="C4" s="255" t="s">
        <v>51</v>
      </c>
      <c r="D4" s="256"/>
      <c r="E4" s="256"/>
      <c r="F4" s="256"/>
      <c r="G4" s="257"/>
      <c r="AG4" t="s">
        <v>73</v>
      </c>
    </row>
    <row r="5" spans="1:60" x14ac:dyDescent="0.2">
      <c r="D5" s="10"/>
    </row>
    <row r="6" spans="1:60" ht="38.25" x14ac:dyDescent="0.2">
      <c r="A6" s="143" t="s">
        <v>74</v>
      </c>
      <c r="B6" s="145" t="s">
        <v>75</v>
      </c>
      <c r="C6" s="145" t="s">
        <v>76</v>
      </c>
      <c r="D6" s="144" t="s">
        <v>77</v>
      </c>
      <c r="E6" s="143" t="s">
        <v>78</v>
      </c>
      <c r="F6" s="142" t="s">
        <v>79</v>
      </c>
      <c r="G6" s="143" t="s">
        <v>29</v>
      </c>
      <c r="H6" s="146" t="s">
        <v>30</v>
      </c>
      <c r="I6" s="146" t="s">
        <v>80</v>
      </c>
      <c r="J6" s="146" t="s">
        <v>31</v>
      </c>
      <c r="K6" s="146" t="s">
        <v>81</v>
      </c>
      <c r="L6" s="146" t="s">
        <v>82</v>
      </c>
      <c r="M6" s="146" t="s">
        <v>83</v>
      </c>
      <c r="N6" s="146" t="s">
        <v>84</v>
      </c>
      <c r="O6" s="146" t="s">
        <v>85</v>
      </c>
      <c r="P6" s="146" t="s">
        <v>86</v>
      </c>
      <c r="Q6" s="146" t="s">
        <v>87</v>
      </c>
      <c r="R6" s="146" t="s">
        <v>88</v>
      </c>
      <c r="S6" s="146" t="s">
        <v>89</v>
      </c>
      <c r="T6" s="146" t="s">
        <v>90</v>
      </c>
      <c r="U6" s="146" t="s">
        <v>91</v>
      </c>
      <c r="V6" s="146" t="s">
        <v>92</v>
      </c>
      <c r="W6" s="146" t="s">
        <v>93</v>
      </c>
      <c r="X6" s="146" t="s">
        <v>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95</v>
      </c>
      <c r="B8" s="164" t="s">
        <v>56</v>
      </c>
      <c r="C8" s="178" t="s">
        <v>57</v>
      </c>
      <c r="D8" s="165"/>
      <c r="E8" s="166"/>
      <c r="F8" s="167"/>
      <c r="G8" s="167">
        <f>SUMIF(AG9:AG30,"&lt;&gt;NOR",G9:G30)</f>
        <v>0</v>
      </c>
      <c r="H8" s="167"/>
      <c r="I8" s="167">
        <f>SUM(I9:I30)</f>
        <v>0</v>
      </c>
      <c r="J8" s="167"/>
      <c r="K8" s="167">
        <f>SUM(K9:K30)</f>
        <v>0</v>
      </c>
      <c r="L8" s="167"/>
      <c r="M8" s="167">
        <f>SUM(M9:M30)</f>
        <v>0</v>
      </c>
      <c r="N8" s="167"/>
      <c r="O8" s="167">
        <f>SUM(O9:O30)</f>
        <v>0</v>
      </c>
      <c r="P8" s="167"/>
      <c r="Q8" s="167">
        <f>SUM(Q9:Q30)</f>
        <v>0</v>
      </c>
      <c r="R8" s="167"/>
      <c r="S8" s="167"/>
      <c r="T8" s="168"/>
      <c r="U8" s="162"/>
      <c r="V8" s="162">
        <f>SUM(V9:V30)</f>
        <v>0</v>
      </c>
      <c r="W8" s="162"/>
      <c r="X8" s="162"/>
      <c r="AG8" t="s">
        <v>96</v>
      </c>
    </row>
    <row r="9" spans="1:60" outlineLevel="1" x14ac:dyDescent="0.2">
      <c r="A9" s="169">
        <v>1</v>
      </c>
      <c r="B9" s="170" t="s">
        <v>231</v>
      </c>
      <c r="C9" s="179" t="s">
        <v>232</v>
      </c>
      <c r="D9" s="171" t="s">
        <v>233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101</v>
      </c>
      <c r="T9" s="175" t="s">
        <v>234</v>
      </c>
      <c r="U9" s="156">
        <v>0</v>
      </c>
      <c r="V9" s="156">
        <f>ROUND(E9*U9,2)</f>
        <v>0</v>
      </c>
      <c r="W9" s="156"/>
      <c r="X9" s="156" t="s">
        <v>191</v>
      </c>
      <c r="Y9" s="147"/>
      <c r="Z9" s="147"/>
      <c r="AA9" s="147"/>
      <c r="AB9" s="147"/>
      <c r="AC9" s="147"/>
      <c r="AD9" s="147"/>
      <c r="AE9" s="147"/>
      <c r="AF9" s="147"/>
      <c r="AG9" s="147" t="s">
        <v>192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 t="s">
        <v>235</v>
      </c>
      <c r="D10" s="250"/>
      <c r="E10" s="250"/>
      <c r="F10" s="250"/>
      <c r="G10" s="250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128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1" t="s">
        <v>236</v>
      </c>
      <c r="D11" s="242"/>
      <c r="E11" s="242"/>
      <c r="F11" s="242"/>
      <c r="G11" s="242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128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76" t="str">
        <f>C11</f>
        <v>Projednání dočasné úpravy dopravního značení po dobu výstavby s územně příslušným odborem dopravy a d DI Policie ČR.</v>
      </c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1" t="s">
        <v>237</v>
      </c>
      <c r="D12" s="242"/>
      <c r="E12" s="242"/>
      <c r="F12" s="242"/>
      <c r="G12" s="242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128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80" t="s">
        <v>56</v>
      </c>
      <c r="D13" s="157"/>
      <c r="E13" s="158">
        <v>1</v>
      </c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105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3"/>
      <c r="D14" s="244"/>
      <c r="E14" s="244"/>
      <c r="F14" s="244"/>
      <c r="G14" s="244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106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9">
        <v>2</v>
      </c>
      <c r="B15" s="170" t="s">
        <v>238</v>
      </c>
      <c r="C15" s="179" t="s">
        <v>239</v>
      </c>
      <c r="D15" s="171" t="s">
        <v>233</v>
      </c>
      <c r="E15" s="172">
        <v>1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4">
        <v>0</v>
      </c>
      <c r="O15" s="174">
        <f>ROUND(E15*N15,2)</f>
        <v>0</v>
      </c>
      <c r="P15" s="174">
        <v>0</v>
      </c>
      <c r="Q15" s="174">
        <f>ROUND(E15*P15,2)</f>
        <v>0</v>
      </c>
      <c r="R15" s="174"/>
      <c r="S15" s="174" t="s">
        <v>101</v>
      </c>
      <c r="T15" s="175" t="s">
        <v>234</v>
      </c>
      <c r="U15" s="156">
        <v>0</v>
      </c>
      <c r="V15" s="156">
        <f>ROUND(E15*U15,2)</f>
        <v>0</v>
      </c>
      <c r="W15" s="156"/>
      <c r="X15" s="156" t="s">
        <v>191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192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9" t="s">
        <v>240</v>
      </c>
      <c r="D16" s="250"/>
      <c r="E16" s="250"/>
      <c r="F16" s="250"/>
      <c r="G16" s="250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128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6" t="str">
        <f>C16</f>
        <v>Náklady na vytyčení inženýrských sítí na staveništi jejich správci, s případným provedením průzkumných sond.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0" t="s">
        <v>56</v>
      </c>
      <c r="D17" s="157"/>
      <c r="E17" s="158">
        <v>1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105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3"/>
      <c r="D18" s="244"/>
      <c r="E18" s="244"/>
      <c r="F18" s="244"/>
      <c r="G18" s="244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106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9">
        <v>3</v>
      </c>
      <c r="B19" s="170" t="s">
        <v>241</v>
      </c>
      <c r="C19" s="179" t="s">
        <v>242</v>
      </c>
      <c r="D19" s="171" t="s">
        <v>233</v>
      </c>
      <c r="E19" s="172">
        <v>1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4">
        <v>0</v>
      </c>
      <c r="O19" s="174">
        <f>ROUND(E19*N19,2)</f>
        <v>0</v>
      </c>
      <c r="P19" s="174">
        <v>0</v>
      </c>
      <c r="Q19" s="174">
        <f>ROUND(E19*P19,2)</f>
        <v>0</v>
      </c>
      <c r="R19" s="174"/>
      <c r="S19" s="174" t="s">
        <v>101</v>
      </c>
      <c r="T19" s="175" t="s">
        <v>234</v>
      </c>
      <c r="U19" s="156">
        <v>0</v>
      </c>
      <c r="V19" s="156">
        <f>ROUND(E19*U19,2)</f>
        <v>0</v>
      </c>
      <c r="W19" s="156"/>
      <c r="X19" s="156" t="s">
        <v>191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192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9" t="s">
        <v>243</v>
      </c>
      <c r="D20" s="250"/>
      <c r="E20" s="250"/>
      <c r="F20" s="250"/>
      <c r="G20" s="250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128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1" t="s">
        <v>244</v>
      </c>
      <c r="D21" s="242"/>
      <c r="E21" s="242"/>
      <c r="F21" s="242"/>
      <c r="G21" s="242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128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1" t="s">
        <v>245</v>
      </c>
      <c r="D22" s="242"/>
      <c r="E22" s="242"/>
      <c r="F22" s="242"/>
      <c r="G22" s="242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128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1" t="s">
        <v>246</v>
      </c>
      <c r="D23" s="242"/>
      <c r="E23" s="242"/>
      <c r="F23" s="242"/>
      <c r="G23" s="242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128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6" t="str">
        <f>C23</f>
        <v>- zadavatelem specifikované výstupy (fotografie v papírovém a digitálním formátu) v požadovaném počtu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0" t="s">
        <v>56</v>
      </c>
      <c r="D24" s="157"/>
      <c r="E24" s="158">
        <v>1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105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3"/>
      <c r="D25" s="244"/>
      <c r="E25" s="244"/>
      <c r="F25" s="244"/>
      <c r="G25" s="244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106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9">
        <v>4</v>
      </c>
      <c r="B26" s="170" t="s">
        <v>247</v>
      </c>
      <c r="C26" s="179" t="s">
        <v>248</v>
      </c>
      <c r="D26" s="171" t="s">
        <v>233</v>
      </c>
      <c r="E26" s="172">
        <v>1</v>
      </c>
      <c r="F26" s="173"/>
      <c r="G26" s="174">
        <f>ROUND(E26*F26,2)</f>
        <v>0</v>
      </c>
      <c r="H26" s="173"/>
      <c r="I26" s="174">
        <f>ROUND(E26*H26,2)</f>
        <v>0</v>
      </c>
      <c r="J26" s="173"/>
      <c r="K26" s="174">
        <f>ROUND(E26*J26,2)</f>
        <v>0</v>
      </c>
      <c r="L26" s="174">
        <v>21</v>
      </c>
      <c r="M26" s="174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4"/>
      <c r="S26" s="174" t="s">
        <v>101</v>
      </c>
      <c r="T26" s="175" t="s">
        <v>234</v>
      </c>
      <c r="U26" s="156">
        <v>0</v>
      </c>
      <c r="V26" s="156">
        <f>ROUND(E26*U26,2)</f>
        <v>0</v>
      </c>
      <c r="W26" s="156"/>
      <c r="X26" s="156" t="s">
        <v>191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192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54"/>
      <c r="B27" s="155"/>
      <c r="C27" s="249" t="s">
        <v>249</v>
      </c>
      <c r="D27" s="250"/>
      <c r="E27" s="250"/>
      <c r="F27" s="250"/>
      <c r="G27" s="250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128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6" t="str">
        <f>C27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</v>
      </c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54"/>
      <c r="B28" s="155"/>
      <c r="C28" s="241" t="s">
        <v>250</v>
      </c>
      <c r="D28" s="242"/>
      <c r="E28" s="242"/>
      <c r="F28" s="242"/>
      <c r="G28" s="242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128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6" t="str">
        <f>C28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0" t="s">
        <v>56</v>
      </c>
      <c r="D29" s="157"/>
      <c r="E29" s="158">
        <v>1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105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43"/>
      <c r="D30" s="244"/>
      <c r="E30" s="244"/>
      <c r="F30" s="244"/>
      <c r="G30" s="244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106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3" t="s">
        <v>95</v>
      </c>
      <c r="B31" s="164" t="s">
        <v>67</v>
      </c>
      <c r="C31" s="178" t="s">
        <v>27</v>
      </c>
      <c r="D31" s="165"/>
      <c r="E31" s="166"/>
      <c r="F31" s="167"/>
      <c r="G31" s="167">
        <f>SUMIF(AG32:AG35,"&lt;&gt;NOR",G32:G35)</f>
        <v>0</v>
      </c>
      <c r="H31" s="167"/>
      <c r="I31" s="167">
        <f>SUM(I32:I35)</f>
        <v>0</v>
      </c>
      <c r="J31" s="167"/>
      <c r="K31" s="167">
        <f>SUM(K32:K35)</f>
        <v>0</v>
      </c>
      <c r="L31" s="167"/>
      <c r="M31" s="167">
        <f>SUM(M32:M35)</f>
        <v>0</v>
      </c>
      <c r="N31" s="167"/>
      <c r="O31" s="167">
        <f>SUM(O32:O35)</f>
        <v>0</v>
      </c>
      <c r="P31" s="167"/>
      <c r="Q31" s="167">
        <f>SUM(Q32:Q35)</f>
        <v>0</v>
      </c>
      <c r="R31" s="167"/>
      <c r="S31" s="167"/>
      <c r="T31" s="168"/>
      <c r="U31" s="162"/>
      <c r="V31" s="162">
        <f>SUM(V32:V35)</f>
        <v>0</v>
      </c>
      <c r="W31" s="162"/>
      <c r="X31" s="162"/>
      <c r="AG31" t="s">
        <v>96</v>
      </c>
    </row>
    <row r="32" spans="1:60" outlineLevel="1" x14ac:dyDescent="0.2">
      <c r="A32" s="169">
        <v>5</v>
      </c>
      <c r="B32" s="170" t="s">
        <v>251</v>
      </c>
      <c r="C32" s="179" t="s">
        <v>252</v>
      </c>
      <c r="D32" s="171" t="s">
        <v>253</v>
      </c>
      <c r="E32" s="172">
        <v>1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4"/>
      <c r="S32" s="174" t="s">
        <v>101</v>
      </c>
      <c r="T32" s="175" t="s">
        <v>234</v>
      </c>
      <c r="U32" s="156">
        <v>0</v>
      </c>
      <c r="V32" s="156">
        <f>ROUND(E32*U32,2)</f>
        <v>0</v>
      </c>
      <c r="W32" s="156"/>
      <c r="X32" s="156" t="s">
        <v>191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192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9" t="s">
        <v>254</v>
      </c>
      <c r="D33" s="250"/>
      <c r="E33" s="250"/>
      <c r="F33" s="250"/>
      <c r="G33" s="250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128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76" t="str">
        <f>C33</f>
        <v xml:space="preserve"> (odevzdání dokumentace skutečného provedení stavby v počtu 4 paré v papírové podobě a 3 ks v ele. na CD).</v>
      </c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0" t="s">
        <v>56</v>
      </c>
      <c r="D34" s="157"/>
      <c r="E34" s="158">
        <v>1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3"/>
      <c r="D35" s="244"/>
      <c r="E35" s="244"/>
      <c r="F35" s="244"/>
      <c r="G35" s="244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106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3"/>
      <c r="B36" s="4"/>
      <c r="C36" s="182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v>15</v>
      </c>
      <c r="AF36">
        <v>21</v>
      </c>
      <c r="AG36" t="s">
        <v>82</v>
      </c>
    </row>
    <row r="37" spans="1:60" x14ac:dyDescent="0.2">
      <c r="A37" s="150"/>
      <c r="B37" s="151" t="s">
        <v>29</v>
      </c>
      <c r="C37" s="183"/>
      <c r="D37" s="152"/>
      <c r="E37" s="153"/>
      <c r="F37" s="153"/>
      <c r="G37" s="177">
        <f>G8+G31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f>SUMIF(L7:L35,AE36,G7:G35)</f>
        <v>0</v>
      </c>
      <c r="AF37">
        <f>SUMIF(L7:L35,AF36,G7:G35)</f>
        <v>0</v>
      </c>
      <c r="AG37" t="s">
        <v>228</v>
      </c>
    </row>
    <row r="38" spans="1:60" x14ac:dyDescent="0.2">
      <c r="C38" s="184"/>
      <c r="D38" s="10"/>
      <c r="AG38" t="s">
        <v>230</v>
      </c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uv2mm6pEQluW8I7CLed4zQZ55iAbOZs8d3ssB+xhPcRXXnLxh1FBHlqvpF+C4zctb2rPf9XdW4W7MGIQb8BLA==" saltValue="rxjY4zbUJZzSKoNbUskhMw==" spinCount="100000" sheet="1"/>
  <mergeCells count="20">
    <mergeCell ref="C21:G21"/>
    <mergeCell ref="A1:G1"/>
    <mergeCell ref="C2:G2"/>
    <mergeCell ref="C3:G3"/>
    <mergeCell ref="C4:G4"/>
    <mergeCell ref="C10:G10"/>
    <mergeCell ref="C11:G11"/>
    <mergeCell ref="C12:G12"/>
    <mergeCell ref="C14:G14"/>
    <mergeCell ref="C16:G16"/>
    <mergeCell ref="C18:G18"/>
    <mergeCell ref="C20:G20"/>
    <mergeCell ref="C33:G33"/>
    <mergeCell ref="C35:G35"/>
    <mergeCell ref="C22:G22"/>
    <mergeCell ref="C23:G23"/>
    <mergeCell ref="C25:G25"/>
    <mergeCell ref="C27:G27"/>
    <mergeCell ref="C28:G28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101 SO 101 Pol</vt:lpstr>
      <vt:lpstr>VRN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101 SO 101 Pol'!Názvy_tisku</vt:lpstr>
      <vt:lpstr>'VRN VRN Pol'!Názvy_tisku</vt:lpstr>
      <vt:lpstr>oadresa</vt:lpstr>
      <vt:lpstr>Stavba!Objednatel</vt:lpstr>
      <vt:lpstr>Stavba!Objekt</vt:lpstr>
      <vt:lpstr>'SO 101 SO 101 Pol'!Oblast_tisku</vt:lpstr>
      <vt:lpstr>Stavba!Oblast_tisku</vt:lpstr>
      <vt:lpstr>'VRN VRN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Guňka</dc:creator>
  <cp:lastModifiedBy>Zbyněk Moravec</cp:lastModifiedBy>
  <cp:lastPrinted>2019-03-19T12:27:02Z</cp:lastPrinted>
  <dcterms:created xsi:type="dcterms:W3CDTF">2009-04-08T07:15:50Z</dcterms:created>
  <dcterms:modified xsi:type="dcterms:W3CDTF">2021-08-25T15:06:05Z</dcterms:modified>
</cp:coreProperties>
</file>