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sledování zakázek\VYŠKOVSKÝ\REALIZACE 2020\706 ČOV Krásné Loučky\5 Rozpočet\Rozpočet FINAL po specifikaci elektra\"/>
    </mc:Choice>
  </mc:AlternateContent>
  <bookViews>
    <workbookView xWindow="0" yWindow="0" windowWidth="0" windowHeight="0"/>
  </bookViews>
  <sheets>
    <sheet name="Rekapitulace stavby" sheetId="1" r:id="rId1"/>
    <sheet name="PS 01 - Technologické vys..." sheetId="2" r:id="rId2"/>
    <sheet name="PS 02 - Technologická ele..." sheetId="3" r:id="rId3"/>
    <sheet name="SO 01 - Stavební část" sheetId="4" r:id="rId4"/>
    <sheet name="ON - Ostatní náklad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 01 - Technologické vys...'!$C$120:$K$174</definedName>
    <definedName name="_xlnm.Print_Area" localSheetId="1">'PS 01 - Technologické vys...'!$C$4:$J$76,'PS 01 - Technologické vys...'!$C$82:$J$102,'PS 01 - Technologické vys...'!$C$108:$J$174</definedName>
    <definedName name="_xlnm.Print_Titles" localSheetId="1">'PS 01 - Technologické vys...'!$120:$120</definedName>
    <definedName name="_xlnm._FilterDatabase" localSheetId="2" hidden="1">'PS 02 - Technologická ele...'!$C$116:$K$132</definedName>
    <definedName name="_xlnm.Print_Area" localSheetId="2">'PS 02 - Technologická ele...'!$C$4:$J$76,'PS 02 - Technologická ele...'!$C$82:$J$98,'PS 02 - Technologická ele...'!$C$104:$J$132</definedName>
    <definedName name="_xlnm.Print_Titles" localSheetId="2">'PS 02 - Technologická ele...'!$116:$116</definedName>
    <definedName name="_xlnm._FilterDatabase" localSheetId="3" hidden="1">'SO 01 - Stavební část'!$C$128:$K$198</definedName>
    <definedName name="_xlnm.Print_Area" localSheetId="3">'SO 01 - Stavební část'!$C$4:$J$76,'SO 01 - Stavební část'!$C$82:$J$110,'SO 01 - Stavební část'!$C$116:$J$198</definedName>
    <definedName name="_xlnm.Print_Titles" localSheetId="3">'SO 01 - Stavební část'!$128:$128</definedName>
    <definedName name="_xlnm._FilterDatabase" localSheetId="4" hidden="1">'ON - Ostatní náklady'!$C$117:$K$125</definedName>
    <definedName name="_xlnm.Print_Area" localSheetId="4">'ON - Ostatní náklady'!$C$4:$J$76,'ON - Ostatní náklady'!$C$82:$J$99,'ON - Ostatní náklady'!$C$105:$J$125</definedName>
    <definedName name="_xlnm.Print_Titles" localSheetId="4">'ON - Ostatní náklady'!$117:$117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85"/>
  <c i="4" r="J37"/>
  <c r="J36"/>
  <c i="1" r="AY97"/>
  <c i="4" r="J35"/>
  <c i="1" r="AX97"/>
  <c i="4"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119"/>
  <c i="3" r="J37"/>
  <c r="J36"/>
  <c i="1" r="AY96"/>
  <c i="3" r="J35"/>
  <c i="1" r="AX96"/>
  <c i="3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85"/>
  <c i="2" r="J37"/>
  <c r="J36"/>
  <c i="1" r="AY95"/>
  <c i="2" r="J35"/>
  <c i="1" r="AX95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L90"/>
  <c r="AM90"/>
  <c r="AM89"/>
  <c r="L89"/>
  <c r="AM87"/>
  <c r="L87"/>
  <c r="L85"/>
  <c r="L84"/>
  <c i="2" r="BK173"/>
  <c r="J169"/>
  <c r="J167"/>
  <c r="J165"/>
  <c r="J163"/>
  <c r="J161"/>
  <c r="BK159"/>
  <c r="J158"/>
  <c r="BK156"/>
  <c r="BK155"/>
  <c r="J151"/>
  <c r="J145"/>
  <c r="BK141"/>
  <c r="J137"/>
  <c r="J133"/>
  <c r="BK124"/>
  <c r="BK151"/>
  <c r="BK147"/>
  <c r="J141"/>
  <c r="BK137"/>
  <c r="J134"/>
  <c r="BK129"/>
  <c r="BK125"/>
  <c r="J127"/>
  <c i="1" r="AS94"/>
  <c i="3" r="J129"/>
  <c r="J123"/>
  <c r="J131"/>
  <c r="BK125"/>
  <c r="BK120"/>
  <c i="4" r="BK189"/>
  <c r="J185"/>
  <c r="J181"/>
  <c r="J175"/>
  <c r="BK163"/>
  <c r="J155"/>
  <c r="J149"/>
  <c r="BK142"/>
  <c r="BK164"/>
  <c r="J145"/>
  <c r="J196"/>
  <c r="BK191"/>
  <c r="BK180"/>
  <c r="BK161"/>
  <c r="BK149"/>
  <c r="BK135"/>
  <c r="BK196"/>
  <c r="J190"/>
  <c r="BK173"/>
  <c r="J164"/>
  <c r="BK145"/>
  <c r="J139"/>
  <c r="J132"/>
  <c i="5" r="BK121"/>
  <c r="BK124"/>
  <c r="J124"/>
  <c i="2" r="J173"/>
  <c r="BK169"/>
  <c r="BK167"/>
  <c r="BK165"/>
  <c r="J164"/>
  <c r="BK162"/>
  <c r="BK160"/>
  <c r="J159"/>
  <c r="BK157"/>
  <c r="J156"/>
  <c r="J155"/>
  <c r="BK152"/>
  <c r="J147"/>
  <c r="BK142"/>
  <c r="J138"/>
  <c r="BK134"/>
  <c r="J131"/>
  <c r="J153"/>
  <c r="J149"/>
  <c r="BK145"/>
  <c r="BK140"/>
  <c r="BK136"/>
  <c r="BK133"/>
  <c r="J130"/>
  <c r="J126"/>
  <c r="BK128"/>
  <c r="BK126"/>
  <c i="3" r="BK130"/>
  <c r="BK127"/>
  <c r="J125"/>
  <c r="J120"/>
  <c r="J124"/>
  <c r="J130"/>
  <c r="J122"/>
  <c i="4" r="BK197"/>
  <c r="BK195"/>
  <c r="J194"/>
  <c r="BK193"/>
  <c r="BK192"/>
  <c r="BK190"/>
  <c r="BK183"/>
  <c r="J180"/>
  <c r="J173"/>
  <c r="J161"/>
  <c r="J153"/>
  <c r="BK148"/>
  <c r="J136"/>
  <c r="J151"/>
  <c r="J198"/>
  <c r="J192"/>
  <c r="J188"/>
  <c r="BK182"/>
  <c r="J172"/>
  <c r="J157"/>
  <c r="BK139"/>
  <c r="J133"/>
  <c r="J191"/>
  <c r="J183"/>
  <c r="J170"/>
  <c r="J163"/>
  <c r="BK144"/>
  <c r="BK137"/>
  <c r="BK133"/>
  <c i="5" r="J123"/>
  <c r="BK122"/>
  <c i="2" r="BK174"/>
  <c r="BK172"/>
  <c r="BK168"/>
  <c r="BK166"/>
  <c r="BK164"/>
  <c r="BK163"/>
  <c r="J162"/>
  <c r="J154"/>
  <c r="BK149"/>
  <c r="BK144"/>
  <c r="J140"/>
  <c r="J136"/>
  <c r="J132"/>
  <c r="BK154"/>
  <c r="J150"/>
  <c r="J143"/>
  <c r="BK139"/>
  <c r="BK135"/>
  <c r="BK131"/>
  <c r="BK127"/>
  <c r="J129"/>
  <c i="3" r="BK132"/>
  <c r="J132"/>
  <c r="J126"/>
  <c r="BK122"/>
  <c r="BK128"/>
  <c r="J121"/>
  <c r="J127"/>
  <c r="BK121"/>
  <c i="4" r="BK198"/>
  <c r="BK187"/>
  <c r="BK178"/>
  <c r="BK168"/>
  <c r="BK157"/>
  <c r="BK151"/>
  <c r="BK147"/>
  <c r="BK153"/>
  <c r="BK136"/>
  <c r="BK194"/>
  <c r="J189"/>
  <c r="BK185"/>
  <c r="J178"/>
  <c r="BK170"/>
  <c r="J140"/>
  <c r="J137"/>
  <c r="J197"/>
  <c r="BK175"/>
  <c r="J166"/>
  <c r="J148"/>
  <c r="BK140"/>
  <c r="J135"/>
  <c i="5" r="BK125"/>
  <c i="2" r="J174"/>
  <c r="J172"/>
  <c r="J168"/>
  <c r="J166"/>
  <c r="BK161"/>
  <c r="J160"/>
  <c r="BK158"/>
  <c r="J157"/>
  <c r="BK153"/>
  <c r="BK150"/>
  <c r="J148"/>
  <c r="BK143"/>
  <c r="J139"/>
  <c r="J135"/>
  <c r="BK130"/>
  <c r="J152"/>
  <c r="BK148"/>
  <c r="J144"/>
  <c r="J142"/>
  <c r="BK138"/>
  <c r="BK132"/>
  <c r="J128"/>
  <c r="J124"/>
  <c r="J125"/>
  <c i="3" r="BK131"/>
  <c r="J128"/>
  <c r="BK124"/>
  <c r="BK126"/>
  <c r="BK119"/>
  <c r="BK129"/>
  <c r="BK123"/>
  <c r="J119"/>
  <c i="4" r="BK188"/>
  <c r="J182"/>
  <c r="BK176"/>
  <c r="BK172"/>
  <c r="J160"/>
  <c r="BK152"/>
  <c r="J144"/>
  <c r="BK160"/>
  <c r="J147"/>
  <c r="BK132"/>
  <c r="J193"/>
  <c r="J187"/>
  <c r="J176"/>
  <c r="BK166"/>
  <c r="J152"/>
  <c r="BK138"/>
  <c r="J134"/>
  <c r="J195"/>
  <c r="BK181"/>
  <c r="J168"/>
  <c r="BK155"/>
  <c r="J142"/>
  <c r="J138"/>
  <c r="BK134"/>
  <c i="5" r="J122"/>
  <c r="J125"/>
  <c r="BK123"/>
  <c r="J121"/>
  <c i="2" l="1" r="BK123"/>
  <c r="J123"/>
  <c r="J98"/>
  <c r="BK146"/>
  <c r="J146"/>
  <c r="J99"/>
  <c r="P171"/>
  <c r="P170"/>
  <c i="3" r="BK118"/>
  <c r="J118"/>
  <c r="J97"/>
  <c i="2" r="P123"/>
  <c r="T146"/>
  <c r="T171"/>
  <c r="T170"/>
  <c i="3" r="T118"/>
  <c r="T117"/>
  <c i="4" r="P131"/>
  <c r="R143"/>
  <c r="R150"/>
  <c r="BK162"/>
  <c r="J162"/>
  <c r="J105"/>
  <c r="T162"/>
  <c r="R171"/>
  <c r="P179"/>
  <c r="P186"/>
  <c i="2" r="T123"/>
  <c r="T122"/>
  <c r="T121"/>
  <c r="P146"/>
  <c r="R171"/>
  <c r="R170"/>
  <c i="3" r="P118"/>
  <c r="P117"/>
  <c i="1" r="AU96"/>
  <c i="4" r="BK131"/>
  <c r="J131"/>
  <c r="J98"/>
  <c r="R131"/>
  <c r="R130"/>
  <c r="P143"/>
  <c r="BK150"/>
  <c r="J150"/>
  <c r="J101"/>
  <c r="T150"/>
  <c r="P159"/>
  <c r="T159"/>
  <c r="R162"/>
  <c r="P171"/>
  <c r="BK179"/>
  <c r="J179"/>
  <c r="J107"/>
  <c r="T179"/>
  <c r="R186"/>
  <c i="5" r="BK120"/>
  <c r="J120"/>
  <c r="J98"/>
  <c i="2" r="R123"/>
  <c r="R122"/>
  <c r="R121"/>
  <c r="R146"/>
  <c r="BK171"/>
  <c r="J171"/>
  <c r="J101"/>
  <c i="3" r="R118"/>
  <c r="R117"/>
  <c i="4" r="T131"/>
  <c r="BK143"/>
  <c r="J143"/>
  <c r="J100"/>
  <c r="T143"/>
  <c r="P150"/>
  <c r="BK159"/>
  <c r="J159"/>
  <c r="J104"/>
  <c r="R159"/>
  <c r="P162"/>
  <c r="BK171"/>
  <c r="J171"/>
  <c r="J106"/>
  <c r="T171"/>
  <c r="R179"/>
  <c r="BK186"/>
  <c r="J186"/>
  <c r="J109"/>
  <c r="T186"/>
  <c i="5" r="P120"/>
  <c r="P119"/>
  <c r="P118"/>
  <c i="1" r="AU98"/>
  <c i="5" r="R120"/>
  <c r="R119"/>
  <c r="R118"/>
  <c r="T120"/>
  <c r="T119"/>
  <c r="T118"/>
  <c i="4" r="BK141"/>
  <c r="J141"/>
  <c r="J99"/>
  <c r="BK184"/>
  <c r="J184"/>
  <c r="J108"/>
  <c r="BK156"/>
  <c r="J156"/>
  <c r="J102"/>
  <c i="5" r="J112"/>
  <c r="BE122"/>
  <c r="E108"/>
  <c r="BE125"/>
  <c r="F92"/>
  <c r="BE121"/>
  <c r="BE123"/>
  <c r="BE124"/>
  <c i="4" r="E85"/>
  <c r="J89"/>
  <c r="F126"/>
  <c r="BE135"/>
  <c r="BE147"/>
  <c r="BE148"/>
  <c r="BE149"/>
  <c r="BE151"/>
  <c r="BE152"/>
  <c r="BE153"/>
  <c r="BE157"/>
  <c r="BE160"/>
  <c r="BE172"/>
  <c r="BE173"/>
  <c r="BE180"/>
  <c r="BE181"/>
  <c r="BE182"/>
  <c r="BE190"/>
  <c r="BE193"/>
  <c r="BE194"/>
  <c r="BE195"/>
  <c r="BE198"/>
  <c r="BE136"/>
  <c r="BE140"/>
  <c r="BE144"/>
  <c r="BE145"/>
  <c r="BE163"/>
  <c r="BE166"/>
  <c r="BE168"/>
  <c r="BE176"/>
  <c r="BE183"/>
  <c r="BE188"/>
  <c r="BE189"/>
  <c r="BE192"/>
  <c r="BE197"/>
  <c r="BE137"/>
  <c r="BE142"/>
  <c r="BE155"/>
  <c r="BE161"/>
  <c r="BE132"/>
  <c r="BE133"/>
  <c r="BE134"/>
  <c r="BE138"/>
  <c r="BE139"/>
  <c r="BE164"/>
  <c r="BE170"/>
  <c r="BE175"/>
  <c r="BE178"/>
  <c r="BE185"/>
  <c r="BE187"/>
  <c r="BE191"/>
  <c r="BE196"/>
  <c i="3" r="BE119"/>
  <c r="BE120"/>
  <c r="BE122"/>
  <c r="BE124"/>
  <c r="BE127"/>
  <c r="BE128"/>
  <c r="BE131"/>
  <c r="BE132"/>
  <c i="2" r="BK122"/>
  <c i="3" r="F92"/>
  <c r="E107"/>
  <c r="J111"/>
  <c r="BE123"/>
  <c r="BE125"/>
  <c r="BE130"/>
  <c r="BE121"/>
  <c r="BE126"/>
  <c r="BE129"/>
  <c i="2" r="BE143"/>
  <c r="E85"/>
  <c r="F92"/>
  <c r="BE125"/>
  <c r="BE127"/>
  <c r="BE129"/>
  <c r="BE153"/>
  <c r="J89"/>
  <c r="BE124"/>
  <c r="BE126"/>
  <c r="BE128"/>
  <c r="BE131"/>
  <c r="BE132"/>
  <c r="BE135"/>
  <c r="BE137"/>
  <c r="BE139"/>
  <c r="BE140"/>
  <c r="BE147"/>
  <c r="BE148"/>
  <c r="BE149"/>
  <c r="BE150"/>
  <c r="BE152"/>
  <c r="BE130"/>
  <c r="BE133"/>
  <c r="BE134"/>
  <c r="BE136"/>
  <c r="BE138"/>
  <c r="BE141"/>
  <c r="BE142"/>
  <c r="BE144"/>
  <c r="BE145"/>
  <c r="BE151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2"/>
  <c r="BE173"/>
  <c r="BE174"/>
  <c r="F36"/>
  <c i="1" r="BC95"/>
  <c i="2" r="F37"/>
  <c i="1" r="BD95"/>
  <c i="3" r="J34"/>
  <c i="1" r="AW96"/>
  <c i="3" r="F36"/>
  <c i="1" r="BC96"/>
  <c i="3" r="F34"/>
  <c i="1" r="BA96"/>
  <c i="3" r="F37"/>
  <c i="1" r="BD96"/>
  <c i="4" r="F35"/>
  <c i="1" r="BB97"/>
  <c i="4" r="F36"/>
  <c i="1" r="BC97"/>
  <c i="2" r="F34"/>
  <c i="1" r="BA95"/>
  <c i="4" r="J34"/>
  <c i="1" r="AW97"/>
  <c i="5" r="F36"/>
  <c i="1" r="BC98"/>
  <c i="2" r="J34"/>
  <c i="1" r="AW95"/>
  <c i="2" r="F35"/>
  <c i="1" r="BB95"/>
  <c i="4" r="F37"/>
  <c i="1" r="BD97"/>
  <c i="5" r="J34"/>
  <c i="1" r="AW98"/>
  <c i="5" r="F34"/>
  <c i="1" r="BA98"/>
  <c i="3" r="F35"/>
  <c i="1" r="BB96"/>
  <c i="4" r="F34"/>
  <c i="1" r="BA97"/>
  <c i="5" r="F35"/>
  <c i="1" r="BB98"/>
  <c i="5" r="F37"/>
  <c i="1" r="BD98"/>
  <c i="4" l="1" r="P130"/>
  <c r="P158"/>
  <c i="2" r="P122"/>
  <c r="P121"/>
  <c i="1" r="AU95"/>
  <c i="4" r="R158"/>
  <c r="R129"/>
  <c r="T130"/>
  <c r="T158"/>
  <c i="2" r="BK170"/>
  <c r="J170"/>
  <c r="J100"/>
  <c i="3" r="BK117"/>
  <c r="J117"/>
  <c r="J96"/>
  <c i="4" r="BK130"/>
  <c r="J130"/>
  <c r="J97"/>
  <c r="BK158"/>
  <c r="J158"/>
  <c r="J103"/>
  <c i="5" r="BK119"/>
  <c r="J119"/>
  <c r="J97"/>
  <c i="2" r="J122"/>
  <c r="J97"/>
  <c r="J33"/>
  <c i="1" r="AV95"/>
  <c r="AT95"/>
  <c i="5" r="F33"/>
  <c i="1" r="AZ98"/>
  <c i="5" r="J33"/>
  <c i="1" r="AV98"/>
  <c r="AT98"/>
  <c i="2" r="F33"/>
  <c i="1" r="AZ95"/>
  <c r="BB94"/>
  <c r="W31"/>
  <c r="BA94"/>
  <c r="W30"/>
  <c r="BC94"/>
  <c r="AY94"/>
  <c r="BD94"/>
  <c r="W33"/>
  <c i="3" r="F33"/>
  <c i="1" r="AZ96"/>
  <c i="4" r="J33"/>
  <c i="1" r="AV97"/>
  <c r="AT97"/>
  <c i="3" r="J33"/>
  <c i="1" r="AV96"/>
  <c r="AT96"/>
  <c i="4" r="F33"/>
  <c i="1" r="AZ97"/>
  <c i="4" l="1" r="T129"/>
  <c r="P129"/>
  <c i="1" r="AU97"/>
  <c i="2" r="BK121"/>
  <c r="J121"/>
  <c i="4" r="BK129"/>
  <c r="J129"/>
  <c r="J96"/>
  <c i="5" r="BK118"/>
  <c r="J118"/>
  <c r="J96"/>
  <c i="1" r="AU94"/>
  <c i="3" r="J30"/>
  <c i="1" r="AG96"/>
  <c i="2" r="J30"/>
  <c i="1" r="AG95"/>
  <c r="W32"/>
  <c r="AW94"/>
  <c r="AK30"/>
  <c r="AX94"/>
  <c r="AZ94"/>
  <c r="AV94"/>
  <c r="AK29"/>
  <c i="3" l="1" r="J39"/>
  <c i="2" r="J39"/>
  <c r="J96"/>
  <c i="1" r="AN95"/>
  <c r="AN96"/>
  <c i="4" r="J30"/>
  <c i="1" r="AG97"/>
  <c i="5" r="J30"/>
  <c i="1" r="AG98"/>
  <c r="W29"/>
  <c r="AT94"/>
  <c i="5" l="1" r="J39"/>
  <c i="4" r="J39"/>
  <c i="1" r="AN98"/>
  <c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<sst xmlns="http://schemas.openxmlformats.org/spreadsheetml/2006/main">
  <si>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</si>
  <si>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</si>
  <si>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</si>
  <si>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</si>
  <si>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</si>
  <si>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{d07b4b23-7f85-46e7-961c-0d5627cced86}</t>
  </si>
  <si>
    <t>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</si>
  <si>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</si>
  <si>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</si>
  <si>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</si>
  <si>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</si>
  <si>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</si>
  <si>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</si>
  <si>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</si>
  <si>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</si>
  <si>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</si>
  <si>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</si>
  <si>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ČOV Krásné Loučky</t>
  </si>
  <si>
    <t>KSO:</t>
  </si>
  <si>
    <t>CC-CZ:</t>
  </si>
  <si>
    <t>Místo:</t>
  </si>
  <si>
    <t>Krásné Loučky, Krnov</t>
  </si>
  <si>
    <t>Datum:</t>
  </si>
  <si>
    <t>16. 11. 2020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</si>
  <si>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</si>
  <si>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</si>
  <si>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</si>
  <si>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</si>
  <si>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</si>
  <si>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</si>
  <si>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</si>
  <si>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Akvopro</t>
  </si>
  <si>
    <t>True</t>
  </si>
  <si>
    <t>100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</si>
  <si>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</si>
  <si>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</si>
  <si>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</si>
  <si>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</si>
  <si>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</si>
  <si>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</si>
  <si>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</si>
  <si>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</si>
  <si>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</si>
  <si>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</si>
  <si>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</si>
  <si>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</si>
  <si>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</si>
  <si>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</si>
  <si>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</si>
  <si>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</si>
  <si>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</si>
  <si>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</si>
  <si>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</si>
  <si>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</si>
  <si>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</si>
  <si>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</si>
  <si>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</si>
  <si>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</si>
  <si>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</si>
  <si>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</si>
  <si>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</si>
  <si>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</si>
  <si>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</si>
  <si>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</si>
  <si>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</si>
  <si>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</si>
  <si>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</si>
  <si>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</si>
  <si>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</si>
  <si>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</si>
  <si>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</si>
  <si>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</si>
  <si>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</si>
  <si>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</si>
  <si>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</si>
  <si>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</si>
  <si>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</si>
  <si>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</si>
  <si>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</si>
  <si>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</si>
  <si>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</si>
  <si>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</si>
  <si>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Technologické vystrojení ČOV</t>
  </si>
  <si>
    <t>PRO</t>
  </si>
  <si>
    <t>{5a085cd5-1a15-4f4d-bf91-9108231860a7}</t>
  </si>
  <si>
    <t>2</t>
  </si>
  <si>
    <t>PS 02</t>
  </si>
  <si>
    <t>Technologická elektroinstalace ČOV</t>
  </si>
  <si>
    <t>{450b86d5-fa14-4504-a62d-e60b2bbce9b1}</t>
  </si>
  <si>
    <t>SO 01</t>
  </si>
  <si>
    <t>Stavební část</t>
  </si>
  <si>
    <t>STA</t>
  </si>
  <si>
    <t>{3ced1ed5-0726-48bd-854d-98bfa4b7623d}</t>
  </si>
  <si>
    <t>ON</t>
  </si>
  <si>
    <t>Ostatní náklady</t>
  </si>
  <si>
    <t>{3bb00e4c-55ee-4276-b462-d3287dbb15b3}</t>
  </si>
  <si>
    <t>KRYCÍ LIST SOUPISU PRACÍ</t>
  </si>
  <si>
    <t>Objekt:</t>
  </si>
  <si>
    <t>PS 01 - Technologické vystrojení ČOV</t>
  </si>
  <si>
    <t xml:space="preserve"> Akvopro, s.r.o.</t>
  </si>
  <si>
    <t>REKAPITULACE ČLENĚNÍ SOUPISU PRACÍ</t>
  </si>
  <si>
    <t>Kód dílu - Popis</t>
  </si>
  <si>
    <t>Cena celkem [CZK]</t>
  </si>
  <si>
    <t>Náklady ze soupisu prací</t>
  </si>
  <si>
    <t>-1</t>
  </si>
  <si>
    <t>PSV - PSV</t>
  </si>
  <si>
    <t xml:space="preserve">    PS 01.1 -  Technologické vybavení ČOV</t>
  </si>
  <si>
    <t xml:space="preserve">    PS 01.11 - Trubní rozvody</t>
  </si>
  <si>
    <t xml:space="preserve">M -  M</t>
  </si>
  <si>
    <t xml:space="preserve">    PS 01.2 -  Montáž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</si>
  <si>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</si>
  <si>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</si>
  <si>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</si>
  <si>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</si>
  <si>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</si>
  <si>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</si>
  <si>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</si>
  <si>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</si>
  <si>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</si>
  <si>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</si>
  <si>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</si>
  <si>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</si>
  <si>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</si>
  <si>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</si>
  <si>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</si>
  <si>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PS 01.1</t>
  </si>
  <si>
    <t xml:space="preserve"> Technologické vybavení ČOV</t>
  </si>
  <si>
    <t>K</t>
  </si>
  <si>
    <t>1010</t>
  </si>
  <si>
    <t>Ponorné kalové čerpadlo vstupní Č1,Č2 čerpací stanice,Q=3,2 l/s, h= 5 m, P=0,75 kW, 400 V, průchodnost 50 mm, rozběh přímý, chlazení vzduchem, IP68, mech. ucpávky SIC/SIC, čerp. ha hl. 250 mm, výtlak DN65</t>
  </si>
  <si>
    <t>kus</t>
  </si>
  <si>
    <t>1518624351</t>
  </si>
  <si>
    <t>1001</t>
  </si>
  <si>
    <t>Česle kuhové prutové Qmax = 10 l/s,,Průlina e = 3-6 mm, Krytí rozvaděče, pohonů: IP65,integrovaný havarijní přepad, P=0,55 kW</t>
  </si>
  <si>
    <t>kpl</t>
  </si>
  <si>
    <t>326492386</t>
  </si>
  <si>
    <t>3</t>
  </si>
  <si>
    <t>1001_2</t>
  </si>
  <si>
    <t>Odpadní nádoba plastová s kolečky 120l</t>
  </si>
  <si>
    <t>ks</t>
  </si>
  <si>
    <t>1697311982</t>
  </si>
  <si>
    <t>4</t>
  </si>
  <si>
    <t>1029_1</t>
  </si>
  <si>
    <t>Žebřík přenostný, provedení AL</t>
  </si>
  <si>
    <t>-1719202923</t>
  </si>
  <si>
    <t>5</t>
  </si>
  <si>
    <t>1004</t>
  </si>
  <si>
    <t>Míchadlo PM -denitrifikace, Míchaný objem 6,5 m3, P= 0,9 kW, p. ot. 1430 rpm, provedení nerez ASTM 316, hmotnost 15 kg.</t>
  </si>
  <si>
    <t>135494019</t>
  </si>
  <si>
    <t>6</t>
  </si>
  <si>
    <t>1020</t>
  </si>
  <si>
    <t>Polohovací zařízení pro manipulaci s čerpadly a míchadlem. Lanový naviják a nosná konstrukce s poloh. ramenem. Dodávka komplet vč. kot. prvk, inst. sady, montáže a dokumentace</t>
  </si>
  <si>
    <t>406872810</t>
  </si>
  <si>
    <t>48</t>
  </si>
  <si>
    <t>1039_1</t>
  </si>
  <si>
    <t xml:space="preserve">Sanace stávající plastové vany </t>
  </si>
  <si>
    <t>1950187638</t>
  </si>
  <si>
    <t>7</t>
  </si>
  <si>
    <t>1019</t>
  </si>
  <si>
    <t>Jemnobublinný aerační systém nitrifikace, pevně kotvený. Dodávaka zařízení je kompl. vč. kotevních prvků, montáže, svodů tl. vzduchu z registru, odvodnění a dokumentace</t>
  </si>
  <si>
    <t>301541519</t>
  </si>
  <si>
    <t>8</t>
  </si>
  <si>
    <t>1015</t>
  </si>
  <si>
    <t xml:space="preserve">Plastová dosazovací nádrž jako vestavba nitrifikace., Dodávka zařízení je kompletní včetně nátrubků, kotevních prvků, instalační sady, montáže a příslušné dokumentace. </t>
  </si>
  <si>
    <t>889683643</t>
  </si>
  <si>
    <t>9</t>
  </si>
  <si>
    <t>1012</t>
  </si>
  <si>
    <t>Uklidňovací válec dosazovací nádrže. Dodávka zařízení je kompletní včetně kotevních prvků, montáže a příslušné dokumentace.</t>
  </si>
  <si>
    <t>1653852077</t>
  </si>
  <si>
    <t>10</t>
  </si>
  <si>
    <t>1014</t>
  </si>
  <si>
    <t xml:space="preserve">Sběrný přelivný žlab s pilovou hlanou a nornou stěnou pro odtok přečištěné odpadní vody z dosazovací vestavby. OC AISI 304, tl. plechu 1,5 mm, rozměry dle výkresové dokumentace, DN 150/200 a příslušné dokumentace. </t>
  </si>
  <si>
    <t>457474087</t>
  </si>
  <si>
    <t>11</t>
  </si>
  <si>
    <t>1013_1</t>
  </si>
  <si>
    <t>Čerpadlo Č4 plovoucích nečistot, Q= 160 l/min, P= 150–550 W, ot. 2900/3450 rpm, IP68, rozměry 304 x 131(186) mm (v x š), hmotnost 7 kg, výtlak DN32 mm</t>
  </si>
  <si>
    <t>1414335520</t>
  </si>
  <si>
    <t>12</t>
  </si>
  <si>
    <t>1032</t>
  </si>
  <si>
    <t xml:space="preserve">Objekt stahování plovoucích nečistot z dosazovací nádrže. Dodávka zařízení je kompletní včetně kotevních prvků, instalační sady, montáže a příslušné dokumentace. </t>
  </si>
  <si>
    <t>1910488354</t>
  </si>
  <si>
    <t>13</t>
  </si>
  <si>
    <t>1033</t>
  </si>
  <si>
    <t>Ofuk hladiny. Dodávka zařízení je kompletní včetně kotevních prvků, montáže, přívodního potrubí od registru vzduchu a příslušné dokumentace.</t>
  </si>
  <si>
    <t>-740761779</t>
  </si>
  <si>
    <t>14</t>
  </si>
  <si>
    <t>1034</t>
  </si>
  <si>
    <t xml:space="preserve">OXI sonda. Dodávka zařízení je kompletní včetně kotevních a montážních prvků, montáže a příslušné dokumentace. Včetně prodloužené armatury, závěsu, nosiče a montážního materiálu. </t>
  </si>
  <si>
    <t>-2119593637</t>
  </si>
  <si>
    <t>1017</t>
  </si>
  <si>
    <t xml:space="preserve">Pochůzné lávky a zábradlí nad biologickou částí ČOV,  kompl. dodávka vč. kot. prvků, rozpěr,  instal. sady, montáže a dokumentace</t>
  </si>
  <si>
    <t>1845351764</t>
  </si>
  <si>
    <t>16</t>
  </si>
  <si>
    <t>1018</t>
  </si>
  <si>
    <t>Hrubobublinný aerační systém kalové jímky, pevně kotvený. Diskové elementy 5" (celkem 8 ks. na 1 trase, každá se samostatným svodem). Dodávka zařízení je kompletní včetně kotevních prvků, montáže, svodů tl. vzd. HDPE z registru, odvodnění a dokumentace</t>
  </si>
  <si>
    <t>-1476269079</t>
  </si>
  <si>
    <t>17</t>
  </si>
  <si>
    <t>1008</t>
  </si>
  <si>
    <t xml:space="preserve">Čerpadlo Č3 - kalojem, Q = 1,5 l/s, H = 4,0 m, 2900 rpm, integrovaný plovák,  Motorový výkon: 0,55 kW, Průměr oběžného kola 100,0 mm</t>
  </si>
  <si>
    <t>-1958575733</t>
  </si>
  <si>
    <t>18</t>
  </si>
  <si>
    <t>1003</t>
  </si>
  <si>
    <t>Dmychadlo DM,Vrtání 40 mm, Průtok 0,45 - 0,74 m3/min, P= 0,75 kW, proud 1,7 A, napětí 3x400 V, hlučnost 49 dB, ot. 1400 rpm, max. 420 mbar, IP55, rozměry 741 x 547 x 339 mm (v x d x š), hmotnost 65 kg, výtlak DN40 mm</t>
  </si>
  <si>
    <t>-478636725</t>
  </si>
  <si>
    <t>19</t>
  </si>
  <si>
    <t>1019_1</t>
  </si>
  <si>
    <t>Registr tlakového vzduchu AN. Dodávka zařízení je kompletní včetně kotevních a montážních prvků, montáže a příslušné dokumentace.</t>
  </si>
  <si>
    <t>718549728</t>
  </si>
  <si>
    <t>20</t>
  </si>
  <si>
    <t>1038</t>
  </si>
  <si>
    <t xml:space="preserve">Ventilátor a rotační odvětrávací hlavice  na odvod vzduchu z ČOV. Dodávka zařízení je kompletní včetně kotevních prvků, instalační sady, montáže a příslušné dokumentace.</t>
  </si>
  <si>
    <t>1725659853</t>
  </si>
  <si>
    <t>1036</t>
  </si>
  <si>
    <t>Plastová vestavba technologických příček v ČS a biologické části.</t>
  </si>
  <si>
    <t>720505612</t>
  </si>
  <si>
    <t>PS 01.11</t>
  </si>
  <si>
    <t>Trubní rozvody</t>
  </si>
  <si>
    <t>22</t>
  </si>
  <si>
    <t>M</t>
  </si>
  <si>
    <t>40563107</t>
  </si>
  <si>
    <t>ventil solenoidový nepřímo řízený - voda, vzduch, 2"</t>
  </si>
  <si>
    <t>710382864</t>
  </si>
  <si>
    <t>23</t>
  </si>
  <si>
    <t>1107_11</t>
  </si>
  <si>
    <t>Ventil kulový, DN40</t>
  </si>
  <si>
    <t>-839914873</t>
  </si>
  <si>
    <t>24</t>
  </si>
  <si>
    <t>1107.1</t>
  </si>
  <si>
    <t>Manometr</t>
  </si>
  <si>
    <t>1477392690</t>
  </si>
  <si>
    <t>25</t>
  </si>
  <si>
    <t>1109.01</t>
  </si>
  <si>
    <t>Trubka svařovaná, nerez AISI 304 204,0 x 2,0 mm</t>
  </si>
  <si>
    <t>150214001</t>
  </si>
  <si>
    <t>26</t>
  </si>
  <si>
    <t>1109.02</t>
  </si>
  <si>
    <t>Přivařovací příruba DN 200, nerez AISI 304 vč. přivař. lemového nákružku a nerez přírubového spoje s EPDM těsněním</t>
  </si>
  <si>
    <t>-713062605</t>
  </si>
  <si>
    <t>27</t>
  </si>
  <si>
    <t>28612243</t>
  </si>
  <si>
    <t>přesuvka kanalizační plastová PVC KG DN 160 SN12/16</t>
  </si>
  <si>
    <t>800114195</t>
  </si>
  <si>
    <t>28</t>
  </si>
  <si>
    <t>28611363</t>
  </si>
  <si>
    <t>koleno kanalizační PVC KG 160x87°</t>
  </si>
  <si>
    <t>-1933066916</t>
  </si>
  <si>
    <t>29</t>
  </si>
  <si>
    <t>28611353</t>
  </si>
  <si>
    <t>koleno kanalizační PVC KG 110x87°</t>
  </si>
  <si>
    <t>-2025492443</t>
  </si>
  <si>
    <t>30</t>
  </si>
  <si>
    <t>28611926</t>
  </si>
  <si>
    <t>odbočka kanalizační plastová PP s hrdlem KG 110/110/87°</t>
  </si>
  <si>
    <t>-818315648</t>
  </si>
  <si>
    <t>31</t>
  </si>
  <si>
    <t>28611113</t>
  </si>
  <si>
    <t>trubka kanalizační PVC DN 110x1000mm SN4</t>
  </si>
  <si>
    <t>m</t>
  </si>
  <si>
    <t>-1559404888</t>
  </si>
  <si>
    <t>32</t>
  </si>
  <si>
    <t>28611173</t>
  </si>
  <si>
    <t>trubka kanalizační PVC DN 160x1000mm SN10</t>
  </si>
  <si>
    <t>536115020</t>
  </si>
  <si>
    <t>33</t>
  </si>
  <si>
    <t>28611136</t>
  </si>
  <si>
    <t>trubka kanalizační PVC DN 200x1000mm SN4</t>
  </si>
  <si>
    <t>-1526573801</t>
  </si>
  <si>
    <t>34</t>
  </si>
  <si>
    <t>1123</t>
  </si>
  <si>
    <t>Tlaková hadice průměru 63 mm</t>
  </si>
  <si>
    <t>91145397</t>
  </si>
  <si>
    <t>35</t>
  </si>
  <si>
    <t>28613109</t>
  </si>
  <si>
    <t>potrubí vodovodní PE100 PN 16 SDR11 6m 100m 25x2,3mm</t>
  </si>
  <si>
    <t>-915008301</t>
  </si>
  <si>
    <t>36</t>
  </si>
  <si>
    <t>1123.1</t>
  </si>
  <si>
    <t xml:space="preserve">PE spojka tlakové hadice  63,0 mm</t>
  </si>
  <si>
    <t>-281296530</t>
  </si>
  <si>
    <t>37</t>
  </si>
  <si>
    <t>1123.2</t>
  </si>
  <si>
    <t>Příruba PE DN65 se zajištěním proti posunu</t>
  </si>
  <si>
    <t>-764860331</t>
  </si>
  <si>
    <t>38</t>
  </si>
  <si>
    <t>1124</t>
  </si>
  <si>
    <t>Potrubí HDPE 75x4,5 mm</t>
  </si>
  <si>
    <t>106354784</t>
  </si>
  <si>
    <t>39</t>
  </si>
  <si>
    <t>1124.1</t>
  </si>
  <si>
    <t>Koleno HDPE 75x4,5 mm 90°st</t>
  </si>
  <si>
    <t>1325925832</t>
  </si>
  <si>
    <t>40</t>
  </si>
  <si>
    <t>1124.11</t>
  </si>
  <si>
    <t>Potrubí tlakové HDPE 50 x 4,6 mm</t>
  </si>
  <si>
    <t>1802630048</t>
  </si>
  <si>
    <t>41</t>
  </si>
  <si>
    <t>1124.12</t>
  </si>
  <si>
    <t xml:space="preserve">Koleno HDPE 90°st  50 x 4,6 mm</t>
  </si>
  <si>
    <t>-1816445785</t>
  </si>
  <si>
    <t>42</t>
  </si>
  <si>
    <t>1134</t>
  </si>
  <si>
    <t>Vrtání a těsnění prostupů</t>
  </si>
  <si>
    <t>-1571970987</t>
  </si>
  <si>
    <t>43</t>
  </si>
  <si>
    <t>1135</t>
  </si>
  <si>
    <t>Spojovací materiál nerez AISI 304</t>
  </si>
  <si>
    <t>-1330851822</t>
  </si>
  <si>
    <t>44</t>
  </si>
  <si>
    <t>1135-1</t>
  </si>
  <si>
    <t>Kotevní materiál nerez AISI 304</t>
  </si>
  <si>
    <t>-1132907651</t>
  </si>
  <si>
    <t xml:space="preserve"> M</t>
  </si>
  <si>
    <t>PS 01.2</t>
  </si>
  <si>
    <t xml:space="preserve"> Montáž</t>
  </si>
  <si>
    <t>45</t>
  </si>
  <si>
    <t>Montáž technologického zařízení</t>
  </si>
  <si>
    <t>hod</t>
  </si>
  <si>
    <t>64</t>
  </si>
  <si>
    <t>-2105975868</t>
  </si>
  <si>
    <t>46</t>
  </si>
  <si>
    <t>101</t>
  </si>
  <si>
    <t>Montáž trubních rozvodů, armatur a tvarovek</t>
  </si>
  <si>
    <t>846299612</t>
  </si>
  <si>
    <t>47</t>
  </si>
  <si>
    <t>102</t>
  </si>
  <si>
    <t>Montáž zámečnických konstrukcí</t>
  </si>
  <si>
    <t>-1562171223</t>
  </si>
  <si>
    <t>PS 02 - Technologická elektroinstalace ČOV</t>
  </si>
  <si>
    <t>Krásné Loučky. Krnov</t>
  </si>
  <si>
    <t>M - M</t>
  </si>
  <si>
    <t>Pol01</t>
  </si>
  <si>
    <t>Nástěnná ocelplechová rozvodnice 1200x1000x300 včetně jištění, svodičů přepětí, spínání všech strojů zařízení a komponent</t>
  </si>
  <si>
    <t>-1790220938</t>
  </si>
  <si>
    <t>Pol02</t>
  </si>
  <si>
    <t>Řídící systém – univerzální volně programovatelný automat s možností rozšíření + externí displej</t>
  </si>
  <si>
    <t>929530170</t>
  </si>
  <si>
    <t>Pol03</t>
  </si>
  <si>
    <t>Kabely - napájecí, sdělovací</t>
  </si>
  <si>
    <t>1297811092</t>
  </si>
  <si>
    <t>Pol04</t>
  </si>
  <si>
    <t>Kabelové trasy - drátěné a plné plastové nebo zinkované žlaby a lávky, trubky</t>
  </si>
  <si>
    <t>446704119</t>
  </si>
  <si>
    <t>Pol05</t>
  </si>
  <si>
    <t>Elektroinstalační materiál - propojení ventilátoru, přepojovací krabice atd</t>
  </si>
  <si>
    <t>189104713</t>
  </si>
  <si>
    <t>Pol06</t>
  </si>
  <si>
    <t>Výroba rozvaděče RM</t>
  </si>
  <si>
    <t>1035250762</t>
  </si>
  <si>
    <t>Pol07</t>
  </si>
  <si>
    <t>Montáž rozvaděče RM na místě</t>
  </si>
  <si>
    <t>1168013063</t>
  </si>
  <si>
    <t>Pol08</t>
  </si>
  <si>
    <t>Montáž kabelů, kabelových tras a elektroinstalace</t>
  </si>
  <si>
    <t>563933079</t>
  </si>
  <si>
    <t>Pol09</t>
  </si>
  <si>
    <t>Projektové práce - výrobní dokumentace, výrobní štítek, protokol o určení vnějších vlivů, projektová dokumentace skutečného provedení</t>
  </si>
  <si>
    <t>138882616</t>
  </si>
  <si>
    <t>Pol10</t>
  </si>
  <si>
    <t>Softwarové práce</t>
  </si>
  <si>
    <t>19476141</t>
  </si>
  <si>
    <t>Pol11</t>
  </si>
  <si>
    <t>Oživení</t>
  </si>
  <si>
    <t>-1149165452</t>
  </si>
  <si>
    <t>Pol12</t>
  </si>
  <si>
    <t>Revize</t>
  </si>
  <si>
    <t>-2017891805</t>
  </si>
  <si>
    <t>Pol13</t>
  </si>
  <si>
    <t>Komplexní zkoušky</t>
  </si>
  <si>
    <t>-662789512</t>
  </si>
  <si>
    <t>Pol14</t>
  </si>
  <si>
    <t>Zajištění součinnosti prací</t>
  </si>
  <si>
    <t>-2101840813</t>
  </si>
  <si>
    <t>SO 01 - Stavební část</t>
  </si>
  <si>
    <t>HSV - Práce a dodávky HSV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</si>
  <si>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</si>
  <si>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</si>
  <si>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</si>
  <si>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</si>
  <si>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</si>
  <si>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</si>
  <si>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</si>
  <si>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</si>
  <si>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</si>
  <si>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</si>
  <si>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</si>
  <si>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</si>
  <si>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HSV</t>
  </si>
  <si>
    <t>Práce a dodávky HSV</t>
  </si>
  <si>
    <t>Úpravy povrchů, podlahy a osazování výplní</t>
  </si>
  <si>
    <t>612131121</t>
  </si>
  <si>
    <t>Penetrační disperzní nátěr vnitřních stěn nanášený ručně</t>
  </si>
  <si>
    <t>m2</t>
  </si>
  <si>
    <t>502609053</t>
  </si>
  <si>
    <t>612142001</t>
  </si>
  <si>
    <t>Potažení vnitřních stěn sklovláknitým pletivem vtlačeným do tenkovrstvé hmoty</t>
  </si>
  <si>
    <t>1346487207</t>
  </si>
  <si>
    <t>612321121</t>
  </si>
  <si>
    <t>Vápenocementová omítka hladká jednovrstvá vnitřních stěn nanášená ručně</t>
  </si>
  <si>
    <t>-1517814327</t>
  </si>
  <si>
    <t>619991001</t>
  </si>
  <si>
    <t>Zakrytí podlah fólií přilepenou lepící páskou</t>
  </si>
  <si>
    <t>1511634233</t>
  </si>
  <si>
    <t>622142001</t>
  </si>
  <si>
    <t>Potažení vnějších stěn sklovláknitým pletivem vtlačeným do tenkovrstvé hmoty</t>
  </si>
  <si>
    <t>-1638930853</t>
  </si>
  <si>
    <t>622321121</t>
  </si>
  <si>
    <t>Vápenocementová omítka hladká jednovrstvá vnějších stěn nanášená ručně</t>
  </si>
  <si>
    <t>-942730837</t>
  </si>
  <si>
    <t>622511101</t>
  </si>
  <si>
    <t>Tenkovrstvá akrylátová mozaiková jemnozrnná omítka včetně penetrace vnějších stěn</t>
  </si>
  <si>
    <t>-923410927</t>
  </si>
  <si>
    <t>622521011</t>
  </si>
  <si>
    <t>Tenkovrstvá silikátová zrnitá omítka tl. 1,5 mm včetně penetrace vnějších stěn</t>
  </si>
  <si>
    <t>-1647837345</t>
  </si>
  <si>
    <t>629991011</t>
  </si>
  <si>
    <t>Zakrytí výplní otvorů a svislých ploch fólií přilepenou lepící páskou</t>
  </si>
  <si>
    <t>1636802036</t>
  </si>
  <si>
    <t>Trubní vedení</t>
  </si>
  <si>
    <t>R890851811</t>
  </si>
  <si>
    <t>Demontáž a bourání části původní technologie ČOV z OC a plastu ručně</t>
  </si>
  <si>
    <t>896589308</t>
  </si>
  <si>
    <t>Ostatní konstrukce a práce, bourání</t>
  </si>
  <si>
    <t>941111111</t>
  </si>
  <si>
    <t>Montáž lešení řadového trubkového lehkého s podlahami zatížení do 200 kg/m2 š do 0,9 m v do 10 m</t>
  </si>
  <si>
    <t>-1436653235</t>
  </si>
  <si>
    <t>941111211</t>
  </si>
  <si>
    <t>Příplatek k lešení řadovému trubkovému lehkému s podlahami š 0,9 m v 10 m za první a ZKD den použití</t>
  </si>
  <si>
    <t>-1076110078</t>
  </si>
  <si>
    <t>VV</t>
  </si>
  <si>
    <t>10*10</t>
  </si>
  <si>
    <t>941111811</t>
  </si>
  <si>
    <t>Demontáž lešení řadového trubkového lehkého s podlahami zatížení do 200 kg/m2 š do 0,9 m v do 10 m</t>
  </si>
  <si>
    <t>907863280</t>
  </si>
  <si>
    <t>952901111</t>
  </si>
  <si>
    <t>Vyčištění budov bytové a občanské výstavby při výšce podlaží do 4 m</t>
  </si>
  <si>
    <t>-1641141043</t>
  </si>
  <si>
    <t>978015351</t>
  </si>
  <si>
    <t>Otlučení (osekání) vnější vápenné nebo vápenocementové omítky stupně členitosti 1 a 2 rozsahu do 40%</t>
  </si>
  <si>
    <t>1405732581</t>
  </si>
  <si>
    <t>997</t>
  </si>
  <si>
    <t>Přesun sutě</t>
  </si>
  <si>
    <t>997013111</t>
  </si>
  <si>
    <t>Vnitrostaveništní doprava suti a vybouraných hmot pro budovy v do 6 m s použitím mechanizace</t>
  </si>
  <si>
    <t>t</t>
  </si>
  <si>
    <t>-818491129</t>
  </si>
  <si>
    <t>997013501</t>
  </si>
  <si>
    <t>Odvoz suti a vybouraných hmot na skládku nebo meziskládku do 1 km se složením</t>
  </si>
  <si>
    <t>605022569</t>
  </si>
  <si>
    <t>997013509</t>
  </si>
  <si>
    <t>Příplatek k odvozu suti a vybouraných hmot na skládku ZKD 1 km přes 1 km</t>
  </si>
  <si>
    <t>1939227972</t>
  </si>
  <si>
    <t>0,876*20</t>
  </si>
  <si>
    <t>997013631</t>
  </si>
  <si>
    <t>Poplatek za uložení na skládce (skládkovné) stavebního odpadu směsného kód odpadu 17 09 04</t>
  </si>
  <si>
    <t>-1749920884</t>
  </si>
  <si>
    <t>998</t>
  </si>
  <si>
    <t>Přesun hmot</t>
  </si>
  <si>
    <t>998011001</t>
  </si>
  <si>
    <t>Přesun hmot pro budovy zděné v do 6 m</t>
  </si>
  <si>
    <t>-175963709</t>
  </si>
  <si>
    <t>Práce a dodávky PSV</t>
  </si>
  <si>
    <t>762</t>
  </si>
  <si>
    <t>Konstrukce tesařské</t>
  </si>
  <si>
    <t>762195000</t>
  </si>
  <si>
    <t>Spojovací prostředky pro montáž stěn, příček, bednění stěn</t>
  </si>
  <si>
    <t>m3</t>
  </si>
  <si>
    <t>1891946719</t>
  </si>
  <si>
    <t>998762101</t>
  </si>
  <si>
    <t>Přesun hmot tonážní pro kce tesařské v objektech v do 6 m</t>
  </si>
  <si>
    <t>-127552080</t>
  </si>
  <si>
    <t>763</t>
  </si>
  <si>
    <t>Konstrukce suché výstavby</t>
  </si>
  <si>
    <t>763131751</t>
  </si>
  <si>
    <t>Montáž parotěsné zábrany do palubkového podhledu</t>
  </si>
  <si>
    <t>1611231184</t>
  </si>
  <si>
    <t>28329282</t>
  </si>
  <si>
    <t>fólie PE vyztužená Al vrstvou pro parotěsnou vrstvu 170g/m2</t>
  </si>
  <si>
    <t>-421951209</t>
  </si>
  <si>
    <t>50*1,1 'Přepočtené koeficientem množství</t>
  </si>
  <si>
    <t>28329302</t>
  </si>
  <si>
    <t>páska těsnící jednostranně lepící pěnová pro napojení parotěsných folií na navazující konstrukce š 15mm</t>
  </si>
  <si>
    <t>-1404110993</t>
  </si>
  <si>
    <t>136,363636363636*1,1 'Přepočtené koeficientem množství</t>
  </si>
  <si>
    <t>28329300</t>
  </si>
  <si>
    <t>páska těsnící jednostranně lepící hliníková parotěsných folií š 50mm</t>
  </si>
  <si>
    <t>-1866184912</t>
  </si>
  <si>
    <t>200*1,1 'Přepočtené koeficientem množství</t>
  </si>
  <si>
    <t>998763100</t>
  </si>
  <si>
    <t>Přesun hmot tonážní pro dřevostavby v objektech v do 6 m</t>
  </si>
  <si>
    <t>-993754003</t>
  </si>
  <si>
    <t>764</t>
  </si>
  <si>
    <t>Konstrukce klempířské</t>
  </si>
  <si>
    <t>764002801</t>
  </si>
  <si>
    <t>Demontáž závětrné lišty do suti</t>
  </si>
  <si>
    <t>1493219395</t>
  </si>
  <si>
    <t>31414501</t>
  </si>
  <si>
    <t>spony do sponkovačky R 11/10mm</t>
  </si>
  <si>
    <t>tis kus</t>
  </si>
  <si>
    <t>-1910609069</t>
  </si>
  <si>
    <t>2*1,1 'Přepočtené koeficientem množství</t>
  </si>
  <si>
    <t>764202105</t>
  </si>
  <si>
    <t>Montáž oplechování štítu závětrnou lištou</t>
  </si>
  <si>
    <t>1849836589</t>
  </si>
  <si>
    <t>13814201</t>
  </si>
  <si>
    <t>plech hladký Pz jakost DX51+Z275 tl 1,5mm tabule</t>
  </si>
  <si>
    <t>2118510778</t>
  </si>
  <si>
    <t>P</t>
  </si>
  <si>
    <t>Poznámka k položce:_x000d_
Hmotnost: 11,9 kg/m2</t>
  </si>
  <si>
    <t>998764101</t>
  </si>
  <si>
    <t>Přesun hmot tonážní pro konstrukce klempířské v objektech v do 6 m</t>
  </si>
  <si>
    <t>-1633358462</t>
  </si>
  <si>
    <t>766</t>
  </si>
  <si>
    <t>Konstrukce truhlářské</t>
  </si>
  <si>
    <t>766413213</t>
  </si>
  <si>
    <t>Montáž obložení stěn plochy přes 1 m2 palubkami verzalitovými š do 100 mm</t>
  </si>
  <si>
    <t>784659207</t>
  </si>
  <si>
    <t>R1810232000</t>
  </si>
  <si>
    <t>Obkladová plastová palubka 100x9 mm, 3 m, bílá</t>
  </si>
  <si>
    <t>204729806</t>
  </si>
  <si>
    <t>766421821</t>
  </si>
  <si>
    <t>Demontáž truhlářského obložení podhledů z palubek</t>
  </si>
  <si>
    <t>1861328764</t>
  </si>
  <si>
    <t>998766101</t>
  </si>
  <si>
    <t>Přesun hmot tonážní pro konstrukce truhlářské v objektech v do 6 m</t>
  </si>
  <si>
    <t>1896286459</t>
  </si>
  <si>
    <t>767</t>
  </si>
  <si>
    <t>Konstrukce zámečnické</t>
  </si>
  <si>
    <t>767590840</t>
  </si>
  <si>
    <t>Demontáž podlah zdvojených - nosného roštu</t>
  </si>
  <si>
    <t>-1533485828</t>
  </si>
  <si>
    <t>783</t>
  </si>
  <si>
    <t>Dokončovací práce - nátěry</t>
  </si>
  <si>
    <t>783101203</t>
  </si>
  <si>
    <t>Jemné obroušení podkladu truhlářských konstrukcí před provedením nátěru</t>
  </si>
  <si>
    <t>1826131551</t>
  </si>
  <si>
    <t>783127101</t>
  </si>
  <si>
    <t>Krycí jednonásobný akrylátový nátěr truhlářských konstrukcí</t>
  </si>
  <si>
    <t>-529273818</t>
  </si>
  <si>
    <t>783301303</t>
  </si>
  <si>
    <t>Bezoplachové odrezivění zámečnických konstrukcí</t>
  </si>
  <si>
    <t>-1754924635</t>
  </si>
  <si>
    <t>783301313</t>
  </si>
  <si>
    <t>Odmaštění zámečnických konstrukcí ředidlovým odmašťovačem</t>
  </si>
  <si>
    <t>952231647</t>
  </si>
  <si>
    <t>783344201</t>
  </si>
  <si>
    <t>Základní antikorozní jednonásobný polyuretanový nátěr zámečnických konstrukcí</t>
  </si>
  <si>
    <t>-1466960875</t>
  </si>
  <si>
    <t>783347101</t>
  </si>
  <si>
    <t>Krycí jednonásobný polyuretanový nátěr zámečnických konstrukcí</t>
  </si>
  <si>
    <t>1290362947</t>
  </si>
  <si>
    <t>783801201</t>
  </si>
  <si>
    <t>Obroušení omítek před provedením nátěru</t>
  </si>
  <si>
    <t>-898567380</t>
  </si>
  <si>
    <t>783806811</t>
  </si>
  <si>
    <t>Odstranění nátěrů z omítek oškrábáním</t>
  </si>
  <si>
    <t>-1072436906</t>
  </si>
  <si>
    <t>783822213</t>
  </si>
  <si>
    <t>Celoplošné vyrovnání omítky před provedením nátěru modifikovanou cementovou stěrkou tloušťky do 3 mm</t>
  </si>
  <si>
    <t>47286125</t>
  </si>
  <si>
    <t>783823131</t>
  </si>
  <si>
    <t>Penetrační akrylátový nátěr hladkých, tenkovrstvých zrnitých nebo štukových omítek</t>
  </si>
  <si>
    <t>-704404401</t>
  </si>
  <si>
    <t>783826615</t>
  </si>
  <si>
    <t>Hydrofobizační transparentní silikonový nátěr omítek stupně členitosti 1 a 2</t>
  </si>
  <si>
    <t>1882504987</t>
  </si>
  <si>
    <t>49</t>
  </si>
  <si>
    <t>783827101</t>
  </si>
  <si>
    <t>Krycí jednonásobný akrylátový nátěr hladkých betonových povrchů</t>
  </si>
  <si>
    <t>1498360241</t>
  </si>
  <si>
    <t>ON - Ostatní náklady</t>
  </si>
  <si>
    <t xml:space="preserve">    PS 01.3 -  Ostatní</t>
  </si>
  <si>
    <t>PS 01.3</t>
  </si>
  <si>
    <t xml:space="preserve"> Ostatní</t>
  </si>
  <si>
    <t>300</t>
  </si>
  <si>
    <t>Návrh provozního řádu</t>
  </si>
  <si>
    <t>1524997409</t>
  </si>
  <si>
    <t>3040</t>
  </si>
  <si>
    <t>Dokumentace skutečného provedení stavby</t>
  </si>
  <si>
    <t>-1109514390</t>
  </si>
  <si>
    <t>3041</t>
  </si>
  <si>
    <t>Zařízení staveniště</t>
  </si>
  <si>
    <t>-621387651</t>
  </si>
  <si>
    <t>3042</t>
  </si>
  <si>
    <t>Komplexní zkoušky, tlakové zkoušky</t>
  </si>
  <si>
    <t>1083309044</t>
  </si>
  <si>
    <t>3044</t>
  </si>
  <si>
    <t>Provizorní stavy v průběhu výstavby</t>
  </si>
  <si>
    <t>1360588773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</si>
</sst>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33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ROUND(AG94,-2)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-2)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-2)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-2)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-2)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-2)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-2)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-2)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706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ČOV Krásné Loučky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Krásné Loučky, Krnov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16. 11. 2020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Akvopro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34</v>
      </c>
      <c r="AJ90" s="38"/>
      <c r="AK90" s="38"/>
      <c r="AL90" s="38"/>
      <c r="AM90" s="78" t="str">
        <f>IF(E20="","",E20)</f>
        <v>Akvopro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ROUND(SUM(AG95:AG98),-2)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ROUND(SUM(AS95:AS98),-2)</f>
        <v>0</v>
      </c>
      <c r="AT94" s="112">
        <f>ROUND(SUM(AV94:AW94),0)</f>
        <v>0</v>
      </c>
      <c r="AU94" s="113">
        <f>ROUND(SUM(AU95:AU98),5)</f>
        <v>0</v>
      </c>
      <c r="AV94" s="112">
        <f>ROUND(AZ94*L29,0)</f>
        <v>0</v>
      </c>
      <c r="AW94" s="112">
        <f>ROUND(BA94*L30,0)</f>
        <v>0</v>
      </c>
      <c r="AX94" s="112">
        <f>ROUND(BB94*L29,0)</f>
        <v>0</v>
      </c>
      <c r="AY94" s="112">
        <f>ROUND(BC94*L30,0)</f>
        <v>0</v>
      </c>
      <c r="AZ94" s="112">
        <f>ROUND(SUM(AZ95:AZ98),-2)</f>
        <v>0</v>
      </c>
      <c r="BA94" s="112">
        <f>ROUND(SUM(BA95:BA98),-2)</f>
        <v>0</v>
      </c>
      <c r="BB94" s="112">
        <f>ROUND(SUM(BB95:BB98),-2)</f>
        <v>0</v>
      </c>
      <c r="BC94" s="112">
        <f>ROUND(SUM(BC95:BC98),-2)</f>
        <v>0</v>
      </c>
      <c r="BD94" s="114">
        <f>ROUND(SUM(BD95:BD98),-2)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117" t="s">
        <v>80</v>
      </c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'PS 01 - Technologické vys...'!J30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ROUND(SUM(AV95:AW95),0)</f>
        <v>0</v>
      </c>
      <c r="AU95" s="127">
        <f>'PS 01 - Technologické vys...'!P121</f>
        <v>0</v>
      </c>
      <c r="AV95" s="126">
        <f>'PS 01 - Technologické vys...'!J33</f>
        <v>0</v>
      </c>
      <c r="AW95" s="126">
        <f>'PS 01 - Technologické vys...'!J34</f>
        <v>0</v>
      </c>
      <c r="AX95" s="126">
        <f>'PS 01 - Technologické vys...'!J35</f>
        <v>0</v>
      </c>
      <c r="AY95" s="126">
        <f>'PS 01 - Technologické vys...'!J36</f>
        <v>0</v>
      </c>
      <c r="AZ95" s="126">
        <f>'PS 01 - Technologické vys...'!F33</f>
        <v>0</v>
      </c>
      <c r="BA95" s="126">
        <f>'PS 01 - Technologické vys...'!F34</f>
        <v>0</v>
      </c>
      <c r="BB95" s="126">
        <f>'PS 01 - Technologické vys...'!F35</f>
        <v>0</v>
      </c>
      <c r="BC95" s="126">
        <f>'PS 01 - Technologické vys...'!F36</f>
        <v>0</v>
      </c>
      <c r="BD95" s="128">
        <f>'PS 01 - Technologické vys...'!F37</f>
        <v>0</v>
      </c>
      <c r="BE95" s="7"/>
      <c r="BT95" s="129" t="s">
        <v>6</v>
      </c>
      <c r="BV95" s="129" t="s">
        <v>78</v>
      </c>
      <c r="BW95" s="129" t="s">
        <v>84</v>
      </c>
      <c r="BX95" s="129" t="s">
        <v>5</v>
      </c>
      <c r="CL95" s="129" t="s">
        <v>1</v>
      </c>
      <c r="CM95" s="129" t="s">
        <v>85</v>
      </c>
    </row>
    <row r="96" s="7" customFormat="1" ht="16.5" customHeight="1">
      <c r="A96" s="117" t="s">
        <v>80</v>
      </c>
      <c r="B96" s="118"/>
      <c r="C96" s="119"/>
      <c r="D96" s="120" t="s">
        <v>86</v>
      </c>
      <c r="E96" s="120"/>
      <c r="F96" s="120"/>
      <c r="G96" s="120"/>
      <c r="H96" s="120"/>
      <c r="I96" s="121"/>
      <c r="J96" s="120" t="s">
        <v>87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'PS 02 - Technologická ele...'!J30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83</v>
      </c>
      <c r="AR96" s="124"/>
      <c r="AS96" s="125">
        <v>0</v>
      </c>
      <c r="AT96" s="126">
        <f>ROUND(SUM(AV96:AW96),0)</f>
        <v>0</v>
      </c>
      <c r="AU96" s="127">
        <f>'PS 02 - Technologická ele...'!P117</f>
        <v>0</v>
      </c>
      <c r="AV96" s="126">
        <f>'PS 02 - Technologická ele...'!J33</f>
        <v>0</v>
      </c>
      <c r="AW96" s="126">
        <f>'PS 02 - Technologická ele...'!J34</f>
        <v>0</v>
      </c>
      <c r="AX96" s="126">
        <f>'PS 02 - Technologická ele...'!J35</f>
        <v>0</v>
      </c>
      <c r="AY96" s="126">
        <f>'PS 02 - Technologická ele...'!J36</f>
        <v>0</v>
      </c>
      <c r="AZ96" s="126">
        <f>'PS 02 - Technologická ele...'!F33</f>
        <v>0</v>
      </c>
      <c r="BA96" s="126">
        <f>'PS 02 - Technologická ele...'!F34</f>
        <v>0</v>
      </c>
      <c r="BB96" s="126">
        <f>'PS 02 - Technologická ele...'!F35</f>
        <v>0</v>
      </c>
      <c r="BC96" s="126">
        <f>'PS 02 - Technologická ele...'!F36</f>
        <v>0</v>
      </c>
      <c r="BD96" s="128">
        <f>'PS 02 - Technologická ele...'!F37</f>
        <v>0</v>
      </c>
      <c r="BE96" s="7"/>
      <c r="BT96" s="129" t="s">
        <v>6</v>
      </c>
      <c r="BV96" s="129" t="s">
        <v>78</v>
      </c>
      <c r="BW96" s="129" t="s">
        <v>88</v>
      </c>
      <c r="BX96" s="129" t="s">
        <v>5</v>
      </c>
      <c r="CL96" s="129" t="s">
        <v>1</v>
      </c>
      <c r="CM96" s="129" t="s">
        <v>85</v>
      </c>
    </row>
    <row r="97" s="7" customFormat="1" ht="16.5" customHeight="1">
      <c r="A97" s="117" t="s">
        <v>80</v>
      </c>
      <c r="B97" s="118"/>
      <c r="C97" s="119"/>
      <c r="D97" s="120" t="s">
        <v>89</v>
      </c>
      <c r="E97" s="120"/>
      <c r="F97" s="120"/>
      <c r="G97" s="120"/>
      <c r="H97" s="120"/>
      <c r="I97" s="121"/>
      <c r="J97" s="120" t="s">
        <v>90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'SO 01 - Stavební část'!J30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91</v>
      </c>
      <c r="AR97" s="124"/>
      <c r="AS97" s="125">
        <v>0</v>
      </c>
      <c r="AT97" s="126">
        <f>ROUND(SUM(AV97:AW97),0)</f>
        <v>0</v>
      </c>
      <c r="AU97" s="127">
        <f>'SO 01 - Stavební část'!P129</f>
        <v>0</v>
      </c>
      <c r="AV97" s="126">
        <f>'SO 01 - Stavební část'!J33</f>
        <v>0</v>
      </c>
      <c r="AW97" s="126">
        <f>'SO 01 - Stavební část'!J34</f>
        <v>0</v>
      </c>
      <c r="AX97" s="126">
        <f>'SO 01 - Stavební část'!J35</f>
        <v>0</v>
      </c>
      <c r="AY97" s="126">
        <f>'SO 01 - Stavební část'!J36</f>
        <v>0</v>
      </c>
      <c r="AZ97" s="126">
        <f>'SO 01 - Stavební část'!F33</f>
        <v>0</v>
      </c>
      <c r="BA97" s="126">
        <f>'SO 01 - Stavební část'!F34</f>
        <v>0</v>
      </c>
      <c r="BB97" s="126">
        <f>'SO 01 - Stavební část'!F35</f>
        <v>0</v>
      </c>
      <c r="BC97" s="126">
        <f>'SO 01 - Stavební část'!F36</f>
        <v>0</v>
      </c>
      <c r="BD97" s="128">
        <f>'SO 01 - Stavební část'!F37</f>
        <v>0</v>
      </c>
      <c r="BE97" s="7"/>
      <c r="BT97" s="129" t="s">
        <v>6</v>
      </c>
      <c r="BV97" s="129" t="s">
        <v>78</v>
      </c>
      <c r="BW97" s="129" t="s">
        <v>92</v>
      </c>
      <c r="BX97" s="129" t="s">
        <v>5</v>
      </c>
      <c r="CL97" s="129" t="s">
        <v>1</v>
      </c>
      <c r="CM97" s="129" t="s">
        <v>85</v>
      </c>
    </row>
    <row r="98" s="7" customFormat="1" ht="16.5" customHeight="1">
      <c r="A98" s="117" t="s">
        <v>80</v>
      </c>
      <c r="B98" s="118"/>
      <c r="C98" s="119"/>
      <c r="D98" s="120" t="s">
        <v>93</v>
      </c>
      <c r="E98" s="120"/>
      <c r="F98" s="120"/>
      <c r="G98" s="120"/>
      <c r="H98" s="120"/>
      <c r="I98" s="121"/>
      <c r="J98" s="120" t="s">
        <v>94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'ON - Ostatní náklady'!J30</f>
        <v>0</v>
      </c>
      <c r="AH98" s="121"/>
      <c r="AI98" s="121"/>
      <c r="AJ98" s="121"/>
      <c r="AK98" s="121"/>
      <c r="AL98" s="121"/>
      <c r="AM98" s="121"/>
      <c r="AN98" s="122">
        <f>SUM(AG98,AT98)</f>
        <v>0</v>
      </c>
      <c r="AO98" s="121"/>
      <c r="AP98" s="121"/>
      <c r="AQ98" s="123" t="s">
        <v>91</v>
      </c>
      <c r="AR98" s="124"/>
      <c r="AS98" s="130">
        <v>0</v>
      </c>
      <c r="AT98" s="131">
        <f>ROUND(SUM(AV98:AW98),0)</f>
        <v>0</v>
      </c>
      <c r="AU98" s="132">
        <f>'ON - Ostatní náklady'!P118</f>
        <v>0</v>
      </c>
      <c r="AV98" s="131">
        <f>'ON - Ostatní náklady'!J33</f>
        <v>0</v>
      </c>
      <c r="AW98" s="131">
        <f>'ON - Ostatní náklady'!J34</f>
        <v>0</v>
      </c>
      <c r="AX98" s="131">
        <f>'ON - Ostatní náklady'!J35</f>
        <v>0</v>
      </c>
      <c r="AY98" s="131">
        <f>'ON - Ostatní náklady'!J36</f>
        <v>0</v>
      </c>
      <c r="AZ98" s="131">
        <f>'ON - Ostatní náklady'!F33</f>
        <v>0</v>
      </c>
      <c r="BA98" s="131">
        <f>'ON - Ostatní náklady'!F34</f>
        <v>0</v>
      </c>
      <c r="BB98" s="131">
        <f>'ON - Ostatní náklady'!F35</f>
        <v>0</v>
      </c>
      <c r="BC98" s="131">
        <f>'ON - Ostatní náklady'!F36</f>
        <v>0</v>
      </c>
      <c r="BD98" s="133">
        <f>'ON - Ostatní náklady'!F37</f>
        <v>0</v>
      </c>
      <c r="BE98" s="7"/>
      <c r="BT98" s="129" t="s">
        <v>6</v>
      </c>
      <c r="BV98" s="129" t="s">
        <v>78</v>
      </c>
      <c r="BW98" s="129" t="s">
        <v>95</v>
      </c>
      <c r="BX98" s="129" t="s">
        <v>5</v>
      </c>
      <c r="CL98" s="129" t="s">
        <v>1</v>
      </c>
      <c r="CM98" s="129" t="s">
        <v>85</v>
      </c>
    </row>
    <row r="99" s="2" customFormat="1" ht="30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/>
      <c r="T100" s="65"/>
      <c r="U100" s="65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5"/>
      <c r="AP100" s="65"/>
      <c r="AQ100" s="65"/>
      <c r="AR100" s="42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sheetProtection sheet="1" formatColumns="0" formatRows="0" objects="1" scenarios="1" spinCount="100000" saltValue="fosJR97OeJMMQzDXU9dm6ZfEbJnviqxVMQkIl19WGRKJzVlIKiH8zhRqjzOBK7FQHSYL6+2L3eEJElo/a9TbXw==" hashValue="SaJ2lq6/fW5qD5rlGRlLXD+M/Q8vXKEttNfd8K7b1r5or3HZrkqghi6kSsaI35a8OThtdGAe12R5zciW8EizH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Technologické vys...'!C2" display="/"/>
    <hyperlink ref="A96" location="'PS 02 - Technologická ele...'!C2" display="/"/>
    <hyperlink ref="A97" location="'SO 01 - Stavební část'!C2" display="/"/>
    <hyperlink ref="A98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ČOV Krásné Loučky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16. 11. 2020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34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26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ROUND(J121, -2)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ROUND((SUM(BE121:BE174)),  -2)</f>
        <v>0</v>
      </c>
      <c r="G33" s="36"/>
      <c r="H33" s="36"/>
      <c r="I33" s="153">
        <v>0.20999999999999999</v>
      </c>
      <c r="J33" s="152">
        <f>ROUND(((SUM(BE121:BE174))*I33),  -2)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ROUND((SUM(BF121:BF174)),  -2)</f>
        <v>0</v>
      </c>
      <c r="G34" s="36"/>
      <c r="H34" s="36"/>
      <c r="I34" s="153">
        <v>0.14999999999999999</v>
      </c>
      <c r="J34" s="152">
        <f>ROUND(((SUM(BF121:BF174))*I34),  -2)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ROUND((SUM(BG121:BG174)),  -2)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ROUND((SUM(BH121:BH174)),  -2)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ROUND((SUM(BI121:BI174)),  -2)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ČOV Krásné Loučky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PS 01 - Technologické vystrojení ČOV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Krásné Loučky, Krnov</v>
      </c>
      <c r="G89" s="38"/>
      <c r="H89" s="38"/>
      <c r="I89" s="30" t="s">
        <v>22</v>
      </c>
      <c r="J89" s="77" t="str">
        <f>IF(J12="","",J12)</f>
        <v>16. 11. 2020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Akvopro,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J121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105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106</v>
      </c>
      <c r="E98" s="186"/>
      <c r="F98" s="186"/>
      <c r="G98" s="186"/>
      <c r="H98" s="186"/>
      <c r="I98" s="186"/>
      <c r="J98" s="187">
        <f>J123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107</v>
      </c>
      <c r="E99" s="186"/>
      <c r="F99" s="186"/>
      <c r="G99" s="186"/>
      <c r="H99" s="186"/>
      <c r="I99" s="186"/>
      <c r="J99" s="187">
        <f>J146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7"/>
      <c r="C100" s="178"/>
      <c r="D100" s="179" t="s">
        <v>108</v>
      </c>
      <c r="E100" s="180"/>
      <c r="F100" s="180"/>
      <c r="G100" s="180"/>
      <c r="H100" s="180"/>
      <c r="I100" s="180"/>
      <c r="J100" s="181">
        <f>J170</f>
        <v>0</v>
      </c>
      <c r="K100" s="178"/>
      <c r="L100" s="18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3"/>
      <c r="C101" s="184"/>
      <c r="D101" s="185" t="s">
        <v>109</v>
      </c>
      <c r="E101" s="186"/>
      <c r="F101" s="186"/>
      <c r="G101" s="186"/>
      <c r="H101" s="186"/>
      <c r="I101" s="186"/>
      <c r="J101" s="187">
        <f>J171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110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172" t="str">
        <f>E7</f>
        <v>ČOV Krásné Loučky</v>
      </c>
      <c r="F111" s="30"/>
      <c r="G111" s="30"/>
      <c r="H111" s="30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97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E9</f>
        <v>PS 01 - Technologické vystrojení ČOV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F12</f>
        <v>Krásné Loučky, Krnov</v>
      </c>
      <c r="G115" s="38"/>
      <c r="H115" s="38"/>
      <c r="I115" s="30" t="s">
        <v>22</v>
      </c>
      <c r="J115" s="77" t="str">
        <f>IF(J12="","",J12)</f>
        <v>16. 11. 2020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E15</f>
        <v xml:space="preserve"> </v>
      </c>
      <c r="G117" s="38"/>
      <c r="H117" s="38"/>
      <c r="I117" s="30" t="s">
        <v>30</v>
      </c>
      <c r="J117" s="34" t="str">
        <f>E21</f>
        <v xml:space="preserve"> Akvopro, s.r.o.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IF(E18="","",E18)</f>
        <v>Vyplň údaj</v>
      </c>
      <c r="G118" s="38"/>
      <c r="H118" s="38"/>
      <c r="I118" s="30" t="s">
        <v>34</v>
      </c>
      <c r="J118" s="34" t="str">
        <f>E24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11" customFormat="1" ht="29.28" customHeight="1">
      <c r="A120" s="189"/>
      <c r="B120" s="190"/>
      <c r="C120" s="191" t="s">
        <v>111</v>
      </c>
      <c r="D120" s="192" t="s">
        <v>61</v>
      </c>
      <c r="E120" s="192" t="s">
        <v>57</v>
      </c>
      <c r="F120" s="192" t="s">
        <v>58</v>
      </c>
      <c r="G120" s="192" t="s">
        <v>112</v>
      </c>
      <c r="H120" s="192" t="s">
        <v>113</v>
      </c>
      <c r="I120" s="192" t="s">
        <v>114</v>
      </c>
      <c r="J120" s="193" t="s">
        <v>102</v>
      </c>
      <c r="K120" s="194" t="s">
        <v>115</v>
      </c>
      <c r="L120" s="195"/>
      <c r="M120" s="98" t="s">
        <v>1</v>
      </c>
      <c r="N120" s="99" t="s">
        <v>40</v>
      </c>
      <c r="O120" s="99" t="s">
        <v>116</v>
      </c>
      <c r="P120" s="99" t="s">
        <v>117</v>
      </c>
      <c r="Q120" s="99" t="s">
        <v>118</v>
      </c>
      <c r="R120" s="99" t="s">
        <v>119</v>
      </c>
      <c r="S120" s="99" t="s">
        <v>120</v>
      </c>
      <c r="T120" s="100" t="s">
        <v>121</v>
      </c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</row>
    <row r="121" s="2" customFormat="1" ht="22.8" customHeight="1">
      <c r="A121" s="36"/>
      <c r="B121" s="37"/>
      <c r="C121" s="105" t="s">
        <v>122</v>
      </c>
      <c r="D121" s="38"/>
      <c r="E121" s="38"/>
      <c r="F121" s="38"/>
      <c r="G121" s="38"/>
      <c r="H121" s="38"/>
      <c r="I121" s="38"/>
      <c r="J121" s="196">
        <f>BK121</f>
        <v>0</v>
      </c>
      <c r="K121" s="38"/>
      <c r="L121" s="42"/>
      <c r="M121" s="101"/>
      <c r="N121" s="197"/>
      <c r="O121" s="102"/>
      <c r="P121" s="198">
        <f>P122+P170</f>
        <v>0</v>
      </c>
      <c r="Q121" s="102"/>
      <c r="R121" s="198">
        <f>R122+R170</f>
        <v>0.044685000000000002</v>
      </c>
      <c r="S121" s="102"/>
      <c r="T121" s="199">
        <f>T122+T170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75</v>
      </c>
      <c r="AU121" s="15" t="s">
        <v>104</v>
      </c>
      <c r="BK121" s="200">
        <f>BK122+BK170</f>
        <v>0</v>
      </c>
    </row>
    <row r="122" s="12" customFormat="1" ht="25.92" customHeight="1">
      <c r="A122" s="12"/>
      <c r="B122" s="201"/>
      <c r="C122" s="202"/>
      <c r="D122" s="203" t="s">
        <v>75</v>
      </c>
      <c r="E122" s="204" t="s">
        <v>123</v>
      </c>
      <c r="F122" s="204" t="s">
        <v>123</v>
      </c>
      <c r="G122" s="202"/>
      <c r="H122" s="202"/>
      <c r="I122" s="205"/>
      <c r="J122" s="206">
        <f>BK122</f>
        <v>0</v>
      </c>
      <c r="K122" s="202"/>
      <c r="L122" s="207"/>
      <c r="M122" s="208"/>
      <c r="N122" s="209"/>
      <c r="O122" s="209"/>
      <c r="P122" s="210">
        <f>P123+P146</f>
        <v>0</v>
      </c>
      <c r="Q122" s="209"/>
      <c r="R122" s="210">
        <f>R123+R146</f>
        <v>0.044685000000000002</v>
      </c>
      <c r="S122" s="209"/>
      <c r="T122" s="211">
        <f>T123+T146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85</v>
      </c>
      <c r="AT122" s="213" t="s">
        <v>75</v>
      </c>
      <c r="AU122" s="213" t="s">
        <v>76</v>
      </c>
      <c r="AY122" s="212" t="s">
        <v>124</v>
      </c>
      <c r="BK122" s="214">
        <f>BK123+BK146</f>
        <v>0</v>
      </c>
    </row>
    <row r="123" s="12" customFormat="1" ht="22.8" customHeight="1">
      <c r="A123" s="12"/>
      <c r="B123" s="201"/>
      <c r="C123" s="202"/>
      <c r="D123" s="203" t="s">
        <v>75</v>
      </c>
      <c r="E123" s="215" t="s">
        <v>125</v>
      </c>
      <c r="F123" s="215" t="s">
        <v>126</v>
      </c>
      <c r="G123" s="202"/>
      <c r="H123" s="202"/>
      <c r="I123" s="205"/>
      <c r="J123" s="216">
        <f>BK123</f>
        <v>0</v>
      </c>
      <c r="K123" s="202"/>
      <c r="L123" s="207"/>
      <c r="M123" s="208"/>
      <c r="N123" s="209"/>
      <c r="O123" s="209"/>
      <c r="P123" s="210">
        <f>SUM(P124:P145)</f>
        <v>0</v>
      </c>
      <c r="Q123" s="209"/>
      <c r="R123" s="210">
        <f>SUM(R124:R145)</f>
        <v>0</v>
      </c>
      <c r="S123" s="209"/>
      <c r="T123" s="211">
        <f>SUM(T124:T145)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85</v>
      </c>
      <c r="AT123" s="213" t="s">
        <v>75</v>
      </c>
      <c r="AU123" s="213" t="s">
        <v>6</v>
      </c>
      <c r="AY123" s="212" t="s">
        <v>124</v>
      </c>
      <c r="BK123" s="214">
        <f>SUM(BK124:BK145)</f>
        <v>0</v>
      </c>
    </row>
    <row r="124" s="2" customFormat="1" ht="62.7" customHeight="1">
      <c r="A124" s="36"/>
      <c r="B124" s="37"/>
      <c r="C124" s="217" t="s">
        <v>6</v>
      </c>
      <c r="D124" s="217" t="s">
        <v>127</v>
      </c>
      <c r="E124" s="218" t="s">
        <v>128</v>
      </c>
      <c r="F124" s="219" t="s">
        <v>129</v>
      </c>
      <c r="G124" s="220" t="s">
        <v>130</v>
      </c>
      <c r="H124" s="221">
        <v>2</v>
      </c>
      <c r="I124" s="222"/>
      <c r="J124" s="223">
        <f>ROUND(I124*H124,0)</f>
        <v>0</v>
      </c>
      <c r="K124" s="224"/>
      <c r="L124" s="42"/>
      <c r="M124" s="225" t="s">
        <v>1</v>
      </c>
      <c r="N124" s="226" t="s">
        <v>41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6</v>
      </c>
      <c r="AT124" s="229" t="s">
        <v>127</v>
      </c>
      <c r="AU124" s="229" t="s">
        <v>85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6</v>
      </c>
      <c r="BK124" s="230">
        <f>ROUND(I124*H124,0)</f>
        <v>0</v>
      </c>
      <c r="BL124" s="15" t="s">
        <v>6</v>
      </c>
      <c r="BM124" s="229" t="s">
        <v>131</v>
      </c>
    </row>
    <row r="125" s="2" customFormat="1" ht="37.8" customHeight="1">
      <c r="A125" s="36"/>
      <c r="B125" s="37"/>
      <c r="C125" s="217" t="s">
        <v>85</v>
      </c>
      <c r="D125" s="217" t="s">
        <v>127</v>
      </c>
      <c r="E125" s="218" t="s">
        <v>132</v>
      </c>
      <c r="F125" s="219" t="s">
        <v>133</v>
      </c>
      <c r="G125" s="220" t="s">
        <v>134</v>
      </c>
      <c r="H125" s="221">
        <v>1</v>
      </c>
      <c r="I125" s="222"/>
      <c r="J125" s="223">
        <f>ROUND(I125*H125,0)</f>
        <v>0</v>
      </c>
      <c r="K125" s="224"/>
      <c r="L125" s="42"/>
      <c r="M125" s="225" t="s">
        <v>1</v>
      </c>
      <c r="N125" s="226" t="s">
        <v>41</v>
      </c>
      <c r="O125" s="89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6</v>
      </c>
      <c r="AT125" s="229" t="s">
        <v>127</v>
      </c>
      <c r="AU125" s="229" t="s">
        <v>85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6</v>
      </c>
      <c r="BK125" s="230">
        <f>ROUND(I125*H125,0)</f>
        <v>0</v>
      </c>
      <c r="BL125" s="15" t="s">
        <v>6</v>
      </c>
      <c r="BM125" s="229" t="s">
        <v>135</v>
      </c>
    </row>
    <row r="126" s="2" customFormat="1" ht="16.5" customHeight="1">
      <c r="A126" s="36"/>
      <c r="B126" s="37"/>
      <c r="C126" s="217" t="s">
        <v>136</v>
      </c>
      <c r="D126" s="217" t="s">
        <v>127</v>
      </c>
      <c r="E126" s="218" t="s">
        <v>137</v>
      </c>
      <c r="F126" s="219" t="s">
        <v>138</v>
      </c>
      <c r="G126" s="220" t="s">
        <v>139</v>
      </c>
      <c r="H126" s="221">
        <v>2</v>
      </c>
      <c r="I126" s="222"/>
      <c r="J126" s="223">
        <f>ROUND(I126*H126,0)</f>
        <v>0</v>
      </c>
      <c r="K126" s="224"/>
      <c r="L126" s="42"/>
      <c r="M126" s="225" t="s">
        <v>1</v>
      </c>
      <c r="N126" s="226" t="s">
        <v>41</v>
      </c>
      <c r="O126" s="89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6</v>
      </c>
      <c r="AT126" s="229" t="s">
        <v>127</v>
      </c>
      <c r="AU126" s="229" t="s">
        <v>85</v>
      </c>
      <c r="AY126" s="15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6</v>
      </c>
      <c r="BK126" s="230">
        <f>ROUND(I126*H126,0)</f>
        <v>0</v>
      </c>
      <c r="BL126" s="15" t="s">
        <v>6</v>
      </c>
      <c r="BM126" s="229" t="s">
        <v>140</v>
      </c>
    </row>
    <row r="127" s="2" customFormat="1" ht="16.5" customHeight="1">
      <c r="A127" s="36"/>
      <c r="B127" s="37"/>
      <c r="C127" s="217" t="s">
        <v>141</v>
      </c>
      <c r="D127" s="217" t="s">
        <v>127</v>
      </c>
      <c r="E127" s="218" t="s">
        <v>142</v>
      </c>
      <c r="F127" s="219" t="s">
        <v>143</v>
      </c>
      <c r="G127" s="220" t="s">
        <v>139</v>
      </c>
      <c r="H127" s="221">
        <v>1</v>
      </c>
      <c r="I127" s="222"/>
      <c r="J127" s="223">
        <f>ROUND(I127*H127,0)</f>
        <v>0</v>
      </c>
      <c r="K127" s="224"/>
      <c r="L127" s="42"/>
      <c r="M127" s="225" t="s">
        <v>1</v>
      </c>
      <c r="N127" s="226" t="s">
        <v>41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6</v>
      </c>
      <c r="AT127" s="229" t="s">
        <v>127</v>
      </c>
      <c r="AU127" s="229" t="s">
        <v>85</v>
      </c>
      <c r="AY127" s="15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6</v>
      </c>
      <c r="BK127" s="230">
        <f>ROUND(I127*H127,0)</f>
        <v>0</v>
      </c>
      <c r="BL127" s="15" t="s">
        <v>6</v>
      </c>
      <c r="BM127" s="229" t="s">
        <v>144</v>
      </c>
    </row>
    <row r="128" s="2" customFormat="1" ht="37.8" customHeight="1">
      <c r="A128" s="36"/>
      <c r="B128" s="37"/>
      <c r="C128" s="217" t="s">
        <v>145</v>
      </c>
      <c r="D128" s="217" t="s">
        <v>127</v>
      </c>
      <c r="E128" s="218" t="s">
        <v>146</v>
      </c>
      <c r="F128" s="219" t="s">
        <v>147</v>
      </c>
      <c r="G128" s="220" t="s">
        <v>134</v>
      </c>
      <c r="H128" s="221">
        <v>1</v>
      </c>
      <c r="I128" s="222"/>
      <c r="J128" s="223">
        <f>ROUND(I128*H128,0)</f>
        <v>0</v>
      </c>
      <c r="K128" s="224"/>
      <c r="L128" s="42"/>
      <c r="M128" s="225" t="s">
        <v>1</v>
      </c>
      <c r="N128" s="226" t="s">
        <v>41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6</v>
      </c>
      <c r="AT128" s="229" t="s">
        <v>127</v>
      </c>
      <c r="AU128" s="229" t="s">
        <v>85</v>
      </c>
      <c r="AY128" s="15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6</v>
      </c>
      <c r="BK128" s="230">
        <f>ROUND(I128*H128,0)</f>
        <v>0</v>
      </c>
      <c r="BL128" s="15" t="s">
        <v>6</v>
      </c>
      <c r="BM128" s="229" t="s">
        <v>148</v>
      </c>
    </row>
    <row r="129" s="2" customFormat="1" ht="49.05" customHeight="1">
      <c r="A129" s="36"/>
      <c r="B129" s="37"/>
      <c r="C129" s="217" t="s">
        <v>149</v>
      </c>
      <c r="D129" s="217" t="s">
        <v>127</v>
      </c>
      <c r="E129" s="218" t="s">
        <v>150</v>
      </c>
      <c r="F129" s="219" t="s">
        <v>151</v>
      </c>
      <c r="G129" s="220" t="s">
        <v>139</v>
      </c>
      <c r="H129" s="221">
        <v>1</v>
      </c>
      <c r="I129" s="222"/>
      <c r="J129" s="223">
        <f>ROUND(I129*H129,0)</f>
        <v>0</v>
      </c>
      <c r="K129" s="224"/>
      <c r="L129" s="42"/>
      <c r="M129" s="225" t="s">
        <v>1</v>
      </c>
      <c r="N129" s="226" t="s">
        <v>41</v>
      </c>
      <c r="O129" s="89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9" t="s">
        <v>6</v>
      </c>
      <c r="AT129" s="229" t="s">
        <v>127</v>
      </c>
      <c r="AU129" s="229" t="s">
        <v>85</v>
      </c>
      <c r="AY129" s="15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6</v>
      </c>
      <c r="BK129" s="230">
        <f>ROUND(I129*H129,0)</f>
        <v>0</v>
      </c>
      <c r="BL129" s="15" t="s">
        <v>6</v>
      </c>
      <c r="BM129" s="229" t="s">
        <v>152</v>
      </c>
    </row>
    <row r="130" s="2" customFormat="1" ht="16.5" customHeight="1">
      <c r="A130" s="36"/>
      <c r="B130" s="37"/>
      <c r="C130" s="217" t="s">
        <v>153</v>
      </c>
      <c r="D130" s="217" t="s">
        <v>127</v>
      </c>
      <c r="E130" s="218" t="s">
        <v>154</v>
      </c>
      <c r="F130" s="219" t="s">
        <v>155</v>
      </c>
      <c r="G130" s="220" t="s">
        <v>134</v>
      </c>
      <c r="H130" s="221">
        <v>1</v>
      </c>
      <c r="I130" s="222"/>
      <c r="J130" s="223">
        <f>ROUND(I130*H130,0)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6</v>
      </c>
      <c r="AT130" s="229" t="s">
        <v>127</v>
      </c>
      <c r="AU130" s="229" t="s">
        <v>85</v>
      </c>
      <c r="AY130" s="15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6</v>
      </c>
      <c r="BK130" s="230">
        <f>ROUND(I130*H130,0)</f>
        <v>0</v>
      </c>
      <c r="BL130" s="15" t="s">
        <v>6</v>
      </c>
      <c r="BM130" s="229" t="s">
        <v>156</v>
      </c>
    </row>
    <row r="131" s="2" customFormat="1" ht="49.05" customHeight="1">
      <c r="A131" s="36"/>
      <c r="B131" s="37"/>
      <c r="C131" s="217" t="s">
        <v>157</v>
      </c>
      <c r="D131" s="217" t="s">
        <v>127</v>
      </c>
      <c r="E131" s="218" t="s">
        <v>158</v>
      </c>
      <c r="F131" s="219" t="s">
        <v>159</v>
      </c>
      <c r="G131" s="220" t="s">
        <v>134</v>
      </c>
      <c r="H131" s="221">
        <v>1</v>
      </c>
      <c r="I131" s="222"/>
      <c r="J131" s="223">
        <f>ROUND(I131*H131,0)</f>
        <v>0</v>
      </c>
      <c r="K131" s="224"/>
      <c r="L131" s="42"/>
      <c r="M131" s="225" t="s">
        <v>1</v>
      </c>
      <c r="N131" s="226" t="s">
        <v>41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6</v>
      </c>
      <c r="AT131" s="229" t="s">
        <v>127</v>
      </c>
      <c r="AU131" s="229" t="s">
        <v>85</v>
      </c>
      <c r="AY131" s="15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6</v>
      </c>
      <c r="BK131" s="230">
        <f>ROUND(I131*H131,0)</f>
        <v>0</v>
      </c>
      <c r="BL131" s="15" t="s">
        <v>6</v>
      </c>
      <c r="BM131" s="229" t="s">
        <v>160</v>
      </c>
    </row>
    <row r="132" s="2" customFormat="1" ht="49.05" customHeight="1">
      <c r="A132" s="36"/>
      <c r="B132" s="37"/>
      <c r="C132" s="217" t="s">
        <v>161</v>
      </c>
      <c r="D132" s="217" t="s">
        <v>127</v>
      </c>
      <c r="E132" s="218" t="s">
        <v>162</v>
      </c>
      <c r="F132" s="219" t="s">
        <v>163</v>
      </c>
      <c r="G132" s="220" t="s">
        <v>134</v>
      </c>
      <c r="H132" s="221">
        <v>1</v>
      </c>
      <c r="I132" s="222"/>
      <c r="J132" s="223">
        <f>ROUND(I132*H132,0)</f>
        <v>0</v>
      </c>
      <c r="K132" s="224"/>
      <c r="L132" s="42"/>
      <c r="M132" s="225" t="s">
        <v>1</v>
      </c>
      <c r="N132" s="226" t="s">
        <v>41</v>
      </c>
      <c r="O132" s="89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6</v>
      </c>
      <c r="AT132" s="229" t="s">
        <v>127</v>
      </c>
      <c r="AU132" s="229" t="s">
        <v>85</v>
      </c>
      <c r="AY132" s="15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6</v>
      </c>
      <c r="BK132" s="230">
        <f>ROUND(I132*H132,0)</f>
        <v>0</v>
      </c>
      <c r="BL132" s="15" t="s">
        <v>6</v>
      </c>
      <c r="BM132" s="229" t="s">
        <v>164</v>
      </c>
    </row>
    <row r="133" s="2" customFormat="1" ht="37.8" customHeight="1">
      <c r="A133" s="36"/>
      <c r="B133" s="37"/>
      <c r="C133" s="217" t="s">
        <v>165</v>
      </c>
      <c r="D133" s="217" t="s">
        <v>127</v>
      </c>
      <c r="E133" s="218" t="s">
        <v>166</v>
      </c>
      <c r="F133" s="219" t="s">
        <v>167</v>
      </c>
      <c r="G133" s="220" t="s">
        <v>139</v>
      </c>
      <c r="H133" s="221">
        <v>1</v>
      </c>
      <c r="I133" s="222"/>
      <c r="J133" s="223">
        <f>ROUND(I133*H133,0)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6</v>
      </c>
      <c r="AT133" s="229" t="s">
        <v>127</v>
      </c>
      <c r="AU133" s="229" t="s">
        <v>85</v>
      </c>
      <c r="AY133" s="15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6</v>
      </c>
      <c r="BK133" s="230">
        <f>ROUND(I133*H133,0)</f>
        <v>0</v>
      </c>
      <c r="BL133" s="15" t="s">
        <v>6</v>
      </c>
      <c r="BM133" s="229" t="s">
        <v>168</v>
      </c>
    </row>
    <row r="134" s="2" customFormat="1" ht="62.7" customHeight="1">
      <c r="A134" s="36"/>
      <c r="B134" s="37"/>
      <c r="C134" s="217" t="s">
        <v>169</v>
      </c>
      <c r="D134" s="217" t="s">
        <v>127</v>
      </c>
      <c r="E134" s="218" t="s">
        <v>170</v>
      </c>
      <c r="F134" s="219" t="s">
        <v>171</v>
      </c>
      <c r="G134" s="220" t="s">
        <v>139</v>
      </c>
      <c r="H134" s="221">
        <v>1</v>
      </c>
      <c r="I134" s="222"/>
      <c r="J134" s="223">
        <f>ROUND(I134*H134,0)</f>
        <v>0</v>
      </c>
      <c r="K134" s="224"/>
      <c r="L134" s="42"/>
      <c r="M134" s="225" t="s">
        <v>1</v>
      </c>
      <c r="N134" s="226" t="s">
        <v>41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6</v>
      </c>
      <c r="AT134" s="229" t="s">
        <v>127</v>
      </c>
      <c r="AU134" s="229" t="s">
        <v>85</v>
      </c>
      <c r="AY134" s="15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6</v>
      </c>
      <c r="BK134" s="230">
        <f>ROUND(I134*H134,0)</f>
        <v>0</v>
      </c>
      <c r="BL134" s="15" t="s">
        <v>6</v>
      </c>
      <c r="BM134" s="229" t="s">
        <v>172</v>
      </c>
    </row>
    <row r="135" s="2" customFormat="1" ht="44.25" customHeight="1">
      <c r="A135" s="36"/>
      <c r="B135" s="37"/>
      <c r="C135" s="217" t="s">
        <v>173</v>
      </c>
      <c r="D135" s="217" t="s">
        <v>127</v>
      </c>
      <c r="E135" s="218" t="s">
        <v>174</v>
      </c>
      <c r="F135" s="219" t="s">
        <v>175</v>
      </c>
      <c r="G135" s="220" t="s">
        <v>139</v>
      </c>
      <c r="H135" s="221">
        <v>1</v>
      </c>
      <c r="I135" s="222"/>
      <c r="J135" s="223">
        <f>ROUND(I135*H135,0)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6</v>
      </c>
      <c r="AT135" s="229" t="s">
        <v>127</v>
      </c>
      <c r="AU135" s="229" t="s">
        <v>85</v>
      </c>
      <c r="AY135" s="15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6</v>
      </c>
      <c r="BK135" s="230">
        <f>ROUND(I135*H135,0)</f>
        <v>0</v>
      </c>
      <c r="BL135" s="15" t="s">
        <v>6</v>
      </c>
      <c r="BM135" s="229" t="s">
        <v>176</v>
      </c>
    </row>
    <row r="136" s="2" customFormat="1" ht="49.05" customHeight="1">
      <c r="A136" s="36"/>
      <c r="B136" s="37"/>
      <c r="C136" s="217" t="s">
        <v>177</v>
      </c>
      <c r="D136" s="217" t="s">
        <v>127</v>
      </c>
      <c r="E136" s="218" t="s">
        <v>178</v>
      </c>
      <c r="F136" s="219" t="s">
        <v>179</v>
      </c>
      <c r="G136" s="220" t="s">
        <v>139</v>
      </c>
      <c r="H136" s="221">
        <v>1</v>
      </c>
      <c r="I136" s="222"/>
      <c r="J136" s="223">
        <f>ROUND(I136*H136,0)</f>
        <v>0</v>
      </c>
      <c r="K136" s="224"/>
      <c r="L136" s="42"/>
      <c r="M136" s="225" t="s">
        <v>1</v>
      </c>
      <c r="N136" s="226" t="s">
        <v>41</v>
      </c>
      <c r="O136" s="89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6</v>
      </c>
      <c r="AT136" s="229" t="s">
        <v>127</v>
      </c>
      <c r="AU136" s="229" t="s">
        <v>85</v>
      </c>
      <c r="AY136" s="15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6</v>
      </c>
      <c r="BK136" s="230">
        <f>ROUND(I136*H136,0)</f>
        <v>0</v>
      </c>
      <c r="BL136" s="15" t="s">
        <v>6</v>
      </c>
      <c r="BM136" s="229" t="s">
        <v>180</v>
      </c>
    </row>
    <row r="137" s="2" customFormat="1" ht="44.25" customHeight="1">
      <c r="A137" s="36"/>
      <c r="B137" s="37"/>
      <c r="C137" s="217" t="s">
        <v>181</v>
      </c>
      <c r="D137" s="217" t="s">
        <v>127</v>
      </c>
      <c r="E137" s="218" t="s">
        <v>182</v>
      </c>
      <c r="F137" s="219" t="s">
        <v>183</v>
      </c>
      <c r="G137" s="220" t="s">
        <v>139</v>
      </c>
      <c r="H137" s="221">
        <v>1</v>
      </c>
      <c r="I137" s="222"/>
      <c r="J137" s="223">
        <f>ROUND(I137*H137,0)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6</v>
      </c>
      <c r="AT137" s="229" t="s">
        <v>127</v>
      </c>
      <c r="AU137" s="229" t="s">
        <v>85</v>
      </c>
      <c r="AY137" s="15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6</v>
      </c>
      <c r="BK137" s="230">
        <f>ROUND(I137*H137,0)</f>
        <v>0</v>
      </c>
      <c r="BL137" s="15" t="s">
        <v>6</v>
      </c>
      <c r="BM137" s="229" t="s">
        <v>184</v>
      </c>
    </row>
    <row r="138" s="2" customFormat="1" ht="55.5" customHeight="1">
      <c r="A138" s="36"/>
      <c r="B138" s="37"/>
      <c r="C138" s="217" t="s">
        <v>185</v>
      </c>
      <c r="D138" s="217" t="s">
        <v>127</v>
      </c>
      <c r="E138" s="218" t="s">
        <v>186</v>
      </c>
      <c r="F138" s="219" t="s">
        <v>187</v>
      </c>
      <c r="G138" s="220" t="s">
        <v>130</v>
      </c>
      <c r="H138" s="221">
        <v>1</v>
      </c>
      <c r="I138" s="222"/>
      <c r="J138" s="223">
        <f>ROUND(I138*H138,0)</f>
        <v>0</v>
      </c>
      <c r="K138" s="224"/>
      <c r="L138" s="42"/>
      <c r="M138" s="225" t="s">
        <v>1</v>
      </c>
      <c r="N138" s="226" t="s">
        <v>41</v>
      </c>
      <c r="O138" s="89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9" t="s">
        <v>6</v>
      </c>
      <c r="AT138" s="229" t="s">
        <v>127</v>
      </c>
      <c r="AU138" s="229" t="s">
        <v>85</v>
      </c>
      <c r="AY138" s="15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5" t="s">
        <v>6</v>
      </c>
      <c r="BK138" s="230">
        <f>ROUND(I138*H138,0)</f>
        <v>0</v>
      </c>
      <c r="BL138" s="15" t="s">
        <v>6</v>
      </c>
      <c r="BM138" s="229" t="s">
        <v>188</v>
      </c>
    </row>
    <row r="139" s="2" customFormat="1" ht="37.8" customHeight="1">
      <c r="A139" s="36"/>
      <c r="B139" s="37"/>
      <c r="C139" s="217" t="s">
        <v>8</v>
      </c>
      <c r="D139" s="217" t="s">
        <v>127</v>
      </c>
      <c r="E139" s="218" t="s">
        <v>189</v>
      </c>
      <c r="F139" s="219" t="s">
        <v>190</v>
      </c>
      <c r="G139" s="220" t="s">
        <v>134</v>
      </c>
      <c r="H139" s="221">
        <v>1</v>
      </c>
      <c r="I139" s="222"/>
      <c r="J139" s="223">
        <f>ROUND(I139*H139,0)</f>
        <v>0</v>
      </c>
      <c r="K139" s="224"/>
      <c r="L139" s="42"/>
      <c r="M139" s="225" t="s">
        <v>1</v>
      </c>
      <c r="N139" s="226" t="s">
        <v>41</v>
      </c>
      <c r="O139" s="89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6</v>
      </c>
      <c r="AT139" s="229" t="s">
        <v>127</v>
      </c>
      <c r="AU139" s="229" t="s">
        <v>85</v>
      </c>
      <c r="AY139" s="15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6</v>
      </c>
      <c r="BK139" s="230">
        <f>ROUND(I139*H139,0)</f>
        <v>0</v>
      </c>
      <c r="BL139" s="15" t="s">
        <v>6</v>
      </c>
      <c r="BM139" s="229" t="s">
        <v>191</v>
      </c>
    </row>
    <row r="140" s="2" customFormat="1" ht="66.75" customHeight="1">
      <c r="A140" s="36"/>
      <c r="B140" s="37"/>
      <c r="C140" s="217" t="s">
        <v>192</v>
      </c>
      <c r="D140" s="217" t="s">
        <v>127</v>
      </c>
      <c r="E140" s="218" t="s">
        <v>193</v>
      </c>
      <c r="F140" s="219" t="s">
        <v>194</v>
      </c>
      <c r="G140" s="220" t="s">
        <v>134</v>
      </c>
      <c r="H140" s="221">
        <v>1</v>
      </c>
      <c r="I140" s="222"/>
      <c r="J140" s="223">
        <f>ROUND(I140*H140,0)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6</v>
      </c>
      <c r="AT140" s="229" t="s">
        <v>127</v>
      </c>
      <c r="AU140" s="229" t="s">
        <v>85</v>
      </c>
      <c r="AY140" s="15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6</v>
      </c>
      <c r="BK140" s="230">
        <f>ROUND(I140*H140,0)</f>
        <v>0</v>
      </c>
      <c r="BL140" s="15" t="s">
        <v>6</v>
      </c>
      <c r="BM140" s="229" t="s">
        <v>195</v>
      </c>
    </row>
    <row r="141" s="2" customFormat="1" ht="44.25" customHeight="1">
      <c r="A141" s="36"/>
      <c r="B141" s="37"/>
      <c r="C141" s="217" t="s">
        <v>196</v>
      </c>
      <c r="D141" s="217" t="s">
        <v>127</v>
      </c>
      <c r="E141" s="218" t="s">
        <v>197</v>
      </c>
      <c r="F141" s="219" t="s">
        <v>198</v>
      </c>
      <c r="G141" s="220" t="s">
        <v>130</v>
      </c>
      <c r="H141" s="221">
        <v>1</v>
      </c>
      <c r="I141" s="222"/>
      <c r="J141" s="223">
        <f>ROUND(I141*H141,0)</f>
        <v>0</v>
      </c>
      <c r="K141" s="224"/>
      <c r="L141" s="42"/>
      <c r="M141" s="225" t="s">
        <v>1</v>
      </c>
      <c r="N141" s="226" t="s">
        <v>41</v>
      </c>
      <c r="O141" s="89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29" t="s">
        <v>6</v>
      </c>
      <c r="AT141" s="229" t="s">
        <v>127</v>
      </c>
      <c r="AU141" s="229" t="s">
        <v>85</v>
      </c>
      <c r="AY141" s="15" t="s">
        <v>124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5" t="s">
        <v>6</v>
      </c>
      <c r="BK141" s="230">
        <f>ROUND(I141*H141,0)</f>
        <v>0</v>
      </c>
      <c r="BL141" s="15" t="s">
        <v>6</v>
      </c>
      <c r="BM141" s="229" t="s">
        <v>199</v>
      </c>
    </row>
    <row r="142" s="2" customFormat="1" ht="66.75" customHeight="1">
      <c r="A142" s="36"/>
      <c r="B142" s="37"/>
      <c r="C142" s="217" t="s">
        <v>200</v>
      </c>
      <c r="D142" s="217" t="s">
        <v>127</v>
      </c>
      <c r="E142" s="218" t="s">
        <v>201</v>
      </c>
      <c r="F142" s="219" t="s">
        <v>202</v>
      </c>
      <c r="G142" s="220" t="s">
        <v>130</v>
      </c>
      <c r="H142" s="221">
        <v>1</v>
      </c>
      <c r="I142" s="222"/>
      <c r="J142" s="223">
        <f>ROUND(I142*H142,0)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6</v>
      </c>
      <c r="AT142" s="229" t="s">
        <v>127</v>
      </c>
      <c r="AU142" s="229" t="s">
        <v>85</v>
      </c>
      <c r="AY142" s="15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6</v>
      </c>
      <c r="BK142" s="230">
        <f>ROUND(I142*H142,0)</f>
        <v>0</v>
      </c>
      <c r="BL142" s="15" t="s">
        <v>6</v>
      </c>
      <c r="BM142" s="229" t="s">
        <v>203</v>
      </c>
    </row>
    <row r="143" s="2" customFormat="1" ht="37.8" customHeight="1">
      <c r="A143" s="36"/>
      <c r="B143" s="37"/>
      <c r="C143" s="217" t="s">
        <v>204</v>
      </c>
      <c r="D143" s="217" t="s">
        <v>127</v>
      </c>
      <c r="E143" s="218" t="s">
        <v>205</v>
      </c>
      <c r="F143" s="219" t="s">
        <v>206</v>
      </c>
      <c r="G143" s="220" t="s">
        <v>139</v>
      </c>
      <c r="H143" s="221">
        <v>1</v>
      </c>
      <c r="I143" s="222"/>
      <c r="J143" s="223">
        <f>ROUND(I143*H143,0)</f>
        <v>0</v>
      </c>
      <c r="K143" s="224"/>
      <c r="L143" s="42"/>
      <c r="M143" s="225" t="s">
        <v>1</v>
      </c>
      <c r="N143" s="226" t="s">
        <v>41</v>
      </c>
      <c r="O143" s="89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9" t="s">
        <v>6</v>
      </c>
      <c r="AT143" s="229" t="s">
        <v>127</v>
      </c>
      <c r="AU143" s="229" t="s">
        <v>85</v>
      </c>
      <c r="AY143" s="15" t="s">
        <v>124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5" t="s">
        <v>6</v>
      </c>
      <c r="BK143" s="230">
        <f>ROUND(I143*H143,0)</f>
        <v>0</v>
      </c>
      <c r="BL143" s="15" t="s">
        <v>6</v>
      </c>
      <c r="BM143" s="229" t="s">
        <v>207</v>
      </c>
    </row>
    <row r="144" s="2" customFormat="1" ht="49.05" customHeight="1">
      <c r="A144" s="36"/>
      <c r="B144" s="37"/>
      <c r="C144" s="217" t="s">
        <v>208</v>
      </c>
      <c r="D144" s="217" t="s">
        <v>127</v>
      </c>
      <c r="E144" s="218" t="s">
        <v>209</v>
      </c>
      <c r="F144" s="219" t="s">
        <v>210</v>
      </c>
      <c r="G144" s="220" t="s">
        <v>134</v>
      </c>
      <c r="H144" s="221">
        <v>1</v>
      </c>
      <c r="I144" s="222"/>
      <c r="J144" s="223">
        <f>ROUND(I144*H144,0)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6</v>
      </c>
      <c r="AT144" s="229" t="s">
        <v>127</v>
      </c>
      <c r="AU144" s="229" t="s">
        <v>85</v>
      </c>
      <c r="AY144" s="15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6</v>
      </c>
      <c r="BK144" s="230">
        <f>ROUND(I144*H144,0)</f>
        <v>0</v>
      </c>
      <c r="BL144" s="15" t="s">
        <v>6</v>
      </c>
      <c r="BM144" s="229" t="s">
        <v>211</v>
      </c>
    </row>
    <row r="145" s="2" customFormat="1" ht="24.15" customHeight="1">
      <c r="A145" s="36"/>
      <c r="B145" s="37"/>
      <c r="C145" s="217" t="s">
        <v>7</v>
      </c>
      <c r="D145" s="217" t="s">
        <v>127</v>
      </c>
      <c r="E145" s="218" t="s">
        <v>212</v>
      </c>
      <c r="F145" s="219" t="s">
        <v>213</v>
      </c>
      <c r="G145" s="220" t="s">
        <v>134</v>
      </c>
      <c r="H145" s="221">
        <v>1</v>
      </c>
      <c r="I145" s="222"/>
      <c r="J145" s="223">
        <f>ROUND(I145*H145,0)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6</v>
      </c>
      <c r="AT145" s="229" t="s">
        <v>127</v>
      </c>
      <c r="AU145" s="229" t="s">
        <v>85</v>
      </c>
      <c r="AY145" s="15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6</v>
      </c>
      <c r="BK145" s="230">
        <f>ROUND(I145*H145,0)</f>
        <v>0</v>
      </c>
      <c r="BL145" s="15" t="s">
        <v>6</v>
      </c>
      <c r="BM145" s="229" t="s">
        <v>214</v>
      </c>
    </row>
    <row r="146" s="12" customFormat="1" ht="22.8" customHeight="1">
      <c r="A146" s="12"/>
      <c r="B146" s="201"/>
      <c r="C146" s="202"/>
      <c r="D146" s="203" t="s">
        <v>75</v>
      </c>
      <c r="E146" s="215" t="s">
        <v>215</v>
      </c>
      <c r="F146" s="215" t="s">
        <v>216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SUM(P147:P169)</f>
        <v>0</v>
      </c>
      <c r="Q146" s="209"/>
      <c r="R146" s="210">
        <f>SUM(R147:R169)</f>
        <v>0.044685000000000002</v>
      </c>
      <c r="S146" s="209"/>
      <c r="T146" s="211">
        <f>SUM(T147:T169)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2" t="s">
        <v>85</v>
      </c>
      <c r="AT146" s="213" t="s">
        <v>75</v>
      </c>
      <c r="AU146" s="213" t="s">
        <v>6</v>
      </c>
      <c r="AY146" s="212" t="s">
        <v>124</v>
      </c>
      <c r="BK146" s="214">
        <f>SUM(BK147:BK169)</f>
        <v>0</v>
      </c>
    </row>
    <row r="147" s="2" customFormat="1" ht="21.75" customHeight="1">
      <c r="A147" s="36"/>
      <c r="B147" s="37"/>
      <c r="C147" s="231" t="s">
        <v>217</v>
      </c>
      <c r="D147" s="231" t="s">
        <v>218</v>
      </c>
      <c r="E147" s="232" t="s">
        <v>219</v>
      </c>
      <c r="F147" s="233" t="s">
        <v>220</v>
      </c>
      <c r="G147" s="234" t="s">
        <v>130</v>
      </c>
      <c r="H147" s="235">
        <v>2</v>
      </c>
      <c r="I147" s="236"/>
      <c r="J147" s="237">
        <f>ROUND(I147*H147,0)</f>
        <v>0</v>
      </c>
      <c r="K147" s="238"/>
      <c r="L147" s="239"/>
      <c r="M147" s="240" t="s">
        <v>1</v>
      </c>
      <c r="N147" s="241" t="s">
        <v>41</v>
      </c>
      <c r="O147" s="89"/>
      <c r="P147" s="227">
        <f>O147*H147</f>
        <v>0</v>
      </c>
      <c r="Q147" s="227">
        <v>0.0044999999999999997</v>
      </c>
      <c r="R147" s="227">
        <f>Q147*H147</f>
        <v>0.0089999999999999993</v>
      </c>
      <c r="S147" s="227">
        <v>0</v>
      </c>
      <c r="T147" s="22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9" t="s">
        <v>85</v>
      </c>
      <c r="AT147" s="229" t="s">
        <v>218</v>
      </c>
      <c r="AU147" s="229" t="s">
        <v>85</v>
      </c>
      <c r="AY147" s="15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5" t="s">
        <v>6</v>
      </c>
      <c r="BK147" s="230">
        <f>ROUND(I147*H147,0)</f>
        <v>0</v>
      </c>
      <c r="BL147" s="15" t="s">
        <v>6</v>
      </c>
      <c r="BM147" s="229" t="s">
        <v>221</v>
      </c>
    </row>
    <row r="148" s="2" customFormat="1" ht="16.5" customHeight="1">
      <c r="A148" s="36"/>
      <c r="B148" s="37"/>
      <c r="C148" s="217" t="s">
        <v>222</v>
      </c>
      <c r="D148" s="217" t="s">
        <v>127</v>
      </c>
      <c r="E148" s="218" t="s">
        <v>223</v>
      </c>
      <c r="F148" s="219" t="s">
        <v>224</v>
      </c>
      <c r="G148" s="220" t="s">
        <v>139</v>
      </c>
      <c r="H148" s="221">
        <v>9</v>
      </c>
      <c r="I148" s="222"/>
      <c r="J148" s="223">
        <f>ROUND(I148*H148,0)</f>
        <v>0</v>
      </c>
      <c r="K148" s="224"/>
      <c r="L148" s="42"/>
      <c r="M148" s="225" t="s">
        <v>1</v>
      </c>
      <c r="N148" s="226" t="s">
        <v>41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9" t="s">
        <v>6</v>
      </c>
      <c r="AT148" s="229" t="s">
        <v>127</v>
      </c>
      <c r="AU148" s="229" t="s">
        <v>85</v>
      </c>
      <c r="AY148" s="15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5" t="s">
        <v>6</v>
      </c>
      <c r="BK148" s="230">
        <f>ROUND(I148*H148,0)</f>
        <v>0</v>
      </c>
      <c r="BL148" s="15" t="s">
        <v>6</v>
      </c>
      <c r="BM148" s="229" t="s">
        <v>225</v>
      </c>
    </row>
    <row r="149" s="2" customFormat="1" ht="16.5" customHeight="1">
      <c r="A149" s="36"/>
      <c r="B149" s="37"/>
      <c r="C149" s="217" t="s">
        <v>226</v>
      </c>
      <c r="D149" s="217" t="s">
        <v>127</v>
      </c>
      <c r="E149" s="218" t="s">
        <v>227</v>
      </c>
      <c r="F149" s="219" t="s">
        <v>228</v>
      </c>
      <c r="G149" s="220" t="s">
        <v>139</v>
      </c>
      <c r="H149" s="221">
        <v>1</v>
      </c>
      <c r="I149" s="222"/>
      <c r="J149" s="223">
        <f>ROUND(I149*H149,0)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6</v>
      </c>
      <c r="AT149" s="229" t="s">
        <v>127</v>
      </c>
      <c r="AU149" s="229" t="s">
        <v>85</v>
      </c>
      <c r="AY149" s="15" t="s">
        <v>124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6</v>
      </c>
      <c r="BK149" s="230">
        <f>ROUND(I149*H149,0)</f>
        <v>0</v>
      </c>
      <c r="BL149" s="15" t="s">
        <v>6</v>
      </c>
      <c r="BM149" s="229" t="s">
        <v>229</v>
      </c>
    </row>
    <row r="150" s="2" customFormat="1" ht="21.75" customHeight="1">
      <c r="A150" s="36"/>
      <c r="B150" s="37"/>
      <c r="C150" s="217" t="s">
        <v>230</v>
      </c>
      <c r="D150" s="217" t="s">
        <v>127</v>
      </c>
      <c r="E150" s="218" t="s">
        <v>231</v>
      </c>
      <c r="F150" s="219" t="s">
        <v>232</v>
      </c>
      <c r="G150" s="220" t="s">
        <v>139</v>
      </c>
      <c r="H150" s="221">
        <v>1</v>
      </c>
      <c r="I150" s="222"/>
      <c r="J150" s="223">
        <f>ROUND(I150*H150,0)</f>
        <v>0</v>
      </c>
      <c r="K150" s="224"/>
      <c r="L150" s="42"/>
      <c r="M150" s="225" t="s">
        <v>1</v>
      </c>
      <c r="N150" s="226" t="s">
        <v>41</v>
      </c>
      <c r="O150" s="89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9" t="s">
        <v>6</v>
      </c>
      <c r="AT150" s="229" t="s">
        <v>127</v>
      </c>
      <c r="AU150" s="229" t="s">
        <v>85</v>
      </c>
      <c r="AY150" s="15" t="s">
        <v>124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5" t="s">
        <v>6</v>
      </c>
      <c r="BK150" s="230">
        <f>ROUND(I150*H150,0)</f>
        <v>0</v>
      </c>
      <c r="BL150" s="15" t="s">
        <v>6</v>
      </c>
      <c r="BM150" s="229" t="s">
        <v>233</v>
      </c>
    </row>
    <row r="151" s="2" customFormat="1" ht="37.8" customHeight="1">
      <c r="A151" s="36"/>
      <c r="B151" s="37"/>
      <c r="C151" s="217" t="s">
        <v>234</v>
      </c>
      <c r="D151" s="217" t="s">
        <v>127</v>
      </c>
      <c r="E151" s="218" t="s">
        <v>235</v>
      </c>
      <c r="F151" s="219" t="s">
        <v>236</v>
      </c>
      <c r="G151" s="220" t="s">
        <v>139</v>
      </c>
      <c r="H151" s="221">
        <v>1</v>
      </c>
      <c r="I151" s="222"/>
      <c r="J151" s="223">
        <f>ROUND(I151*H151,0)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6</v>
      </c>
      <c r="AT151" s="229" t="s">
        <v>127</v>
      </c>
      <c r="AU151" s="229" t="s">
        <v>85</v>
      </c>
      <c r="AY151" s="15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6</v>
      </c>
      <c r="BK151" s="230">
        <f>ROUND(I151*H151,0)</f>
        <v>0</v>
      </c>
      <c r="BL151" s="15" t="s">
        <v>6</v>
      </c>
      <c r="BM151" s="229" t="s">
        <v>237</v>
      </c>
    </row>
    <row r="152" s="2" customFormat="1" ht="24.15" customHeight="1">
      <c r="A152" s="36"/>
      <c r="B152" s="37"/>
      <c r="C152" s="231" t="s">
        <v>238</v>
      </c>
      <c r="D152" s="231" t="s">
        <v>218</v>
      </c>
      <c r="E152" s="232" t="s">
        <v>239</v>
      </c>
      <c r="F152" s="233" t="s">
        <v>240</v>
      </c>
      <c r="G152" s="234" t="s">
        <v>130</v>
      </c>
      <c r="H152" s="235">
        <v>2</v>
      </c>
      <c r="I152" s="236"/>
      <c r="J152" s="237">
        <f>ROUND(I152*H152,0)</f>
        <v>0</v>
      </c>
      <c r="K152" s="238"/>
      <c r="L152" s="239"/>
      <c r="M152" s="240" t="s">
        <v>1</v>
      </c>
      <c r="N152" s="241" t="s">
        <v>41</v>
      </c>
      <c r="O152" s="89"/>
      <c r="P152" s="227">
        <f>O152*H152</f>
        <v>0</v>
      </c>
      <c r="Q152" s="227">
        <v>0.00059999999999999995</v>
      </c>
      <c r="R152" s="227">
        <f>Q152*H152</f>
        <v>0.0011999999999999999</v>
      </c>
      <c r="S152" s="227">
        <v>0</v>
      </c>
      <c r="T152" s="22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9" t="s">
        <v>85</v>
      </c>
      <c r="AT152" s="229" t="s">
        <v>218</v>
      </c>
      <c r="AU152" s="229" t="s">
        <v>85</v>
      </c>
      <c r="AY152" s="15" t="s">
        <v>124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6</v>
      </c>
      <c r="BK152" s="230">
        <f>ROUND(I152*H152,0)</f>
        <v>0</v>
      </c>
      <c r="BL152" s="15" t="s">
        <v>6</v>
      </c>
      <c r="BM152" s="229" t="s">
        <v>241</v>
      </c>
    </row>
    <row r="153" s="2" customFormat="1" ht="16.5" customHeight="1">
      <c r="A153" s="36"/>
      <c r="B153" s="37"/>
      <c r="C153" s="231" t="s">
        <v>242</v>
      </c>
      <c r="D153" s="231" t="s">
        <v>218</v>
      </c>
      <c r="E153" s="232" t="s">
        <v>243</v>
      </c>
      <c r="F153" s="233" t="s">
        <v>244</v>
      </c>
      <c r="G153" s="234" t="s">
        <v>130</v>
      </c>
      <c r="H153" s="235">
        <v>2</v>
      </c>
      <c r="I153" s="236"/>
      <c r="J153" s="237">
        <f>ROUND(I153*H153,0)</f>
        <v>0</v>
      </c>
      <c r="K153" s="238"/>
      <c r="L153" s="239"/>
      <c r="M153" s="240" t="s">
        <v>1</v>
      </c>
      <c r="N153" s="241" t="s">
        <v>41</v>
      </c>
      <c r="O153" s="89"/>
      <c r="P153" s="227">
        <f>O153*H153</f>
        <v>0</v>
      </c>
      <c r="Q153" s="227">
        <v>0.00088000000000000003</v>
      </c>
      <c r="R153" s="227">
        <f>Q153*H153</f>
        <v>0.0017600000000000001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85</v>
      </c>
      <c r="AT153" s="229" t="s">
        <v>218</v>
      </c>
      <c r="AU153" s="229" t="s">
        <v>85</v>
      </c>
      <c r="AY153" s="15" t="s">
        <v>124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6</v>
      </c>
      <c r="BK153" s="230">
        <f>ROUND(I153*H153,0)</f>
        <v>0</v>
      </c>
      <c r="BL153" s="15" t="s">
        <v>6</v>
      </c>
      <c r="BM153" s="229" t="s">
        <v>245</v>
      </c>
    </row>
    <row r="154" s="2" customFormat="1" ht="16.5" customHeight="1">
      <c r="A154" s="36"/>
      <c r="B154" s="37"/>
      <c r="C154" s="231" t="s">
        <v>246</v>
      </c>
      <c r="D154" s="231" t="s">
        <v>218</v>
      </c>
      <c r="E154" s="232" t="s">
        <v>247</v>
      </c>
      <c r="F154" s="233" t="s">
        <v>248</v>
      </c>
      <c r="G154" s="234" t="s">
        <v>130</v>
      </c>
      <c r="H154" s="235">
        <v>4</v>
      </c>
      <c r="I154" s="236"/>
      <c r="J154" s="237">
        <f>ROUND(I154*H154,0)</f>
        <v>0</v>
      </c>
      <c r="K154" s="238"/>
      <c r="L154" s="239"/>
      <c r="M154" s="240" t="s">
        <v>1</v>
      </c>
      <c r="N154" s="241" t="s">
        <v>41</v>
      </c>
      <c r="O154" s="89"/>
      <c r="P154" s="227">
        <f>O154*H154</f>
        <v>0</v>
      </c>
      <c r="Q154" s="227">
        <v>0.00034000000000000002</v>
      </c>
      <c r="R154" s="227">
        <f>Q154*H154</f>
        <v>0.0013600000000000001</v>
      </c>
      <c r="S154" s="227">
        <v>0</v>
      </c>
      <c r="T154" s="22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9" t="s">
        <v>85</v>
      </c>
      <c r="AT154" s="229" t="s">
        <v>218</v>
      </c>
      <c r="AU154" s="229" t="s">
        <v>85</v>
      </c>
      <c r="AY154" s="15" t="s">
        <v>124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5" t="s">
        <v>6</v>
      </c>
      <c r="BK154" s="230">
        <f>ROUND(I154*H154,0)</f>
        <v>0</v>
      </c>
      <c r="BL154" s="15" t="s">
        <v>6</v>
      </c>
      <c r="BM154" s="229" t="s">
        <v>249</v>
      </c>
    </row>
    <row r="155" s="2" customFormat="1" ht="24.15" customHeight="1">
      <c r="A155" s="36"/>
      <c r="B155" s="37"/>
      <c r="C155" s="231" t="s">
        <v>250</v>
      </c>
      <c r="D155" s="231" t="s">
        <v>218</v>
      </c>
      <c r="E155" s="232" t="s">
        <v>251</v>
      </c>
      <c r="F155" s="233" t="s">
        <v>252</v>
      </c>
      <c r="G155" s="234" t="s">
        <v>130</v>
      </c>
      <c r="H155" s="235">
        <v>2</v>
      </c>
      <c r="I155" s="236"/>
      <c r="J155" s="237">
        <f>ROUND(I155*H155,0)</f>
        <v>0</v>
      </c>
      <c r="K155" s="238"/>
      <c r="L155" s="239"/>
      <c r="M155" s="240" t="s">
        <v>1</v>
      </c>
      <c r="N155" s="241" t="s">
        <v>41</v>
      </c>
      <c r="O155" s="89"/>
      <c r="P155" s="227">
        <f>O155*H155</f>
        <v>0</v>
      </c>
      <c r="Q155" s="227">
        <v>0.00055999999999999995</v>
      </c>
      <c r="R155" s="227">
        <f>Q155*H155</f>
        <v>0.0011199999999999999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85</v>
      </c>
      <c r="AT155" s="229" t="s">
        <v>218</v>
      </c>
      <c r="AU155" s="229" t="s">
        <v>85</v>
      </c>
      <c r="AY155" s="15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6</v>
      </c>
      <c r="BK155" s="230">
        <f>ROUND(I155*H155,0)</f>
        <v>0</v>
      </c>
      <c r="BL155" s="15" t="s">
        <v>6</v>
      </c>
      <c r="BM155" s="229" t="s">
        <v>253</v>
      </c>
    </row>
    <row r="156" s="2" customFormat="1" ht="16.5" customHeight="1">
      <c r="A156" s="36"/>
      <c r="B156" s="37"/>
      <c r="C156" s="231" t="s">
        <v>254</v>
      </c>
      <c r="D156" s="231" t="s">
        <v>218</v>
      </c>
      <c r="E156" s="232" t="s">
        <v>255</v>
      </c>
      <c r="F156" s="233" t="s">
        <v>256</v>
      </c>
      <c r="G156" s="234" t="s">
        <v>257</v>
      </c>
      <c r="H156" s="235">
        <v>10.5</v>
      </c>
      <c r="I156" s="236"/>
      <c r="J156" s="237">
        <f>ROUND(I156*H156,0)</f>
        <v>0</v>
      </c>
      <c r="K156" s="238"/>
      <c r="L156" s="239"/>
      <c r="M156" s="240" t="s">
        <v>1</v>
      </c>
      <c r="N156" s="241" t="s">
        <v>41</v>
      </c>
      <c r="O156" s="89"/>
      <c r="P156" s="227">
        <f>O156*H156</f>
        <v>0</v>
      </c>
      <c r="Q156" s="227">
        <v>0.0014</v>
      </c>
      <c r="R156" s="227">
        <f>Q156*H156</f>
        <v>0.0147</v>
      </c>
      <c r="S156" s="227">
        <v>0</v>
      </c>
      <c r="T156" s="22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9" t="s">
        <v>85</v>
      </c>
      <c r="AT156" s="229" t="s">
        <v>218</v>
      </c>
      <c r="AU156" s="229" t="s">
        <v>85</v>
      </c>
      <c r="AY156" s="15" t="s">
        <v>124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5" t="s">
        <v>6</v>
      </c>
      <c r="BK156" s="230">
        <f>ROUND(I156*H156,0)</f>
        <v>0</v>
      </c>
      <c r="BL156" s="15" t="s">
        <v>6</v>
      </c>
      <c r="BM156" s="229" t="s">
        <v>258</v>
      </c>
    </row>
    <row r="157" s="2" customFormat="1" ht="16.5" customHeight="1">
      <c r="A157" s="36"/>
      <c r="B157" s="37"/>
      <c r="C157" s="231" t="s">
        <v>259</v>
      </c>
      <c r="D157" s="231" t="s">
        <v>218</v>
      </c>
      <c r="E157" s="232" t="s">
        <v>260</v>
      </c>
      <c r="F157" s="233" t="s">
        <v>261</v>
      </c>
      <c r="G157" s="234" t="s">
        <v>257</v>
      </c>
      <c r="H157" s="235">
        <v>1.5</v>
      </c>
      <c r="I157" s="236"/>
      <c r="J157" s="237">
        <f>ROUND(I157*H157,0)</f>
        <v>0</v>
      </c>
      <c r="K157" s="238"/>
      <c r="L157" s="239"/>
      <c r="M157" s="240" t="s">
        <v>1</v>
      </c>
      <c r="N157" s="241" t="s">
        <v>41</v>
      </c>
      <c r="O157" s="89"/>
      <c r="P157" s="227">
        <f>O157*H157</f>
        <v>0</v>
      </c>
      <c r="Q157" s="227">
        <v>0.0024099999999999998</v>
      </c>
      <c r="R157" s="227">
        <f>Q157*H157</f>
        <v>0.0036149999999999997</v>
      </c>
      <c r="S157" s="227">
        <v>0</v>
      </c>
      <c r="T157" s="22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9" t="s">
        <v>85</v>
      </c>
      <c r="AT157" s="229" t="s">
        <v>218</v>
      </c>
      <c r="AU157" s="229" t="s">
        <v>85</v>
      </c>
      <c r="AY157" s="15" t="s">
        <v>124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5" t="s">
        <v>6</v>
      </c>
      <c r="BK157" s="230">
        <f>ROUND(I157*H157,0)</f>
        <v>0</v>
      </c>
      <c r="BL157" s="15" t="s">
        <v>6</v>
      </c>
      <c r="BM157" s="229" t="s">
        <v>262</v>
      </c>
    </row>
    <row r="158" s="2" customFormat="1" ht="16.5" customHeight="1">
      <c r="A158" s="36"/>
      <c r="B158" s="37"/>
      <c r="C158" s="231" t="s">
        <v>263</v>
      </c>
      <c r="D158" s="231" t="s">
        <v>218</v>
      </c>
      <c r="E158" s="232" t="s">
        <v>264</v>
      </c>
      <c r="F158" s="233" t="s">
        <v>265</v>
      </c>
      <c r="G158" s="234" t="s">
        <v>257</v>
      </c>
      <c r="H158" s="235">
        <v>2</v>
      </c>
      <c r="I158" s="236"/>
      <c r="J158" s="237">
        <f>ROUND(I158*H158,0)</f>
        <v>0</v>
      </c>
      <c r="K158" s="238"/>
      <c r="L158" s="239"/>
      <c r="M158" s="240" t="s">
        <v>1</v>
      </c>
      <c r="N158" s="241" t="s">
        <v>41</v>
      </c>
      <c r="O158" s="89"/>
      <c r="P158" s="227">
        <f>O158*H158</f>
        <v>0</v>
      </c>
      <c r="Q158" s="227">
        <v>0.0046899999999999997</v>
      </c>
      <c r="R158" s="227">
        <f>Q158*H158</f>
        <v>0.0093799999999999994</v>
      </c>
      <c r="S158" s="227">
        <v>0</v>
      </c>
      <c r="T158" s="228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9" t="s">
        <v>85</v>
      </c>
      <c r="AT158" s="229" t="s">
        <v>218</v>
      </c>
      <c r="AU158" s="229" t="s">
        <v>85</v>
      </c>
      <c r="AY158" s="15" t="s">
        <v>124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5" t="s">
        <v>6</v>
      </c>
      <c r="BK158" s="230">
        <f>ROUND(I158*H158,0)</f>
        <v>0</v>
      </c>
      <c r="BL158" s="15" t="s">
        <v>6</v>
      </c>
      <c r="BM158" s="229" t="s">
        <v>266</v>
      </c>
    </row>
    <row r="159" s="2" customFormat="1" ht="16.5" customHeight="1">
      <c r="A159" s="36"/>
      <c r="B159" s="37"/>
      <c r="C159" s="217" t="s">
        <v>267</v>
      </c>
      <c r="D159" s="217" t="s">
        <v>127</v>
      </c>
      <c r="E159" s="218" t="s">
        <v>268</v>
      </c>
      <c r="F159" s="219" t="s">
        <v>269</v>
      </c>
      <c r="G159" s="220" t="s">
        <v>257</v>
      </c>
      <c r="H159" s="221">
        <v>5</v>
      </c>
      <c r="I159" s="222"/>
      <c r="J159" s="223">
        <f>ROUND(I159*H159,0)</f>
        <v>0</v>
      </c>
      <c r="K159" s="224"/>
      <c r="L159" s="42"/>
      <c r="M159" s="225" t="s">
        <v>1</v>
      </c>
      <c r="N159" s="226" t="s">
        <v>41</v>
      </c>
      <c r="O159" s="89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9" t="s">
        <v>6</v>
      </c>
      <c r="AT159" s="229" t="s">
        <v>127</v>
      </c>
      <c r="AU159" s="229" t="s">
        <v>85</v>
      </c>
      <c r="AY159" s="15" t="s">
        <v>124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5" t="s">
        <v>6</v>
      </c>
      <c r="BK159" s="230">
        <f>ROUND(I159*H159,0)</f>
        <v>0</v>
      </c>
      <c r="BL159" s="15" t="s">
        <v>6</v>
      </c>
      <c r="BM159" s="229" t="s">
        <v>270</v>
      </c>
    </row>
    <row r="160" s="2" customFormat="1" ht="24.15" customHeight="1">
      <c r="A160" s="36"/>
      <c r="B160" s="37"/>
      <c r="C160" s="231" t="s">
        <v>271</v>
      </c>
      <c r="D160" s="231" t="s">
        <v>218</v>
      </c>
      <c r="E160" s="232" t="s">
        <v>272</v>
      </c>
      <c r="F160" s="233" t="s">
        <v>273</v>
      </c>
      <c r="G160" s="234" t="s">
        <v>257</v>
      </c>
      <c r="H160" s="235">
        <v>15</v>
      </c>
      <c r="I160" s="236"/>
      <c r="J160" s="237">
        <f>ROUND(I160*H160,0)</f>
        <v>0</v>
      </c>
      <c r="K160" s="238"/>
      <c r="L160" s="239"/>
      <c r="M160" s="240" t="s">
        <v>1</v>
      </c>
      <c r="N160" s="241" t="s">
        <v>41</v>
      </c>
      <c r="O160" s="89"/>
      <c r="P160" s="227">
        <f>O160*H160</f>
        <v>0</v>
      </c>
      <c r="Q160" s="227">
        <v>0.00017000000000000001</v>
      </c>
      <c r="R160" s="227">
        <f>Q160*H160</f>
        <v>0.0025500000000000002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85</v>
      </c>
      <c r="AT160" s="229" t="s">
        <v>218</v>
      </c>
      <c r="AU160" s="229" t="s">
        <v>85</v>
      </c>
      <c r="AY160" s="15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6</v>
      </c>
      <c r="BK160" s="230">
        <f>ROUND(I160*H160,0)</f>
        <v>0</v>
      </c>
      <c r="BL160" s="15" t="s">
        <v>6</v>
      </c>
      <c r="BM160" s="229" t="s">
        <v>274</v>
      </c>
    </row>
    <row r="161" s="2" customFormat="1" ht="16.5" customHeight="1">
      <c r="A161" s="36"/>
      <c r="B161" s="37"/>
      <c r="C161" s="217" t="s">
        <v>275</v>
      </c>
      <c r="D161" s="217" t="s">
        <v>127</v>
      </c>
      <c r="E161" s="218" t="s">
        <v>276</v>
      </c>
      <c r="F161" s="219" t="s">
        <v>277</v>
      </c>
      <c r="G161" s="220" t="s">
        <v>139</v>
      </c>
      <c r="H161" s="221">
        <v>2</v>
      </c>
      <c r="I161" s="222"/>
      <c r="J161" s="223">
        <f>ROUND(I161*H161,0)</f>
        <v>0</v>
      </c>
      <c r="K161" s="224"/>
      <c r="L161" s="42"/>
      <c r="M161" s="225" t="s">
        <v>1</v>
      </c>
      <c r="N161" s="226" t="s">
        <v>41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9" t="s">
        <v>6</v>
      </c>
      <c r="AT161" s="229" t="s">
        <v>127</v>
      </c>
      <c r="AU161" s="229" t="s">
        <v>85</v>
      </c>
      <c r="AY161" s="15" t="s">
        <v>124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5" t="s">
        <v>6</v>
      </c>
      <c r="BK161" s="230">
        <f>ROUND(I161*H161,0)</f>
        <v>0</v>
      </c>
      <c r="BL161" s="15" t="s">
        <v>6</v>
      </c>
      <c r="BM161" s="229" t="s">
        <v>278</v>
      </c>
    </row>
    <row r="162" s="2" customFormat="1" ht="16.5" customHeight="1">
      <c r="A162" s="36"/>
      <c r="B162" s="37"/>
      <c r="C162" s="217" t="s">
        <v>279</v>
      </c>
      <c r="D162" s="217" t="s">
        <v>127</v>
      </c>
      <c r="E162" s="218" t="s">
        <v>280</v>
      </c>
      <c r="F162" s="219" t="s">
        <v>281</v>
      </c>
      <c r="G162" s="220" t="s">
        <v>139</v>
      </c>
      <c r="H162" s="221">
        <v>4</v>
      </c>
      <c r="I162" s="222"/>
      <c r="J162" s="223">
        <f>ROUND(I162*H162,0)</f>
        <v>0</v>
      </c>
      <c r="K162" s="224"/>
      <c r="L162" s="42"/>
      <c r="M162" s="225" t="s">
        <v>1</v>
      </c>
      <c r="N162" s="226" t="s">
        <v>41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9" t="s">
        <v>6</v>
      </c>
      <c r="AT162" s="229" t="s">
        <v>127</v>
      </c>
      <c r="AU162" s="229" t="s">
        <v>85</v>
      </c>
      <c r="AY162" s="15" t="s">
        <v>124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5" t="s">
        <v>6</v>
      </c>
      <c r="BK162" s="230">
        <f>ROUND(I162*H162,0)</f>
        <v>0</v>
      </c>
      <c r="BL162" s="15" t="s">
        <v>6</v>
      </c>
      <c r="BM162" s="229" t="s">
        <v>282</v>
      </c>
    </row>
    <row r="163" s="2" customFormat="1" ht="16.5" customHeight="1">
      <c r="A163" s="36"/>
      <c r="B163" s="37"/>
      <c r="C163" s="217" t="s">
        <v>283</v>
      </c>
      <c r="D163" s="217" t="s">
        <v>127</v>
      </c>
      <c r="E163" s="218" t="s">
        <v>284</v>
      </c>
      <c r="F163" s="219" t="s">
        <v>285</v>
      </c>
      <c r="G163" s="220" t="s">
        <v>257</v>
      </c>
      <c r="H163" s="221">
        <v>10</v>
      </c>
      <c r="I163" s="222"/>
      <c r="J163" s="223">
        <f>ROUND(I163*H163,0)</f>
        <v>0</v>
      </c>
      <c r="K163" s="224"/>
      <c r="L163" s="42"/>
      <c r="M163" s="225" t="s">
        <v>1</v>
      </c>
      <c r="N163" s="226" t="s">
        <v>41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9" t="s">
        <v>6</v>
      </c>
      <c r="AT163" s="229" t="s">
        <v>127</v>
      </c>
      <c r="AU163" s="229" t="s">
        <v>85</v>
      </c>
      <c r="AY163" s="15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6</v>
      </c>
      <c r="BK163" s="230">
        <f>ROUND(I163*H163,0)</f>
        <v>0</v>
      </c>
      <c r="BL163" s="15" t="s">
        <v>6</v>
      </c>
      <c r="BM163" s="229" t="s">
        <v>286</v>
      </c>
    </row>
    <row r="164" s="2" customFormat="1" ht="16.5" customHeight="1">
      <c r="A164" s="36"/>
      <c r="B164" s="37"/>
      <c r="C164" s="217" t="s">
        <v>287</v>
      </c>
      <c r="D164" s="217" t="s">
        <v>127</v>
      </c>
      <c r="E164" s="218" t="s">
        <v>288</v>
      </c>
      <c r="F164" s="219" t="s">
        <v>289</v>
      </c>
      <c r="G164" s="220" t="s">
        <v>130</v>
      </c>
      <c r="H164" s="221">
        <v>3</v>
      </c>
      <c r="I164" s="222"/>
      <c r="J164" s="223">
        <f>ROUND(I164*H164,0)</f>
        <v>0</v>
      </c>
      <c r="K164" s="224"/>
      <c r="L164" s="42"/>
      <c r="M164" s="225" t="s">
        <v>1</v>
      </c>
      <c r="N164" s="226" t="s">
        <v>41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6</v>
      </c>
      <c r="AT164" s="229" t="s">
        <v>127</v>
      </c>
      <c r="AU164" s="229" t="s">
        <v>85</v>
      </c>
      <c r="AY164" s="15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6</v>
      </c>
      <c r="BK164" s="230">
        <f>ROUND(I164*H164,0)</f>
        <v>0</v>
      </c>
      <c r="BL164" s="15" t="s">
        <v>6</v>
      </c>
      <c r="BM164" s="229" t="s">
        <v>290</v>
      </c>
    </row>
    <row r="165" s="2" customFormat="1" ht="16.5" customHeight="1">
      <c r="A165" s="36"/>
      <c r="B165" s="37"/>
      <c r="C165" s="217" t="s">
        <v>291</v>
      </c>
      <c r="D165" s="217" t="s">
        <v>127</v>
      </c>
      <c r="E165" s="218" t="s">
        <v>292</v>
      </c>
      <c r="F165" s="219" t="s">
        <v>293</v>
      </c>
      <c r="G165" s="220" t="s">
        <v>257</v>
      </c>
      <c r="H165" s="221">
        <v>9.5</v>
      </c>
      <c r="I165" s="222"/>
      <c r="J165" s="223">
        <f>ROUND(I165*H165,0)</f>
        <v>0</v>
      </c>
      <c r="K165" s="224"/>
      <c r="L165" s="42"/>
      <c r="M165" s="225" t="s">
        <v>1</v>
      </c>
      <c r="N165" s="226" t="s">
        <v>41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9" t="s">
        <v>6</v>
      </c>
      <c r="AT165" s="229" t="s">
        <v>127</v>
      </c>
      <c r="AU165" s="229" t="s">
        <v>85</v>
      </c>
      <c r="AY165" s="15" t="s">
        <v>124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5" t="s">
        <v>6</v>
      </c>
      <c r="BK165" s="230">
        <f>ROUND(I165*H165,0)</f>
        <v>0</v>
      </c>
      <c r="BL165" s="15" t="s">
        <v>6</v>
      </c>
      <c r="BM165" s="229" t="s">
        <v>294</v>
      </c>
    </row>
    <row r="166" s="2" customFormat="1" ht="16.5" customHeight="1">
      <c r="A166" s="36"/>
      <c r="B166" s="37"/>
      <c r="C166" s="217" t="s">
        <v>295</v>
      </c>
      <c r="D166" s="217" t="s">
        <v>127</v>
      </c>
      <c r="E166" s="218" t="s">
        <v>296</v>
      </c>
      <c r="F166" s="219" t="s">
        <v>297</v>
      </c>
      <c r="G166" s="220" t="s">
        <v>139</v>
      </c>
      <c r="H166" s="221">
        <v>5</v>
      </c>
      <c r="I166" s="222"/>
      <c r="J166" s="223">
        <f>ROUND(I166*H166,0)</f>
        <v>0</v>
      </c>
      <c r="K166" s="224"/>
      <c r="L166" s="42"/>
      <c r="M166" s="225" t="s">
        <v>1</v>
      </c>
      <c r="N166" s="226" t="s">
        <v>41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6</v>
      </c>
      <c r="AT166" s="229" t="s">
        <v>127</v>
      </c>
      <c r="AU166" s="229" t="s">
        <v>85</v>
      </c>
      <c r="AY166" s="15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6</v>
      </c>
      <c r="BK166" s="230">
        <f>ROUND(I166*H166,0)</f>
        <v>0</v>
      </c>
      <c r="BL166" s="15" t="s">
        <v>6</v>
      </c>
      <c r="BM166" s="229" t="s">
        <v>298</v>
      </c>
    </row>
    <row r="167" s="2" customFormat="1" ht="16.5" customHeight="1">
      <c r="A167" s="36"/>
      <c r="B167" s="37"/>
      <c r="C167" s="217" t="s">
        <v>299</v>
      </c>
      <c r="D167" s="217" t="s">
        <v>127</v>
      </c>
      <c r="E167" s="218" t="s">
        <v>300</v>
      </c>
      <c r="F167" s="219" t="s">
        <v>301</v>
      </c>
      <c r="G167" s="220" t="s">
        <v>134</v>
      </c>
      <c r="H167" s="221">
        <v>1</v>
      </c>
      <c r="I167" s="222"/>
      <c r="J167" s="223">
        <f>ROUND(I167*H167,0)</f>
        <v>0</v>
      </c>
      <c r="K167" s="224"/>
      <c r="L167" s="42"/>
      <c r="M167" s="225" t="s">
        <v>1</v>
      </c>
      <c r="N167" s="226" t="s">
        <v>41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9" t="s">
        <v>6</v>
      </c>
      <c r="AT167" s="229" t="s">
        <v>127</v>
      </c>
      <c r="AU167" s="229" t="s">
        <v>85</v>
      </c>
      <c r="AY167" s="15" t="s">
        <v>124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5" t="s">
        <v>6</v>
      </c>
      <c r="BK167" s="230">
        <f>ROUND(I167*H167,0)</f>
        <v>0</v>
      </c>
      <c r="BL167" s="15" t="s">
        <v>6</v>
      </c>
      <c r="BM167" s="229" t="s">
        <v>302</v>
      </c>
    </row>
    <row r="168" s="2" customFormat="1" ht="16.5" customHeight="1">
      <c r="A168" s="36"/>
      <c r="B168" s="37"/>
      <c r="C168" s="217" t="s">
        <v>303</v>
      </c>
      <c r="D168" s="217" t="s">
        <v>127</v>
      </c>
      <c r="E168" s="218" t="s">
        <v>304</v>
      </c>
      <c r="F168" s="219" t="s">
        <v>305</v>
      </c>
      <c r="G168" s="220" t="s">
        <v>134</v>
      </c>
      <c r="H168" s="221">
        <v>1</v>
      </c>
      <c r="I168" s="222"/>
      <c r="J168" s="223">
        <f>ROUND(I168*H168,0)</f>
        <v>0</v>
      </c>
      <c r="K168" s="224"/>
      <c r="L168" s="42"/>
      <c r="M168" s="225" t="s">
        <v>1</v>
      </c>
      <c r="N168" s="226" t="s">
        <v>41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6</v>
      </c>
      <c r="AT168" s="229" t="s">
        <v>127</v>
      </c>
      <c r="AU168" s="229" t="s">
        <v>85</v>
      </c>
      <c r="AY168" s="15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6</v>
      </c>
      <c r="BK168" s="230">
        <f>ROUND(I168*H168,0)</f>
        <v>0</v>
      </c>
      <c r="BL168" s="15" t="s">
        <v>6</v>
      </c>
      <c r="BM168" s="229" t="s">
        <v>306</v>
      </c>
    </row>
    <row r="169" s="2" customFormat="1" ht="16.5" customHeight="1">
      <c r="A169" s="36"/>
      <c r="B169" s="37"/>
      <c r="C169" s="217" t="s">
        <v>307</v>
      </c>
      <c r="D169" s="217" t="s">
        <v>127</v>
      </c>
      <c r="E169" s="218" t="s">
        <v>308</v>
      </c>
      <c r="F169" s="219" t="s">
        <v>309</v>
      </c>
      <c r="G169" s="220" t="s">
        <v>134</v>
      </c>
      <c r="H169" s="221">
        <v>1</v>
      </c>
      <c r="I169" s="222"/>
      <c r="J169" s="223">
        <f>ROUND(I169*H169,0)</f>
        <v>0</v>
      </c>
      <c r="K169" s="224"/>
      <c r="L169" s="42"/>
      <c r="M169" s="225" t="s">
        <v>1</v>
      </c>
      <c r="N169" s="226" t="s">
        <v>41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9" t="s">
        <v>6</v>
      </c>
      <c r="AT169" s="229" t="s">
        <v>127</v>
      </c>
      <c r="AU169" s="229" t="s">
        <v>85</v>
      </c>
      <c r="AY169" s="15" t="s">
        <v>124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5" t="s">
        <v>6</v>
      </c>
      <c r="BK169" s="230">
        <f>ROUND(I169*H169,0)</f>
        <v>0</v>
      </c>
      <c r="BL169" s="15" t="s">
        <v>6</v>
      </c>
      <c r="BM169" s="229" t="s">
        <v>310</v>
      </c>
    </row>
    <row r="170" s="12" customFormat="1" ht="25.92" customHeight="1">
      <c r="A170" s="12"/>
      <c r="B170" s="201"/>
      <c r="C170" s="202"/>
      <c r="D170" s="203" t="s">
        <v>75</v>
      </c>
      <c r="E170" s="204" t="s">
        <v>218</v>
      </c>
      <c r="F170" s="204" t="s">
        <v>311</v>
      </c>
      <c r="G170" s="202"/>
      <c r="H170" s="202"/>
      <c r="I170" s="205"/>
      <c r="J170" s="206">
        <f>BK170</f>
        <v>0</v>
      </c>
      <c r="K170" s="202"/>
      <c r="L170" s="207"/>
      <c r="M170" s="208"/>
      <c r="N170" s="209"/>
      <c r="O170" s="209"/>
      <c r="P170" s="210">
        <f>P171</f>
        <v>0</v>
      </c>
      <c r="Q170" s="209"/>
      <c r="R170" s="210">
        <f>R171</f>
        <v>0</v>
      </c>
      <c r="S170" s="209"/>
      <c r="T170" s="211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136</v>
      </c>
      <c r="AT170" s="213" t="s">
        <v>75</v>
      </c>
      <c r="AU170" s="213" t="s">
        <v>76</v>
      </c>
      <c r="AY170" s="212" t="s">
        <v>124</v>
      </c>
      <c r="BK170" s="214">
        <f>BK171</f>
        <v>0</v>
      </c>
    </row>
    <row r="171" s="12" customFormat="1" ht="22.8" customHeight="1">
      <c r="A171" s="12"/>
      <c r="B171" s="201"/>
      <c r="C171" s="202"/>
      <c r="D171" s="203" t="s">
        <v>75</v>
      </c>
      <c r="E171" s="215" t="s">
        <v>312</v>
      </c>
      <c r="F171" s="215" t="s">
        <v>313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SUM(P172:P174)</f>
        <v>0</v>
      </c>
      <c r="Q171" s="209"/>
      <c r="R171" s="210">
        <f>SUM(R172:R174)</f>
        <v>0</v>
      </c>
      <c r="S171" s="209"/>
      <c r="T171" s="211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136</v>
      </c>
      <c r="AT171" s="213" t="s">
        <v>75</v>
      </c>
      <c r="AU171" s="213" t="s">
        <v>6</v>
      </c>
      <c r="AY171" s="212" t="s">
        <v>124</v>
      </c>
      <c r="BK171" s="214">
        <f>SUM(BK172:BK174)</f>
        <v>0</v>
      </c>
    </row>
    <row r="172" s="2" customFormat="1" ht="16.5" customHeight="1">
      <c r="A172" s="36"/>
      <c r="B172" s="37"/>
      <c r="C172" s="217" t="s">
        <v>314</v>
      </c>
      <c r="D172" s="217" t="s">
        <v>127</v>
      </c>
      <c r="E172" s="218" t="s">
        <v>33</v>
      </c>
      <c r="F172" s="219" t="s">
        <v>315</v>
      </c>
      <c r="G172" s="220" t="s">
        <v>316</v>
      </c>
      <c r="H172" s="221">
        <v>300</v>
      </c>
      <c r="I172" s="222"/>
      <c r="J172" s="223">
        <f>ROUND(I172*H172,0)</f>
        <v>0</v>
      </c>
      <c r="K172" s="224"/>
      <c r="L172" s="42"/>
      <c r="M172" s="225" t="s">
        <v>1</v>
      </c>
      <c r="N172" s="226" t="s">
        <v>41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9" t="s">
        <v>317</v>
      </c>
      <c r="AT172" s="229" t="s">
        <v>127</v>
      </c>
      <c r="AU172" s="229" t="s">
        <v>85</v>
      </c>
      <c r="AY172" s="15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5" t="s">
        <v>6</v>
      </c>
      <c r="BK172" s="230">
        <f>ROUND(I172*H172,0)</f>
        <v>0</v>
      </c>
      <c r="BL172" s="15" t="s">
        <v>317</v>
      </c>
      <c r="BM172" s="229" t="s">
        <v>318</v>
      </c>
    </row>
    <row r="173" s="2" customFormat="1" ht="16.5" customHeight="1">
      <c r="A173" s="36"/>
      <c r="B173" s="37"/>
      <c r="C173" s="217" t="s">
        <v>319</v>
      </c>
      <c r="D173" s="217" t="s">
        <v>127</v>
      </c>
      <c r="E173" s="218" t="s">
        <v>320</v>
      </c>
      <c r="F173" s="219" t="s">
        <v>321</v>
      </c>
      <c r="G173" s="220" t="s">
        <v>316</v>
      </c>
      <c r="H173" s="221">
        <v>180</v>
      </c>
      <c r="I173" s="222"/>
      <c r="J173" s="223">
        <f>ROUND(I173*H173,0)</f>
        <v>0</v>
      </c>
      <c r="K173" s="224"/>
      <c r="L173" s="42"/>
      <c r="M173" s="225" t="s">
        <v>1</v>
      </c>
      <c r="N173" s="226" t="s">
        <v>41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9" t="s">
        <v>317</v>
      </c>
      <c r="AT173" s="229" t="s">
        <v>127</v>
      </c>
      <c r="AU173" s="229" t="s">
        <v>85</v>
      </c>
      <c r="AY173" s="15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6</v>
      </c>
      <c r="BK173" s="230">
        <f>ROUND(I173*H173,0)</f>
        <v>0</v>
      </c>
      <c r="BL173" s="15" t="s">
        <v>317</v>
      </c>
      <c r="BM173" s="229" t="s">
        <v>322</v>
      </c>
    </row>
    <row r="174" s="2" customFormat="1" ht="16.5" customHeight="1">
      <c r="A174" s="36"/>
      <c r="B174" s="37"/>
      <c r="C174" s="217" t="s">
        <v>323</v>
      </c>
      <c r="D174" s="217" t="s">
        <v>127</v>
      </c>
      <c r="E174" s="218" t="s">
        <v>324</v>
      </c>
      <c r="F174" s="219" t="s">
        <v>325</v>
      </c>
      <c r="G174" s="220" t="s">
        <v>316</v>
      </c>
      <c r="H174" s="221">
        <v>180</v>
      </c>
      <c r="I174" s="222"/>
      <c r="J174" s="223">
        <f>ROUND(I174*H174,0)</f>
        <v>0</v>
      </c>
      <c r="K174" s="224"/>
      <c r="L174" s="42"/>
      <c r="M174" s="242" t="s">
        <v>1</v>
      </c>
      <c r="N174" s="243" t="s">
        <v>41</v>
      </c>
      <c r="O174" s="244"/>
      <c r="P174" s="245">
        <f>O174*H174</f>
        <v>0</v>
      </c>
      <c r="Q174" s="245">
        <v>0</v>
      </c>
      <c r="R174" s="245">
        <f>Q174*H174</f>
        <v>0</v>
      </c>
      <c r="S174" s="245">
        <v>0</v>
      </c>
      <c r="T174" s="24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9" t="s">
        <v>317</v>
      </c>
      <c r="AT174" s="229" t="s">
        <v>127</v>
      </c>
      <c r="AU174" s="229" t="s">
        <v>85</v>
      </c>
      <c r="AY174" s="15" t="s">
        <v>124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5" t="s">
        <v>6</v>
      </c>
      <c r="BK174" s="230">
        <f>ROUND(I174*H174,0)</f>
        <v>0</v>
      </c>
      <c r="BL174" s="15" t="s">
        <v>317</v>
      </c>
      <c r="BM174" s="229" t="s">
        <v>326</v>
      </c>
    </row>
    <row r="175" s="2" customFormat="1" ht="6.96" customHeight="1">
      <c r="A175" s="36"/>
      <c r="B175" s="64"/>
      <c r="C175" s="65"/>
      <c r="D175" s="65"/>
      <c r="E175" s="65"/>
      <c r="F175" s="65"/>
      <c r="G175" s="65"/>
      <c r="H175" s="65"/>
      <c r="I175" s="65"/>
      <c r="J175" s="65"/>
      <c r="K175" s="65"/>
      <c r="L175" s="42"/>
      <c r="M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</row>
  </sheetData>
  <sheetProtection sheet="1" autoFilter="0" formatColumns="0" formatRows="0" objects="1" scenarios="1" spinCount="100000" saltValue="RJD70VOFo+pZv2CLkPGOeZdDGz79DrfZjsrLaliWJNyWEqgnSf7p4CZwl0Fr21htDTEf0fBv8HmY+g5x6SY9eQ==" hashValue="KuuAKlAqmjUIxthd7inxUMYonni3uFAboh/51T8lKskpY96qlL+mcRZa/fJhtZJ6z/wF2vZZ9zTvUpfkJ3Yi3g==" algorithmName="SHA-512" password="CC35"/>
  <autoFilter ref="C120:K17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ČOV Krásné Loučky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327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328</v>
      </c>
      <c r="G12" s="36"/>
      <c r="H12" s="36"/>
      <c r="I12" s="138" t="s">
        <v>22</v>
      </c>
      <c r="J12" s="142" t="str">
        <f>'Rekapitulace stavby'!AN8</f>
        <v>16. 11. 2020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34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26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ROUND(J117, -2)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ROUND((SUM(BE117:BE132)),  -2)</f>
        <v>0</v>
      </c>
      <c r="G33" s="36"/>
      <c r="H33" s="36"/>
      <c r="I33" s="153">
        <v>0.20999999999999999</v>
      </c>
      <c r="J33" s="152">
        <f>ROUND(((SUM(BE117:BE132))*I33),  -2)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ROUND((SUM(BF117:BF132)),  -2)</f>
        <v>0</v>
      </c>
      <c r="G34" s="36"/>
      <c r="H34" s="36"/>
      <c r="I34" s="153">
        <v>0.14999999999999999</v>
      </c>
      <c r="J34" s="152">
        <f>ROUND(((SUM(BF117:BF132))*I34),  -2)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ROUND((SUM(BG117:BG132)),  -2)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ROUND((SUM(BH117:BH132)),  -2)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ROUND((SUM(BI117:BI132)),  -2)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ČOV Krásné Loučky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PS 02 - Technologická elektroinstalace ČOV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Krásné Loučky. Krnov</v>
      </c>
      <c r="G89" s="38"/>
      <c r="H89" s="38"/>
      <c r="I89" s="30" t="s">
        <v>22</v>
      </c>
      <c r="J89" s="77" t="str">
        <f>IF(J12="","",J12)</f>
        <v>16. 11. 2020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Akvopro,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329</v>
      </c>
      <c r="E97" s="180"/>
      <c r="F97" s="180"/>
      <c r="G97" s="180"/>
      <c r="H97" s="180"/>
      <c r="I97" s="180"/>
      <c r="J97" s="181">
        <f>J118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110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2" t="str">
        <f>E7</f>
        <v>ČOV Krásné Loučky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97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PS 02 - Technologická elektroinstalace ČOV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>Krásné Loučky. Krnov</v>
      </c>
      <c r="G111" s="38"/>
      <c r="H111" s="38"/>
      <c r="I111" s="30" t="s">
        <v>22</v>
      </c>
      <c r="J111" s="77" t="str">
        <f>IF(J12="","",J12)</f>
        <v>16. 11. 2020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 xml:space="preserve"> </v>
      </c>
      <c r="G113" s="38"/>
      <c r="H113" s="38"/>
      <c r="I113" s="30" t="s">
        <v>30</v>
      </c>
      <c r="J113" s="34" t="str">
        <f>E21</f>
        <v xml:space="preserve"> Akvopro, s.r.o.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28</v>
      </c>
      <c r="D114" s="38"/>
      <c r="E114" s="38"/>
      <c r="F114" s="25" t="str">
        <f>IF(E18="","",E18)</f>
        <v>Vyplň údaj</v>
      </c>
      <c r="G114" s="38"/>
      <c r="H114" s="38"/>
      <c r="I114" s="30" t="s">
        <v>34</v>
      </c>
      <c r="J114" s="34" t="str">
        <f>E24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89"/>
      <c r="B116" s="190"/>
      <c r="C116" s="191" t="s">
        <v>111</v>
      </c>
      <c r="D116" s="192" t="s">
        <v>61</v>
      </c>
      <c r="E116" s="192" t="s">
        <v>57</v>
      </c>
      <c r="F116" s="192" t="s">
        <v>58</v>
      </c>
      <c r="G116" s="192" t="s">
        <v>112</v>
      </c>
      <c r="H116" s="192" t="s">
        <v>113</v>
      </c>
      <c r="I116" s="192" t="s">
        <v>114</v>
      </c>
      <c r="J116" s="193" t="s">
        <v>102</v>
      </c>
      <c r="K116" s="194" t="s">
        <v>115</v>
      </c>
      <c r="L116" s="195"/>
      <c r="M116" s="98" t="s">
        <v>1</v>
      </c>
      <c r="N116" s="99" t="s">
        <v>40</v>
      </c>
      <c r="O116" s="99" t="s">
        <v>116</v>
      </c>
      <c r="P116" s="99" t="s">
        <v>117</v>
      </c>
      <c r="Q116" s="99" t="s">
        <v>118</v>
      </c>
      <c r="R116" s="99" t="s">
        <v>119</v>
      </c>
      <c r="S116" s="99" t="s">
        <v>120</v>
      </c>
      <c r="T116" s="100" t="s">
        <v>121</v>
      </c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</row>
    <row r="117" s="2" customFormat="1" ht="22.8" customHeight="1">
      <c r="A117" s="36"/>
      <c r="B117" s="37"/>
      <c r="C117" s="105" t="s">
        <v>122</v>
      </c>
      <c r="D117" s="38"/>
      <c r="E117" s="38"/>
      <c r="F117" s="38"/>
      <c r="G117" s="38"/>
      <c r="H117" s="38"/>
      <c r="I117" s="38"/>
      <c r="J117" s="196">
        <f>BK117</f>
        <v>0</v>
      </c>
      <c r="K117" s="38"/>
      <c r="L117" s="42"/>
      <c r="M117" s="101"/>
      <c r="N117" s="197"/>
      <c r="O117" s="102"/>
      <c r="P117" s="198">
        <f>P118</f>
        <v>0</v>
      </c>
      <c r="Q117" s="102"/>
      <c r="R117" s="198">
        <f>R118</f>
        <v>0</v>
      </c>
      <c r="S117" s="102"/>
      <c r="T117" s="199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75</v>
      </c>
      <c r="AU117" s="15" t="s">
        <v>104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75</v>
      </c>
      <c r="E118" s="204" t="s">
        <v>218</v>
      </c>
      <c r="F118" s="204" t="s">
        <v>218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SUM(P119:P132)</f>
        <v>0</v>
      </c>
      <c r="Q118" s="209"/>
      <c r="R118" s="210">
        <f>SUM(R119:R132)</f>
        <v>0</v>
      </c>
      <c r="S118" s="209"/>
      <c r="T118" s="211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136</v>
      </c>
      <c r="AT118" s="213" t="s">
        <v>75</v>
      </c>
      <c r="AU118" s="213" t="s">
        <v>76</v>
      </c>
      <c r="AY118" s="212" t="s">
        <v>124</v>
      </c>
      <c r="BK118" s="214">
        <f>SUM(BK119:BK132)</f>
        <v>0</v>
      </c>
    </row>
    <row r="119" s="2" customFormat="1" ht="37.8" customHeight="1">
      <c r="A119" s="36"/>
      <c r="B119" s="37"/>
      <c r="C119" s="231" t="s">
        <v>85</v>
      </c>
      <c r="D119" s="231" t="s">
        <v>218</v>
      </c>
      <c r="E119" s="232" t="s">
        <v>330</v>
      </c>
      <c r="F119" s="233" t="s">
        <v>331</v>
      </c>
      <c r="G119" s="234" t="s">
        <v>134</v>
      </c>
      <c r="H119" s="235">
        <v>1</v>
      </c>
      <c r="I119" s="236"/>
      <c r="J119" s="237">
        <f>ROUND(I119*H119,0)</f>
        <v>0</v>
      </c>
      <c r="K119" s="238"/>
      <c r="L119" s="239"/>
      <c r="M119" s="240" t="s">
        <v>1</v>
      </c>
      <c r="N119" s="241" t="s">
        <v>41</v>
      </c>
      <c r="O119" s="89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9" t="s">
        <v>259</v>
      </c>
      <c r="AT119" s="229" t="s">
        <v>218</v>
      </c>
      <c r="AU119" s="229" t="s">
        <v>6</v>
      </c>
      <c r="AY119" s="15" t="s">
        <v>124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5" t="s">
        <v>6</v>
      </c>
      <c r="BK119" s="230">
        <f>ROUND(I119*H119,0)</f>
        <v>0</v>
      </c>
      <c r="BL119" s="15" t="s">
        <v>192</v>
      </c>
      <c r="BM119" s="229" t="s">
        <v>332</v>
      </c>
    </row>
    <row r="120" s="2" customFormat="1" ht="24.15" customHeight="1">
      <c r="A120" s="36"/>
      <c r="B120" s="37"/>
      <c r="C120" s="231" t="s">
        <v>136</v>
      </c>
      <c r="D120" s="231" t="s">
        <v>218</v>
      </c>
      <c r="E120" s="232" t="s">
        <v>333</v>
      </c>
      <c r="F120" s="233" t="s">
        <v>334</v>
      </c>
      <c r="G120" s="234" t="s">
        <v>134</v>
      </c>
      <c r="H120" s="235">
        <v>1</v>
      </c>
      <c r="I120" s="236"/>
      <c r="J120" s="237">
        <f>ROUND(I120*H120,0)</f>
        <v>0</v>
      </c>
      <c r="K120" s="238"/>
      <c r="L120" s="239"/>
      <c r="M120" s="240" t="s">
        <v>1</v>
      </c>
      <c r="N120" s="241" t="s">
        <v>41</v>
      </c>
      <c r="O120" s="89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9" t="s">
        <v>259</v>
      </c>
      <c r="AT120" s="229" t="s">
        <v>218</v>
      </c>
      <c r="AU120" s="229" t="s">
        <v>6</v>
      </c>
      <c r="AY120" s="15" t="s">
        <v>124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5" t="s">
        <v>6</v>
      </c>
      <c r="BK120" s="230">
        <f>ROUND(I120*H120,0)</f>
        <v>0</v>
      </c>
      <c r="BL120" s="15" t="s">
        <v>192</v>
      </c>
      <c r="BM120" s="229" t="s">
        <v>335</v>
      </c>
    </row>
    <row r="121" s="2" customFormat="1" ht="16.5" customHeight="1">
      <c r="A121" s="36"/>
      <c r="B121" s="37"/>
      <c r="C121" s="231" t="s">
        <v>141</v>
      </c>
      <c r="D121" s="231" t="s">
        <v>218</v>
      </c>
      <c r="E121" s="232" t="s">
        <v>336</v>
      </c>
      <c r="F121" s="233" t="s">
        <v>337</v>
      </c>
      <c r="G121" s="234" t="s">
        <v>134</v>
      </c>
      <c r="H121" s="235">
        <v>1</v>
      </c>
      <c r="I121" s="236"/>
      <c r="J121" s="237">
        <f>ROUND(I121*H121,0)</f>
        <v>0</v>
      </c>
      <c r="K121" s="238"/>
      <c r="L121" s="239"/>
      <c r="M121" s="240" t="s">
        <v>1</v>
      </c>
      <c r="N121" s="241" t="s">
        <v>41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259</v>
      </c>
      <c r="AT121" s="229" t="s">
        <v>218</v>
      </c>
      <c r="AU121" s="229" t="s">
        <v>6</v>
      </c>
      <c r="AY121" s="15" t="s">
        <v>124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6</v>
      </c>
      <c r="BK121" s="230">
        <f>ROUND(I121*H121,0)</f>
        <v>0</v>
      </c>
      <c r="BL121" s="15" t="s">
        <v>192</v>
      </c>
      <c r="BM121" s="229" t="s">
        <v>338</v>
      </c>
    </row>
    <row r="122" s="2" customFormat="1" ht="24.15" customHeight="1">
      <c r="A122" s="36"/>
      <c r="B122" s="37"/>
      <c r="C122" s="231" t="s">
        <v>145</v>
      </c>
      <c r="D122" s="231" t="s">
        <v>218</v>
      </c>
      <c r="E122" s="232" t="s">
        <v>339</v>
      </c>
      <c r="F122" s="233" t="s">
        <v>340</v>
      </c>
      <c r="G122" s="234" t="s">
        <v>134</v>
      </c>
      <c r="H122" s="235">
        <v>1</v>
      </c>
      <c r="I122" s="236"/>
      <c r="J122" s="237">
        <f>ROUND(I122*H122,0)</f>
        <v>0</v>
      </c>
      <c r="K122" s="238"/>
      <c r="L122" s="239"/>
      <c r="M122" s="240" t="s">
        <v>1</v>
      </c>
      <c r="N122" s="241" t="s">
        <v>41</v>
      </c>
      <c r="O122" s="89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9" t="s">
        <v>259</v>
      </c>
      <c r="AT122" s="229" t="s">
        <v>218</v>
      </c>
      <c r="AU122" s="229" t="s">
        <v>6</v>
      </c>
      <c r="AY122" s="15" t="s">
        <v>124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5" t="s">
        <v>6</v>
      </c>
      <c r="BK122" s="230">
        <f>ROUND(I122*H122,0)</f>
        <v>0</v>
      </c>
      <c r="BL122" s="15" t="s">
        <v>192</v>
      </c>
      <c r="BM122" s="229" t="s">
        <v>341</v>
      </c>
    </row>
    <row r="123" s="2" customFormat="1" ht="24.15" customHeight="1">
      <c r="A123" s="36"/>
      <c r="B123" s="37"/>
      <c r="C123" s="231" t="s">
        <v>149</v>
      </c>
      <c r="D123" s="231" t="s">
        <v>218</v>
      </c>
      <c r="E123" s="232" t="s">
        <v>342</v>
      </c>
      <c r="F123" s="233" t="s">
        <v>343</v>
      </c>
      <c r="G123" s="234" t="s">
        <v>134</v>
      </c>
      <c r="H123" s="235">
        <v>1</v>
      </c>
      <c r="I123" s="236"/>
      <c r="J123" s="237">
        <f>ROUND(I123*H123,0)</f>
        <v>0</v>
      </c>
      <c r="K123" s="238"/>
      <c r="L123" s="239"/>
      <c r="M123" s="240" t="s">
        <v>1</v>
      </c>
      <c r="N123" s="241" t="s">
        <v>41</v>
      </c>
      <c r="O123" s="89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9" t="s">
        <v>259</v>
      </c>
      <c r="AT123" s="229" t="s">
        <v>218</v>
      </c>
      <c r="AU123" s="229" t="s">
        <v>6</v>
      </c>
      <c r="AY123" s="15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6</v>
      </c>
      <c r="BK123" s="230">
        <f>ROUND(I123*H123,0)</f>
        <v>0</v>
      </c>
      <c r="BL123" s="15" t="s">
        <v>192</v>
      </c>
      <c r="BM123" s="229" t="s">
        <v>344</v>
      </c>
    </row>
    <row r="124" s="2" customFormat="1" ht="16.5" customHeight="1">
      <c r="A124" s="36"/>
      <c r="B124" s="37"/>
      <c r="C124" s="217" t="s">
        <v>157</v>
      </c>
      <c r="D124" s="217" t="s">
        <v>127</v>
      </c>
      <c r="E124" s="218" t="s">
        <v>345</v>
      </c>
      <c r="F124" s="219" t="s">
        <v>346</v>
      </c>
      <c r="G124" s="220" t="s">
        <v>134</v>
      </c>
      <c r="H124" s="221">
        <v>1</v>
      </c>
      <c r="I124" s="222"/>
      <c r="J124" s="223">
        <f>ROUND(I124*H124,0)</f>
        <v>0</v>
      </c>
      <c r="K124" s="224"/>
      <c r="L124" s="42"/>
      <c r="M124" s="225" t="s">
        <v>1</v>
      </c>
      <c r="N124" s="226" t="s">
        <v>41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192</v>
      </c>
      <c r="AT124" s="229" t="s">
        <v>127</v>
      </c>
      <c r="AU124" s="229" t="s">
        <v>6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6</v>
      </c>
      <c r="BK124" s="230">
        <f>ROUND(I124*H124,0)</f>
        <v>0</v>
      </c>
      <c r="BL124" s="15" t="s">
        <v>192</v>
      </c>
      <c r="BM124" s="229" t="s">
        <v>347</v>
      </c>
    </row>
    <row r="125" s="2" customFormat="1" ht="16.5" customHeight="1">
      <c r="A125" s="36"/>
      <c r="B125" s="37"/>
      <c r="C125" s="217" t="s">
        <v>161</v>
      </c>
      <c r="D125" s="217" t="s">
        <v>127</v>
      </c>
      <c r="E125" s="218" t="s">
        <v>348</v>
      </c>
      <c r="F125" s="219" t="s">
        <v>349</v>
      </c>
      <c r="G125" s="220" t="s">
        <v>134</v>
      </c>
      <c r="H125" s="221">
        <v>1</v>
      </c>
      <c r="I125" s="222"/>
      <c r="J125" s="223">
        <f>ROUND(I125*H125,0)</f>
        <v>0</v>
      </c>
      <c r="K125" s="224"/>
      <c r="L125" s="42"/>
      <c r="M125" s="225" t="s">
        <v>1</v>
      </c>
      <c r="N125" s="226" t="s">
        <v>41</v>
      </c>
      <c r="O125" s="89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192</v>
      </c>
      <c r="AT125" s="229" t="s">
        <v>127</v>
      </c>
      <c r="AU125" s="229" t="s">
        <v>6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6</v>
      </c>
      <c r="BK125" s="230">
        <f>ROUND(I125*H125,0)</f>
        <v>0</v>
      </c>
      <c r="BL125" s="15" t="s">
        <v>192</v>
      </c>
      <c r="BM125" s="229" t="s">
        <v>350</v>
      </c>
    </row>
    <row r="126" s="2" customFormat="1" ht="16.5" customHeight="1">
      <c r="A126" s="36"/>
      <c r="B126" s="37"/>
      <c r="C126" s="217" t="s">
        <v>165</v>
      </c>
      <c r="D126" s="217" t="s">
        <v>127</v>
      </c>
      <c r="E126" s="218" t="s">
        <v>351</v>
      </c>
      <c r="F126" s="219" t="s">
        <v>352</v>
      </c>
      <c r="G126" s="220" t="s">
        <v>134</v>
      </c>
      <c r="H126" s="221">
        <v>1</v>
      </c>
      <c r="I126" s="222"/>
      <c r="J126" s="223">
        <f>ROUND(I126*H126,0)</f>
        <v>0</v>
      </c>
      <c r="K126" s="224"/>
      <c r="L126" s="42"/>
      <c r="M126" s="225" t="s">
        <v>1</v>
      </c>
      <c r="N126" s="226" t="s">
        <v>41</v>
      </c>
      <c r="O126" s="89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9" t="s">
        <v>192</v>
      </c>
      <c r="AT126" s="229" t="s">
        <v>127</v>
      </c>
      <c r="AU126" s="229" t="s">
        <v>6</v>
      </c>
      <c r="AY126" s="15" t="s">
        <v>124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5" t="s">
        <v>6</v>
      </c>
      <c r="BK126" s="230">
        <f>ROUND(I126*H126,0)</f>
        <v>0</v>
      </c>
      <c r="BL126" s="15" t="s">
        <v>192</v>
      </c>
      <c r="BM126" s="229" t="s">
        <v>353</v>
      </c>
    </row>
    <row r="127" s="2" customFormat="1" ht="37.8" customHeight="1">
      <c r="A127" s="36"/>
      <c r="B127" s="37"/>
      <c r="C127" s="217" t="s">
        <v>169</v>
      </c>
      <c r="D127" s="217" t="s">
        <v>127</v>
      </c>
      <c r="E127" s="218" t="s">
        <v>354</v>
      </c>
      <c r="F127" s="219" t="s">
        <v>355</v>
      </c>
      <c r="G127" s="220" t="s">
        <v>134</v>
      </c>
      <c r="H127" s="221">
        <v>1</v>
      </c>
      <c r="I127" s="222"/>
      <c r="J127" s="223">
        <f>ROUND(I127*H127,0)</f>
        <v>0</v>
      </c>
      <c r="K127" s="224"/>
      <c r="L127" s="42"/>
      <c r="M127" s="225" t="s">
        <v>1</v>
      </c>
      <c r="N127" s="226" t="s">
        <v>41</v>
      </c>
      <c r="O127" s="89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9" t="s">
        <v>192</v>
      </c>
      <c r="AT127" s="229" t="s">
        <v>127</v>
      </c>
      <c r="AU127" s="229" t="s">
        <v>6</v>
      </c>
      <c r="AY127" s="15" t="s">
        <v>124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5" t="s">
        <v>6</v>
      </c>
      <c r="BK127" s="230">
        <f>ROUND(I127*H127,0)</f>
        <v>0</v>
      </c>
      <c r="BL127" s="15" t="s">
        <v>192</v>
      </c>
      <c r="BM127" s="229" t="s">
        <v>356</v>
      </c>
    </row>
    <row r="128" s="2" customFormat="1" ht="16.5" customHeight="1">
      <c r="A128" s="36"/>
      <c r="B128" s="37"/>
      <c r="C128" s="217" t="s">
        <v>173</v>
      </c>
      <c r="D128" s="217" t="s">
        <v>127</v>
      </c>
      <c r="E128" s="218" t="s">
        <v>357</v>
      </c>
      <c r="F128" s="219" t="s">
        <v>358</v>
      </c>
      <c r="G128" s="220" t="s">
        <v>134</v>
      </c>
      <c r="H128" s="221">
        <v>1</v>
      </c>
      <c r="I128" s="222"/>
      <c r="J128" s="223">
        <f>ROUND(I128*H128,0)</f>
        <v>0</v>
      </c>
      <c r="K128" s="224"/>
      <c r="L128" s="42"/>
      <c r="M128" s="225" t="s">
        <v>1</v>
      </c>
      <c r="N128" s="226" t="s">
        <v>41</v>
      </c>
      <c r="O128" s="89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9" t="s">
        <v>192</v>
      </c>
      <c r="AT128" s="229" t="s">
        <v>127</v>
      </c>
      <c r="AU128" s="229" t="s">
        <v>6</v>
      </c>
      <c r="AY128" s="15" t="s">
        <v>124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5" t="s">
        <v>6</v>
      </c>
      <c r="BK128" s="230">
        <f>ROUND(I128*H128,0)</f>
        <v>0</v>
      </c>
      <c r="BL128" s="15" t="s">
        <v>192</v>
      </c>
      <c r="BM128" s="229" t="s">
        <v>359</v>
      </c>
    </row>
    <row r="129" s="2" customFormat="1" ht="16.5" customHeight="1">
      <c r="A129" s="36"/>
      <c r="B129" s="37"/>
      <c r="C129" s="217" t="s">
        <v>177</v>
      </c>
      <c r="D129" s="217" t="s">
        <v>127</v>
      </c>
      <c r="E129" s="218" t="s">
        <v>360</v>
      </c>
      <c r="F129" s="219" t="s">
        <v>361</v>
      </c>
      <c r="G129" s="220" t="s">
        <v>134</v>
      </c>
      <c r="H129" s="221">
        <v>1</v>
      </c>
      <c r="I129" s="222"/>
      <c r="J129" s="223">
        <f>ROUND(I129*H129,0)</f>
        <v>0</v>
      </c>
      <c r="K129" s="224"/>
      <c r="L129" s="42"/>
      <c r="M129" s="225" t="s">
        <v>1</v>
      </c>
      <c r="N129" s="226" t="s">
        <v>41</v>
      </c>
      <c r="O129" s="89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9" t="s">
        <v>192</v>
      </c>
      <c r="AT129" s="229" t="s">
        <v>127</v>
      </c>
      <c r="AU129" s="229" t="s">
        <v>6</v>
      </c>
      <c r="AY129" s="15" t="s">
        <v>124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5" t="s">
        <v>6</v>
      </c>
      <c r="BK129" s="230">
        <f>ROUND(I129*H129,0)</f>
        <v>0</v>
      </c>
      <c r="BL129" s="15" t="s">
        <v>192</v>
      </c>
      <c r="BM129" s="229" t="s">
        <v>362</v>
      </c>
    </row>
    <row r="130" s="2" customFormat="1" ht="16.5" customHeight="1">
      <c r="A130" s="36"/>
      <c r="B130" s="37"/>
      <c r="C130" s="217" t="s">
        <v>181</v>
      </c>
      <c r="D130" s="217" t="s">
        <v>127</v>
      </c>
      <c r="E130" s="218" t="s">
        <v>363</v>
      </c>
      <c r="F130" s="219" t="s">
        <v>364</v>
      </c>
      <c r="G130" s="220" t="s">
        <v>134</v>
      </c>
      <c r="H130" s="221">
        <v>1</v>
      </c>
      <c r="I130" s="222"/>
      <c r="J130" s="223">
        <f>ROUND(I130*H130,0)</f>
        <v>0</v>
      </c>
      <c r="K130" s="224"/>
      <c r="L130" s="42"/>
      <c r="M130" s="225" t="s">
        <v>1</v>
      </c>
      <c r="N130" s="226" t="s">
        <v>41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9" t="s">
        <v>192</v>
      </c>
      <c r="AT130" s="229" t="s">
        <v>127</v>
      </c>
      <c r="AU130" s="229" t="s">
        <v>6</v>
      </c>
      <c r="AY130" s="15" t="s">
        <v>124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5" t="s">
        <v>6</v>
      </c>
      <c r="BK130" s="230">
        <f>ROUND(I130*H130,0)</f>
        <v>0</v>
      </c>
      <c r="BL130" s="15" t="s">
        <v>192</v>
      </c>
      <c r="BM130" s="229" t="s">
        <v>365</v>
      </c>
    </row>
    <row r="131" s="2" customFormat="1" ht="16.5" customHeight="1">
      <c r="A131" s="36"/>
      <c r="B131" s="37"/>
      <c r="C131" s="217" t="s">
        <v>185</v>
      </c>
      <c r="D131" s="217" t="s">
        <v>127</v>
      </c>
      <c r="E131" s="218" t="s">
        <v>366</v>
      </c>
      <c r="F131" s="219" t="s">
        <v>367</v>
      </c>
      <c r="G131" s="220" t="s">
        <v>134</v>
      </c>
      <c r="H131" s="221">
        <v>1</v>
      </c>
      <c r="I131" s="222"/>
      <c r="J131" s="223">
        <f>ROUND(I131*H131,0)</f>
        <v>0</v>
      </c>
      <c r="K131" s="224"/>
      <c r="L131" s="42"/>
      <c r="M131" s="225" t="s">
        <v>1</v>
      </c>
      <c r="N131" s="226" t="s">
        <v>41</v>
      </c>
      <c r="O131" s="89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9" t="s">
        <v>192</v>
      </c>
      <c r="AT131" s="229" t="s">
        <v>127</v>
      </c>
      <c r="AU131" s="229" t="s">
        <v>6</v>
      </c>
      <c r="AY131" s="15" t="s">
        <v>124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5" t="s">
        <v>6</v>
      </c>
      <c r="BK131" s="230">
        <f>ROUND(I131*H131,0)</f>
        <v>0</v>
      </c>
      <c r="BL131" s="15" t="s">
        <v>192</v>
      </c>
      <c r="BM131" s="229" t="s">
        <v>368</v>
      </c>
    </row>
    <row r="132" s="2" customFormat="1" ht="16.5" customHeight="1">
      <c r="A132" s="36"/>
      <c r="B132" s="37"/>
      <c r="C132" s="217" t="s">
        <v>8</v>
      </c>
      <c r="D132" s="217" t="s">
        <v>127</v>
      </c>
      <c r="E132" s="218" t="s">
        <v>369</v>
      </c>
      <c r="F132" s="219" t="s">
        <v>370</v>
      </c>
      <c r="G132" s="220" t="s">
        <v>134</v>
      </c>
      <c r="H132" s="221">
        <v>1</v>
      </c>
      <c r="I132" s="222"/>
      <c r="J132" s="223">
        <f>ROUND(I132*H132,0)</f>
        <v>0</v>
      </c>
      <c r="K132" s="224"/>
      <c r="L132" s="42"/>
      <c r="M132" s="242" t="s">
        <v>1</v>
      </c>
      <c r="N132" s="243" t="s">
        <v>41</v>
      </c>
      <c r="O132" s="244"/>
      <c r="P132" s="245">
        <f>O132*H132</f>
        <v>0</v>
      </c>
      <c r="Q132" s="245">
        <v>0</v>
      </c>
      <c r="R132" s="245">
        <f>Q132*H132</f>
        <v>0</v>
      </c>
      <c r="S132" s="245">
        <v>0</v>
      </c>
      <c r="T132" s="24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192</v>
      </c>
      <c r="AT132" s="229" t="s">
        <v>127</v>
      </c>
      <c r="AU132" s="229" t="s">
        <v>6</v>
      </c>
      <c r="AY132" s="15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6</v>
      </c>
      <c r="BK132" s="230">
        <f>ROUND(I132*H132,0)</f>
        <v>0</v>
      </c>
      <c r="BL132" s="15" t="s">
        <v>192</v>
      </c>
      <c r="BM132" s="229" t="s">
        <v>371</v>
      </c>
    </row>
    <row r="133" s="2" customFormat="1" ht="6.96" customHeight="1">
      <c r="A133" s="36"/>
      <c r="B133" s="64"/>
      <c r="C133" s="65"/>
      <c r="D133" s="65"/>
      <c r="E133" s="65"/>
      <c r="F133" s="65"/>
      <c r="G133" s="65"/>
      <c r="H133" s="65"/>
      <c r="I133" s="65"/>
      <c r="J133" s="65"/>
      <c r="K133" s="65"/>
      <c r="L133" s="42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sheet="1" autoFilter="0" formatColumns="0" formatRows="0" objects="1" scenarios="1" spinCount="100000" saltValue="hXYtlIxgC+YrCCZYoYT5MyfgjF6bCaNsEMYDMOIVlhy5OFo3paMNYyQ8IzkbMy9jQIVnj/1drjJQRgvK1ZoRCQ==" hashValue="Ck5pGFUZqrzYN9CEZLVNlLH82bv1++Gggra+EtDEKHXZcGofcNweR/poQRilNLKZZILT7gZqVfnXfzuh7lfITQ==" algorithmName="SHA-512" password="CC35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ČOV Krásné Loučky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372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16. 11. 2020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34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26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ROUND(J129, -2)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ROUND((SUM(BE129:BE198)),  -2)</f>
        <v>0</v>
      </c>
      <c r="G33" s="36"/>
      <c r="H33" s="36"/>
      <c r="I33" s="153">
        <v>0.20999999999999999</v>
      </c>
      <c r="J33" s="152">
        <f>ROUND(((SUM(BE129:BE198))*I33),  -2)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ROUND((SUM(BF129:BF198)),  -2)</f>
        <v>0</v>
      </c>
      <c r="G34" s="36"/>
      <c r="H34" s="36"/>
      <c r="I34" s="153">
        <v>0.14999999999999999</v>
      </c>
      <c r="J34" s="152">
        <f>ROUND(((SUM(BF129:BF198))*I34),  -2)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ROUND((SUM(BG129:BG198)),  -2)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ROUND((SUM(BH129:BH198)),  -2)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ROUND((SUM(BI129:BI198)),  -2)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ČOV Krásné Loučky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Stavební část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Krásné Loučky, Krnov</v>
      </c>
      <c r="G89" s="38"/>
      <c r="H89" s="38"/>
      <c r="I89" s="30" t="s">
        <v>22</v>
      </c>
      <c r="J89" s="77" t="str">
        <f>IF(J12="","",J12)</f>
        <v>16. 11. 2020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Akvopro,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J129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373</v>
      </c>
      <c r="E97" s="180"/>
      <c r="F97" s="180"/>
      <c r="G97" s="180"/>
      <c r="H97" s="180"/>
      <c r="I97" s="180"/>
      <c r="J97" s="181">
        <f>J130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374</v>
      </c>
      <c r="E98" s="186"/>
      <c r="F98" s="186"/>
      <c r="G98" s="186"/>
      <c r="H98" s="186"/>
      <c r="I98" s="186"/>
      <c r="J98" s="187">
        <f>J131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375</v>
      </c>
      <c r="E99" s="186"/>
      <c r="F99" s="186"/>
      <c r="G99" s="186"/>
      <c r="H99" s="186"/>
      <c r="I99" s="186"/>
      <c r="J99" s="187">
        <f>J141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376</v>
      </c>
      <c r="E100" s="186"/>
      <c r="F100" s="186"/>
      <c r="G100" s="186"/>
      <c r="H100" s="186"/>
      <c r="I100" s="186"/>
      <c r="J100" s="187">
        <f>J143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377</v>
      </c>
      <c r="E101" s="186"/>
      <c r="F101" s="186"/>
      <c r="G101" s="186"/>
      <c r="H101" s="186"/>
      <c r="I101" s="186"/>
      <c r="J101" s="187">
        <f>J150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378</v>
      </c>
      <c r="E102" s="186"/>
      <c r="F102" s="186"/>
      <c r="G102" s="186"/>
      <c r="H102" s="186"/>
      <c r="I102" s="186"/>
      <c r="J102" s="187">
        <f>J156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7"/>
      <c r="C103" s="178"/>
      <c r="D103" s="179" t="s">
        <v>379</v>
      </c>
      <c r="E103" s="180"/>
      <c r="F103" s="180"/>
      <c r="G103" s="180"/>
      <c r="H103" s="180"/>
      <c r="I103" s="180"/>
      <c r="J103" s="181">
        <f>J158</f>
        <v>0</v>
      </c>
      <c r="K103" s="178"/>
      <c r="L103" s="18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3"/>
      <c r="C104" s="184"/>
      <c r="D104" s="185" t="s">
        <v>380</v>
      </c>
      <c r="E104" s="186"/>
      <c r="F104" s="186"/>
      <c r="G104" s="186"/>
      <c r="H104" s="186"/>
      <c r="I104" s="186"/>
      <c r="J104" s="187">
        <f>J159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381</v>
      </c>
      <c r="E105" s="186"/>
      <c r="F105" s="186"/>
      <c r="G105" s="186"/>
      <c r="H105" s="186"/>
      <c r="I105" s="186"/>
      <c r="J105" s="187">
        <f>J162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382</v>
      </c>
      <c r="E106" s="186"/>
      <c r="F106" s="186"/>
      <c r="G106" s="186"/>
      <c r="H106" s="186"/>
      <c r="I106" s="186"/>
      <c r="J106" s="187">
        <f>J171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383</v>
      </c>
      <c r="E107" s="186"/>
      <c r="F107" s="186"/>
      <c r="G107" s="186"/>
      <c r="H107" s="186"/>
      <c r="I107" s="186"/>
      <c r="J107" s="187">
        <f>J179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384</v>
      </c>
      <c r="E108" s="186"/>
      <c r="F108" s="186"/>
      <c r="G108" s="186"/>
      <c r="H108" s="186"/>
      <c r="I108" s="186"/>
      <c r="J108" s="187">
        <f>J184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385</v>
      </c>
      <c r="E109" s="186"/>
      <c r="F109" s="186"/>
      <c r="G109" s="186"/>
      <c r="H109" s="186"/>
      <c r="I109" s="186"/>
      <c r="J109" s="187">
        <f>J186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110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6.5" customHeight="1">
      <c r="A119" s="36"/>
      <c r="B119" s="37"/>
      <c r="C119" s="38"/>
      <c r="D119" s="38"/>
      <c r="E119" s="172" t="str">
        <f>E7</f>
        <v>ČOV Krásné Loučky</v>
      </c>
      <c r="F119" s="30"/>
      <c r="G119" s="30"/>
      <c r="H119" s="30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97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8"/>
      <c r="D121" s="38"/>
      <c r="E121" s="74" t="str">
        <f>E9</f>
        <v>SO 01 - Stavební část</v>
      </c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8"/>
      <c r="E123" s="38"/>
      <c r="F123" s="25" t="str">
        <f>F12</f>
        <v>Krásné Loučky, Krnov</v>
      </c>
      <c r="G123" s="38"/>
      <c r="H123" s="38"/>
      <c r="I123" s="30" t="s">
        <v>22</v>
      </c>
      <c r="J123" s="77" t="str">
        <f>IF(J12="","",J12)</f>
        <v>16. 11. 2020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8"/>
      <c r="E125" s="38"/>
      <c r="F125" s="25" t="str">
        <f>E15</f>
        <v xml:space="preserve"> </v>
      </c>
      <c r="G125" s="38"/>
      <c r="H125" s="38"/>
      <c r="I125" s="30" t="s">
        <v>30</v>
      </c>
      <c r="J125" s="34" t="str">
        <f>E21</f>
        <v xml:space="preserve"> Akvopro, s.r.o.</v>
      </c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28</v>
      </c>
      <c r="D126" s="38"/>
      <c r="E126" s="38"/>
      <c r="F126" s="25" t="str">
        <f>IF(E18="","",E18)</f>
        <v>Vyplň údaj</v>
      </c>
      <c r="G126" s="38"/>
      <c r="H126" s="38"/>
      <c r="I126" s="30" t="s">
        <v>34</v>
      </c>
      <c r="J126" s="34" t="str">
        <f>E24</f>
        <v xml:space="preserve"> 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8"/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89"/>
      <c r="B128" s="190"/>
      <c r="C128" s="191" t="s">
        <v>111</v>
      </c>
      <c r="D128" s="192" t="s">
        <v>61</v>
      </c>
      <c r="E128" s="192" t="s">
        <v>57</v>
      </c>
      <c r="F128" s="192" t="s">
        <v>58</v>
      </c>
      <c r="G128" s="192" t="s">
        <v>112</v>
      </c>
      <c r="H128" s="192" t="s">
        <v>113</v>
      </c>
      <c r="I128" s="192" t="s">
        <v>114</v>
      </c>
      <c r="J128" s="193" t="s">
        <v>102</v>
      </c>
      <c r="K128" s="194" t="s">
        <v>115</v>
      </c>
      <c r="L128" s="195"/>
      <c r="M128" s="98" t="s">
        <v>1</v>
      </c>
      <c r="N128" s="99" t="s">
        <v>40</v>
      </c>
      <c r="O128" s="99" t="s">
        <v>116</v>
      </c>
      <c r="P128" s="99" t="s">
        <v>117</v>
      </c>
      <c r="Q128" s="99" t="s">
        <v>118</v>
      </c>
      <c r="R128" s="99" t="s">
        <v>119</v>
      </c>
      <c r="S128" s="99" t="s">
        <v>120</v>
      </c>
      <c r="T128" s="100" t="s">
        <v>121</v>
      </c>
      <c r="U128" s="189"/>
      <c r="V128" s="189"/>
      <c r="W128" s="189"/>
      <c r="X128" s="189"/>
      <c r="Y128" s="189"/>
      <c r="Z128" s="189"/>
      <c r="AA128" s="189"/>
      <c r="AB128" s="189"/>
      <c r="AC128" s="189"/>
      <c r="AD128" s="189"/>
      <c r="AE128" s="189"/>
    </row>
    <row r="129" s="2" customFormat="1" ht="22.8" customHeight="1">
      <c r="A129" s="36"/>
      <c r="B129" s="37"/>
      <c r="C129" s="105" t="s">
        <v>122</v>
      </c>
      <c r="D129" s="38"/>
      <c r="E129" s="38"/>
      <c r="F129" s="38"/>
      <c r="G129" s="38"/>
      <c r="H129" s="38"/>
      <c r="I129" s="38"/>
      <c r="J129" s="196">
        <f>BK129</f>
        <v>0</v>
      </c>
      <c r="K129" s="38"/>
      <c r="L129" s="42"/>
      <c r="M129" s="101"/>
      <c r="N129" s="197"/>
      <c r="O129" s="102"/>
      <c r="P129" s="198">
        <f>P130+P158</f>
        <v>0</v>
      </c>
      <c r="Q129" s="102"/>
      <c r="R129" s="198">
        <f>R130+R158</f>
        <v>0.53915000000000002</v>
      </c>
      <c r="S129" s="102"/>
      <c r="T129" s="199">
        <f>T130+T158</f>
        <v>0.8761000000000001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75</v>
      </c>
      <c r="AU129" s="15" t="s">
        <v>104</v>
      </c>
      <c r="BK129" s="200">
        <f>BK130+BK158</f>
        <v>0</v>
      </c>
    </row>
    <row r="130" s="12" customFormat="1" ht="25.92" customHeight="1">
      <c r="A130" s="12"/>
      <c r="B130" s="201"/>
      <c r="C130" s="202"/>
      <c r="D130" s="203" t="s">
        <v>75</v>
      </c>
      <c r="E130" s="204" t="s">
        <v>386</v>
      </c>
      <c r="F130" s="204" t="s">
        <v>387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P131+P141+P143+P150+P156</f>
        <v>0</v>
      </c>
      <c r="Q130" s="209"/>
      <c r="R130" s="210">
        <f>R131+R141+R143+R150+R156</f>
        <v>0.35410000000000003</v>
      </c>
      <c r="S130" s="209"/>
      <c r="T130" s="211">
        <f>T131+T141+T143+T150+T156</f>
        <v>0.28999999999999998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6</v>
      </c>
      <c r="AT130" s="213" t="s">
        <v>75</v>
      </c>
      <c r="AU130" s="213" t="s">
        <v>76</v>
      </c>
      <c r="AY130" s="212" t="s">
        <v>124</v>
      </c>
      <c r="BK130" s="214">
        <f>BK131+BK141+BK143+BK150+BK156</f>
        <v>0</v>
      </c>
    </row>
    <row r="131" s="12" customFormat="1" ht="22.8" customHeight="1">
      <c r="A131" s="12"/>
      <c r="B131" s="201"/>
      <c r="C131" s="202"/>
      <c r="D131" s="203" t="s">
        <v>75</v>
      </c>
      <c r="E131" s="215" t="s">
        <v>149</v>
      </c>
      <c r="F131" s="215" t="s">
        <v>388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SUM(P132:P140)</f>
        <v>0</v>
      </c>
      <c r="Q131" s="209"/>
      <c r="R131" s="210">
        <f>SUM(R132:R140)</f>
        <v>0.35270000000000001</v>
      </c>
      <c r="S131" s="209"/>
      <c r="T131" s="211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6</v>
      </c>
      <c r="AT131" s="213" t="s">
        <v>75</v>
      </c>
      <c r="AU131" s="213" t="s">
        <v>6</v>
      </c>
      <c r="AY131" s="212" t="s">
        <v>124</v>
      </c>
      <c r="BK131" s="214">
        <f>SUM(BK132:BK140)</f>
        <v>0</v>
      </c>
    </row>
    <row r="132" s="2" customFormat="1" ht="24.15" customHeight="1">
      <c r="A132" s="36"/>
      <c r="B132" s="37"/>
      <c r="C132" s="217" t="s">
        <v>6</v>
      </c>
      <c r="D132" s="217" t="s">
        <v>127</v>
      </c>
      <c r="E132" s="218" t="s">
        <v>389</v>
      </c>
      <c r="F132" s="219" t="s">
        <v>390</v>
      </c>
      <c r="G132" s="220" t="s">
        <v>391</v>
      </c>
      <c r="H132" s="221">
        <v>25</v>
      </c>
      <c r="I132" s="222"/>
      <c r="J132" s="223">
        <f>ROUND(I132*H132,0)</f>
        <v>0</v>
      </c>
      <c r="K132" s="224"/>
      <c r="L132" s="42"/>
      <c r="M132" s="225" t="s">
        <v>1</v>
      </c>
      <c r="N132" s="226" t="s">
        <v>41</v>
      </c>
      <c r="O132" s="89"/>
      <c r="P132" s="227">
        <f>O132*H132</f>
        <v>0</v>
      </c>
      <c r="Q132" s="227">
        <v>0.00025999999999999998</v>
      </c>
      <c r="R132" s="227">
        <f>Q132*H132</f>
        <v>0.0064999999999999997</v>
      </c>
      <c r="S132" s="227">
        <v>0</v>
      </c>
      <c r="T132" s="228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9" t="s">
        <v>141</v>
      </c>
      <c r="AT132" s="229" t="s">
        <v>127</v>
      </c>
      <c r="AU132" s="229" t="s">
        <v>85</v>
      </c>
      <c r="AY132" s="15" t="s">
        <v>124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5" t="s">
        <v>6</v>
      </c>
      <c r="BK132" s="230">
        <f>ROUND(I132*H132,0)</f>
        <v>0</v>
      </c>
      <c r="BL132" s="15" t="s">
        <v>141</v>
      </c>
      <c r="BM132" s="229" t="s">
        <v>392</v>
      </c>
    </row>
    <row r="133" s="2" customFormat="1" ht="24.15" customHeight="1">
      <c r="A133" s="36"/>
      <c r="B133" s="37"/>
      <c r="C133" s="217" t="s">
        <v>85</v>
      </c>
      <c r="D133" s="217" t="s">
        <v>127</v>
      </c>
      <c r="E133" s="218" t="s">
        <v>393</v>
      </c>
      <c r="F133" s="219" t="s">
        <v>394</v>
      </c>
      <c r="G133" s="220" t="s">
        <v>391</v>
      </c>
      <c r="H133" s="221">
        <v>10</v>
      </c>
      <c r="I133" s="222"/>
      <c r="J133" s="223">
        <f>ROUND(I133*H133,0)</f>
        <v>0</v>
      </c>
      <c r="K133" s="224"/>
      <c r="L133" s="42"/>
      <c r="M133" s="225" t="s">
        <v>1</v>
      </c>
      <c r="N133" s="226" t="s">
        <v>41</v>
      </c>
      <c r="O133" s="89"/>
      <c r="P133" s="227">
        <f>O133*H133</f>
        <v>0</v>
      </c>
      <c r="Q133" s="227">
        <v>0.0043800000000000002</v>
      </c>
      <c r="R133" s="227">
        <f>Q133*H133</f>
        <v>0.043800000000000006</v>
      </c>
      <c r="S133" s="227">
        <v>0</v>
      </c>
      <c r="T133" s="22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9" t="s">
        <v>141</v>
      </c>
      <c r="AT133" s="229" t="s">
        <v>127</v>
      </c>
      <c r="AU133" s="229" t="s">
        <v>85</v>
      </c>
      <c r="AY133" s="15" t="s">
        <v>124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5" t="s">
        <v>6</v>
      </c>
      <c r="BK133" s="230">
        <f>ROUND(I133*H133,0)</f>
        <v>0</v>
      </c>
      <c r="BL133" s="15" t="s">
        <v>141</v>
      </c>
      <c r="BM133" s="229" t="s">
        <v>395</v>
      </c>
    </row>
    <row r="134" s="2" customFormat="1" ht="24.15" customHeight="1">
      <c r="A134" s="36"/>
      <c r="B134" s="37"/>
      <c r="C134" s="217" t="s">
        <v>136</v>
      </c>
      <c r="D134" s="217" t="s">
        <v>127</v>
      </c>
      <c r="E134" s="218" t="s">
        <v>396</v>
      </c>
      <c r="F134" s="219" t="s">
        <v>397</v>
      </c>
      <c r="G134" s="220" t="s">
        <v>391</v>
      </c>
      <c r="H134" s="221">
        <v>5</v>
      </c>
      <c r="I134" s="222"/>
      <c r="J134" s="223">
        <f>ROUND(I134*H134,0)</f>
        <v>0</v>
      </c>
      <c r="K134" s="224"/>
      <c r="L134" s="42"/>
      <c r="M134" s="225" t="s">
        <v>1</v>
      </c>
      <c r="N134" s="226" t="s">
        <v>41</v>
      </c>
      <c r="O134" s="89"/>
      <c r="P134" s="227">
        <f>O134*H134</f>
        <v>0</v>
      </c>
      <c r="Q134" s="227">
        <v>0.015400000000000001</v>
      </c>
      <c r="R134" s="227">
        <f>Q134*H134</f>
        <v>0.076999999999999999</v>
      </c>
      <c r="S134" s="227">
        <v>0</v>
      </c>
      <c r="T134" s="22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9" t="s">
        <v>141</v>
      </c>
      <c r="AT134" s="229" t="s">
        <v>127</v>
      </c>
      <c r="AU134" s="229" t="s">
        <v>85</v>
      </c>
      <c r="AY134" s="15" t="s">
        <v>124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5" t="s">
        <v>6</v>
      </c>
      <c r="BK134" s="230">
        <f>ROUND(I134*H134,0)</f>
        <v>0</v>
      </c>
      <c r="BL134" s="15" t="s">
        <v>141</v>
      </c>
      <c r="BM134" s="229" t="s">
        <v>398</v>
      </c>
    </row>
    <row r="135" s="2" customFormat="1" ht="16.5" customHeight="1">
      <c r="A135" s="36"/>
      <c r="B135" s="37"/>
      <c r="C135" s="217" t="s">
        <v>141</v>
      </c>
      <c r="D135" s="217" t="s">
        <v>127</v>
      </c>
      <c r="E135" s="218" t="s">
        <v>399</v>
      </c>
      <c r="F135" s="219" t="s">
        <v>400</v>
      </c>
      <c r="G135" s="220" t="s">
        <v>391</v>
      </c>
      <c r="H135" s="221">
        <v>10</v>
      </c>
      <c r="I135" s="222"/>
      <c r="J135" s="223">
        <f>ROUND(I135*H135,0)</f>
        <v>0</v>
      </c>
      <c r="K135" s="224"/>
      <c r="L135" s="42"/>
      <c r="M135" s="225" t="s">
        <v>1</v>
      </c>
      <c r="N135" s="226" t="s">
        <v>41</v>
      </c>
      <c r="O135" s="89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9" t="s">
        <v>141</v>
      </c>
      <c r="AT135" s="229" t="s">
        <v>127</v>
      </c>
      <c r="AU135" s="229" t="s">
        <v>85</v>
      </c>
      <c r="AY135" s="15" t="s">
        <v>124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5" t="s">
        <v>6</v>
      </c>
      <c r="BK135" s="230">
        <f>ROUND(I135*H135,0)</f>
        <v>0</v>
      </c>
      <c r="BL135" s="15" t="s">
        <v>141</v>
      </c>
      <c r="BM135" s="229" t="s">
        <v>401</v>
      </c>
    </row>
    <row r="136" s="2" customFormat="1" ht="24.15" customHeight="1">
      <c r="A136" s="36"/>
      <c r="B136" s="37"/>
      <c r="C136" s="217" t="s">
        <v>145</v>
      </c>
      <c r="D136" s="217" t="s">
        <v>127</v>
      </c>
      <c r="E136" s="218" t="s">
        <v>402</v>
      </c>
      <c r="F136" s="219" t="s">
        <v>403</v>
      </c>
      <c r="G136" s="220" t="s">
        <v>391</v>
      </c>
      <c r="H136" s="221">
        <v>15</v>
      </c>
      <c r="I136" s="222"/>
      <c r="J136" s="223">
        <f>ROUND(I136*H136,0)</f>
        <v>0</v>
      </c>
      <c r="K136" s="224"/>
      <c r="L136" s="42"/>
      <c r="M136" s="225" t="s">
        <v>1</v>
      </c>
      <c r="N136" s="226" t="s">
        <v>41</v>
      </c>
      <c r="O136" s="89"/>
      <c r="P136" s="227">
        <f>O136*H136</f>
        <v>0</v>
      </c>
      <c r="Q136" s="227">
        <v>0.0043800000000000002</v>
      </c>
      <c r="R136" s="227">
        <f>Q136*H136</f>
        <v>0.065700000000000008</v>
      </c>
      <c r="S136" s="227">
        <v>0</v>
      </c>
      <c r="T136" s="22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9" t="s">
        <v>141</v>
      </c>
      <c r="AT136" s="229" t="s">
        <v>127</v>
      </c>
      <c r="AU136" s="229" t="s">
        <v>85</v>
      </c>
      <c r="AY136" s="15" t="s">
        <v>124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5" t="s">
        <v>6</v>
      </c>
      <c r="BK136" s="230">
        <f>ROUND(I136*H136,0)</f>
        <v>0</v>
      </c>
      <c r="BL136" s="15" t="s">
        <v>141</v>
      </c>
      <c r="BM136" s="229" t="s">
        <v>404</v>
      </c>
    </row>
    <row r="137" s="2" customFormat="1" ht="24.15" customHeight="1">
      <c r="A137" s="36"/>
      <c r="B137" s="37"/>
      <c r="C137" s="217" t="s">
        <v>149</v>
      </c>
      <c r="D137" s="217" t="s">
        <v>127</v>
      </c>
      <c r="E137" s="218" t="s">
        <v>405</v>
      </c>
      <c r="F137" s="219" t="s">
        <v>406</v>
      </c>
      <c r="G137" s="220" t="s">
        <v>391</v>
      </c>
      <c r="H137" s="221">
        <v>5</v>
      </c>
      <c r="I137" s="222"/>
      <c r="J137" s="223">
        <f>ROUND(I137*H137,0)</f>
        <v>0</v>
      </c>
      <c r="K137" s="224"/>
      <c r="L137" s="42"/>
      <c r="M137" s="225" t="s">
        <v>1</v>
      </c>
      <c r="N137" s="226" t="s">
        <v>41</v>
      </c>
      <c r="O137" s="89"/>
      <c r="P137" s="227">
        <f>O137*H137</f>
        <v>0</v>
      </c>
      <c r="Q137" s="227">
        <v>0.023099999999999999</v>
      </c>
      <c r="R137" s="227">
        <f>Q137*H137</f>
        <v>0.11549999999999999</v>
      </c>
      <c r="S137" s="227">
        <v>0</v>
      </c>
      <c r="T137" s="22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9" t="s">
        <v>141</v>
      </c>
      <c r="AT137" s="229" t="s">
        <v>127</v>
      </c>
      <c r="AU137" s="229" t="s">
        <v>85</v>
      </c>
      <c r="AY137" s="15" t="s">
        <v>124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5" t="s">
        <v>6</v>
      </c>
      <c r="BK137" s="230">
        <f>ROUND(I137*H137,0)</f>
        <v>0</v>
      </c>
      <c r="BL137" s="15" t="s">
        <v>141</v>
      </c>
      <c r="BM137" s="229" t="s">
        <v>407</v>
      </c>
    </row>
    <row r="138" s="2" customFormat="1" ht="24.15" customHeight="1">
      <c r="A138" s="36"/>
      <c r="B138" s="37"/>
      <c r="C138" s="217" t="s">
        <v>157</v>
      </c>
      <c r="D138" s="217" t="s">
        <v>127</v>
      </c>
      <c r="E138" s="218" t="s">
        <v>408</v>
      </c>
      <c r="F138" s="219" t="s">
        <v>409</v>
      </c>
      <c r="G138" s="220" t="s">
        <v>391</v>
      </c>
      <c r="H138" s="221">
        <v>4</v>
      </c>
      <c r="I138" s="222"/>
      <c r="J138" s="223">
        <f>ROUND(I138*H138,0)</f>
        <v>0</v>
      </c>
      <c r="K138" s="224"/>
      <c r="L138" s="42"/>
      <c r="M138" s="225" t="s">
        <v>1</v>
      </c>
      <c r="N138" s="226" t="s">
        <v>41</v>
      </c>
      <c r="O138" s="89"/>
      <c r="P138" s="227">
        <f>O138*H138</f>
        <v>0</v>
      </c>
      <c r="Q138" s="227">
        <v>0.0036800000000000001</v>
      </c>
      <c r="R138" s="227">
        <f>Q138*H138</f>
        <v>0.01472</v>
      </c>
      <c r="S138" s="227">
        <v>0</v>
      </c>
      <c r="T138" s="228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9" t="s">
        <v>141</v>
      </c>
      <c r="AT138" s="229" t="s">
        <v>127</v>
      </c>
      <c r="AU138" s="229" t="s">
        <v>85</v>
      </c>
      <c r="AY138" s="15" t="s">
        <v>124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5" t="s">
        <v>6</v>
      </c>
      <c r="BK138" s="230">
        <f>ROUND(I138*H138,0)</f>
        <v>0</v>
      </c>
      <c r="BL138" s="15" t="s">
        <v>141</v>
      </c>
      <c r="BM138" s="229" t="s">
        <v>410</v>
      </c>
    </row>
    <row r="139" s="2" customFormat="1" ht="24.15" customHeight="1">
      <c r="A139" s="36"/>
      <c r="B139" s="37"/>
      <c r="C139" s="217" t="s">
        <v>161</v>
      </c>
      <c r="D139" s="217" t="s">
        <v>127</v>
      </c>
      <c r="E139" s="218" t="s">
        <v>411</v>
      </c>
      <c r="F139" s="219" t="s">
        <v>412</v>
      </c>
      <c r="G139" s="220" t="s">
        <v>391</v>
      </c>
      <c r="H139" s="221">
        <v>11</v>
      </c>
      <c r="I139" s="222"/>
      <c r="J139" s="223">
        <f>ROUND(I139*H139,0)</f>
        <v>0</v>
      </c>
      <c r="K139" s="224"/>
      <c r="L139" s="42"/>
      <c r="M139" s="225" t="s">
        <v>1</v>
      </c>
      <c r="N139" s="226" t="s">
        <v>41</v>
      </c>
      <c r="O139" s="89"/>
      <c r="P139" s="227">
        <f>O139*H139</f>
        <v>0</v>
      </c>
      <c r="Q139" s="227">
        <v>0.0026800000000000001</v>
      </c>
      <c r="R139" s="227">
        <f>Q139*H139</f>
        <v>0.029479999999999999</v>
      </c>
      <c r="S139" s="227">
        <v>0</v>
      </c>
      <c r="T139" s="22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9" t="s">
        <v>141</v>
      </c>
      <c r="AT139" s="229" t="s">
        <v>127</v>
      </c>
      <c r="AU139" s="229" t="s">
        <v>85</v>
      </c>
      <c r="AY139" s="15" t="s">
        <v>124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5" t="s">
        <v>6</v>
      </c>
      <c r="BK139" s="230">
        <f>ROUND(I139*H139,0)</f>
        <v>0</v>
      </c>
      <c r="BL139" s="15" t="s">
        <v>141</v>
      </c>
      <c r="BM139" s="229" t="s">
        <v>413</v>
      </c>
    </row>
    <row r="140" s="2" customFormat="1" ht="24.15" customHeight="1">
      <c r="A140" s="36"/>
      <c r="B140" s="37"/>
      <c r="C140" s="217" t="s">
        <v>165</v>
      </c>
      <c r="D140" s="217" t="s">
        <v>127</v>
      </c>
      <c r="E140" s="218" t="s">
        <v>414</v>
      </c>
      <c r="F140" s="219" t="s">
        <v>415</v>
      </c>
      <c r="G140" s="220" t="s">
        <v>391</v>
      </c>
      <c r="H140" s="221">
        <v>4</v>
      </c>
      <c r="I140" s="222"/>
      <c r="J140" s="223">
        <f>ROUND(I140*H140,0)</f>
        <v>0</v>
      </c>
      <c r="K140" s="224"/>
      <c r="L140" s="42"/>
      <c r="M140" s="225" t="s">
        <v>1</v>
      </c>
      <c r="N140" s="226" t="s">
        <v>41</v>
      </c>
      <c r="O140" s="89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9" t="s">
        <v>141</v>
      </c>
      <c r="AT140" s="229" t="s">
        <v>127</v>
      </c>
      <c r="AU140" s="229" t="s">
        <v>85</v>
      </c>
      <c r="AY140" s="15" t="s">
        <v>124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5" t="s">
        <v>6</v>
      </c>
      <c r="BK140" s="230">
        <f>ROUND(I140*H140,0)</f>
        <v>0</v>
      </c>
      <c r="BL140" s="15" t="s">
        <v>141</v>
      </c>
      <c r="BM140" s="229" t="s">
        <v>416</v>
      </c>
    </row>
    <row r="141" s="12" customFormat="1" ht="22.8" customHeight="1">
      <c r="A141" s="12"/>
      <c r="B141" s="201"/>
      <c r="C141" s="202"/>
      <c r="D141" s="203" t="s">
        <v>75</v>
      </c>
      <c r="E141" s="215" t="s">
        <v>161</v>
      </c>
      <c r="F141" s="215" t="s">
        <v>417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P142</f>
        <v>0</v>
      </c>
      <c r="Q141" s="209"/>
      <c r="R141" s="210">
        <f>R142</f>
        <v>0</v>
      </c>
      <c r="S141" s="209"/>
      <c r="T141" s="211">
        <f>T142</f>
        <v>0.059999999999999998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6</v>
      </c>
      <c r="AT141" s="213" t="s">
        <v>75</v>
      </c>
      <c r="AU141" s="213" t="s">
        <v>6</v>
      </c>
      <c r="AY141" s="212" t="s">
        <v>124</v>
      </c>
      <c r="BK141" s="214">
        <f>BK142</f>
        <v>0</v>
      </c>
    </row>
    <row r="142" s="2" customFormat="1" ht="24.15" customHeight="1">
      <c r="A142" s="36"/>
      <c r="B142" s="37"/>
      <c r="C142" s="217" t="s">
        <v>169</v>
      </c>
      <c r="D142" s="217" t="s">
        <v>127</v>
      </c>
      <c r="E142" s="218" t="s">
        <v>418</v>
      </c>
      <c r="F142" s="219" t="s">
        <v>419</v>
      </c>
      <c r="G142" s="220" t="s">
        <v>134</v>
      </c>
      <c r="H142" s="221">
        <v>1</v>
      </c>
      <c r="I142" s="222"/>
      <c r="J142" s="223">
        <f>ROUND(I142*H142,0)</f>
        <v>0</v>
      </c>
      <c r="K142" s="224"/>
      <c r="L142" s="42"/>
      <c r="M142" s="225" t="s">
        <v>1</v>
      </c>
      <c r="N142" s="226" t="s">
        <v>41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0.059999999999999998</v>
      </c>
      <c r="T142" s="228">
        <f>S142*H142</f>
        <v>0.059999999999999998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9" t="s">
        <v>6</v>
      </c>
      <c r="AT142" s="229" t="s">
        <v>127</v>
      </c>
      <c r="AU142" s="229" t="s">
        <v>85</v>
      </c>
      <c r="AY142" s="15" t="s">
        <v>124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5" t="s">
        <v>6</v>
      </c>
      <c r="BK142" s="230">
        <f>ROUND(I142*H142,0)</f>
        <v>0</v>
      </c>
      <c r="BL142" s="15" t="s">
        <v>6</v>
      </c>
      <c r="BM142" s="229" t="s">
        <v>420</v>
      </c>
    </row>
    <row r="143" s="12" customFormat="1" ht="22.8" customHeight="1">
      <c r="A143" s="12"/>
      <c r="B143" s="201"/>
      <c r="C143" s="202"/>
      <c r="D143" s="203" t="s">
        <v>75</v>
      </c>
      <c r="E143" s="215" t="s">
        <v>165</v>
      </c>
      <c r="F143" s="215" t="s">
        <v>421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SUM(P144:P149)</f>
        <v>0</v>
      </c>
      <c r="Q143" s="209"/>
      <c r="R143" s="210">
        <f>SUM(R144:R149)</f>
        <v>0.0014000000000000002</v>
      </c>
      <c r="S143" s="209"/>
      <c r="T143" s="211">
        <f>SUM(T144:T149)</f>
        <v>0.22999999999999998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2" t="s">
        <v>6</v>
      </c>
      <c r="AT143" s="213" t="s">
        <v>75</v>
      </c>
      <c r="AU143" s="213" t="s">
        <v>6</v>
      </c>
      <c r="AY143" s="212" t="s">
        <v>124</v>
      </c>
      <c r="BK143" s="214">
        <f>SUM(BK144:BK149)</f>
        <v>0</v>
      </c>
    </row>
    <row r="144" s="2" customFormat="1" ht="33" customHeight="1">
      <c r="A144" s="36"/>
      <c r="B144" s="37"/>
      <c r="C144" s="217" t="s">
        <v>173</v>
      </c>
      <c r="D144" s="217" t="s">
        <v>127</v>
      </c>
      <c r="E144" s="218" t="s">
        <v>422</v>
      </c>
      <c r="F144" s="219" t="s">
        <v>423</v>
      </c>
      <c r="G144" s="220" t="s">
        <v>391</v>
      </c>
      <c r="H144" s="221">
        <v>10</v>
      </c>
      <c r="I144" s="222"/>
      <c r="J144" s="223">
        <f>ROUND(I144*H144,0)</f>
        <v>0</v>
      </c>
      <c r="K144" s="224"/>
      <c r="L144" s="42"/>
      <c r="M144" s="225" t="s">
        <v>1</v>
      </c>
      <c r="N144" s="226" t="s">
        <v>41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9" t="s">
        <v>141</v>
      </c>
      <c r="AT144" s="229" t="s">
        <v>127</v>
      </c>
      <c r="AU144" s="229" t="s">
        <v>85</v>
      </c>
      <c r="AY144" s="15" t="s">
        <v>124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5" t="s">
        <v>6</v>
      </c>
      <c r="BK144" s="230">
        <f>ROUND(I144*H144,0)</f>
        <v>0</v>
      </c>
      <c r="BL144" s="15" t="s">
        <v>141</v>
      </c>
      <c r="BM144" s="229" t="s">
        <v>424</v>
      </c>
    </row>
    <row r="145" s="2" customFormat="1" ht="33" customHeight="1">
      <c r="A145" s="36"/>
      <c r="B145" s="37"/>
      <c r="C145" s="217" t="s">
        <v>177</v>
      </c>
      <c r="D145" s="217" t="s">
        <v>127</v>
      </c>
      <c r="E145" s="218" t="s">
        <v>425</v>
      </c>
      <c r="F145" s="219" t="s">
        <v>426</v>
      </c>
      <c r="G145" s="220" t="s">
        <v>391</v>
      </c>
      <c r="H145" s="221">
        <v>100</v>
      </c>
      <c r="I145" s="222"/>
      <c r="J145" s="223">
        <f>ROUND(I145*H145,0)</f>
        <v>0</v>
      </c>
      <c r="K145" s="224"/>
      <c r="L145" s="42"/>
      <c r="M145" s="225" t="s">
        <v>1</v>
      </c>
      <c r="N145" s="226" t="s">
        <v>41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9" t="s">
        <v>141</v>
      </c>
      <c r="AT145" s="229" t="s">
        <v>127</v>
      </c>
      <c r="AU145" s="229" t="s">
        <v>85</v>
      </c>
      <c r="AY145" s="15" t="s">
        <v>124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5" t="s">
        <v>6</v>
      </c>
      <c r="BK145" s="230">
        <f>ROUND(I145*H145,0)</f>
        <v>0</v>
      </c>
      <c r="BL145" s="15" t="s">
        <v>141</v>
      </c>
      <c r="BM145" s="229" t="s">
        <v>427</v>
      </c>
    </row>
    <row r="146" s="13" customFormat="1">
      <c r="A146" s="13"/>
      <c r="B146" s="247"/>
      <c r="C146" s="248"/>
      <c r="D146" s="249" t="s">
        <v>428</v>
      </c>
      <c r="E146" s="250" t="s">
        <v>1</v>
      </c>
      <c r="F146" s="251" t="s">
        <v>429</v>
      </c>
      <c r="G146" s="248"/>
      <c r="H146" s="252">
        <v>100</v>
      </c>
      <c r="I146" s="253"/>
      <c r="J146" s="248"/>
      <c r="K146" s="248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428</v>
      </c>
      <c r="AU146" s="258" t="s">
        <v>85</v>
      </c>
      <c r="AV146" s="13" t="s">
        <v>85</v>
      </c>
      <c r="AW146" s="13" t="s">
        <v>32</v>
      </c>
      <c r="AX146" s="13" t="s">
        <v>6</v>
      </c>
      <c r="AY146" s="258" t="s">
        <v>124</v>
      </c>
    </row>
    <row r="147" s="2" customFormat="1" ht="33" customHeight="1">
      <c r="A147" s="36"/>
      <c r="B147" s="37"/>
      <c r="C147" s="217" t="s">
        <v>181</v>
      </c>
      <c r="D147" s="217" t="s">
        <v>127</v>
      </c>
      <c r="E147" s="218" t="s">
        <v>430</v>
      </c>
      <c r="F147" s="219" t="s">
        <v>431</v>
      </c>
      <c r="G147" s="220" t="s">
        <v>391</v>
      </c>
      <c r="H147" s="221">
        <v>10</v>
      </c>
      <c r="I147" s="222"/>
      <c r="J147" s="223">
        <f>ROUND(I147*H147,0)</f>
        <v>0</v>
      </c>
      <c r="K147" s="224"/>
      <c r="L147" s="42"/>
      <c r="M147" s="225" t="s">
        <v>1</v>
      </c>
      <c r="N147" s="226" t="s">
        <v>41</v>
      </c>
      <c r="O147" s="89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9" t="s">
        <v>141</v>
      </c>
      <c r="AT147" s="229" t="s">
        <v>127</v>
      </c>
      <c r="AU147" s="229" t="s">
        <v>85</v>
      </c>
      <c r="AY147" s="15" t="s">
        <v>124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5" t="s">
        <v>6</v>
      </c>
      <c r="BK147" s="230">
        <f>ROUND(I147*H147,0)</f>
        <v>0</v>
      </c>
      <c r="BL147" s="15" t="s">
        <v>141</v>
      </c>
      <c r="BM147" s="229" t="s">
        <v>432</v>
      </c>
    </row>
    <row r="148" s="2" customFormat="1" ht="24.15" customHeight="1">
      <c r="A148" s="36"/>
      <c r="B148" s="37"/>
      <c r="C148" s="217" t="s">
        <v>185</v>
      </c>
      <c r="D148" s="217" t="s">
        <v>127</v>
      </c>
      <c r="E148" s="218" t="s">
        <v>433</v>
      </c>
      <c r="F148" s="219" t="s">
        <v>434</v>
      </c>
      <c r="G148" s="220" t="s">
        <v>391</v>
      </c>
      <c r="H148" s="221">
        <v>35</v>
      </c>
      <c r="I148" s="222"/>
      <c r="J148" s="223">
        <f>ROUND(I148*H148,0)</f>
        <v>0</v>
      </c>
      <c r="K148" s="224"/>
      <c r="L148" s="42"/>
      <c r="M148" s="225" t="s">
        <v>1</v>
      </c>
      <c r="N148" s="226" t="s">
        <v>41</v>
      </c>
      <c r="O148" s="89"/>
      <c r="P148" s="227">
        <f>O148*H148</f>
        <v>0</v>
      </c>
      <c r="Q148" s="227">
        <v>4.0000000000000003E-05</v>
      </c>
      <c r="R148" s="227">
        <f>Q148*H148</f>
        <v>0.0014000000000000002</v>
      </c>
      <c r="S148" s="227">
        <v>0</v>
      </c>
      <c r="T148" s="22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9" t="s">
        <v>141</v>
      </c>
      <c r="AT148" s="229" t="s">
        <v>127</v>
      </c>
      <c r="AU148" s="229" t="s">
        <v>85</v>
      </c>
      <c r="AY148" s="15" t="s">
        <v>124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5" t="s">
        <v>6</v>
      </c>
      <c r="BK148" s="230">
        <f>ROUND(I148*H148,0)</f>
        <v>0</v>
      </c>
      <c r="BL148" s="15" t="s">
        <v>141</v>
      </c>
      <c r="BM148" s="229" t="s">
        <v>435</v>
      </c>
    </row>
    <row r="149" s="2" customFormat="1" ht="37.8" customHeight="1">
      <c r="A149" s="36"/>
      <c r="B149" s="37"/>
      <c r="C149" s="217" t="s">
        <v>8</v>
      </c>
      <c r="D149" s="217" t="s">
        <v>127</v>
      </c>
      <c r="E149" s="218" t="s">
        <v>436</v>
      </c>
      <c r="F149" s="219" t="s">
        <v>437</v>
      </c>
      <c r="G149" s="220" t="s">
        <v>391</v>
      </c>
      <c r="H149" s="221">
        <v>10</v>
      </c>
      <c r="I149" s="222"/>
      <c r="J149" s="223">
        <f>ROUND(I149*H149,0)</f>
        <v>0</v>
      </c>
      <c r="K149" s="224"/>
      <c r="L149" s="42"/>
      <c r="M149" s="225" t="s">
        <v>1</v>
      </c>
      <c r="N149" s="226" t="s">
        <v>41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0.023</v>
      </c>
      <c r="T149" s="228">
        <f>S149*H149</f>
        <v>0.22999999999999998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9" t="s">
        <v>141</v>
      </c>
      <c r="AT149" s="229" t="s">
        <v>127</v>
      </c>
      <c r="AU149" s="229" t="s">
        <v>85</v>
      </c>
      <c r="AY149" s="15" t="s">
        <v>124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5" t="s">
        <v>6</v>
      </c>
      <c r="BK149" s="230">
        <f>ROUND(I149*H149,0)</f>
        <v>0</v>
      </c>
      <c r="BL149" s="15" t="s">
        <v>141</v>
      </c>
      <c r="BM149" s="229" t="s">
        <v>438</v>
      </c>
    </row>
    <row r="150" s="12" customFormat="1" ht="22.8" customHeight="1">
      <c r="A150" s="12"/>
      <c r="B150" s="201"/>
      <c r="C150" s="202"/>
      <c r="D150" s="203" t="s">
        <v>75</v>
      </c>
      <c r="E150" s="215" t="s">
        <v>439</v>
      </c>
      <c r="F150" s="215" t="s">
        <v>440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SUM(P151:P155)</f>
        <v>0</v>
      </c>
      <c r="Q150" s="209"/>
      <c r="R150" s="210">
        <f>SUM(R151:R155)</f>
        <v>0</v>
      </c>
      <c r="S150" s="209"/>
      <c r="T150" s="211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6</v>
      </c>
      <c r="AT150" s="213" t="s">
        <v>75</v>
      </c>
      <c r="AU150" s="213" t="s">
        <v>6</v>
      </c>
      <c r="AY150" s="212" t="s">
        <v>124</v>
      </c>
      <c r="BK150" s="214">
        <f>SUM(BK151:BK155)</f>
        <v>0</v>
      </c>
    </row>
    <row r="151" s="2" customFormat="1" ht="24.15" customHeight="1">
      <c r="A151" s="36"/>
      <c r="B151" s="37"/>
      <c r="C151" s="217" t="s">
        <v>192</v>
      </c>
      <c r="D151" s="217" t="s">
        <v>127</v>
      </c>
      <c r="E151" s="218" t="s">
        <v>441</v>
      </c>
      <c r="F151" s="219" t="s">
        <v>442</v>
      </c>
      <c r="G151" s="220" t="s">
        <v>443</v>
      </c>
      <c r="H151" s="221">
        <v>0.876</v>
      </c>
      <c r="I151" s="222"/>
      <c r="J151" s="223">
        <f>ROUND(I151*H151,0)</f>
        <v>0</v>
      </c>
      <c r="K151" s="224"/>
      <c r="L151" s="42"/>
      <c r="M151" s="225" t="s">
        <v>1</v>
      </c>
      <c r="N151" s="226" t="s">
        <v>41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9" t="s">
        <v>141</v>
      </c>
      <c r="AT151" s="229" t="s">
        <v>127</v>
      </c>
      <c r="AU151" s="229" t="s">
        <v>85</v>
      </c>
      <c r="AY151" s="15" t="s">
        <v>124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5" t="s">
        <v>6</v>
      </c>
      <c r="BK151" s="230">
        <f>ROUND(I151*H151,0)</f>
        <v>0</v>
      </c>
      <c r="BL151" s="15" t="s">
        <v>141</v>
      </c>
      <c r="BM151" s="229" t="s">
        <v>444</v>
      </c>
    </row>
    <row r="152" s="2" customFormat="1" ht="24.15" customHeight="1">
      <c r="A152" s="36"/>
      <c r="B152" s="37"/>
      <c r="C152" s="217" t="s">
        <v>196</v>
      </c>
      <c r="D152" s="217" t="s">
        <v>127</v>
      </c>
      <c r="E152" s="218" t="s">
        <v>445</v>
      </c>
      <c r="F152" s="219" t="s">
        <v>446</v>
      </c>
      <c r="G152" s="220" t="s">
        <v>443</v>
      </c>
      <c r="H152" s="221">
        <v>0.876</v>
      </c>
      <c r="I152" s="222"/>
      <c r="J152" s="223">
        <f>ROUND(I152*H152,0)</f>
        <v>0</v>
      </c>
      <c r="K152" s="224"/>
      <c r="L152" s="42"/>
      <c r="M152" s="225" t="s">
        <v>1</v>
      </c>
      <c r="N152" s="226" t="s">
        <v>41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9" t="s">
        <v>141</v>
      </c>
      <c r="AT152" s="229" t="s">
        <v>127</v>
      </c>
      <c r="AU152" s="229" t="s">
        <v>85</v>
      </c>
      <c r="AY152" s="15" t="s">
        <v>124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5" t="s">
        <v>6</v>
      </c>
      <c r="BK152" s="230">
        <f>ROUND(I152*H152,0)</f>
        <v>0</v>
      </c>
      <c r="BL152" s="15" t="s">
        <v>141</v>
      </c>
      <c r="BM152" s="229" t="s">
        <v>447</v>
      </c>
    </row>
    <row r="153" s="2" customFormat="1" ht="24.15" customHeight="1">
      <c r="A153" s="36"/>
      <c r="B153" s="37"/>
      <c r="C153" s="217" t="s">
        <v>200</v>
      </c>
      <c r="D153" s="217" t="s">
        <v>127</v>
      </c>
      <c r="E153" s="218" t="s">
        <v>448</v>
      </c>
      <c r="F153" s="219" t="s">
        <v>449</v>
      </c>
      <c r="G153" s="220" t="s">
        <v>443</v>
      </c>
      <c r="H153" s="221">
        <v>17.52</v>
      </c>
      <c r="I153" s="222"/>
      <c r="J153" s="223">
        <f>ROUND(I153*H153,0)</f>
        <v>0</v>
      </c>
      <c r="K153" s="224"/>
      <c r="L153" s="42"/>
      <c r="M153" s="225" t="s">
        <v>1</v>
      </c>
      <c r="N153" s="226" t="s">
        <v>41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9" t="s">
        <v>141</v>
      </c>
      <c r="AT153" s="229" t="s">
        <v>127</v>
      </c>
      <c r="AU153" s="229" t="s">
        <v>85</v>
      </c>
      <c r="AY153" s="15" t="s">
        <v>124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5" t="s">
        <v>6</v>
      </c>
      <c r="BK153" s="230">
        <f>ROUND(I153*H153,0)</f>
        <v>0</v>
      </c>
      <c r="BL153" s="15" t="s">
        <v>141</v>
      </c>
      <c r="BM153" s="229" t="s">
        <v>450</v>
      </c>
    </row>
    <row r="154" s="13" customFormat="1">
      <c r="A154" s="13"/>
      <c r="B154" s="247"/>
      <c r="C154" s="248"/>
      <c r="D154" s="249" t="s">
        <v>428</v>
      </c>
      <c r="E154" s="250" t="s">
        <v>1</v>
      </c>
      <c r="F154" s="251" t="s">
        <v>451</v>
      </c>
      <c r="G154" s="248"/>
      <c r="H154" s="252">
        <v>17.52</v>
      </c>
      <c r="I154" s="253"/>
      <c r="J154" s="248"/>
      <c r="K154" s="248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428</v>
      </c>
      <c r="AU154" s="258" t="s">
        <v>85</v>
      </c>
      <c r="AV154" s="13" t="s">
        <v>85</v>
      </c>
      <c r="AW154" s="13" t="s">
        <v>32</v>
      </c>
      <c r="AX154" s="13" t="s">
        <v>6</v>
      </c>
      <c r="AY154" s="258" t="s">
        <v>124</v>
      </c>
    </row>
    <row r="155" s="2" customFormat="1" ht="33" customHeight="1">
      <c r="A155" s="36"/>
      <c r="B155" s="37"/>
      <c r="C155" s="217" t="s">
        <v>204</v>
      </c>
      <c r="D155" s="217" t="s">
        <v>127</v>
      </c>
      <c r="E155" s="218" t="s">
        <v>452</v>
      </c>
      <c r="F155" s="219" t="s">
        <v>453</v>
      </c>
      <c r="G155" s="220" t="s">
        <v>443</v>
      </c>
      <c r="H155" s="221">
        <v>0.876</v>
      </c>
      <c r="I155" s="222"/>
      <c r="J155" s="223">
        <f>ROUND(I155*H155,0)</f>
        <v>0</v>
      </c>
      <c r="K155" s="224"/>
      <c r="L155" s="42"/>
      <c r="M155" s="225" t="s">
        <v>1</v>
      </c>
      <c r="N155" s="226" t="s">
        <v>41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9" t="s">
        <v>141</v>
      </c>
      <c r="AT155" s="229" t="s">
        <v>127</v>
      </c>
      <c r="AU155" s="229" t="s">
        <v>85</v>
      </c>
      <c r="AY155" s="15" t="s">
        <v>124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5" t="s">
        <v>6</v>
      </c>
      <c r="BK155" s="230">
        <f>ROUND(I155*H155,0)</f>
        <v>0</v>
      </c>
      <c r="BL155" s="15" t="s">
        <v>141</v>
      </c>
      <c r="BM155" s="229" t="s">
        <v>454</v>
      </c>
    </row>
    <row r="156" s="12" customFormat="1" ht="22.8" customHeight="1">
      <c r="A156" s="12"/>
      <c r="B156" s="201"/>
      <c r="C156" s="202"/>
      <c r="D156" s="203" t="s">
        <v>75</v>
      </c>
      <c r="E156" s="215" t="s">
        <v>455</v>
      </c>
      <c r="F156" s="215" t="s">
        <v>456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P157</f>
        <v>0</v>
      </c>
      <c r="Q156" s="209"/>
      <c r="R156" s="210">
        <f>R157</f>
        <v>0</v>
      </c>
      <c r="S156" s="209"/>
      <c r="T156" s="211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6</v>
      </c>
      <c r="AT156" s="213" t="s">
        <v>75</v>
      </c>
      <c r="AU156" s="213" t="s">
        <v>6</v>
      </c>
      <c r="AY156" s="212" t="s">
        <v>124</v>
      </c>
      <c r="BK156" s="214">
        <f>BK157</f>
        <v>0</v>
      </c>
    </row>
    <row r="157" s="2" customFormat="1" ht="16.5" customHeight="1">
      <c r="A157" s="36"/>
      <c r="B157" s="37"/>
      <c r="C157" s="217" t="s">
        <v>208</v>
      </c>
      <c r="D157" s="217" t="s">
        <v>127</v>
      </c>
      <c r="E157" s="218" t="s">
        <v>457</v>
      </c>
      <c r="F157" s="219" t="s">
        <v>458</v>
      </c>
      <c r="G157" s="220" t="s">
        <v>443</v>
      </c>
      <c r="H157" s="221">
        <v>0.41199999999999998</v>
      </c>
      <c r="I157" s="222"/>
      <c r="J157" s="223">
        <f>ROUND(I157*H157,0)</f>
        <v>0</v>
      </c>
      <c r="K157" s="224"/>
      <c r="L157" s="42"/>
      <c r="M157" s="225" t="s">
        <v>1</v>
      </c>
      <c r="N157" s="226" t="s">
        <v>41</v>
      </c>
      <c r="O157" s="89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9" t="s">
        <v>141</v>
      </c>
      <c r="AT157" s="229" t="s">
        <v>127</v>
      </c>
      <c r="AU157" s="229" t="s">
        <v>85</v>
      </c>
      <c r="AY157" s="15" t="s">
        <v>124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5" t="s">
        <v>6</v>
      </c>
      <c r="BK157" s="230">
        <f>ROUND(I157*H157,0)</f>
        <v>0</v>
      </c>
      <c r="BL157" s="15" t="s">
        <v>141</v>
      </c>
      <c r="BM157" s="229" t="s">
        <v>459</v>
      </c>
    </row>
    <row r="158" s="12" customFormat="1" ht="25.92" customHeight="1">
      <c r="A158" s="12"/>
      <c r="B158" s="201"/>
      <c r="C158" s="202"/>
      <c r="D158" s="203" t="s">
        <v>75</v>
      </c>
      <c r="E158" s="204" t="s">
        <v>123</v>
      </c>
      <c r="F158" s="204" t="s">
        <v>460</v>
      </c>
      <c r="G158" s="202"/>
      <c r="H158" s="202"/>
      <c r="I158" s="205"/>
      <c r="J158" s="206">
        <f>BK158</f>
        <v>0</v>
      </c>
      <c r="K158" s="202"/>
      <c r="L158" s="207"/>
      <c r="M158" s="208"/>
      <c r="N158" s="209"/>
      <c r="O158" s="209"/>
      <c r="P158" s="210">
        <f>P159+P162+P171+P179+P184+P186</f>
        <v>0</v>
      </c>
      <c r="Q158" s="209"/>
      <c r="R158" s="210">
        <f>R159+R162+R171+R179+R184+R186</f>
        <v>0.18505000000000002</v>
      </c>
      <c r="S158" s="209"/>
      <c r="T158" s="211">
        <f>T159+T162+T171+T179+T184+T186</f>
        <v>0.58610000000000007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2" t="s">
        <v>85</v>
      </c>
      <c r="AT158" s="213" t="s">
        <v>75</v>
      </c>
      <c r="AU158" s="213" t="s">
        <v>76</v>
      </c>
      <c r="AY158" s="212" t="s">
        <v>124</v>
      </c>
      <c r="BK158" s="214">
        <f>BK159+BK162+BK171+BK179+BK184+BK186</f>
        <v>0</v>
      </c>
    </row>
    <row r="159" s="12" customFormat="1" ht="22.8" customHeight="1">
      <c r="A159" s="12"/>
      <c r="B159" s="201"/>
      <c r="C159" s="202"/>
      <c r="D159" s="203" t="s">
        <v>75</v>
      </c>
      <c r="E159" s="215" t="s">
        <v>461</v>
      </c>
      <c r="F159" s="215" t="s">
        <v>462</v>
      </c>
      <c r="G159" s="202"/>
      <c r="H159" s="202"/>
      <c r="I159" s="205"/>
      <c r="J159" s="216">
        <f>BK159</f>
        <v>0</v>
      </c>
      <c r="K159" s="202"/>
      <c r="L159" s="207"/>
      <c r="M159" s="208"/>
      <c r="N159" s="209"/>
      <c r="O159" s="209"/>
      <c r="P159" s="210">
        <f>SUM(P160:P161)</f>
        <v>0</v>
      </c>
      <c r="Q159" s="209"/>
      <c r="R159" s="210">
        <f>SUM(R160:R161)</f>
        <v>0.012659999999999999</v>
      </c>
      <c r="S159" s="209"/>
      <c r="T159" s="211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2" t="s">
        <v>85</v>
      </c>
      <c r="AT159" s="213" t="s">
        <v>75</v>
      </c>
      <c r="AU159" s="213" t="s">
        <v>6</v>
      </c>
      <c r="AY159" s="212" t="s">
        <v>124</v>
      </c>
      <c r="BK159" s="214">
        <f>SUM(BK160:BK161)</f>
        <v>0</v>
      </c>
    </row>
    <row r="160" s="2" customFormat="1" ht="24.15" customHeight="1">
      <c r="A160" s="36"/>
      <c r="B160" s="37"/>
      <c r="C160" s="217" t="s">
        <v>7</v>
      </c>
      <c r="D160" s="217" t="s">
        <v>127</v>
      </c>
      <c r="E160" s="218" t="s">
        <v>463</v>
      </c>
      <c r="F160" s="219" t="s">
        <v>464</v>
      </c>
      <c r="G160" s="220" t="s">
        <v>465</v>
      </c>
      <c r="H160" s="221">
        <v>1</v>
      </c>
      <c r="I160" s="222"/>
      <c r="J160" s="223">
        <f>ROUND(I160*H160,0)</f>
        <v>0</v>
      </c>
      <c r="K160" s="224"/>
      <c r="L160" s="42"/>
      <c r="M160" s="225" t="s">
        <v>1</v>
      </c>
      <c r="N160" s="226" t="s">
        <v>41</v>
      </c>
      <c r="O160" s="89"/>
      <c r="P160" s="227">
        <f>O160*H160</f>
        <v>0</v>
      </c>
      <c r="Q160" s="227">
        <v>0.012659999999999999</v>
      </c>
      <c r="R160" s="227">
        <f>Q160*H160</f>
        <v>0.012659999999999999</v>
      </c>
      <c r="S160" s="227">
        <v>0</v>
      </c>
      <c r="T160" s="22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9" t="s">
        <v>192</v>
      </c>
      <c r="AT160" s="229" t="s">
        <v>127</v>
      </c>
      <c r="AU160" s="229" t="s">
        <v>85</v>
      </c>
      <c r="AY160" s="15" t="s">
        <v>124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5" t="s">
        <v>6</v>
      </c>
      <c r="BK160" s="230">
        <f>ROUND(I160*H160,0)</f>
        <v>0</v>
      </c>
      <c r="BL160" s="15" t="s">
        <v>192</v>
      </c>
      <c r="BM160" s="229" t="s">
        <v>466</v>
      </c>
    </row>
    <row r="161" s="2" customFormat="1" ht="24.15" customHeight="1">
      <c r="A161" s="36"/>
      <c r="B161" s="37"/>
      <c r="C161" s="217" t="s">
        <v>217</v>
      </c>
      <c r="D161" s="217" t="s">
        <v>127</v>
      </c>
      <c r="E161" s="218" t="s">
        <v>467</v>
      </c>
      <c r="F161" s="219" t="s">
        <v>468</v>
      </c>
      <c r="G161" s="220" t="s">
        <v>443</v>
      </c>
      <c r="H161" s="221">
        <v>0.012999999999999999</v>
      </c>
      <c r="I161" s="222"/>
      <c r="J161" s="223">
        <f>ROUND(I161*H161,0)</f>
        <v>0</v>
      </c>
      <c r="K161" s="224"/>
      <c r="L161" s="42"/>
      <c r="M161" s="225" t="s">
        <v>1</v>
      </c>
      <c r="N161" s="226" t="s">
        <v>41</v>
      </c>
      <c r="O161" s="89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9" t="s">
        <v>192</v>
      </c>
      <c r="AT161" s="229" t="s">
        <v>127</v>
      </c>
      <c r="AU161" s="229" t="s">
        <v>85</v>
      </c>
      <c r="AY161" s="15" t="s">
        <v>124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5" t="s">
        <v>6</v>
      </c>
      <c r="BK161" s="230">
        <f>ROUND(I161*H161,0)</f>
        <v>0</v>
      </c>
      <c r="BL161" s="15" t="s">
        <v>192</v>
      </c>
      <c r="BM161" s="229" t="s">
        <v>469</v>
      </c>
    </row>
    <row r="162" s="12" customFormat="1" ht="22.8" customHeight="1">
      <c r="A162" s="12"/>
      <c r="B162" s="201"/>
      <c r="C162" s="202"/>
      <c r="D162" s="203" t="s">
        <v>75</v>
      </c>
      <c r="E162" s="215" t="s">
        <v>470</v>
      </c>
      <c r="F162" s="215" t="s">
        <v>471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SUM(P163:P170)</f>
        <v>0</v>
      </c>
      <c r="Q162" s="209"/>
      <c r="R162" s="210">
        <f>SUM(R163:R170)</f>
        <v>0.019050000000000001</v>
      </c>
      <c r="S162" s="209"/>
      <c r="T162" s="211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2" t="s">
        <v>85</v>
      </c>
      <c r="AT162" s="213" t="s">
        <v>75</v>
      </c>
      <c r="AU162" s="213" t="s">
        <v>6</v>
      </c>
      <c r="AY162" s="212" t="s">
        <v>124</v>
      </c>
      <c r="BK162" s="214">
        <f>SUM(BK163:BK170)</f>
        <v>0</v>
      </c>
    </row>
    <row r="163" s="2" customFormat="1" ht="21.75" customHeight="1">
      <c r="A163" s="36"/>
      <c r="B163" s="37"/>
      <c r="C163" s="217" t="s">
        <v>222</v>
      </c>
      <c r="D163" s="217" t="s">
        <v>127</v>
      </c>
      <c r="E163" s="218" t="s">
        <v>472</v>
      </c>
      <c r="F163" s="219" t="s">
        <v>473</v>
      </c>
      <c r="G163" s="220" t="s">
        <v>391</v>
      </c>
      <c r="H163" s="221">
        <v>50</v>
      </c>
      <c r="I163" s="222"/>
      <c r="J163" s="223">
        <f>ROUND(I163*H163,0)</f>
        <v>0</v>
      </c>
      <c r="K163" s="224"/>
      <c r="L163" s="42"/>
      <c r="M163" s="225" t="s">
        <v>1</v>
      </c>
      <c r="N163" s="226" t="s">
        <v>41</v>
      </c>
      <c r="O163" s="89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9" t="s">
        <v>192</v>
      </c>
      <c r="AT163" s="229" t="s">
        <v>127</v>
      </c>
      <c r="AU163" s="229" t="s">
        <v>85</v>
      </c>
      <c r="AY163" s="15" t="s">
        <v>124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5" t="s">
        <v>6</v>
      </c>
      <c r="BK163" s="230">
        <f>ROUND(I163*H163,0)</f>
        <v>0</v>
      </c>
      <c r="BL163" s="15" t="s">
        <v>192</v>
      </c>
      <c r="BM163" s="229" t="s">
        <v>474</v>
      </c>
    </row>
    <row r="164" s="2" customFormat="1" ht="24.15" customHeight="1">
      <c r="A164" s="36"/>
      <c r="B164" s="37"/>
      <c r="C164" s="231" t="s">
        <v>226</v>
      </c>
      <c r="D164" s="231" t="s">
        <v>218</v>
      </c>
      <c r="E164" s="232" t="s">
        <v>475</v>
      </c>
      <c r="F164" s="233" t="s">
        <v>476</v>
      </c>
      <c r="G164" s="234" t="s">
        <v>391</v>
      </c>
      <c r="H164" s="235">
        <v>55</v>
      </c>
      <c r="I164" s="236"/>
      <c r="J164" s="237">
        <f>ROUND(I164*H164,0)</f>
        <v>0</v>
      </c>
      <c r="K164" s="238"/>
      <c r="L164" s="239"/>
      <c r="M164" s="240" t="s">
        <v>1</v>
      </c>
      <c r="N164" s="241" t="s">
        <v>41</v>
      </c>
      <c r="O164" s="89"/>
      <c r="P164" s="227">
        <f>O164*H164</f>
        <v>0</v>
      </c>
      <c r="Q164" s="227">
        <v>0.00017000000000000001</v>
      </c>
      <c r="R164" s="227">
        <f>Q164*H164</f>
        <v>0.0093500000000000007</v>
      </c>
      <c r="S164" s="227">
        <v>0</v>
      </c>
      <c r="T164" s="22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9" t="s">
        <v>259</v>
      </c>
      <c r="AT164" s="229" t="s">
        <v>218</v>
      </c>
      <c r="AU164" s="229" t="s">
        <v>85</v>
      </c>
      <c r="AY164" s="15" t="s">
        <v>124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5" t="s">
        <v>6</v>
      </c>
      <c r="BK164" s="230">
        <f>ROUND(I164*H164,0)</f>
        <v>0</v>
      </c>
      <c r="BL164" s="15" t="s">
        <v>192</v>
      </c>
      <c r="BM164" s="229" t="s">
        <v>477</v>
      </c>
    </row>
    <row r="165" s="13" customFormat="1">
      <c r="A165" s="13"/>
      <c r="B165" s="247"/>
      <c r="C165" s="248"/>
      <c r="D165" s="249" t="s">
        <v>428</v>
      </c>
      <c r="E165" s="248"/>
      <c r="F165" s="251" t="s">
        <v>478</v>
      </c>
      <c r="G165" s="248"/>
      <c r="H165" s="252">
        <v>55</v>
      </c>
      <c r="I165" s="253"/>
      <c r="J165" s="248"/>
      <c r="K165" s="248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428</v>
      </c>
      <c r="AU165" s="258" t="s">
        <v>85</v>
      </c>
      <c r="AV165" s="13" t="s">
        <v>85</v>
      </c>
      <c r="AW165" s="13" t="s">
        <v>4</v>
      </c>
      <c r="AX165" s="13" t="s">
        <v>6</v>
      </c>
      <c r="AY165" s="258" t="s">
        <v>124</v>
      </c>
    </row>
    <row r="166" s="2" customFormat="1" ht="33" customHeight="1">
      <c r="A166" s="36"/>
      <c r="B166" s="37"/>
      <c r="C166" s="231" t="s">
        <v>230</v>
      </c>
      <c r="D166" s="231" t="s">
        <v>218</v>
      </c>
      <c r="E166" s="232" t="s">
        <v>479</v>
      </c>
      <c r="F166" s="233" t="s">
        <v>480</v>
      </c>
      <c r="G166" s="234" t="s">
        <v>257</v>
      </c>
      <c r="H166" s="235">
        <v>150</v>
      </c>
      <c r="I166" s="236"/>
      <c r="J166" s="237">
        <f>ROUND(I166*H166,0)</f>
        <v>0</v>
      </c>
      <c r="K166" s="238"/>
      <c r="L166" s="239"/>
      <c r="M166" s="240" t="s">
        <v>1</v>
      </c>
      <c r="N166" s="241" t="s">
        <v>41</v>
      </c>
      <c r="O166" s="89"/>
      <c r="P166" s="227">
        <f>O166*H166</f>
        <v>0</v>
      </c>
      <c r="Q166" s="227">
        <v>5.0000000000000002E-05</v>
      </c>
      <c r="R166" s="227">
        <f>Q166*H166</f>
        <v>0.0075000000000000006</v>
      </c>
      <c r="S166" s="227">
        <v>0</v>
      </c>
      <c r="T166" s="22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9" t="s">
        <v>259</v>
      </c>
      <c r="AT166" s="229" t="s">
        <v>218</v>
      </c>
      <c r="AU166" s="229" t="s">
        <v>85</v>
      </c>
      <c r="AY166" s="15" t="s">
        <v>124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5" t="s">
        <v>6</v>
      </c>
      <c r="BK166" s="230">
        <f>ROUND(I166*H166,0)</f>
        <v>0</v>
      </c>
      <c r="BL166" s="15" t="s">
        <v>192</v>
      </c>
      <c r="BM166" s="229" t="s">
        <v>481</v>
      </c>
    </row>
    <row r="167" s="13" customFormat="1">
      <c r="A167" s="13"/>
      <c r="B167" s="247"/>
      <c r="C167" s="248"/>
      <c r="D167" s="249" t="s">
        <v>428</v>
      </c>
      <c r="E167" s="248"/>
      <c r="F167" s="251" t="s">
        <v>482</v>
      </c>
      <c r="G167" s="248"/>
      <c r="H167" s="252">
        <v>150</v>
      </c>
      <c r="I167" s="253"/>
      <c r="J167" s="248"/>
      <c r="K167" s="248"/>
      <c r="L167" s="254"/>
      <c r="M167" s="255"/>
      <c r="N167" s="256"/>
      <c r="O167" s="256"/>
      <c r="P167" s="256"/>
      <c r="Q167" s="256"/>
      <c r="R167" s="256"/>
      <c r="S167" s="256"/>
      <c r="T167" s="25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8" t="s">
        <v>428</v>
      </c>
      <c r="AU167" s="258" t="s">
        <v>85</v>
      </c>
      <c r="AV167" s="13" t="s">
        <v>85</v>
      </c>
      <c r="AW167" s="13" t="s">
        <v>4</v>
      </c>
      <c r="AX167" s="13" t="s">
        <v>6</v>
      </c>
      <c r="AY167" s="258" t="s">
        <v>124</v>
      </c>
    </row>
    <row r="168" s="2" customFormat="1" ht="24.15" customHeight="1">
      <c r="A168" s="36"/>
      <c r="B168" s="37"/>
      <c r="C168" s="231" t="s">
        <v>234</v>
      </c>
      <c r="D168" s="231" t="s">
        <v>218</v>
      </c>
      <c r="E168" s="232" t="s">
        <v>483</v>
      </c>
      <c r="F168" s="233" t="s">
        <v>484</v>
      </c>
      <c r="G168" s="234" t="s">
        <v>257</v>
      </c>
      <c r="H168" s="235">
        <v>220</v>
      </c>
      <c r="I168" s="236"/>
      <c r="J168" s="237">
        <f>ROUND(I168*H168,0)</f>
        <v>0</v>
      </c>
      <c r="K168" s="238"/>
      <c r="L168" s="239"/>
      <c r="M168" s="240" t="s">
        <v>1</v>
      </c>
      <c r="N168" s="241" t="s">
        <v>41</v>
      </c>
      <c r="O168" s="89"/>
      <c r="P168" s="227">
        <f>O168*H168</f>
        <v>0</v>
      </c>
      <c r="Q168" s="227">
        <v>1.0000000000000001E-05</v>
      </c>
      <c r="R168" s="227">
        <f>Q168*H168</f>
        <v>0.0022000000000000001</v>
      </c>
      <c r="S168" s="227">
        <v>0</v>
      </c>
      <c r="T168" s="22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9" t="s">
        <v>259</v>
      </c>
      <c r="AT168" s="229" t="s">
        <v>218</v>
      </c>
      <c r="AU168" s="229" t="s">
        <v>85</v>
      </c>
      <c r="AY168" s="15" t="s">
        <v>124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5" t="s">
        <v>6</v>
      </c>
      <c r="BK168" s="230">
        <f>ROUND(I168*H168,0)</f>
        <v>0</v>
      </c>
      <c r="BL168" s="15" t="s">
        <v>192</v>
      </c>
      <c r="BM168" s="229" t="s">
        <v>485</v>
      </c>
    </row>
    <row r="169" s="13" customFormat="1">
      <c r="A169" s="13"/>
      <c r="B169" s="247"/>
      <c r="C169" s="248"/>
      <c r="D169" s="249" t="s">
        <v>428</v>
      </c>
      <c r="E169" s="248"/>
      <c r="F169" s="251" t="s">
        <v>486</v>
      </c>
      <c r="G169" s="248"/>
      <c r="H169" s="252">
        <v>220</v>
      </c>
      <c r="I169" s="253"/>
      <c r="J169" s="248"/>
      <c r="K169" s="248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428</v>
      </c>
      <c r="AU169" s="258" t="s">
        <v>85</v>
      </c>
      <c r="AV169" s="13" t="s">
        <v>85</v>
      </c>
      <c r="AW169" s="13" t="s">
        <v>4</v>
      </c>
      <c r="AX169" s="13" t="s">
        <v>6</v>
      </c>
      <c r="AY169" s="258" t="s">
        <v>124</v>
      </c>
    </row>
    <row r="170" s="2" customFormat="1" ht="24.15" customHeight="1">
      <c r="A170" s="36"/>
      <c r="B170" s="37"/>
      <c r="C170" s="217" t="s">
        <v>238</v>
      </c>
      <c r="D170" s="217" t="s">
        <v>127</v>
      </c>
      <c r="E170" s="218" t="s">
        <v>487</v>
      </c>
      <c r="F170" s="219" t="s">
        <v>488</v>
      </c>
      <c r="G170" s="220" t="s">
        <v>443</v>
      </c>
      <c r="H170" s="221">
        <v>0.019</v>
      </c>
      <c r="I170" s="222"/>
      <c r="J170" s="223">
        <f>ROUND(I170*H170,0)</f>
        <v>0</v>
      </c>
      <c r="K170" s="224"/>
      <c r="L170" s="42"/>
      <c r="M170" s="225" t="s">
        <v>1</v>
      </c>
      <c r="N170" s="226" t="s">
        <v>41</v>
      </c>
      <c r="O170" s="89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9" t="s">
        <v>192</v>
      </c>
      <c r="AT170" s="229" t="s">
        <v>127</v>
      </c>
      <c r="AU170" s="229" t="s">
        <v>85</v>
      </c>
      <c r="AY170" s="15" t="s">
        <v>124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5" t="s">
        <v>6</v>
      </c>
      <c r="BK170" s="230">
        <f>ROUND(I170*H170,0)</f>
        <v>0</v>
      </c>
      <c r="BL170" s="15" t="s">
        <v>192</v>
      </c>
      <c r="BM170" s="229" t="s">
        <v>489</v>
      </c>
    </row>
    <row r="171" s="12" customFormat="1" ht="22.8" customHeight="1">
      <c r="A171" s="12"/>
      <c r="B171" s="201"/>
      <c r="C171" s="202"/>
      <c r="D171" s="203" t="s">
        <v>75</v>
      </c>
      <c r="E171" s="215" t="s">
        <v>490</v>
      </c>
      <c r="F171" s="215" t="s">
        <v>491</v>
      </c>
      <c r="G171" s="202"/>
      <c r="H171" s="202"/>
      <c r="I171" s="205"/>
      <c r="J171" s="216">
        <f>BK171</f>
        <v>0</v>
      </c>
      <c r="K171" s="202"/>
      <c r="L171" s="207"/>
      <c r="M171" s="208"/>
      <c r="N171" s="209"/>
      <c r="O171" s="209"/>
      <c r="P171" s="210">
        <f>SUM(P172:P178)</f>
        <v>0</v>
      </c>
      <c r="Q171" s="209"/>
      <c r="R171" s="210">
        <f>SUM(R172:R178)</f>
        <v>0.085000000000000006</v>
      </c>
      <c r="S171" s="209"/>
      <c r="T171" s="211">
        <f>SUM(T172:T178)</f>
        <v>0.022099999999999998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85</v>
      </c>
      <c r="AT171" s="213" t="s">
        <v>75</v>
      </c>
      <c r="AU171" s="213" t="s">
        <v>6</v>
      </c>
      <c r="AY171" s="212" t="s">
        <v>124</v>
      </c>
      <c r="BK171" s="214">
        <f>SUM(BK172:BK178)</f>
        <v>0</v>
      </c>
    </row>
    <row r="172" s="2" customFormat="1" ht="16.5" customHeight="1">
      <c r="A172" s="36"/>
      <c r="B172" s="37"/>
      <c r="C172" s="217" t="s">
        <v>242</v>
      </c>
      <c r="D172" s="217" t="s">
        <v>127</v>
      </c>
      <c r="E172" s="218" t="s">
        <v>492</v>
      </c>
      <c r="F172" s="219" t="s">
        <v>493</v>
      </c>
      <c r="G172" s="220" t="s">
        <v>257</v>
      </c>
      <c r="H172" s="221">
        <v>13</v>
      </c>
      <c r="I172" s="222"/>
      <c r="J172" s="223">
        <f>ROUND(I172*H172,0)</f>
        <v>0</v>
      </c>
      <c r="K172" s="224"/>
      <c r="L172" s="42"/>
      <c r="M172" s="225" t="s">
        <v>1</v>
      </c>
      <c r="N172" s="226" t="s">
        <v>41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0.0016999999999999999</v>
      </c>
      <c r="T172" s="228">
        <f>S172*H172</f>
        <v>0.022099999999999998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9" t="s">
        <v>192</v>
      </c>
      <c r="AT172" s="229" t="s">
        <v>127</v>
      </c>
      <c r="AU172" s="229" t="s">
        <v>85</v>
      </c>
      <c r="AY172" s="15" t="s">
        <v>124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5" t="s">
        <v>6</v>
      </c>
      <c r="BK172" s="230">
        <f>ROUND(I172*H172,0)</f>
        <v>0</v>
      </c>
      <c r="BL172" s="15" t="s">
        <v>192</v>
      </c>
      <c r="BM172" s="229" t="s">
        <v>494</v>
      </c>
    </row>
    <row r="173" s="2" customFormat="1" ht="16.5" customHeight="1">
      <c r="A173" s="36"/>
      <c r="B173" s="37"/>
      <c r="C173" s="231" t="s">
        <v>246</v>
      </c>
      <c r="D173" s="231" t="s">
        <v>218</v>
      </c>
      <c r="E173" s="232" t="s">
        <v>495</v>
      </c>
      <c r="F173" s="233" t="s">
        <v>496</v>
      </c>
      <c r="G173" s="234" t="s">
        <v>497</v>
      </c>
      <c r="H173" s="235">
        <v>2.2000000000000002</v>
      </c>
      <c r="I173" s="236"/>
      <c r="J173" s="237">
        <f>ROUND(I173*H173,0)</f>
        <v>0</v>
      </c>
      <c r="K173" s="238"/>
      <c r="L173" s="239"/>
      <c r="M173" s="240" t="s">
        <v>1</v>
      </c>
      <c r="N173" s="241" t="s">
        <v>41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9" t="s">
        <v>259</v>
      </c>
      <c r="AT173" s="229" t="s">
        <v>218</v>
      </c>
      <c r="AU173" s="229" t="s">
        <v>85</v>
      </c>
      <c r="AY173" s="15" t="s">
        <v>124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5" t="s">
        <v>6</v>
      </c>
      <c r="BK173" s="230">
        <f>ROUND(I173*H173,0)</f>
        <v>0</v>
      </c>
      <c r="BL173" s="15" t="s">
        <v>192</v>
      </c>
      <c r="BM173" s="229" t="s">
        <v>498</v>
      </c>
    </row>
    <row r="174" s="13" customFormat="1">
      <c r="A174" s="13"/>
      <c r="B174" s="247"/>
      <c r="C174" s="248"/>
      <c r="D174" s="249" t="s">
        <v>428</v>
      </c>
      <c r="E174" s="248"/>
      <c r="F174" s="251" t="s">
        <v>499</v>
      </c>
      <c r="G174" s="248"/>
      <c r="H174" s="252">
        <v>2.2000000000000002</v>
      </c>
      <c r="I174" s="253"/>
      <c r="J174" s="248"/>
      <c r="K174" s="248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428</v>
      </c>
      <c r="AU174" s="258" t="s">
        <v>85</v>
      </c>
      <c r="AV174" s="13" t="s">
        <v>85</v>
      </c>
      <c r="AW174" s="13" t="s">
        <v>4</v>
      </c>
      <c r="AX174" s="13" t="s">
        <v>6</v>
      </c>
      <c r="AY174" s="258" t="s">
        <v>124</v>
      </c>
    </row>
    <row r="175" s="2" customFormat="1" ht="16.5" customHeight="1">
      <c r="A175" s="36"/>
      <c r="B175" s="37"/>
      <c r="C175" s="217" t="s">
        <v>250</v>
      </c>
      <c r="D175" s="217" t="s">
        <v>127</v>
      </c>
      <c r="E175" s="218" t="s">
        <v>500</v>
      </c>
      <c r="F175" s="219" t="s">
        <v>501</v>
      </c>
      <c r="G175" s="220" t="s">
        <v>257</v>
      </c>
      <c r="H175" s="221">
        <v>13</v>
      </c>
      <c r="I175" s="222"/>
      <c r="J175" s="223">
        <f>ROUND(I175*H175,0)</f>
        <v>0</v>
      </c>
      <c r="K175" s="224"/>
      <c r="L175" s="42"/>
      <c r="M175" s="225" t="s">
        <v>1</v>
      </c>
      <c r="N175" s="226" t="s">
        <v>41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9" t="s">
        <v>192</v>
      </c>
      <c r="AT175" s="229" t="s">
        <v>127</v>
      </c>
      <c r="AU175" s="229" t="s">
        <v>85</v>
      </c>
      <c r="AY175" s="15" t="s">
        <v>124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5" t="s">
        <v>6</v>
      </c>
      <c r="BK175" s="230">
        <f>ROUND(I175*H175,0)</f>
        <v>0</v>
      </c>
      <c r="BL175" s="15" t="s">
        <v>192</v>
      </c>
      <c r="BM175" s="229" t="s">
        <v>502</v>
      </c>
    </row>
    <row r="176" s="2" customFormat="1" ht="21.75" customHeight="1">
      <c r="A176" s="36"/>
      <c r="B176" s="37"/>
      <c r="C176" s="231" t="s">
        <v>254</v>
      </c>
      <c r="D176" s="231" t="s">
        <v>218</v>
      </c>
      <c r="E176" s="232" t="s">
        <v>503</v>
      </c>
      <c r="F176" s="233" t="s">
        <v>504</v>
      </c>
      <c r="G176" s="234" t="s">
        <v>443</v>
      </c>
      <c r="H176" s="235">
        <v>0.085000000000000006</v>
      </c>
      <c r="I176" s="236"/>
      <c r="J176" s="237">
        <f>ROUND(I176*H176,0)</f>
        <v>0</v>
      </c>
      <c r="K176" s="238"/>
      <c r="L176" s="239"/>
      <c r="M176" s="240" t="s">
        <v>1</v>
      </c>
      <c r="N176" s="241" t="s">
        <v>41</v>
      </c>
      <c r="O176" s="89"/>
      <c r="P176" s="227">
        <f>O176*H176</f>
        <v>0</v>
      </c>
      <c r="Q176" s="227">
        <v>1</v>
      </c>
      <c r="R176" s="227">
        <f>Q176*H176</f>
        <v>0.085000000000000006</v>
      </c>
      <c r="S176" s="227">
        <v>0</v>
      </c>
      <c r="T176" s="22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9" t="s">
        <v>259</v>
      </c>
      <c r="AT176" s="229" t="s">
        <v>218</v>
      </c>
      <c r="AU176" s="229" t="s">
        <v>85</v>
      </c>
      <c r="AY176" s="15" t="s">
        <v>124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5" t="s">
        <v>6</v>
      </c>
      <c r="BK176" s="230">
        <f>ROUND(I176*H176,0)</f>
        <v>0</v>
      </c>
      <c r="BL176" s="15" t="s">
        <v>192</v>
      </c>
      <c r="BM176" s="229" t="s">
        <v>505</v>
      </c>
    </row>
    <row r="177" s="2" customFormat="1">
      <c r="A177" s="36"/>
      <c r="B177" s="37"/>
      <c r="C177" s="38"/>
      <c r="D177" s="249" t="s">
        <v>506</v>
      </c>
      <c r="E177" s="38"/>
      <c r="F177" s="259" t="s">
        <v>507</v>
      </c>
      <c r="G177" s="38"/>
      <c r="H177" s="38"/>
      <c r="I177" s="260"/>
      <c r="J177" s="38"/>
      <c r="K177" s="38"/>
      <c r="L177" s="42"/>
      <c r="M177" s="261"/>
      <c r="N177" s="262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506</v>
      </c>
      <c r="AU177" s="15" t="s">
        <v>85</v>
      </c>
    </row>
    <row r="178" s="2" customFormat="1" ht="24.15" customHeight="1">
      <c r="A178" s="36"/>
      <c r="B178" s="37"/>
      <c r="C178" s="217" t="s">
        <v>259</v>
      </c>
      <c r="D178" s="217" t="s">
        <v>127</v>
      </c>
      <c r="E178" s="218" t="s">
        <v>508</v>
      </c>
      <c r="F178" s="219" t="s">
        <v>509</v>
      </c>
      <c r="G178" s="220" t="s">
        <v>443</v>
      </c>
      <c r="H178" s="221">
        <v>0.085000000000000006</v>
      </c>
      <c r="I178" s="222"/>
      <c r="J178" s="223">
        <f>ROUND(I178*H178,0)</f>
        <v>0</v>
      </c>
      <c r="K178" s="224"/>
      <c r="L178" s="42"/>
      <c r="M178" s="225" t="s">
        <v>1</v>
      </c>
      <c r="N178" s="226" t="s">
        <v>41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9" t="s">
        <v>192</v>
      </c>
      <c r="AT178" s="229" t="s">
        <v>127</v>
      </c>
      <c r="AU178" s="229" t="s">
        <v>85</v>
      </c>
      <c r="AY178" s="15" t="s">
        <v>124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5" t="s">
        <v>6</v>
      </c>
      <c r="BK178" s="230">
        <f>ROUND(I178*H178,0)</f>
        <v>0</v>
      </c>
      <c r="BL178" s="15" t="s">
        <v>192</v>
      </c>
      <c r="BM178" s="229" t="s">
        <v>510</v>
      </c>
    </row>
    <row r="179" s="12" customFormat="1" ht="22.8" customHeight="1">
      <c r="A179" s="12"/>
      <c r="B179" s="201"/>
      <c r="C179" s="202"/>
      <c r="D179" s="203" t="s">
        <v>75</v>
      </c>
      <c r="E179" s="215" t="s">
        <v>511</v>
      </c>
      <c r="F179" s="215" t="s">
        <v>512</v>
      </c>
      <c r="G179" s="202"/>
      <c r="H179" s="202"/>
      <c r="I179" s="205"/>
      <c r="J179" s="216">
        <f>BK179</f>
        <v>0</v>
      </c>
      <c r="K179" s="202"/>
      <c r="L179" s="207"/>
      <c r="M179" s="208"/>
      <c r="N179" s="209"/>
      <c r="O179" s="209"/>
      <c r="P179" s="210">
        <f>SUM(P180:P183)</f>
        <v>0</v>
      </c>
      <c r="Q179" s="209"/>
      <c r="R179" s="210">
        <f>SUM(R180:R183)</f>
        <v>0.01</v>
      </c>
      <c r="S179" s="209"/>
      <c r="T179" s="211">
        <f>SUM(T180:T183)</f>
        <v>0.54900000000000004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2" t="s">
        <v>85</v>
      </c>
      <c r="AT179" s="213" t="s">
        <v>75</v>
      </c>
      <c r="AU179" s="213" t="s">
        <v>6</v>
      </c>
      <c r="AY179" s="212" t="s">
        <v>124</v>
      </c>
      <c r="BK179" s="214">
        <f>SUM(BK180:BK183)</f>
        <v>0</v>
      </c>
    </row>
    <row r="180" s="2" customFormat="1" ht="24.15" customHeight="1">
      <c r="A180" s="36"/>
      <c r="B180" s="37"/>
      <c r="C180" s="217" t="s">
        <v>263</v>
      </c>
      <c r="D180" s="217" t="s">
        <v>127</v>
      </c>
      <c r="E180" s="218" t="s">
        <v>513</v>
      </c>
      <c r="F180" s="219" t="s">
        <v>514</v>
      </c>
      <c r="G180" s="220" t="s">
        <v>391</v>
      </c>
      <c r="H180" s="221">
        <v>50</v>
      </c>
      <c r="I180" s="222"/>
      <c r="J180" s="223">
        <f>ROUND(I180*H180,0)</f>
        <v>0</v>
      </c>
      <c r="K180" s="224"/>
      <c r="L180" s="42"/>
      <c r="M180" s="225" t="s">
        <v>1</v>
      </c>
      <c r="N180" s="226" t="s">
        <v>41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9" t="s">
        <v>192</v>
      </c>
      <c r="AT180" s="229" t="s">
        <v>127</v>
      </c>
      <c r="AU180" s="229" t="s">
        <v>85</v>
      </c>
      <c r="AY180" s="15" t="s">
        <v>124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5" t="s">
        <v>6</v>
      </c>
      <c r="BK180" s="230">
        <f>ROUND(I180*H180,0)</f>
        <v>0</v>
      </c>
      <c r="BL180" s="15" t="s">
        <v>192</v>
      </c>
      <c r="BM180" s="229" t="s">
        <v>515</v>
      </c>
    </row>
    <row r="181" s="2" customFormat="1" ht="21.75" customHeight="1">
      <c r="A181" s="36"/>
      <c r="B181" s="37"/>
      <c r="C181" s="231" t="s">
        <v>267</v>
      </c>
      <c r="D181" s="231" t="s">
        <v>218</v>
      </c>
      <c r="E181" s="232" t="s">
        <v>516</v>
      </c>
      <c r="F181" s="233" t="s">
        <v>517</v>
      </c>
      <c r="G181" s="234" t="s">
        <v>391</v>
      </c>
      <c r="H181" s="235">
        <v>50</v>
      </c>
      <c r="I181" s="236"/>
      <c r="J181" s="237">
        <f>ROUND(I181*H181,0)</f>
        <v>0</v>
      </c>
      <c r="K181" s="238"/>
      <c r="L181" s="239"/>
      <c r="M181" s="240" t="s">
        <v>1</v>
      </c>
      <c r="N181" s="241" t="s">
        <v>41</v>
      </c>
      <c r="O181" s="89"/>
      <c r="P181" s="227">
        <f>O181*H181</f>
        <v>0</v>
      </c>
      <c r="Q181" s="227">
        <v>0.00020000000000000001</v>
      </c>
      <c r="R181" s="227">
        <f>Q181*H181</f>
        <v>0.01</v>
      </c>
      <c r="S181" s="227">
        <v>0</v>
      </c>
      <c r="T181" s="22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9" t="s">
        <v>259</v>
      </c>
      <c r="AT181" s="229" t="s">
        <v>218</v>
      </c>
      <c r="AU181" s="229" t="s">
        <v>85</v>
      </c>
      <c r="AY181" s="15" t="s">
        <v>124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5" t="s">
        <v>6</v>
      </c>
      <c r="BK181" s="230">
        <f>ROUND(I181*H181,0)</f>
        <v>0</v>
      </c>
      <c r="BL181" s="15" t="s">
        <v>192</v>
      </c>
      <c r="BM181" s="229" t="s">
        <v>518</v>
      </c>
    </row>
    <row r="182" s="2" customFormat="1" ht="21.75" customHeight="1">
      <c r="A182" s="36"/>
      <c r="B182" s="37"/>
      <c r="C182" s="217" t="s">
        <v>271</v>
      </c>
      <c r="D182" s="217" t="s">
        <v>127</v>
      </c>
      <c r="E182" s="218" t="s">
        <v>519</v>
      </c>
      <c r="F182" s="219" t="s">
        <v>520</v>
      </c>
      <c r="G182" s="220" t="s">
        <v>391</v>
      </c>
      <c r="H182" s="221">
        <v>50</v>
      </c>
      <c r="I182" s="222"/>
      <c r="J182" s="223">
        <f>ROUND(I182*H182,0)</f>
        <v>0</v>
      </c>
      <c r="K182" s="224"/>
      <c r="L182" s="42"/>
      <c r="M182" s="225" t="s">
        <v>1</v>
      </c>
      <c r="N182" s="226" t="s">
        <v>41</v>
      </c>
      <c r="O182" s="89"/>
      <c r="P182" s="227">
        <f>O182*H182</f>
        <v>0</v>
      </c>
      <c r="Q182" s="227">
        <v>0</v>
      </c>
      <c r="R182" s="227">
        <f>Q182*H182</f>
        <v>0</v>
      </c>
      <c r="S182" s="227">
        <v>0.01098</v>
      </c>
      <c r="T182" s="228">
        <f>S182*H182</f>
        <v>0.54900000000000004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9" t="s">
        <v>192</v>
      </c>
      <c r="AT182" s="229" t="s">
        <v>127</v>
      </c>
      <c r="AU182" s="229" t="s">
        <v>85</v>
      </c>
      <c r="AY182" s="15" t="s">
        <v>124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5" t="s">
        <v>6</v>
      </c>
      <c r="BK182" s="230">
        <f>ROUND(I182*H182,0)</f>
        <v>0</v>
      </c>
      <c r="BL182" s="15" t="s">
        <v>192</v>
      </c>
      <c r="BM182" s="229" t="s">
        <v>521</v>
      </c>
    </row>
    <row r="183" s="2" customFormat="1" ht="24.15" customHeight="1">
      <c r="A183" s="36"/>
      <c r="B183" s="37"/>
      <c r="C183" s="217" t="s">
        <v>275</v>
      </c>
      <c r="D183" s="217" t="s">
        <v>127</v>
      </c>
      <c r="E183" s="218" t="s">
        <v>522</v>
      </c>
      <c r="F183" s="219" t="s">
        <v>523</v>
      </c>
      <c r="G183" s="220" t="s">
        <v>443</v>
      </c>
      <c r="H183" s="221">
        <v>0.01</v>
      </c>
      <c r="I183" s="222"/>
      <c r="J183" s="223">
        <f>ROUND(I183*H183,0)</f>
        <v>0</v>
      </c>
      <c r="K183" s="224"/>
      <c r="L183" s="42"/>
      <c r="M183" s="225" t="s">
        <v>1</v>
      </c>
      <c r="N183" s="226" t="s">
        <v>41</v>
      </c>
      <c r="O183" s="89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9" t="s">
        <v>192</v>
      </c>
      <c r="AT183" s="229" t="s">
        <v>127</v>
      </c>
      <c r="AU183" s="229" t="s">
        <v>85</v>
      </c>
      <c r="AY183" s="15" t="s">
        <v>124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5" t="s">
        <v>6</v>
      </c>
      <c r="BK183" s="230">
        <f>ROUND(I183*H183,0)</f>
        <v>0</v>
      </c>
      <c r="BL183" s="15" t="s">
        <v>192</v>
      </c>
      <c r="BM183" s="229" t="s">
        <v>524</v>
      </c>
    </row>
    <row r="184" s="12" customFormat="1" ht="22.8" customHeight="1">
      <c r="A184" s="12"/>
      <c r="B184" s="201"/>
      <c r="C184" s="202"/>
      <c r="D184" s="203" t="s">
        <v>75</v>
      </c>
      <c r="E184" s="215" t="s">
        <v>525</v>
      </c>
      <c r="F184" s="215" t="s">
        <v>526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P185</f>
        <v>0</v>
      </c>
      <c r="Q184" s="209"/>
      <c r="R184" s="210">
        <f>R185</f>
        <v>0</v>
      </c>
      <c r="S184" s="209"/>
      <c r="T184" s="211">
        <f>T185</f>
        <v>0.014999999999999999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2" t="s">
        <v>85</v>
      </c>
      <c r="AT184" s="213" t="s">
        <v>75</v>
      </c>
      <c r="AU184" s="213" t="s">
        <v>6</v>
      </c>
      <c r="AY184" s="212" t="s">
        <v>124</v>
      </c>
      <c r="BK184" s="214">
        <f>BK185</f>
        <v>0</v>
      </c>
    </row>
    <row r="185" s="2" customFormat="1" ht="16.5" customHeight="1">
      <c r="A185" s="36"/>
      <c r="B185" s="37"/>
      <c r="C185" s="217" t="s">
        <v>279</v>
      </c>
      <c r="D185" s="217" t="s">
        <v>127</v>
      </c>
      <c r="E185" s="218" t="s">
        <v>527</v>
      </c>
      <c r="F185" s="219" t="s">
        <v>528</v>
      </c>
      <c r="G185" s="220" t="s">
        <v>391</v>
      </c>
      <c r="H185" s="221">
        <v>1.5</v>
      </c>
      <c r="I185" s="222"/>
      <c r="J185" s="223">
        <f>ROUND(I185*H185,0)</f>
        <v>0</v>
      </c>
      <c r="K185" s="224"/>
      <c r="L185" s="42"/>
      <c r="M185" s="225" t="s">
        <v>1</v>
      </c>
      <c r="N185" s="226" t="s">
        <v>41</v>
      </c>
      <c r="O185" s="89"/>
      <c r="P185" s="227">
        <f>O185*H185</f>
        <v>0</v>
      </c>
      <c r="Q185" s="227">
        <v>0</v>
      </c>
      <c r="R185" s="227">
        <f>Q185*H185</f>
        <v>0</v>
      </c>
      <c r="S185" s="227">
        <v>0.01</v>
      </c>
      <c r="T185" s="228">
        <f>S185*H185</f>
        <v>0.014999999999999999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9" t="s">
        <v>192</v>
      </c>
      <c r="AT185" s="229" t="s">
        <v>127</v>
      </c>
      <c r="AU185" s="229" t="s">
        <v>85</v>
      </c>
      <c r="AY185" s="15" t="s">
        <v>124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5" t="s">
        <v>6</v>
      </c>
      <c r="BK185" s="230">
        <f>ROUND(I185*H185,0)</f>
        <v>0</v>
      </c>
      <c r="BL185" s="15" t="s">
        <v>192</v>
      </c>
      <c r="BM185" s="229" t="s">
        <v>529</v>
      </c>
    </row>
    <row r="186" s="12" customFormat="1" ht="22.8" customHeight="1">
      <c r="A186" s="12"/>
      <c r="B186" s="201"/>
      <c r="C186" s="202"/>
      <c r="D186" s="203" t="s">
        <v>75</v>
      </c>
      <c r="E186" s="215" t="s">
        <v>530</v>
      </c>
      <c r="F186" s="215" t="s">
        <v>531</v>
      </c>
      <c r="G186" s="202"/>
      <c r="H186" s="202"/>
      <c r="I186" s="205"/>
      <c r="J186" s="216">
        <f>BK186</f>
        <v>0</v>
      </c>
      <c r="K186" s="202"/>
      <c r="L186" s="207"/>
      <c r="M186" s="208"/>
      <c r="N186" s="209"/>
      <c r="O186" s="209"/>
      <c r="P186" s="210">
        <f>SUM(P187:P198)</f>
        <v>0</v>
      </c>
      <c r="Q186" s="209"/>
      <c r="R186" s="210">
        <f>SUM(R187:R198)</f>
        <v>0.05834000000000001</v>
      </c>
      <c r="S186" s="209"/>
      <c r="T186" s="211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2" t="s">
        <v>85</v>
      </c>
      <c r="AT186" s="213" t="s">
        <v>75</v>
      </c>
      <c r="AU186" s="213" t="s">
        <v>6</v>
      </c>
      <c r="AY186" s="212" t="s">
        <v>124</v>
      </c>
      <c r="BK186" s="214">
        <f>SUM(BK187:BK198)</f>
        <v>0</v>
      </c>
    </row>
    <row r="187" s="2" customFormat="1" ht="24.15" customHeight="1">
      <c r="A187" s="36"/>
      <c r="B187" s="37"/>
      <c r="C187" s="217" t="s">
        <v>283</v>
      </c>
      <c r="D187" s="217" t="s">
        <v>127</v>
      </c>
      <c r="E187" s="218" t="s">
        <v>532</v>
      </c>
      <c r="F187" s="219" t="s">
        <v>533</v>
      </c>
      <c r="G187" s="220" t="s">
        <v>391</v>
      </c>
      <c r="H187" s="221">
        <v>15</v>
      </c>
      <c r="I187" s="222"/>
      <c r="J187" s="223">
        <f>ROUND(I187*H187,0)</f>
        <v>0</v>
      </c>
      <c r="K187" s="224"/>
      <c r="L187" s="42"/>
      <c r="M187" s="225" t="s">
        <v>1</v>
      </c>
      <c r="N187" s="226" t="s">
        <v>41</v>
      </c>
      <c r="O187" s="89"/>
      <c r="P187" s="227">
        <f>O187*H187</f>
        <v>0</v>
      </c>
      <c r="Q187" s="227">
        <v>2.0000000000000002E-05</v>
      </c>
      <c r="R187" s="227">
        <f>Q187*H187</f>
        <v>0.00030000000000000003</v>
      </c>
      <c r="S187" s="227">
        <v>0</v>
      </c>
      <c r="T187" s="22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9" t="s">
        <v>192</v>
      </c>
      <c r="AT187" s="229" t="s">
        <v>127</v>
      </c>
      <c r="AU187" s="229" t="s">
        <v>85</v>
      </c>
      <c r="AY187" s="15" t="s">
        <v>124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5" t="s">
        <v>6</v>
      </c>
      <c r="BK187" s="230">
        <f>ROUND(I187*H187,0)</f>
        <v>0</v>
      </c>
      <c r="BL187" s="15" t="s">
        <v>192</v>
      </c>
      <c r="BM187" s="229" t="s">
        <v>534</v>
      </c>
    </row>
    <row r="188" s="2" customFormat="1" ht="24.15" customHeight="1">
      <c r="A188" s="36"/>
      <c r="B188" s="37"/>
      <c r="C188" s="217" t="s">
        <v>287</v>
      </c>
      <c r="D188" s="217" t="s">
        <v>127</v>
      </c>
      <c r="E188" s="218" t="s">
        <v>535</v>
      </c>
      <c r="F188" s="219" t="s">
        <v>536</v>
      </c>
      <c r="G188" s="220" t="s">
        <v>391</v>
      </c>
      <c r="H188" s="221">
        <v>15</v>
      </c>
      <c r="I188" s="222"/>
      <c r="J188" s="223">
        <f>ROUND(I188*H188,0)</f>
        <v>0</v>
      </c>
      <c r="K188" s="224"/>
      <c r="L188" s="42"/>
      <c r="M188" s="225" t="s">
        <v>1</v>
      </c>
      <c r="N188" s="226" t="s">
        <v>41</v>
      </c>
      <c r="O188" s="89"/>
      <c r="P188" s="227">
        <f>O188*H188</f>
        <v>0</v>
      </c>
      <c r="Q188" s="227">
        <v>0.00017000000000000001</v>
      </c>
      <c r="R188" s="227">
        <f>Q188*H188</f>
        <v>0.0025500000000000002</v>
      </c>
      <c r="S188" s="227">
        <v>0</v>
      </c>
      <c r="T188" s="22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9" t="s">
        <v>192</v>
      </c>
      <c r="AT188" s="229" t="s">
        <v>127</v>
      </c>
      <c r="AU188" s="229" t="s">
        <v>85</v>
      </c>
      <c r="AY188" s="15" t="s">
        <v>124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5" t="s">
        <v>6</v>
      </c>
      <c r="BK188" s="230">
        <f>ROUND(I188*H188,0)</f>
        <v>0</v>
      </c>
      <c r="BL188" s="15" t="s">
        <v>192</v>
      </c>
      <c r="BM188" s="229" t="s">
        <v>537</v>
      </c>
    </row>
    <row r="189" s="2" customFormat="1" ht="16.5" customHeight="1">
      <c r="A189" s="36"/>
      <c r="B189" s="37"/>
      <c r="C189" s="217" t="s">
        <v>291</v>
      </c>
      <c r="D189" s="217" t="s">
        <v>127</v>
      </c>
      <c r="E189" s="218" t="s">
        <v>538</v>
      </c>
      <c r="F189" s="219" t="s">
        <v>539</v>
      </c>
      <c r="G189" s="220" t="s">
        <v>391</v>
      </c>
      <c r="H189" s="221">
        <v>7</v>
      </c>
      <c r="I189" s="222"/>
      <c r="J189" s="223">
        <f>ROUND(I189*H189,0)</f>
        <v>0</v>
      </c>
      <c r="K189" s="224"/>
      <c r="L189" s="42"/>
      <c r="M189" s="225" t="s">
        <v>1</v>
      </c>
      <c r="N189" s="226" t="s">
        <v>41</v>
      </c>
      <c r="O189" s="89"/>
      <c r="P189" s="227">
        <f>O189*H189</f>
        <v>0</v>
      </c>
      <c r="Q189" s="227">
        <v>6.9999999999999994E-05</v>
      </c>
      <c r="R189" s="227">
        <f>Q189*H189</f>
        <v>0.00048999999999999998</v>
      </c>
      <c r="S189" s="227">
        <v>0</v>
      </c>
      <c r="T189" s="22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9" t="s">
        <v>192</v>
      </c>
      <c r="AT189" s="229" t="s">
        <v>127</v>
      </c>
      <c r="AU189" s="229" t="s">
        <v>85</v>
      </c>
      <c r="AY189" s="15" t="s">
        <v>124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5" t="s">
        <v>6</v>
      </c>
      <c r="BK189" s="230">
        <f>ROUND(I189*H189,0)</f>
        <v>0</v>
      </c>
      <c r="BL189" s="15" t="s">
        <v>192</v>
      </c>
      <c r="BM189" s="229" t="s">
        <v>540</v>
      </c>
    </row>
    <row r="190" s="2" customFormat="1" ht="24.15" customHeight="1">
      <c r="A190" s="36"/>
      <c r="B190" s="37"/>
      <c r="C190" s="217" t="s">
        <v>295</v>
      </c>
      <c r="D190" s="217" t="s">
        <v>127</v>
      </c>
      <c r="E190" s="218" t="s">
        <v>541</v>
      </c>
      <c r="F190" s="219" t="s">
        <v>542</v>
      </c>
      <c r="G190" s="220" t="s">
        <v>391</v>
      </c>
      <c r="H190" s="221">
        <v>7</v>
      </c>
      <c r="I190" s="222"/>
      <c r="J190" s="223">
        <f>ROUND(I190*H190,0)</f>
        <v>0</v>
      </c>
      <c r="K190" s="224"/>
      <c r="L190" s="42"/>
      <c r="M190" s="225" t="s">
        <v>1</v>
      </c>
      <c r="N190" s="226" t="s">
        <v>41</v>
      </c>
      <c r="O190" s="89"/>
      <c r="P190" s="227">
        <f>O190*H190</f>
        <v>0</v>
      </c>
      <c r="Q190" s="227">
        <v>6.9999999999999994E-05</v>
      </c>
      <c r="R190" s="227">
        <f>Q190*H190</f>
        <v>0.00048999999999999998</v>
      </c>
      <c r="S190" s="227">
        <v>0</v>
      </c>
      <c r="T190" s="22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9" t="s">
        <v>192</v>
      </c>
      <c r="AT190" s="229" t="s">
        <v>127</v>
      </c>
      <c r="AU190" s="229" t="s">
        <v>85</v>
      </c>
      <c r="AY190" s="15" t="s">
        <v>124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5" t="s">
        <v>6</v>
      </c>
      <c r="BK190" s="230">
        <f>ROUND(I190*H190,0)</f>
        <v>0</v>
      </c>
      <c r="BL190" s="15" t="s">
        <v>192</v>
      </c>
      <c r="BM190" s="229" t="s">
        <v>543</v>
      </c>
    </row>
    <row r="191" s="2" customFormat="1" ht="24.15" customHeight="1">
      <c r="A191" s="36"/>
      <c r="B191" s="37"/>
      <c r="C191" s="217" t="s">
        <v>299</v>
      </c>
      <c r="D191" s="217" t="s">
        <v>127</v>
      </c>
      <c r="E191" s="218" t="s">
        <v>544</v>
      </c>
      <c r="F191" s="219" t="s">
        <v>545</v>
      </c>
      <c r="G191" s="220" t="s">
        <v>391</v>
      </c>
      <c r="H191" s="221">
        <v>7</v>
      </c>
      <c r="I191" s="222"/>
      <c r="J191" s="223">
        <f>ROUND(I191*H191,0)</f>
        <v>0</v>
      </c>
      <c r="K191" s="224"/>
      <c r="L191" s="42"/>
      <c r="M191" s="225" t="s">
        <v>1</v>
      </c>
      <c r="N191" s="226" t="s">
        <v>41</v>
      </c>
      <c r="O191" s="89"/>
      <c r="P191" s="227">
        <f>O191*H191</f>
        <v>0</v>
      </c>
      <c r="Q191" s="227">
        <v>0.00013999999999999999</v>
      </c>
      <c r="R191" s="227">
        <f>Q191*H191</f>
        <v>0.00097999999999999997</v>
      </c>
      <c r="S191" s="227">
        <v>0</v>
      </c>
      <c r="T191" s="22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9" t="s">
        <v>192</v>
      </c>
      <c r="AT191" s="229" t="s">
        <v>127</v>
      </c>
      <c r="AU191" s="229" t="s">
        <v>85</v>
      </c>
      <c r="AY191" s="15" t="s">
        <v>124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5" t="s">
        <v>6</v>
      </c>
      <c r="BK191" s="230">
        <f>ROUND(I191*H191,0)</f>
        <v>0</v>
      </c>
      <c r="BL191" s="15" t="s">
        <v>192</v>
      </c>
      <c r="BM191" s="229" t="s">
        <v>546</v>
      </c>
    </row>
    <row r="192" s="2" customFormat="1" ht="24.15" customHeight="1">
      <c r="A192" s="36"/>
      <c r="B192" s="37"/>
      <c r="C192" s="217" t="s">
        <v>303</v>
      </c>
      <c r="D192" s="217" t="s">
        <v>127</v>
      </c>
      <c r="E192" s="218" t="s">
        <v>547</v>
      </c>
      <c r="F192" s="219" t="s">
        <v>548</v>
      </c>
      <c r="G192" s="220" t="s">
        <v>391</v>
      </c>
      <c r="H192" s="221">
        <v>7</v>
      </c>
      <c r="I192" s="222"/>
      <c r="J192" s="223">
        <f>ROUND(I192*H192,0)</f>
        <v>0</v>
      </c>
      <c r="K192" s="224"/>
      <c r="L192" s="42"/>
      <c r="M192" s="225" t="s">
        <v>1</v>
      </c>
      <c r="N192" s="226" t="s">
        <v>41</v>
      </c>
      <c r="O192" s="89"/>
      <c r="P192" s="227">
        <f>O192*H192</f>
        <v>0</v>
      </c>
      <c r="Q192" s="227">
        <v>9.0000000000000006E-05</v>
      </c>
      <c r="R192" s="227">
        <f>Q192*H192</f>
        <v>0.00063000000000000003</v>
      </c>
      <c r="S192" s="227">
        <v>0</v>
      </c>
      <c r="T192" s="22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9" t="s">
        <v>192</v>
      </c>
      <c r="AT192" s="229" t="s">
        <v>127</v>
      </c>
      <c r="AU192" s="229" t="s">
        <v>85</v>
      </c>
      <c r="AY192" s="15" t="s">
        <v>124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5" t="s">
        <v>6</v>
      </c>
      <c r="BK192" s="230">
        <f>ROUND(I192*H192,0)</f>
        <v>0</v>
      </c>
      <c r="BL192" s="15" t="s">
        <v>192</v>
      </c>
      <c r="BM192" s="229" t="s">
        <v>549</v>
      </c>
    </row>
    <row r="193" s="2" customFormat="1" ht="16.5" customHeight="1">
      <c r="A193" s="36"/>
      <c r="B193" s="37"/>
      <c r="C193" s="217" t="s">
        <v>307</v>
      </c>
      <c r="D193" s="217" t="s">
        <v>127</v>
      </c>
      <c r="E193" s="218" t="s">
        <v>550</v>
      </c>
      <c r="F193" s="219" t="s">
        <v>551</v>
      </c>
      <c r="G193" s="220" t="s">
        <v>391</v>
      </c>
      <c r="H193" s="221">
        <v>10</v>
      </c>
      <c r="I193" s="222"/>
      <c r="J193" s="223">
        <f>ROUND(I193*H193,0)</f>
        <v>0</v>
      </c>
      <c r="K193" s="224"/>
      <c r="L193" s="42"/>
      <c r="M193" s="225" t="s">
        <v>1</v>
      </c>
      <c r="N193" s="226" t="s">
        <v>41</v>
      </c>
      <c r="O193" s="89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9" t="s">
        <v>192</v>
      </c>
      <c r="AT193" s="229" t="s">
        <v>127</v>
      </c>
      <c r="AU193" s="229" t="s">
        <v>85</v>
      </c>
      <c r="AY193" s="15" t="s">
        <v>124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5" t="s">
        <v>6</v>
      </c>
      <c r="BK193" s="230">
        <f>ROUND(I193*H193,0)</f>
        <v>0</v>
      </c>
      <c r="BL193" s="15" t="s">
        <v>192</v>
      </c>
      <c r="BM193" s="229" t="s">
        <v>552</v>
      </c>
    </row>
    <row r="194" s="2" customFormat="1" ht="16.5" customHeight="1">
      <c r="A194" s="36"/>
      <c r="B194" s="37"/>
      <c r="C194" s="217" t="s">
        <v>314</v>
      </c>
      <c r="D194" s="217" t="s">
        <v>127</v>
      </c>
      <c r="E194" s="218" t="s">
        <v>553</v>
      </c>
      <c r="F194" s="219" t="s">
        <v>554</v>
      </c>
      <c r="G194" s="220" t="s">
        <v>391</v>
      </c>
      <c r="H194" s="221">
        <v>15</v>
      </c>
      <c r="I194" s="222"/>
      <c r="J194" s="223">
        <f>ROUND(I194*H194,0)</f>
        <v>0</v>
      </c>
      <c r="K194" s="224"/>
      <c r="L194" s="42"/>
      <c r="M194" s="225" t="s">
        <v>1</v>
      </c>
      <c r="N194" s="226" t="s">
        <v>41</v>
      </c>
      <c r="O194" s="89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9" t="s">
        <v>192</v>
      </c>
      <c r="AT194" s="229" t="s">
        <v>127</v>
      </c>
      <c r="AU194" s="229" t="s">
        <v>85</v>
      </c>
      <c r="AY194" s="15" t="s">
        <v>124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5" t="s">
        <v>6</v>
      </c>
      <c r="BK194" s="230">
        <f>ROUND(I194*H194,0)</f>
        <v>0</v>
      </c>
      <c r="BL194" s="15" t="s">
        <v>192</v>
      </c>
      <c r="BM194" s="229" t="s">
        <v>555</v>
      </c>
    </row>
    <row r="195" s="2" customFormat="1" ht="33" customHeight="1">
      <c r="A195" s="36"/>
      <c r="B195" s="37"/>
      <c r="C195" s="217" t="s">
        <v>319</v>
      </c>
      <c r="D195" s="217" t="s">
        <v>127</v>
      </c>
      <c r="E195" s="218" t="s">
        <v>556</v>
      </c>
      <c r="F195" s="219" t="s">
        <v>557</v>
      </c>
      <c r="G195" s="220" t="s">
        <v>391</v>
      </c>
      <c r="H195" s="221">
        <v>10</v>
      </c>
      <c r="I195" s="222"/>
      <c r="J195" s="223">
        <f>ROUND(I195*H195,0)</f>
        <v>0</v>
      </c>
      <c r="K195" s="224"/>
      <c r="L195" s="42"/>
      <c r="M195" s="225" t="s">
        <v>1</v>
      </c>
      <c r="N195" s="226" t="s">
        <v>41</v>
      </c>
      <c r="O195" s="89"/>
      <c r="P195" s="227">
        <f>O195*H195</f>
        <v>0</v>
      </c>
      <c r="Q195" s="227">
        <v>0.0047200000000000002</v>
      </c>
      <c r="R195" s="227">
        <f>Q195*H195</f>
        <v>0.047200000000000006</v>
      </c>
      <c r="S195" s="227">
        <v>0</v>
      </c>
      <c r="T195" s="22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9" t="s">
        <v>192</v>
      </c>
      <c r="AT195" s="229" t="s">
        <v>127</v>
      </c>
      <c r="AU195" s="229" t="s">
        <v>85</v>
      </c>
      <c r="AY195" s="15" t="s">
        <v>124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5" t="s">
        <v>6</v>
      </c>
      <c r="BK195" s="230">
        <f>ROUND(I195*H195,0)</f>
        <v>0</v>
      </c>
      <c r="BL195" s="15" t="s">
        <v>192</v>
      </c>
      <c r="BM195" s="229" t="s">
        <v>558</v>
      </c>
    </row>
    <row r="196" s="2" customFormat="1" ht="24.15" customHeight="1">
      <c r="A196" s="36"/>
      <c r="B196" s="37"/>
      <c r="C196" s="217" t="s">
        <v>323</v>
      </c>
      <c r="D196" s="217" t="s">
        <v>127</v>
      </c>
      <c r="E196" s="218" t="s">
        <v>559</v>
      </c>
      <c r="F196" s="219" t="s">
        <v>560</v>
      </c>
      <c r="G196" s="220" t="s">
        <v>391</v>
      </c>
      <c r="H196" s="221">
        <v>10</v>
      </c>
      <c r="I196" s="222"/>
      <c r="J196" s="223">
        <f>ROUND(I196*H196,0)</f>
        <v>0</v>
      </c>
      <c r="K196" s="224"/>
      <c r="L196" s="42"/>
      <c r="M196" s="225" t="s">
        <v>1</v>
      </c>
      <c r="N196" s="226" t="s">
        <v>41</v>
      </c>
      <c r="O196" s="89"/>
      <c r="P196" s="227">
        <f>O196*H196</f>
        <v>0</v>
      </c>
      <c r="Q196" s="227">
        <v>0.00010000000000000001</v>
      </c>
      <c r="R196" s="227">
        <f>Q196*H196</f>
        <v>0.001</v>
      </c>
      <c r="S196" s="227">
        <v>0</v>
      </c>
      <c r="T196" s="22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9" t="s">
        <v>192</v>
      </c>
      <c r="AT196" s="229" t="s">
        <v>127</v>
      </c>
      <c r="AU196" s="229" t="s">
        <v>85</v>
      </c>
      <c r="AY196" s="15" t="s">
        <v>124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5" t="s">
        <v>6</v>
      </c>
      <c r="BK196" s="230">
        <f>ROUND(I196*H196,0)</f>
        <v>0</v>
      </c>
      <c r="BL196" s="15" t="s">
        <v>192</v>
      </c>
      <c r="BM196" s="229" t="s">
        <v>561</v>
      </c>
    </row>
    <row r="197" s="2" customFormat="1" ht="24.15" customHeight="1">
      <c r="A197" s="36"/>
      <c r="B197" s="37"/>
      <c r="C197" s="217" t="s">
        <v>153</v>
      </c>
      <c r="D197" s="217" t="s">
        <v>127</v>
      </c>
      <c r="E197" s="218" t="s">
        <v>562</v>
      </c>
      <c r="F197" s="219" t="s">
        <v>563</v>
      </c>
      <c r="G197" s="220" t="s">
        <v>391</v>
      </c>
      <c r="H197" s="221">
        <v>10</v>
      </c>
      <c r="I197" s="222"/>
      <c r="J197" s="223">
        <f>ROUND(I197*H197,0)</f>
        <v>0</v>
      </c>
      <c r="K197" s="224"/>
      <c r="L197" s="42"/>
      <c r="M197" s="225" t="s">
        <v>1</v>
      </c>
      <c r="N197" s="226" t="s">
        <v>41</v>
      </c>
      <c r="O197" s="89"/>
      <c r="P197" s="227">
        <f>O197*H197</f>
        <v>0</v>
      </c>
      <c r="Q197" s="227">
        <v>0.00020000000000000001</v>
      </c>
      <c r="R197" s="227">
        <f>Q197*H197</f>
        <v>0.002</v>
      </c>
      <c r="S197" s="227">
        <v>0</v>
      </c>
      <c r="T197" s="228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9" t="s">
        <v>192</v>
      </c>
      <c r="AT197" s="229" t="s">
        <v>127</v>
      </c>
      <c r="AU197" s="229" t="s">
        <v>85</v>
      </c>
      <c r="AY197" s="15" t="s">
        <v>124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5" t="s">
        <v>6</v>
      </c>
      <c r="BK197" s="230">
        <f>ROUND(I197*H197,0)</f>
        <v>0</v>
      </c>
      <c r="BL197" s="15" t="s">
        <v>192</v>
      </c>
      <c r="BM197" s="229" t="s">
        <v>564</v>
      </c>
    </row>
    <row r="198" s="2" customFormat="1" ht="24.15" customHeight="1">
      <c r="A198" s="36"/>
      <c r="B198" s="37"/>
      <c r="C198" s="217" t="s">
        <v>565</v>
      </c>
      <c r="D198" s="217" t="s">
        <v>127</v>
      </c>
      <c r="E198" s="218" t="s">
        <v>566</v>
      </c>
      <c r="F198" s="219" t="s">
        <v>567</v>
      </c>
      <c r="G198" s="220" t="s">
        <v>391</v>
      </c>
      <c r="H198" s="221">
        <v>10</v>
      </c>
      <c r="I198" s="222"/>
      <c r="J198" s="223">
        <f>ROUND(I198*H198,0)</f>
        <v>0</v>
      </c>
      <c r="K198" s="224"/>
      <c r="L198" s="42"/>
      <c r="M198" s="242" t="s">
        <v>1</v>
      </c>
      <c r="N198" s="243" t="s">
        <v>41</v>
      </c>
      <c r="O198" s="244"/>
      <c r="P198" s="245">
        <f>O198*H198</f>
        <v>0</v>
      </c>
      <c r="Q198" s="245">
        <v>0.00027</v>
      </c>
      <c r="R198" s="245">
        <f>Q198*H198</f>
        <v>0.0027000000000000001</v>
      </c>
      <c r="S198" s="245">
        <v>0</v>
      </c>
      <c r="T198" s="24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9" t="s">
        <v>192</v>
      </c>
      <c r="AT198" s="229" t="s">
        <v>127</v>
      </c>
      <c r="AU198" s="229" t="s">
        <v>85</v>
      </c>
      <c r="AY198" s="15" t="s">
        <v>124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5" t="s">
        <v>6</v>
      </c>
      <c r="BK198" s="230">
        <f>ROUND(I198*H198,0)</f>
        <v>0</v>
      </c>
      <c r="BL198" s="15" t="s">
        <v>192</v>
      </c>
      <c r="BM198" s="229" t="s">
        <v>568</v>
      </c>
    </row>
    <row r="199" s="2" customFormat="1" ht="6.96" customHeight="1">
      <c r="A199" s="36"/>
      <c r="B199" s="64"/>
      <c r="C199" s="65"/>
      <c r="D199" s="65"/>
      <c r="E199" s="65"/>
      <c r="F199" s="65"/>
      <c r="G199" s="65"/>
      <c r="H199" s="65"/>
      <c r="I199" s="65"/>
      <c r="J199" s="65"/>
      <c r="K199" s="65"/>
      <c r="L199" s="42"/>
      <c r="M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</row>
  </sheetData>
  <sheetProtection sheet="1" autoFilter="0" formatColumns="0" formatRows="0" objects="1" scenarios="1" spinCount="100000" saltValue="YhrPlczQUrOY/NqzjLzq4nHYHiwmJt5xKq7mZbsh0wrAC8yX0Ftnhzgy6sGGq24+TOJCgJaIbahLG6T8m3DvZA==" hashValue="GiLxkBSD7hltohRFLFBTAl0J5v1UpFf8YKi/vFmjUqzsQxSSwLAZLFbVggkvh5tW44X9uTY4RRyga01/9dOVjw==" algorithmName="SHA-512" password="CC35"/>
  <autoFilter ref="C128:K19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85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ČOV Krásné Loučky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569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16. 11. 2020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99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34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26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ROUND(J118, -2)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ROUND((SUM(BE118:BE125)),  -2)</f>
        <v>0</v>
      </c>
      <c r="G33" s="36"/>
      <c r="H33" s="36"/>
      <c r="I33" s="153">
        <v>0.20999999999999999</v>
      </c>
      <c r="J33" s="152">
        <f>ROUND(((SUM(BE118:BE125))*I33),  -2)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ROUND((SUM(BF118:BF125)),  -2)</f>
        <v>0</v>
      </c>
      <c r="G34" s="36"/>
      <c r="H34" s="36"/>
      <c r="I34" s="153">
        <v>0.14999999999999999</v>
      </c>
      <c r="J34" s="152">
        <f>ROUND(((SUM(BF118:BF125))*I34),  -2)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ROUND((SUM(BG118:BG125)),  -2)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ROUND((SUM(BH118:BH125)),  -2)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ROUND((SUM(BI118:BI125)),  -2)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100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ČOV Krásné Loučky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ON - Ostatní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Krásné Loučky, Krnov</v>
      </c>
      <c r="G89" s="38"/>
      <c r="H89" s="38"/>
      <c r="I89" s="30" t="s">
        <v>22</v>
      </c>
      <c r="J89" s="77" t="str">
        <f>IF(J12="","",J12)</f>
        <v>16. 11. 2020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30" t="s">
        <v>30</v>
      </c>
      <c r="J91" s="34" t="str">
        <f>E21</f>
        <v xml:space="preserve"> Akvopro,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34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101</v>
      </c>
      <c r="D94" s="174"/>
      <c r="E94" s="174"/>
      <c r="F94" s="174"/>
      <c r="G94" s="174"/>
      <c r="H94" s="174"/>
      <c r="I94" s="174"/>
      <c r="J94" s="175" t="s">
        <v>102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103</v>
      </c>
      <c r="D96" s="38"/>
      <c r="E96" s="38"/>
      <c r="F96" s="38"/>
      <c r="G96" s="38"/>
      <c r="H96" s="38"/>
      <c r="I96" s="38"/>
      <c r="J96" s="108">
        <f>J118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104</v>
      </c>
    </row>
    <row r="97" s="9" customFormat="1" ht="24.96" customHeight="1">
      <c r="A97" s="9"/>
      <c r="B97" s="177"/>
      <c r="C97" s="178"/>
      <c r="D97" s="179" t="s">
        <v>108</v>
      </c>
      <c r="E97" s="180"/>
      <c r="F97" s="180"/>
      <c r="G97" s="180"/>
      <c r="H97" s="180"/>
      <c r="I97" s="180"/>
      <c r="J97" s="181">
        <f>J119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570</v>
      </c>
      <c r="E98" s="186"/>
      <c r="F98" s="186"/>
      <c r="G98" s="186"/>
      <c r="H98" s="186"/>
      <c r="I98" s="186"/>
      <c r="J98" s="187">
        <f>J120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110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6.5" customHeight="1">
      <c r="A108" s="36"/>
      <c r="B108" s="37"/>
      <c r="C108" s="38"/>
      <c r="D108" s="38"/>
      <c r="E108" s="172" t="str">
        <f>E7</f>
        <v>ČOV Krásné Loučky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97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E9</f>
        <v>ON - Ostatní náklady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F12</f>
        <v>Krásné Loučky, Krnov</v>
      </c>
      <c r="G112" s="38"/>
      <c r="H112" s="38"/>
      <c r="I112" s="30" t="s">
        <v>22</v>
      </c>
      <c r="J112" s="77" t="str">
        <f>IF(J12="","",J12)</f>
        <v>16. 11. 2020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E15</f>
        <v xml:space="preserve"> </v>
      </c>
      <c r="G114" s="38"/>
      <c r="H114" s="38"/>
      <c r="I114" s="30" t="s">
        <v>30</v>
      </c>
      <c r="J114" s="34" t="str">
        <f>E21</f>
        <v xml:space="preserve"> Akvopro, s.r.o.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28</v>
      </c>
      <c r="D115" s="38"/>
      <c r="E115" s="38"/>
      <c r="F115" s="25" t="str">
        <f>IF(E18="","",E18)</f>
        <v>Vyplň údaj</v>
      </c>
      <c r="G115" s="38"/>
      <c r="H115" s="38"/>
      <c r="I115" s="30" t="s">
        <v>34</v>
      </c>
      <c r="J115" s="34" t="str">
        <f>E24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9"/>
      <c r="B117" s="190"/>
      <c r="C117" s="191" t="s">
        <v>111</v>
      </c>
      <c r="D117" s="192" t="s">
        <v>61</v>
      </c>
      <c r="E117" s="192" t="s">
        <v>57</v>
      </c>
      <c r="F117" s="192" t="s">
        <v>58</v>
      </c>
      <c r="G117" s="192" t="s">
        <v>112</v>
      </c>
      <c r="H117" s="192" t="s">
        <v>113</v>
      </c>
      <c r="I117" s="192" t="s">
        <v>114</v>
      </c>
      <c r="J117" s="193" t="s">
        <v>102</v>
      </c>
      <c r="K117" s="194" t="s">
        <v>115</v>
      </c>
      <c r="L117" s="195"/>
      <c r="M117" s="98" t="s">
        <v>1</v>
      </c>
      <c r="N117" s="99" t="s">
        <v>40</v>
      </c>
      <c r="O117" s="99" t="s">
        <v>116</v>
      </c>
      <c r="P117" s="99" t="s">
        <v>117</v>
      </c>
      <c r="Q117" s="99" t="s">
        <v>118</v>
      </c>
      <c r="R117" s="99" t="s">
        <v>119</v>
      </c>
      <c r="S117" s="99" t="s">
        <v>120</v>
      </c>
      <c r="T117" s="100" t="s">
        <v>121</v>
      </c>
      <c r="U117" s="189"/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</row>
    <row r="118" s="2" customFormat="1" ht="22.8" customHeight="1">
      <c r="A118" s="36"/>
      <c r="B118" s="37"/>
      <c r="C118" s="105" t="s">
        <v>122</v>
      </c>
      <c r="D118" s="38"/>
      <c r="E118" s="38"/>
      <c r="F118" s="38"/>
      <c r="G118" s="38"/>
      <c r="H118" s="38"/>
      <c r="I118" s="38"/>
      <c r="J118" s="196">
        <f>BK118</f>
        <v>0</v>
      </c>
      <c r="K118" s="38"/>
      <c r="L118" s="42"/>
      <c r="M118" s="101"/>
      <c r="N118" s="197"/>
      <c r="O118" s="102"/>
      <c r="P118" s="198">
        <f>P119</f>
        <v>0</v>
      </c>
      <c r="Q118" s="102"/>
      <c r="R118" s="198">
        <f>R119</f>
        <v>0</v>
      </c>
      <c r="S118" s="102"/>
      <c r="T118" s="199">
        <f>T119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75</v>
      </c>
      <c r="AU118" s="15" t="s">
        <v>104</v>
      </c>
      <c r="BK118" s="200">
        <f>BK119</f>
        <v>0</v>
      </c>
    </row>
    <row r="119" s="12" customFormat="1" ht="25.92" customHeight="1">
      <c r="A119" s="12"/>
      <c r="B119" s="201"/>
      <c r="C119" s="202"/>
      <c r="D119" s="203" t="s">
        <v>75</v>
      </c>
      <c r="E119" s="204" t="s">
        <v>218</v>
      </c>
      <c r="F119" s="204" t="s">
        <v>311</v>
      </c>
      <c r="G119" s="202"/>
      <c r="H119" s="202"/>
      <c r="I119" s="205"/>
      <c r="J119" s="206">
        <f>BK119</f>
        <v>0</v>
      </c>
      <c r="K119" s="202"/>
      <c r="L119" s="207"/>
      <c r="M119" s="208"/>
      <c r="N119" s="209"/>
      <c r="O119" s="209"/>
      <c r="P119" s="210">
        <f>P120</f>
        <v>0</v>
      </c>
      <c r="Q119" s="209"/>
      <c r="R119" s="210">
        <f>R120</f>
        <v>0</v>
      </c>
      <c r="S119" s="209"/>
      <c r="T119" s="21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2" t="s">
        <v>136</v>
      </c>
      <c r="AT119" s="213" t="s">
        <v>75</v>
      </c>
      <c r="AU119" s="213" t="s">
        <v>76</v>
      </c>
      <c r="AY119" s="212" t="s">
        <v>124</v>
      </c>
      <c r="BK119" s="214">
        <f>BK120</f>
        <v>0</v>
      </c>
    </row>
    <row r="120" s="12" customFormat="1" ht="22.8" customHeight="1">
      <c r="A120" s="12"/>
      <c r="B120" s="201"/>
      <c r="C120" s="202"/>
      <c r="D120" s="203" t="s">
        <v>75</v>
      </c>
      <c r="E120" s="215" t="s">
        <v>571</v>
      </c>
      <c r="F120" s="215" t="s">
        <v>572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SUM(P121:P125)</f>
        <v>0</v>
      </c>
      <c r="Q120" s="209"/>
      <c r="R120" s="210">
        <f>SUM(R121:R125)</f>
        <v>0</v>
      </c>
      <c r="S120" s="209"/>
      <c r="T120" s="211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136</v>
      </c>
      <c r="AT120" s="213" t="s">
        <v>75</v>
      </c>
      <c r="AU120" s="213" t="s">
        <v>6</v>
      </c>
      <c r="AY120" s="212" t="s">
        <v>124</v>
      </c>
      <c r="BK120" s="214">
        <f>SUM(BK121:BK125)</f>
        <v>0</v>
      </c>
    </row>
    <row r="121" s="2" customFormat="1" ht="16.5" customHeight="1">
      <c r="A121" s="36"/>
      <c r="B121" s="37"/>
      <c r="C121" s="217" t="s">
        <v>6</v>
      </c>
      <c r="D121" s="217" t="s">
        <v>127</v>
      </c>
      <c r="E121" s="218" t="s">
        <v>573</v>
      </c>
      <c r="F121" s="219" t="s">
        <v>574</v>
      </c>
      <c r="G121" s="220" t="s">
        <v>134</v>
      </c>
      <c r="H121" s="221">
        <v>1</v>
      </c>
      <c r="I121" s="222"/>
      <c r="J121" s="223">
        <f>ROUND(I121*H121,0)</f>
        <v>0</v>
      </c>
      <c r="K121" s="224"/>
      <c r="L121" s="42"/>
      <c r="M121" s="225" t="s">
        <v>1</v>
      </c>
      <c r="N121" s="226" t="s">
        <v>41</v>
      </c>
      <c r="O121" s="89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9" t="s">
        <v>317</v>
      </c>
      <c r="AT121" s="229" t="s">
        <v>127</v>
      </c>
      <c r="AU121" s="229" t="s">
        <v>85</v>
      </c>
      <c r="AY121" s="15" t="s">
        <v>124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5" t="s">
        <v>6</v>
      </c>
      <c r="BK121" s="230">
        <f>ROUND(I121*H121,0)</f>
        <v>0</v>
      </c>
      <c r="BL121" s="15" t="s">
        <v>317</v>
      </c>
      <c r="BM121" s="229" t="s">
        <v>575</v>
      </c>
    </row>
    <row r="122" s="2" customFormat="1" ht="16.5" customHeight="1">
      <c r="A122" s="36"/>
      <c r="B122" s="37"/>
      <c r="C122" s="217" t="s">
        <v>85</v>
      </c>
      <c r="D122" s="217" t="s">
        <v>127</v>
      </c>
      <c r="E122" s="218" t="s">
        <v>576</v>
      </c>
      <c r="F122" s="219" t="s">
        <v>577</v>
      </c>
      <c r="G122" s="220" t="s">
        <v>134</v>
      </c>
      <c r="H122" s="221">
        <v>1</v>
      </c>
      <c r="I122" s="222"/>
      <c r="J122" s="223">
        <f>ROUND(I122*H122,0)</f>
        <v>0</v>
      </c>
      <c r="K122" s="224"/>
      <c r="L122" s="42"/>
      <c r="M122" s="225" t="s">
        <v>1</v>
      </c>
      <c r="N122" s="226" t="s">
        <v>41</v>
      </c>
      <c r="O122" s="89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9" t="s">
        <v>317</v>
      </c>
      <c r="AT122" s="229" t="s">
        <v>127</v>
      </c>
      <c r="AU122" s="229" t="s">
        <v>85</v>
      </c>
      <c r="AY122" s="15" t="s">
        <v>124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5" t="s">
        <v>6</v>
      </c>
      <c r="BK122" s="230">
        <f>ROUND(I122*H122,0)</f>
        <v>0</v>
      </c>
      <c r="BL122" s="15" t="s">
        <v>317</v>
      </c>
      <c r="BM122" s="229" t="s">
        <v>578</v>
      </c>
    </row>
    <row r="123" s="2" customFormat="1" ht="16.5" customHeight="1">
      <c r="A123" s="36"/>
      <c r="B123" s="37"/>
      <c r="C123" s="217" t="s">
        <v>136</v>
      </c>
      <c r="D123" s="217" t="s">
        <v>127</v>
      </c>
      <c r="E123" s="218" t="s">
        <v>579</v>
      </c>
      <c r="F123" s="219" t="s">
        <v>580</v>
      </c>
      <c r="G123" s="220" t="s">
        <v>134</v>
      </c>
      <c r="H123" s="221">
        <v>1</v>
      </c>
      <c r="I123" s="222"/>
      <c r="J123" s="223">
        <f>ROUND(I123*H123,0)</f>
        <v>0</v>
      </c>
      <c r="K123" s="224"/>
      <c r="L123" s="42"/>
      <c r="M123" s="225" t="s">
        <v>1</v>
      </c>
      <c r="N123" s="226" t="s">
        <v>41</v>
      </c>
      <c r="O123" s="89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9" t="s">
        <v>317</v>
      </c>
      <c r="AT123" s="229" t="s">
        <v>127</v>
      </c>
      <c r="AU123" s="229" t="s">
        <v>85</v>
      </c>
      <c r="AY123" s="15" t="s">
        <v>124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5" t="s">
        <v>6</v>
      </c>
      <c r="BK123" s="230">
        <f>ROUND(I123*H123,0)</f>
        <v>0</v>
      </c>
      <c r="BL123" s="15" t="s">
        <v>317</v>
      </c>
      <c r="BM123" s="229" t="s">
        <v>581</v>
      </c>
    </row>
    <row r="124" s="2" customFormat="1" ht="16.5" customHeight="1">
      <c r="A124" s="36"/>
      <c r="B124" s="37"/>
      <c r="C124" s="217" t="s">
        <v>141</v>
      </c>
      <c r="D124" s="217" t="s">
        <v>127</v>
      </c>
      <c r="E124" s="218" t="s">
        <v>582</v>
      </c>
      <c r="F124" s="219" t="s">
        <v>583</v>
      </c>
      <c r="G124" s="220" t="s">
        <v>134</v>
      </c>
      <c r="H124" s="221">
        <v>1</v>
      </c>
      <c r="I124" s="222"/>
      <c r="J124" s="223">
        <f>ROUND(I124*H124,0)</f>
        <v>0</v>
      </c>
      <c r="K124" s="224"/>
      <c r="L124" s="42"/>
      <c r="M124" s="225" t="s">
        <v>1</v>
      </c>
      <c r="N124" s="226" t="s">
        <v>41</v>
      </c>
      <c r="O124" s="89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9" t="s">
        <v>317</v>
      </c>
      <c r="AT124" s="229" t="s">
        <v>127</v>
      </c>
      <c r="AU124" s="229" t="s">
        <v>85</v>
      </c>
      <c r="AY124" s="15" t="s">
        <v>124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5" t="s">
        <v>6</v>
      </c>
      <c r="BK124" s="230">
        <f>ROUND(I124*H124,0)</f>
        <v>0</v>
      </c>
      <c r="BL124" s="15" t="s">
        <v>317</v>
      </c>
      <c r="BM124" s="229" t="s">
        <v>584</v>
      </c>
    </row>
    <row r="125" s="2" customFormat="1" ht="16.5" customHeight="1">
      <c r="A125" s="36"/>
      <c r="B125" s="37"/>
      <c r="C125" s="217" t="s">
        <v>145</v>
      </c>
      <c r="D125" s="217" t="s">
        <v>127</v>
      </c>
      <c r="E125" s="218" t="s">
        <v>585</v>
      </c>
      <c r="F125" s="219" t="s">
        <v>586</v>
      </c>
      <c r="G125" s="220" t="s">
        <v>134</v>
      </c>
      <c r="H125" s="221">
        <v>1</v>
      </c>
      <c r="I125" s="222"/>
      <c r="J125" s="223">
        <f>ROUND(I125*H125,0)</f>
        <v>0</v>
      </c>
      <c r="K125" s="224"/>
      <c r="L125" s="42"/>
      <c r="M125" s="242" t="s">
        <v>1</v>
      </c>
      <c r="N125" s="243" t="s">
        <v>41</v>
      </c>
      <c r="O125" s="244"/>
      <c r="P125" s="245">
        <f>O125*H125</f>
        <v>0</v>
      </c>
      <c r="Q125" s="245">
        <v>0</v>
      </c>
      <c r="R125" s="245">
        <f>Q125*H125</f>
        <v>0</v>
      </c>
      <c r="S125" s="245">
        <v>0</v>
      </c>
      <c r="T125" s="24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9" t="s">
        <v>6</v>
      </c>
      <c r="AT125" s="229" t="s">
        <v>127</v>
      </c>
      <c r="AU125" s="229" t="s">
        <v>85</v>
      </c>
      <c r="AY125" s="15" t="s">
        <v>124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5" t="s">
        <v>6</v>
      </c>
      <c r="BK125" s="230">
        <f>ROUND(I125*H125,0)</f>
        <v>0</v>
      </c>
      <c r="BL125" s="15" t="s">
        <v>6</v>
      </c>
      <c r="BM125" s="229" t="s">
        <v>587</v>
      </c>
    </row>
    <row r="126" s="2" customFormat="1" ht="6.96" customHeight="1">
      <c r="A126" s="36"/>
      <c r="B126" s="64"/>
      <c r="C126" s="65"/>
      <c r="D126" s="65"/>
      <c r="E126" s="65"/>
      <c r="F126" s="65"/>
      <c r="G126" s="65"/>
      <c r="H126" s="65"/>
      <c r="I126" s="65"/>
      <c r="J126" s="65"/>
      <c r="K126" s="65"/>
      <c r="L126" s="42"/>
      <c r="M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</sheetData>
  <sheetProtection sheet="1" autoFilter="0" formatColumns="0" formatRows="0" objects="1" scenarios="1" spinCount="100000" saltValue="lbI/xMIGNRsrhWAwDmbwmtiAoLPSs67hY1r9Q60KTmTBkdpajxDIVz4Rk8LP4fNEM+Hxb+tXn8/bcgIWV9Na6A==" hashValue="7rUqHYQmq0PRGZkb5SH8/mkGWk3iJO33DvjS1pJL+ZI1Wx3E5KTM0gQCQ/xm3n3C71bPkuyKe6v1EqWvlo780g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Vyškovský</dc:creator>
  <cp:lastModifiedBy>Martin Vyškovský</cp:lastModifiedBy>
  <dcterms:created xsi:type="dcterms:W3CDTF">2021-10-22T12:24:02Z</dcterms:created>
  <dcterms:modified xsi:type="dcterms:W3CDTF">2021-10-22T12:24:08Z</dcterms:modified>
</cp:coreProperties>
</file>