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1\CD                 KARNOLA POŽÁR + 1.NP B,C,E 2021\F. SOUPIS PRACÍ, DODÁVEK A SLUŽEB\"/>
    </mc:Choice>
  </mc:AlternateContent>
  <xr:revisionPtr revIDLastSave="0" documentId="8_{6BE7178F-F979-4CF5-931A-923D272F133E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01 21 POZ Pol" sheetId="12" r:id="rId4"/>
    <sheet name="1 02 21 POZ Pol" sheetId="13" r:id="rId5"/>
    <sheet name="1 04 21 CEL Pol" sheetId="14" r:id="rId6"/>
    <sheet name="1 05 21 CEL Pol" sheetId="15" r:id="rId7"/>
    <sheet name="1 05 21 POZ Pol" sheetId="16" r:id="rId8"/>
    <sheet name="1 07 21 CEL Pol" sheetId="17" r:id="rId9"/>
    <sheet name="1 8 21 Pol" sheetId="18" r:id="rId10"/>
    <sheet name="1 9 21 Pol" sheetId="19" r:id="rId11"/>
  </sheets>
  <externalReferences>
    <externalReference r:id="rId12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01 21 POZ Pol'!$1:$7</definedName>
    <definedName name="_xlnm.Print_Titles" localSheetId="4">'1 02 21 POZ Pol'!$1:$7</definedName>
    <definedName name="_xlnm.Print_Titles" localSheetId="5">'1 04 21 CEL Pol'!$1:$7</definedName>
    <definedName name="_xlnm.Print_Titles" localSheetId="6">'1 05 21 CEL Pol'!$1:$7</definedName>
    <definedName name="_xlnm.Print_Titles" localSheetId="7">'1 05 21 POZ Pol'!$1:$7</definedName>
    <definedName name="_xlnm.Print_Titles" localSheetId="8">'1 07 21 CEL Pol'!$1:$7</definedName>
    <definedName name="_xlnm.Print_Titles" localSheetId="9">'1 8 21 Pol'!$1:$7</definedName>
    <definedName name="_xlnm.Print_Titles" localSheetId="10">'1 9 21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01 21 POZ Pol'!$A$1:$X$33</definedName>
    <definedName name="_xlnm.Print_Area" localSheetId="4">'1 02 21 POZ Pol'!$A$1:$X$29</definedName>
    <definedName name="_xlnm.Print_Area" localSheetId="5">'1 04 21 CEL Pol'!$A$1:$X$55</definedName>
    <definedName name="_xlnm.Print_Area" localSheetId="6">'1 05 21 CEL Pol'!$A$1:$X$478</definedName>
    <definedName name="_xlnm.Print_Area" localSheetId="7">'1 05 21 POZ Pol'!$A$1:$X$333</definedName>
    <definedName name="_xlnm.Print_Area" localSheetId="8">'1 07 21 CEL Pol'!$A$1:$X$176</definedName>
    <definedName name="_xlnm.Print_Area" localSheetId="9">'1 8 21 Pol'!$A$1:$X$369</definedName>
    <definedName name="_xlnm.Print_Area" localSheetId="10">'1 9 21 Pol'!$A$1:$X$143</definedName>
    <definedName name="_xlnm.Print_Area" localSheetId="1">Stavba!$A$1:$J$85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" l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16" i="1" s="1"/>
  <c r="I62" i="1"/>
  <c r="I61" i="1"/>
  <c r="I60" i="1"/>
  <c r="I59" i="1"/>
  <c r="I58" i="1"/>
  <c r="I57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42" i="19"/>
  <c r="BA129" i="19"/>
  <c r="G8" i="19"/>
  <c r="V8" i="19"/>
  <c r="G9" i="19"/>
  <c r="M9" i="19" s="1"/>
  <c r="M8" i="19" s="1"/>
  <c r="I9" i="19"/>
  <c r="I8" i="19" s="1"/>
  <c r="K9" i="19"/>
  <c r="K8" i="19" s="1"/>
  <c r="O9" i="19"/>
  <c r="O8" i="19" s="1"/>
  <c r="Q9" i="19"/>
  <c r="Q8" i="19" s="1"/>
  <c r="V9" i="19"/>
  <c r="G12" i="19"/>
  <c r="I12" i="19"/>
  <c r="O12" i="19"/>
  <c r="V12" i="19"/>
  <c r="G13" i="19"/>
  <c r="I13" i="19"/>
  <c r="K13" i="19"/>
  <c r="K12" i="19" s="1"/>
  <c r="M13" i="19"/>
  <c r="M12" i="19" s="1"/>
  <c r="O13" i="19"/>
  <c r="Q13" i="19"/>
  <c r="Q12" i="19" s="1"/>
  <c r="V13" i="19"/>
  <c r="K16" i="19"/>
  <c r="O16" i="19"/>
  <c r="G17" i="19"/>
  <c r="G16" i="19" s="1"/>
  <c r="I17" i="19"/>
  <c r="I16" i="19" s="1"/>
  <c r="K17" i="19"/>
  <c r="M17" i="19"/>
  <c r="M16" i="19" s="1"/>
  <c r="O17" i="19"/>
  <c r="Q17" i="19"/>
  <c r="V17" i="19"/>
  <c r="V16" i="19" s="1"/>
  <c r="G21" i="19"/>
  <c r="M21" i="19" s="1"/>
  <c r="I21" i="19"/>
  <c r="K21" i="19"/>
  <c r="O21" i="19"/>
  <c r="Q21" i="19"/>
  <c r="V21" i="19"/>
  <c r="G24" i="19"/>
  <c r="I24" i="19"/>
  <c r="K24" i="19"/>
  <c r="M24" i="19"/>
  <c r="O24" i="19"/>
  <c r="Q24" i="19"/>
  <c r="Q16" i="19" s="1"/>
  <c r="V24" i="19"/>
  <c r="G27" i="19"/>
  <c r="I27" i="19"/>
  <c r="O27" i="19"/>
  <c r="V27" i="19"/>
  <c r="G28" i="19"/>
  <c r="I28" i="19"/>
  <c r="K28" i="19"/>
  <c r="K27" i="19" s="1"/>
  <c r="M28" i="19"/>
  <c r="M27" i="19" s="1"/>
  <c r="O28" i="19"/>
  <c r="Q28" i="19"/>
  <c r="Q27" i="19" s="1"/>
  <c r="V28" i="19"/>
  <c r="G32" i="19"/>
  <c r="G31" i="19" s="1"/>
  <c r="I32" i="19"/>
  <c r="I31" i="19" s="1"/>
  <c r="K32" i="19"/>
  <c r="M32" i="19"/>
  <c r="O32" i="19"/>
  <c r="Q32" i="19"/>
  <c r="V32" i="19"/>
  <c r="V31" i="19" s="1"/>
  <c r="G38" i="19"/>
  <c r="M38" i="19" s="1"/>
  <c r="I38" i="19"/>
  <c r="K38" i="19"/>
  <c r="K31" i="19" s="1"/>
  <c r="O38" i="19"/>
  <c r="Q38" i="19"/>
  <c r="V38" i="19"/>
  <c r="G43" i="19"/>
  <c r="I43" i="19"/>
  <c r="K43" i="19"/>
  <c r="M43" i="19"/>
  <c r="O43" i="19"/>
  <c r="Q43" i="19"/>
  <c r="Q31" i="19" s="1"/>
  <c r="V43" i="19"/>
  <c r="G46" i="19"/>
  <c r="M46" i="19" s="1"/>
  <c r="I46" i="19"/>
  <c r="K46" i="19"/>
  <c r="O46" i="19"/>
  <c r="O31" i="19" s="1"/>
  <c r="Q46" i="19"/>
  <c r="V46" i="19"/>
  <c r="G49" i="19"/>
  <c r="I49" i="19"/>
  <c r="K49" i="19"/>
  <c r="M49" i="19"/>
  <c r="O49" i="19"/>
  <c r="Q49" i="19"/>
  <c r="V49" i="19"/>
  <c r="G52" i="19"/>
  <c r="M52" i="19" s="1"/>
  <c r="I52" i="19"/>
  <c r="K52" i="19"/>
  <c r="O52" i="19"/>
  <c r="Q52" i="19"/>
  <c r="V52" i="19"/>
  <c r="G62" i="19"/>
  <c r="I62" i="19"/>
  <c r="K62" i="19"/>
  <c r="M62" i="19"/>
  <c r="O62" i="19"/>
  <c r="Q62" i="19"/>
  <c r="V62" i="19"/>
  <c r="G65" i="19"/>
  <c r="M65" i="19" s="1"/>
  <c r="I65" i="19"/>
  <c r="K65" i="19"/>
  <c r="O65" i="19"/>
  <c r="Q65" i="19"/>
  <c r="V65" i="19"/>
  <c r="G71" i="19"/>
  <c r="I71" i="19"/>
  <c r="K71" i="19"/>
  <c r="M71" i="19"/>
  <c r="O71" i="19"/>
  <c r="Q71" i="19"/>
  <c r="V71" i="19"/>
  <c r="G73" i="19"/>
  <c r="M73" i="19" s="1"/>
  <c r="I73" i="19"/>
  <c r="K73" i="19"/>
  <c r="O73" i="19"/>
  <c r="Q73" i="19"/>
  <c r="V73" i="19"/>
  <c r="G78" i="19"/>
  <c r="I78" i="19"/>
  <c r="K78" i="19"/>
  <c r="M78" i="19"/>
  <c r="O78" i="19"/>
  <c r="Q78" i="19"/>
  <c r="V78" i="19"/>
  <c r="G81" i="19"/>
  <c r="M81" i="19" s="1"/>
  <c r="I81" i="19"/>
  <c r="K81" i="19"/>
  <c r="O81" i="19"/>
  <c r="Q81" i="19"/>
  <c r="V81" i="19"/>
  <c r="G85" i="19"/>
  <c r="I85" i="19"/>
  <c r="K85" i="19"/>
  <c r="M85" i="19"/>
  <c r="O85" i="19"/>
  <c r="Q85" i="19"/>
  <c r="V85" i="19"/>
  <c r="V90" i="19"/>
  <c r="G91" i="19"/>
  <c r="I91" i="19"/>
  <c r="I90" i="19" s="1"/>
  <c r="K91" i="19"/>
  <c r="M91" i="19"/>
  <c r="O91" i="19"/>
  <c r="O90" i="19" s="1"/>
  <c r="Q91" i="19"/>
  <c r="Q90" i="19" s="1"/>
  <c r="V91" i="19"/>
  <c r="G94" i="19"/>
  <c r="M94" i="19" s="1"/>
  <c r="I94" i="19"/>
  <c r="K94" i="19"/>
  <c r="O94" i="19"/>
  <c r="Q94" i="19"/>
  <c r="V94" i="19"/>
  <c r="G96" i="19"/>
  <c r="I96" i="19"/>
  <c r="K96" i="19"/>
  <c r="M96" i="19"/>
  <c r="O96" i="19"/>
  <c r="Q96" i="19"/>
  <c r="V96" i="19"/>
  <c r="G101" i="19"/>
  <c r="M101" i="19" s="1"/>
  <c r="I101" i="19"/>
  <c r="K101" i="19"/>
  <c r="K90" i="19" s="1"/>
  <c r="O101" i="19"/>
  <c r="Q101" i="19"/>
  <c r="V101" i="19"/>
  <c r="G105" i="19"/>
  <c r="I105" i="19"/>
  <c r="K105" i="19"/>
  <c r="M105" i="19"/>
  <c r="O105" i="19"/>
  <c r="Q105" i="19"/>
  <c r="V105" i="19"/>
  <c r="G108" i="19"/>
  <c r="G90" i="19" s="1"/>
  <c r="I108" i="19"/>
  <c r="K108" i="19"/>
  <c r="O108" i="19"/>
  <c r="Q108" i="19"/>
  <c r="V108" i="19"/>
  <c r="G114" i="19"/>
  <c r="I114" i="19"/>
  <c r="K114" i="19"/>
  <c r="M114" i="19"/>
  <c r="O114" i="19"/>
  <c r="Q114" i="19"/>
  <c r="V114" i="19"/>
  <c r="G117" i="19"/>
  <c r="M117" i="19" s="1"/>
  <c r="I117" i="19"/>
  <c r="K117" i="19"/>
  <c r="O117" i="19"/>
  <c r="Q117" i="19"/>
  <c r="V117" i="19"/>
  <c r="G120" i="19"/>
  <c r="I120" i="19"/>
  <c r="K120" i="19"/>
  <c r="M120" i="19"/>
  <c r="O120" i="19"/>
  <c r="Q120" i="19"/>
  <c r="V120" i="19"/>
  <c r="G124" i="19"/>
  <c r="G123" i="19" s="1"/>
  <c r="I124" i="19"/>
  <c r="I123" i="19" s="1"/>
  <c r="K124" i="19"/>
  <c r="M124" i="19"/>
  <c r="O124" i="19"/>
  <c r="Q124" i="19"/>
  <c r="V124" i="19"/>
  <c r="V123" i="19" s="1"/>
  <c r="G126" i="19"/>
  <c r="M126" i="19" s="1"/>
  <c r="I126" i="19"/>
  <c r="K126" i="19"/>
  <c r="O126" i="19"/>
  <c r="Q126" i="19"/>
  <c r="V126" i="19"/>
  <c r="G128" i="19"/>
  <c r="I128" i="19"/>
  <c r="K128" i="19"/>
  <c r="M128" i="19"/>
  <c r="O128" i="19"/>
  <c r="Q128" i="19"/>
  <c r="Q123" i="19" s="1"/>
  <c r="V128" i="19"/>
  <c r="G131" i="19"/>
  <c r="M131" i="19" s="1"/>
  <c r="I131" i="19"/>
  <c r="K131" i="19"/>
  <c r="O131" i="19"/>
  <c r="O123" i="19" s="1"/>
  <c r="Q131" i="19"/>
  <c r="V131" i="19"/>
  <c r="G133" i="19"/>
  <c r="I133" i="19"/>
  <c r="K133" i="19"/>
  <c r="M133" i="19"/>
  <c r="O133" i="19"/>
  <c r="Q133" i="19"/>
  <c r="V133" i="19"/>
  <c r="G135" i="19"/>
  <c r="M135" i="19" s="1"/>
  <c r="I135" i="19"/>
  <c r="K135" i="19"/>
  <c r="K123" i="19" s="1"/>
  <c r="O135" i="19"/>
  <c r="Q135" i="19"/>
  <c r="V135" i="19"/>
  <c r="G137" i="19"/>
  <c r="I137" i="19"/>
  <c r="K137" i="19"/>
  <c r="M137" i="19"/>
  <c r="O137" i="19"/>
  <c r="Q137" i="19"/>
  <c r="V137" i="19"/>
  <c r="G139" i="19"/>
  <c r="AF142" i="19" s="1"/>
  <c r="I139" i="19"/>
  <c r="K139" i="19"/>
  <c r="O139" i="19"/>
  <c r="Q139" i="19"/>
  <c r="V139" i="19"/>
  <c r="AE142" i="19"/>
  <c r="G368" i="18"/>
  <c r="BA355" i="18"/>
  <c r="BA323" i="18"/>
  <c r="BA254" i="18"/>
  <c r="BA244" i="18"/>
  <c r="G8" i="18"/>
  <c r="V8" i="18"/>
  <c r="G9" i="18"/>
  <c r="M9" i="18" s="1"/>
  <c r="M8" i="18" s="1"/>
  <c r="I9" i="18"/>
  <c r="I8" i="18" s="1"/>
  <c r="K9" i="18"/>
  <c r="O9" i="18"/>
  <c r="O8" i="18" s="1"/>
  <c r="Q9" i="18"/>
  <c r="Q8" i="18" s="1"/>
  <c r="V9" i="18"/>
  <c r="G12" i="18"/>
  <c r="I12" i="18"/>
  <c r="K12" i="18"/>
  <c r="M12" i="18"/>
  <c r="O12" i="18"/>
  <c r="Q12" i="18"/>
  <c r="V12" i="18"/>
  <c r="G15" i="18"/>
  <c r="I15" i="18"/>
  <c r="K15" i="18"/>
  <c r="K8" i="18" s="1"/>
  <c r="M15" i="18"/>
  <c r="O15" i="18"/>
  <c r="Q15" i="18"/>
  <c r="V15" i="18"/>
  <c r="K18" i="18"/>
  <c r="O18" i="18"/>
  <c r="G19" i="18"/>
  <c r="M19" i="18" s="1"/>
  <c r="M18" i="18" s="1"/>
  <c r="I19" i="18"/>
  <c r="I18" i="18" s="1"/>
  <c r="K19" i="18"/>
  <c r="O19" i="18"/>
  <c r="Q19" i="18"/>
  <c r="Q18" i="18" s="1"/>
  <c r="V19" i="18"/>
  <c r="V18" i="18" s="1"/>
  <c r="G22" i="18"/>
  <c r="K22" i="18"/>
  <c r="V22" i="18"/>
  <c r="G23" i="18"/>
  <c r="I23" i="18"/>
  <c r="I22" i="18" s="1"/>
  <c r="K23" i="18"/>
  <c r="M23" i="18"/>
  <c r="M22" i="18" s="1"/>
  <c r="O23" i="18"/>
  <c r="O22" i="18" s="1"/>
  <c r="Q23" i="18"/>
  <c r="Q22" i="18" s="1"/>
  <c r="V23" i="18"/>
  <c r="G27" i="18"/>
  <c r="I27" i="18"/>
  <c r="I26" i="18" s="1"/>
  <c r="K27" i="18"/>
  <c r="K26" i="18" s="1"/>
  <c r="M27" i="18"/>
  <c r="O27" i="18"/>
  <c r="Q27" i="18"/>
  <c r="Q26" i="18" s="1"/>
  <c r="V27" i="18"/>
  <c r="G31" i="18"/>
  <c r="M31" i="18" s="1"/>
  <c r="I31" i="18"/>
  <c r="K31" i="18"/>
  <c r="O31" i="18"/>
  <c r="Q31" i="18"/>
  <c r="V31" i="18"/>
  <c r="G35" i="18"/>
  <c r="G26" i="18" s="1"/>
  <c r="I35" i="18"/>
  <c r="K35" i="18"/>
  <c r="M35" i="18"/>
  <c r="O35" i="18"/>
  <c r="Q35" i="18"/>
  <c r="V35" i="18"/>
  <c r="V26" i="18" s="1"/>
  <c r="G39" i="18"/>
  <c r="M39" i="18" s="1"/>
  <c r="I39" i="18"/>
  <c r="K39" i="18"/>
  <c r="O39" i="18"/>
  <c r="Q39" i="18"/>
  <c r="V39" i="18"/>
  <c r="G42" i="18"/>
  <c r="I42" i="18"/>
  <c r="K42" i="18"/>
  <c r="M42" i="18"/>
  <c r="O42" i="18"/>
  <c r="Q42" i="18"/>
  <c r="V42" i="18"/>
  <c r="G45" i="18"/>
  <c r="M45" i="18" s="1"/>
  <c r="I45" i="18"/>
  <c r="K45" i="18"/>
  <c r="O45" i="18"/>
  <c r="O26" i="18" s="1"/>
  <c r="Q45" i="18"/>
  <c r="V45" i="18"/>
  <c r="G48" i="18"/>
  <c r="I48" i="18"/>
  <c r="K48" i="18"/>
  <c r="M48" i="18"/>
  <c r="O48" i="18"/>
  <c r="Q48" i="18"/>
  <c r="V48" i="18"/>
  <c r="G51" i="18"/>
  <c r="M51" i="18" s="1"/>
  <c r="I51" i="18"/>
  <c r="K51" i="18"/>
  <c r="O51" i="18"/>
  <c r="Q51" i="18"/>
  <c r="V51" i="18"/>
  <c r="I54" i="18"/>
  <c r="G55" i="18"/>
  <c r="M55" i="18" s="1"/>
  <c r="M54" i="18" s="1"/>
  <c r="I55" i="18"/>
  <c r="K55" i="18"/>
  <c r="K54" i="18" s="1"/>
  <c r="O55" i="18"/>
  <c r="O54" i="18" s="1"/>
  <c r="Q55" i="18"/>
  <c r="Q54" i="18" s="1"/>
  <c r="V55" i="18"/>
  <c r="V54" i="18" s="1"/>
  <c r="G59" i="18"/>
  <c r="G58" i="18" s="1"/>
  <c r="I59" i="18"/>
  <c r="K59" i="18"/>
  <c r="K58" i="18" s="1"/>
  <c r="M59" i="18"/>
  <c r="M58" i="18" s="1"/>
  <c r="O59" i="18"/>
  <c r="O58" i="18" s="1"/>
  <c r="Q59" i="18"/>
  <c r="V59" i="18"/>
  <c r="V58" i="18" s="1"/>
  <c r="G64" i="18"/>
  <c r="I64" i="18"/>
  <c r="K64" i="18"/>
  <c r="M64" i="18"/>
  <c r="O64" i="18"/>
  <c r="Q64" i="18"/>
  <c r="V64" i="18"/>
  <c r="G69" i="18"/>
  <c r="M69" i="18" s="1"/>
  <c r="I69" i="18"/>
  <c r="I58" i="18" s="1"/>
  <c r="K69" i="18"/>
  <c r="O69" i="18"/>
  <c r="Q69" i="18"/>
  <c r="V69" i="18"/>
  <c r="G72" i="18"/>
  <c r="M72" i="18" s="1"/>
  <c r="I72" i="18"/>
  <c r="K72" i="18"/>
  <c r="O72" i="18"/>
  <c r="Q72" i="18"/>
  <c r="V72" i="18"/>
  <c r="G77" i="18"/>
  <c r="M77" i="18" s="1"/>
  <c r="I77" i="18"/>
  <c r="K77" i="18"/>
  <c r="O77" i="18"/>
  <c r="Q77" i="18"/>
  <c r="V77" i="18"/>
  <c r="G85" i="18"/>
  <c r="I85" i="18"/>
  <c r="K85" i="18"/>
  <c r="M85" i="18"/>
  <c r="O85" i="18"/>
  <c r="Q85" i="18"/>
  <c r="Q58" i="18" s="1"/>
  <c r="V85" i="18"/>
  <c r="G88" i="18"/>
  <c r="I88" i="18"/>
  <c r="K88" i="18"/>
  <c r="M88" i="18"/>
  <c r="O88" i="18"/>
  <c r="Q88" i="18"/>
  <c r="V88" i="18"/>
  <c r="G95" i="18"/>
  <c r="I95" i="18"/>
  <c r="K95" i="18"/>
  <c r="M95" i="18"/>
  <c r="O95" i="18"/>
  <c r="Q95" i="18"/>
  <c r="V95" i="18"/>
  <c r="G101" i="18"/>
  <c r="M101" i="18" s="1"/>
  <c r="I101" i="18"/>
  <c r="K101" i="18"/>
  <c r="O101" i="18"/>
  <c r="Q101" i="18"/>
  <c r="V101" i="18"/>
  <c r="G104" i="18"/>
  <c r="M104" i="18" s="1"/>
  <c r="I104" i="18"/>
  <c r="K104" i="18"/>
  <c r="O104" i="18"/>
  <c r="Q104" i="18"/>
  <c r="V104" i="18"/>
  <c r="G112" i="18"/>
  <c r="M112" i="18" s="1"/>
  <c r="I112" i="18"/>
  <c r="K112" i="18"/>
  <c r="O112" i="18"/>
  <c r="Q112" i="18"/>
  <c r="V112" i="18"/>
  <c r="G115" i="18"/>
  <c r="I115" i="18"/>
  <c r="K115" i="18"/>
  <c r="M115" i="18"/>
  <c r="O115" i="18"/>
  <c r="Q115" i="18"/>
  <c r="V115" i="18"/>
  <c r="G120" i="18"/>
  <c r="I120" i="18"/>
  <c r="K120" i="18"/>
  <c r="M120" i="18"/>
  <c r="O120" i="18"/>
  <c r="Q120" i="18"/>
  <c r="V120" i="18"/>
  <c r="G123" i="18"/>
  <c r="I123" i="18"/>
  <c r="K123" i="18"/>
  <c r="M123" i="18"/>
  <c r="O123" i="18"/>
  <c r="Q123" i="18"/>
  <c r="V123" i="18"/>
  <c r="G126" i="18"/>
  <c r="M126" i="18" s="1"/>
  <c r="I126" i="18"/>
  <c r="K126" i="18"/>
  <c r="O126" i="18"/>
  <c r="Q126" i="18"/>
  <c r="V126" i="18"/>
  <c r="G129" i="18"/>
  <c r="M129" i="18" s="1"/>
  <c r="I129" i="18"/>
  <c r="K129" i="18"/>
  <c r="O129" i="18"/>
  <c r="Q129" i="18"/>
  <c r="V129" i="18"/>
  <c r="G138" i="18"/>
  <c r="M138" i="18" s="1"/>
  <c r="I138" i="18"/>
  <c r="K138" i="18"/>
  <c r="O138" i="18"/>
  <c r="Q138" i="18"/>
  <c r="V138" i="18"/>
  <c r="G141" i="18"/>
  <c r="I141" i="18"/>
  <c r="K141" i="18"/>
  <c r="M141" i="18"/>
  <c r="O141" i="18"/>
  <c r="Q141" i="18"/>
  <c r="V141" i="18"/>
  <c r="G144" i="18"/>
  <c r="I144" i="18"/>
  <c r="K144" i="18"/>
  <c r="M144" i="18"/>
  <c r="O144" i="18"/>
  <c r="Q144" i="18"/>
  <c r="V144" i="18"/>
  <c r="G148" i="18"/>
  <c r="I148" i="18"/>
  <c r="K148" i="18"/>
  <c r="M148" i="18"/>
  <c r="O148" i="18"/>
  <c r="Q148" i="18"/>
  <c r="V148" i="18"/>
  <c r="G154" i="18"/>
  <c r="M154" i="18" s="1"/>
  <c r="I154" i="18"/>
  <c r="K154" i="18"/>
  <c r="O154" i="18"/>
  <c r="Q154" i="18"/>
  <c r="V154" i="18"/>
  <c r="G161" i="18"/>
  <c r="M161" i="18" s="1"/>
  <c r="I161" i="18"/>
  <c r="K161" i="18"/>
  <c r="O161" i="18"/>
  <c r="Q161" i="18"/>
  <c r="V161" i="18"/>
  <c r="G167" i="18"/>
  <c r="M167" i="18" s="1"/>
  <c r="I167" i="18"/>
  <c r="K167" i="18"/>
  <c r="O167" i="18"/>
  <c r="Q167" i="18"/>
  <c r="V167" i="18"/>
  <c r="G174" i="18"/>
  <c r="I174" i="18"/>
  <c r="K174" i="18"/>
  <c r="M174" i="18"/>
  <c r="O174" i="18"/>
  <c r="Q174" i="18"/>
  <c r="V174" i="18"/>
  <c r="G180" i="18"/>
  <c r="I180" i="18"/>
  <c r="K180" i="18"/>
  <c r="M180" i="18"/>
  <c r="O180" i="18"/>
  <c r="Q180" i="18"/>
  <c r="V180" i="18"/>
  <c r="G187" i="18"/>
  <c r="I187" i="18"/>
  <c r="K187" i="18"/>
  <c r="M187" i="18"/>
  <c r="O187" i="18"/>
  <c r="Q187" i="18"/>
  <c r="V187" i="18"/>
  <c r="G190" i="18"/>
  <c r="M190" i="18" s="1"/>
  <c r="I190" i="18"/>
  <c r="K190" i="18"/>
  <c r="O190" i="18"/>
  <c r="Q190" i="18"/>
  <c r="V190" i="18"/>
  <c r="G196" i="18"/>
  <c r="M196" i="18" s="1"/>
  <c r="I196" i="18"/>
  <c r="K196" i="18"/>
  <c r="O196" i="18"/>
  <c r="Q196" i="18"/>
  <c r="V196" i="18"/>
  <c r="G199" i="18"/>
  <c r="M199" i="18" s="1"/>
  <c r="I199" i="18"/>
  <c r="K199" i="18"/>
  <c r="O199" i="18"/>
  <c r="Q199" i="18"/>
  <c r="V199" i="18"/>
  <c r="G202" i="18"/>
  <c r="I202" i="18"/>
  <c r="K202" i="18"/>
  <c r="M202" i="18"/>
  <c r="O202" i="18"/>
  <c r="Q202" i="18"/>
  <c r="V202" i="18"/>
  <c r="G208" i="18"/>
  <c r="I208" i="18"/>
  <c r="K208" i="18"/>
  <c r="M208" i="18"/>
  <c r="O208" i="18"/>
  <c r="Q208" i="18"/>
  <c r="V208" i="18"/>
  <c r="G213" i="18"/>
  <c r="I213" i="18"/>
  <c r="K213" i="18"/>
  <c r="M213" i="18"/>
  <c r="O213" i="18"/>
  <c r="Q213" i="18"/>
  <c r="V213" i="18"/>
  <c r="G219" i="18"/>
  <c r="M219" i="18" s="1"/>
  <c r="I219" i="18"/>
  <c r="K219" i="18"/>
  <c r="O219" i="18"/>
  <c r="Q219" i="18"/>
  <c r="V219" i="18"/>
  <c r="G227" i="18"/>
  <c r="M227" i="18" s="1"/>
  <c r="I227" i="18"/>
  <c r="K227" i="18"/>
  <c r="O227" i="18"/>
  <c r="Q227" i="18"/>
  <c r="V227" i="18"/>
  <c r="G230" i="18"/>
  <c r="M230" i="18" s="1"/>
  <c r="I230" i="18"/>
  <c r="K230" i="18"/>
  <c r="O230" i="18"/>
  <c r="Q230" i="18"/>
  <c r="V230" i="18"/>
  <c r="G233" i="18"/>
  <c r="I233" i="18"/>
  <c r="K233" i="18"/>
  <c r="M233" i="18"/>
  <c r="O233" i="18"/>
  <c r="Q233" i="18"/>
  <c r="V233" i="18"/>
  <c r="G243" i="18"/>
  <c r="I243" i="18"/>
  <c r="K243" i="18"/>
  <c r="M243" i="18"/>
  <c r="O243" i="18"/>
  <c r="Q243" i="18"/>
  <c r="V243" i="18"/>
  <c r="G248" i="18"/>
  <c r="I248" i="18"/>
  <c r="K248" i="18"/>
  <c r="M248" i="18"/>
  <c r="O248" i="18"/>
  <c r="Q248" i="18"/>
  <c r="V248" i="18"/>
  <c r="G253" i="18"/>
  <c r="M253" i="18" s="1"/>
  <c r="I253" i="18"/>
  <c r="K253" i="18"/>
  <c r="O253" i="18"/>
  <c r="Q253" i="18"/>
  <c r="V253" i="18"/>
  <c r="G259" i="18"/>
  <c r="M259" i="18" s="1"/>
  <c r="I259" i="18"/>
  <c r="K259" i="18"/>
  <c r="O259" i="18"/>
  <c r="Q259" i="18"/>
  <c r="V259" i="18"/>
  <c r="G262" i="18"/>
  <c r="M262" i="18" s="1"/>
  <c r="I262" i="18"/>
  <c r="K262" i="18"/>
  <c r="O262" i="18"/>
  <c r="Q262" i="18"/>
  <c r="V262" i="18"/>
  <c r="G265" i="18"/>
  <c r="I265" i="18"/>
  <c r="K265" i="18"/>
  <c r="M265" i="18"/>
  <c r="O265" i="18"/>
  <c r="Q265" i="18"/>
  <c r="V265" i="18"/>
  <c r="G271" i="18"/>
  <c r="I271" i="18"/>
  <c r="K271" i="18"/>
  <c r="M271" i="18"/>
  <c r="O271" i="18"/>
  <c r="Q271" i="18"/>
  <c r="V271" i="18"/>
  <c r="G277" i="18"/>
  <c r="I277" i="18"/>
  <c r="K277" i="18"/>
  <c r="M277" i="18"/>
  <c r="O277" i="18"/>
  <c r="Q277" i="18"/>
  <c r="V277" i="18"/>
  <c r="G281" i="18"/>
  <c r="M281" i="18" s="1"/>
  <c r="I281" i="18"/>
  <c r="K281" i="18"/>
  <c r="O281" i="18"/>
  <c r="Q281" i="18"/>
  <c r="V281" i="18"/>
  <c r="G284" i="18"/>
  <c r="M284" i="18" s="1"/>
  <c r="I284" i="18"/>
  <c r="K284" i="18"/>
  <c r="O284" i="18"/>
  <c r="Q284" i="18"/>
  <c r="V284" i="18"/>
  <c r="G288" i="18"/>
  <c r="M288" i="18" s="1"/>
  <c r="I288" i="18"/>
  <c r="K288" i="18"/>
  <c r="O288" i="18"/>
  <c r="Q288" i="18"/>
  <c r="V288" i="18"/>
  <c r="G290" i="18"/>
  <c r="I290" i="18"/>
  <c r="K290" i="18"/>
  <c r="M290" i="18"/>
  <c r="O290" i="18"/>
  <c r="Q290" i="18"/>
  <c r="V290" i="18"/>
  <c r="G292" i="18"/>
  <c r="I292" i="18"/>
  <c r="K292" i="18"/>
  <c r="M292" i="18"/>
  <c r="O292" i="18"/>
  <c r="Q292" i="18"/>
  <c r="V292" i="18"/>
  <c r="G296" i="18"/>
  <c r="I296" i="18"/>
  <c r="K296" i="18"/>
  <c r="M296" i="18"/>
  <c r="O296" i="18"/>
  <c r="Q296" i="18"/>
  <c r="V296" i="18"/>
  <c r="G301" i="18"/>
  <c r="M301" i="18" s="1"/>
  <c r="I301" i="18"/>
  <c r="K301" i="18"/>
  <c r="O301" i="18"/>
  <c r="Q301" i="18"/>
  <c r="V301" i="18"/>
  <c r="G307" i="18"/>
  <c r="M307" i="18" s="1"/>
  <c r="I307" i="18"/>
  <c r="K307" i="18"/>
  <c r="O307" i="18"/>
  <c r="Q307" i="18"/>
  <c r="V307" i="18"/>
  <c r="G310" i="18"/>
  <c r="M310" i="18" s="1"/>
  <c r="I310" i="18"/>
  <c r="K310" i="18"/>
  <c r="O310" i="18"/>
  <c r="Q310" i="18"/>
  <c r="V310" i="18"/>
  <c r="G313" i="18"/>
  <c r="I313" i="18"/>
  <c r="K313" i="18"/>
  <c r="M313" i="18"/>
  <c r="O313" i="18"/>
  <c r="Q313" i="18"/>
  <c r="V313" i="18"/>
  <c r="G319" i="18"/>
  <c r="I319" i="18"/>
  <c r="K319" i="18"/>
  <c r="M319" i="18"/>
  <c r="O319" i="18"/>
  <c r="Q319" i="18"/>
  <c r="V319" i="18"/>
  <c r="G322" i="18"/>
  <c r="I322" i="18"/>
  <c r="K322" i="18"/>
  <c r="M322" i="18"/>
  <c r="O322" i="18"/>
  <c r="Q322" i="18"/>
  <c r="V322" i="18"/>
  <c r="G326" i="18"/>
  <c r="M326" i="18" s="1"/>
  <c r="I326" i="18"/>
  <c r="K326" i="18"/>
  <c r="O326" i="18"/>
  <c r="Q326" i="18"/>
  <c r="V326" i="18"/>
  <c r="G331" i="18"/>
  <c r="M331" i="18" s="1"/>
  <c r="I331" i="18"/>
  <c r="K331" i="18"/>
  <c r="O331" i="18"/>
  <c r="Q331" i="18"/>
  <c r="V331" i="18"/>
  <c r="G334" i="18"/>
  <c r="M334" i="18" s="1"/>
  <c r="I334" i="18"/>
  <c r="K334" i="18"/>
  <c r="O334" i="18"/>
  <c r="Q334" i="18"/>
  <c r="V334" i="18"/>
  <c r="G337" i="18"/>
  <c r="I337" i="18"/>
  <c r="K337" i="18"/>
  <c r="M337" i="18"/>
  <c r="O337" i="18"/>
  <c r="Q337" i="18"/>
  <c r="V337" i="18"/>
  <c r="G340" i="18"/>
  <c r="I340" i="18"/>
  <c r="K340" i="18"/>
  <c r="M340" i="18"/>
  <c r="O340" i="18"/>
  <c r="Q340" i="18"/>
  <c r="V340" i="18"/>
  <c r="G343" i="18"/>
  <c r="Q343" i="18"/>
  <c r="V343" i="18"/>
  <c r="G344" i="18"/>
  <c r="M344" i="18" s="1"/>
  <c r="M343" i="18" s="1"/>
  <c r="I344" i="18"/>
  <c r="I343" i="18" s="1"/>
  <c r="K344" i="18"/>
  <c r="K343" i="18" s="1"/>
  <c r="O344" i="18"/>
  <c r="O343" i="18" s="1"/>
  <c r="Q344" i="18"/>
  <c r="V344" i="18"/>
  <c r="G348" i="18"/>
  <c r="M348" i="18" s="1"/>
  <c r="M347" i="18" s="1"/>
  <c r="I348" i="18"/>
  <c r="K348" i="18"/>
  <c r="K347" i="18" s="1"/>
  <c r="O348" i="18"/>
  <c r="Q348" i="18"/>
  <c r="Q347" i="18" s="1"/>
  <c r="V348" i="18"/>
  <c r="V347" i="18" s="1"/>
  <c r="G350" i="18"/>
  <c r="I350" i="18"/>
  <c r="K350" i="18"/>
  <c r="M350" i="18"/>
  <c r="O350" i="18"/>
  <c r="O347" i="18" s="1"/>
  <c r="Q350" i="18"/>
  <c r="V350" i="18"/>
  <c r="G352" i="18"/>
  <c r="I352" i="18"/>
  <c r="K352" i="18"/>
  <c r="M352" i="18"/>
  <c r="O352" i="18"/>
  <c r="Q352" i="18"/>
  <c r="V352" i="18"/>
  <c r="G354" i="18"/>
  <c r="I354" i="18"/>
  <c r="K354" i="18"/>
  <c r="M354" i="18"/>
  <c r="O354" i="18"/>
  <c r="Q354" i="18"/>
  <c r="V354" i="18"/>
  <c r="G357" i="18"/>
  <c r="M357" i="18" s="1"/>
  <c r="I357" i="18"/>
  <c r="I347" i="18" s="1"/>
  <c r="K357" i="18"/>
  <c r="O357" i="18"/>
  <c r="Q357" i="18"/>
  <c r="V357" i="18"/>
  <c r="G359" i="18"/>
  <c r="M359" i="18" s="1"/>
  <c r="I359" i="18"/>
  <c r="K359" i="18"/>
  <c r="O359" i="18"/>
  <c r="Q359" i="18"/>
  <c r="V359" i="18"/>
  <c r="G361" i="18"/>
  <c r="M361" i="18" s="1"/>
  <c r="I361" i="18"/>
  <c r="K361" i="18"/>
  <c r="O361" i="18"/>
  <c r="Q361" i="18"/>
  <c r="V361" i="18"/>
  <c r="G363" i="18"/>
  <c r="I363" i="18"/>
  <c r="K363" i="18"/>
  <c r="M363" i="18"/>
  <c r="O363" i="18"/>
  <c r="Q363" i="18"/>
  <c r="V363" i="18"/>
  <c r="G365" i="18"/>
  <c r="I365" i="18"/>
  <c r="K365" i="18"/>
  <c r="M365" i="18"/>
  <c r="O365" i="18"/>
  <c r="Q365" i="18"/>
  <c r="V365" i="18"/>
  <c r="AE368" i="18"/>
  <c r="G175" i="17"/>
  <c r="BA158" i="17"/>
  <c r="BA46" i="17"/>
  <c r="BA32" i="17"/>
  <c r="G8" i="17"/>
  <c r="V8" i="17"/>
  <c r="G9" i="17"/>
  <c r="M9" i="17" s="1"/>
  <c r="I9" i="17"/>
  <c r="K9" i="17"/>
  <c r="K8" i="17" s="1"/>
  <c r="O9" i="17"/>
  <c r="Q9" i="17"/>
  <c r="Q8" i="17" s="1"/>
  <c r="V9" i="17"/>
  <c r="G12" i="17"/>
  <c r="M12" i="17" s="1"/>
  <c r="I12" i="17"/>
  <c r="K12" i="17"/>
  <c r="O12" i="17"/>
  <c r="O8" i="17" s="1"/>
  <c r="Q12" i="17"/>
  <c r="V12" i="17"/>
  <c r="G15" i="17"/>
  <c r="I15" i="17"/>
  <c r="K15" i="17"/>
  <c r="M15" i="17"/>
  <c r="O15" i="17"/>
  <c r="Q15" i="17"/>
  <c r="V15" i="17"/>
  <c r="G18" i="17"/>
  <c r="I18" i="17"/>
  <c r="K18" i="17"/>
  <c r="M18" i="17"/>
  <c r="O18" i="17"/>
  <c r="Q18" i="17"/>
  <c r="V18" i="17"/>
  <c r="G22" i="17"/>
  <c r="I22" i="17"/>
  <c r="I8" i="17" s="1"/>
  <c r="K22" i="17"/>
  <c r="M22" i="17"/>
  <c r="O22" i="17"/>
  <c r="Q22" i="17"/>
  <c r="V22" i="17"/>
  <c r="G27" i="17"/>
  <c r="I27" i="17"/>
  <c r="V27" i="17"/>
  <c r="G28" i="17"/>
  <c r="M28" i="17" s="1"/>
  <c r="I28" i="17"/>
  <c r="K28" i="17"/>
  <c r="O28" i="17"/>
  <c r="Q28" i="17"/>
  <c r="Q27" i="17" s="1"/>
  <c r="V28" i="17"/>
  <c r="G31" i="17"/>
  <c r="M31" i="17" s="1"/>
  <c r="I31" i="17"/>
  <c r="K31" i="17"/>
  <c r="K27" i="17" s="1"/>
  <c r="O31" i="17"/>
  <c r="O27" i="17" s="1"/>
  <c r="Q31" i="17"/>
  <c r="V31" i="17"/>
  <c r="G35" i="17"/>
  <c r="I35" i="17"/>
  <c r="K35" i="17"/>
  <c r="M35" i="17"/>
  <c r="O35" i="17"/>
  <c r="Q35" i="17"/>
  <c r="V35" i="17"/>
  <c r="G38" i="17"/>
  <c r="I38" i="17"/>
  <c r="I37" i="17" s="1"/>
  <c r="K38" i="17"/>
  <c r="M38" i="17"/>
  <c r="O38" i="17"/>
  <c r="Q38" i="17"/>
  <c r="Q37" i="17" s="1"/>
  <c r="V38" i="17"/>
  <c r="G42" i="17"/>
  <c r="M42" i="17" s="1"/>
  <c r="I42" i="17"/>
  <c r="K42" i="17"/>
  <c r="O42" i="17"/>
  <c r="O37" i="17" s="1"/>
  <c r="Q42" i="17"/>
  <c r="V42" i="17"/>
  <c r="V37" i="17" s="1"/>
  <c r="G45" i="17"/>
  <c r="I45" i="17"/>
  <c r="K45" i="17"/>
  <c r="M45" i="17"/>
  <c r="O45" i="17"/>
  <c r="Q45" i="17"/>
  <c r="V45" i="17"/>
  <c r="G49" i="17"/>
  <c r="M49" i="17" s="1"/>
  <c r="I49" i="17"/>
  <c r="K49" i="17"/>
  <c r="O49" i="17"/>
  <c r="Q49" i="17"/>
  <c r="V49" i="17"/>
  <c r="G52" i="17"/>
  <c r="I52" i="17"/>
  <c r="K52" i="17"/>
  <c r="M52" i="17"/>
  <c r="O52" i="17"/>
  <c r="Q52" i="17"/>
  <c r="V52" i="17"/>
  <c r="G56" i="17"/>
  <c r="M56" i="17" s="1"/>
  <c r="I56" i="17"/>
  <c r="K56" i="17"/>
  <c r="K37" i="17" s="1"/>
  <c r="O56" i="17"/>
  <c r="Q56" i="17"/>
  <c r="V56" i="17"/>
  <c r="G60" i="17"/>
  <c r="I60" i="17"/>
  <c r="K60" i="17"/>
  <c r="M60" i="17"/>
  <c r="O60" i="17"/>
  <c r="Q60" i="17"/>
  <c r="V60" i="17"/>
  <c r="G64" i="17"/>
  <c r="I64" i="17"/>
  <c r="V64" i="17"/>
  <c r="G65" i="17"/>
  <c r="I65" i="17"/>
  <c r="K65" i="17"/>
  <c r="M65" i="17"/>
  <c r="M64" i="17" s="1"/>
  <c r="O65" i="17"/>
  <c r="Q65" i="17"/>
  <c r="Q64" i="17" s="1"/>
  <c r="V65" i="17"/>
  <c r="G71" i="17"/>
  <c r="M71" i="17" s="1"/>
  <c r="I71" i="17"/>
  <c r="K71" i="17"/>
  <c r="K64" i="17" s="1"/>
  <c r="O71" i="17"/>
  <c r="O64" i="17" s="1"/>
  <c r="Q71" i="17"/>
  <c r="V71" i="17"/>
  <c r="G75" i="17"/>
  <c r="G74" i="17" s="1"/>
  <c r="I75" i="17"/>
  <c r="K75" i="17"/>
  <c r="K74" i="17" s="1"/>
  <c r="O75" i="17"/>
  <c r="Q75" i="17"/>
  <c r="Q74" i="17" s="1"/>
  <c r="V75" i="17"/>
  <c r="V74" i="17" s="1"/>
  <c r="G78" i="17"/>
  <c r="I78" i="17"/>
  <c r="I74" i="17" s="1"/>
  <c r="K78" i="17"/>
  <c r="M78" i="17"/>
  <c r="O78" i="17"/>
  <c r="Q78" i="17"/>
  <c r="V78" i="17"/>
  <c r="G82" i="17"/>
  <c r="M82" i="17" s="1"/>
  <c r="I82" i="17"/>
  <c r="K82" i="17"/>
  <c r="O82" i="17"/>
  <c r="O74" i="17" s="1"/>
  <c r="Q82" i="17"/>
  <c r="V82" i="17"/>
  <c r="G85" i="17"/>
  <c r="I85" i="17"/>
  <c r="K85" i="17"/>
  <c r="M85" i="17"/>
  <c r="O85" i="17"/>
  <c r="Q85" i="17"/>
  <c r="V85" i="17"/>
  <c r="O88" i="17"/>
  <c r="Q88" i="17"/>
  <c r="G89" i="17"/>
  <c r="G88" i="17" s="1"/>
  <c r="I89" i="17"/>
  <c r="I88" i="17" s="1"/>
  <c r="K89" i="17"/>
  <c r="M89" i="17"/>
  <c r="M88" i="17" s="1"/>
  <c r="O89" i="17"/>
  <c r="Q89" i="17"/>
  <c r="V89" i="17"/>
  <c r="V88" i="17" s="1"/>
  <c r="G93" i="17"/>
  <c r="M93" i="17" s="1"/>
  <c r="I93" i="17"/>
  <c r="K93" i="17"/>
  <c r="K88" i="17" s="1"/>
  <c r="O93" i="17"/>
  <c r="Q93" i="17"/>
  <c r="V93" i="17"/>
  <c r="I97" i="17"/>
  <c r="K97" i="17"/>
  <c r="Q97" i="17"/>
  <c r="G98" i="17"/>
  <c r="M98" i="17" s="1"/>
  <c r="M97" i="17" s="1"/>
  <c r="I98" i="17"/>
  <c r="K98" i="17"/>
  <c r="O98" i="17"/>
  <c r="O97" i="17" s="1"/>
  <c r="Q98" i="17"/>
  <c r="V98" i="17"/>
  <c r="V97" i="17" s="1"/>
  <c r="G101" i="17"/>
  <c r="Q101" i="17"/>
  <c r="V101" i="17"/>
  <c r="G102" i="17"/>
  <c r="I102" i="17"/>
  <c r="I101" i="17" s="1"/>
  <c r="K102" i="17"/>
  <c r="K101" i="17" s="1"/>
  <c r="M102" i="17"/>
  <c r="O102" i="17"/>
  <c r="O101" i="17" s="1"/>
  <c r="Q102" i="17"/>
  <c r="V102" i="17"/>
  <c r="G105" i="17"/>
  <c r="I105" i="17"/>
  <c r="K105" i="17"/>
  <c r="M105" i="17"/>
  <c r="M101" i="17" s="1"/>
  <c r="O105" i="17"/>
  <c r="Q105" i="17"/>
  <c r="V105" i="17"/>
  <c r="G108" i="17"/>
  <c r="I108" i="17"/>
  <c r="K108" i="17"/>
  <c r="M108" i="17"/>
  <c r="O108" i="17"/>
  <c r="Q108" i="17"/>
  <c r="V108" i="17"/>
  <c r="G111" i="17"/>
  <c r="I111" i="17"/>
  <c r="K111" i="17"/>
  <c r="M111" i="17"/>
  <c r="O111" i="17"/>
  <c r="Q111" i="17"/>
  <c r="V111" i="17"/>
  <c r="G114" i="17"/>
  <c r="I114" i="17"/>
  <c r="V114" i="17"/>
  <c r="G115" i="17"/>
  <c r="M115" i="17" s="1"/>
  <c r="I115" i="17"/>
  <c r="K115" i="17"/>
  <c r="K114" i="17" s="1"/>
  <c r="O115" i="17"/>
  <c r="Q115" i="17"/>
  <c r="Q114" i="17" s="1"/>
  <c r="V115" i="17"/>
  <c r="G118" i="17"/>
  <c r="M118" i="17" s="1"/>
  <c r="I118" i="17"/>
  <c r="K118" i="17"/>
  <c r="O118" i="17"/>
  <c r="O114" i="17" s="1"/>
  <c r="Q118" i="17"/>
  <c r="V118" i="17"/>
  <c r="M121" i="17"/>
  <c r="O121" i="17"/>
  <c r="G122" i="17"/>
  <c r="G121" i="17" s="1"/>
  <c r="I122" i="17"/>
  <c r="K122" i="17"/>
  <c r="K121" i="17" s="1"/>
  <c r="M122" i="17"/>
  <c r="O122" i="17"/>
  <c r="Q122" i="17"/>
  <c r="Q121" i="17" s="1"/>
  <c r="V122" i="17"/>
  <c r="V121" i="17" s="1"/>
  <c r="G126" i="17"/>
  <c r="I126" i="17"/>
  <c r="I121" i="17" s="1"/>
  <c r="K126" i="17"/>
  <c r="M126" i="17"/>
  <c r="O126" i="17"/>
  <c r="Q126" i="17"/>
  <c r="V126" i="17"/>
  <c r="G129" i="17"/>
  <c r="G130" i="17"/>
  <c r="M130" i="17" s="1"/>
  <c r="I130" i="17"/>
  <c r="K130" i="17"/>
  <c r="K129" i="17" s="1"/>
  <c r="O130" i="17"/>
  <c r="Q130" i="17"/>
  <c r="Q129" i="17" s="1"/>
  <c r="V130" i="17"/>
  <c r="G133" i="17"/>
  <c r="M133" i="17" s="1"/>
  <c r="I133" i="17"/>
  <c r="K133" i="17"/>
  <c r="O133" i="17"/>
  <c r="O129" i="17" s="1"/>
  <c r="Q133" i="17"/>
  <c r="V133" i="17"/>
  <c r="G141" i="17"/>
  <c r="I141" i="17"/>
  <c r="K141" i="17"/>
  <c r="M141" i="17"/>
  <c r="O141" i="17"/>
  <c r="Q141" i="17"/>
  <c r="V141" i="17"/>
  <c r="G148" i="17"/>
  <c r="I148" i="17"/>
  <c r="K148" i="17"/>
  <c r="M148" i="17"/>
  <c r="O148" i="17"/>
  <c r="Q148" i="17"/>
  <c r="V148" i="17"/>
  <c r="G150" i="17"/>
  <c r="I150" i="17"/>
  <c r="I129" i="17" s="1"/>
  <c r="K150" i="17"/>
  <c r="M150" i="17"/>
  <c r="O150" i="17"/>
  <c r="Q150" i="17"/>
  <c r="V150" i="17"/>
  <c r="G153" i="17"/>
  <c r="M153" i="17" s="1"/>
  <c r="I153" i="17"/>
  <c r="K153" i="17"/>
  <c r="O153" i="17"/>
  <c r="Q153" i="17"/>
  <c r="V153" i="17"/>
  <c r="V129" i="17" s="1"/>
  <c r="G157" i="17"/>
  <c r="I157" i="17"/>
  <c r="I156" i="17" s="1"/>
  <c r="K157" i="17"/>
  <c r="K156" i="17" s="1"/>
  <c r="M157" i="17"/>
  <c r="O157" i="17"/>
  <c r="O156" i="17" s="1"/>
  <c r="Q157" i="17"/>
  <c r="V157" i="17"/>
  <c r="G160" i="17"/>
  <c r="I160" i="17"/>
  <c r="K160" i="17"/>
  <c r="M160" i="17"/>
  <c r="O160" i="17"/>
  <c r="Q160" i="17"/>
  <c r="V160" i="17"/>
  <c r="G162" i="17"/>
  <c r="I162" i="17"/>
  <c r="K162" i="17"/>
  <c r="M162" i="17"/>
  <c r="O162" i="17"/>
  <c r="Q162" i="17"/>
  <c r="V162" i="17"/>
  <c r="G164" i="17"/>
  <c r="I164" i="17"/>
  <c r="K164" i="17"/>
  <c r="M164" i="17"/>
  <c r="O164" i="17"/>
  <c r="Q164" i="17"/>
  <c r="V164" i="17"/>
  <c r="G166" i="17"/>
  <c r="M166" i="17" s="1"/>
  <c r="I166" i="17"/>
  <c r="K166" i="17"/>
  <c r="O166" i="17"/>
  <c r="Q166" i="17"/>
  <c r="V166" i="17"/>
  <c r="V156" i="17" s="1"/>
  <c r="G168" i="17"/>
  <c r="M168" i="17" s="1"/>
  <c r="I168" i="17"/>
  <c r="K168" i="17"/>
  <c r="O168" i="17"/>
  <c r="Q168" i="17"/>
  <c r="Q156" i="17" s="1"/>
  <c r="V168" i="17"/>
  <c r="G170" i="17"/>
  <c r="M170" i="17" s="1"/>
  <c r="I170" i="17"/>
  <c r="K170" i="17"/>
  <c r="O170" i="17"/>
  <c r="Q170" i="17"/>
  <c r="V170" i="17"/>
  <c r="G172" i="17"/>
  <c r="I172" i="17"/>
  <c r="K172" i="17"/>
  <c r="M172" i="17"/>
  <c r="O172" i="17"/>
  <c r="Q172" i="17"/>
  <c r="V172" i="17"/>
  <c r="AE175" i="17"/>
  <c r="G332" i="16"/>
  <c r="BA317" i="16"/>
  <c r="BA278" i="16"/>
  <c r="BA92" i="16"/>
  <c r="BA75" i="16"/>
  <c r="BA70" i="16"/>
  <c r="BA31" i="16"/>
  <c r="BA30" i="16"/>
  <c r="BA15" i="16"/>
  <c r="K8" i="16"/>
  <c r="Q8" i="16"/>
  <c r="G9" i="16"/>
  <c r="M9" i="16" s="1"/>
  <c r="M8" i="16" s="1"/>
  <c r="I9" i="16"/>
  <c r="I8" i="16" s="1"/>
  <c r="K9" i="16"/>
  <c r="O9" i="16"/>
  <c r="O8" i="16" s="1"/>
  <c r="Q9" i="16"/>
  <c r="V9" i="16"/>
  <c r="V8" i="16" s="1"/>
  <c r="G14" i="16"/>
  <c r="I14" i="16"/>
  <c r="K14" i="16"/>
  <c r="K13" i="16" s="1"/>
  <c r="M14" i="16"/>
  <c r="O14" i="16"/>
  <c r="O13" i="16" s="1"/>
  <c r="Q14" i="16"/>
  <c r="Q13" i="16" s="1"/>
  <c r="V14" i="16"/>
  <c r="G19" i="16"/>
  <c r="I19" i="16"/>
  <c r="I13" i="16" s="1"/>
  <c r="K19" i="16"/>
  <c r="M19" i="16"/>
  <c r="O19" i="16"/>
  <c r="Q19" i="16"/>
  <c r="V19" i="16"/>
  <c r="G24" i="16"/>
  <c r="I24" i="16"/>
  <c r="K24" i="16"/>
  <c r="M24" i="16"/>
  <c r="O24" i="16"/>
  <c r="Q24" i="16"/>
  <c r="V24" i="16"/>
  <c r="G29" i="16"/>
  <c r="M29" i="16" s="1"/>
  <c r="I29" i="16"/>
  <c r="K29" i="16"/>
  <c r="O29" i="16"/>
  <c r="Q29" i="16"/>
  <c r="V29" i="16"/>
  <c r="G35" i="16"/>
  <c r="M35" i="16" s="1"/>
  <c r="I35" i="16"/>
  <c r="K35" i="16"/>
  <c r="O35" i="16"/>
  <c r="Q35" i="16"/>
  <c r="V35" i="16"/>
  <c r="G38" i="16"/>
  <c r="M38" i="16" s="1"/>
  <c r="I38" i="16"/>
  <c r="K38" i="16"/>
  <c r="O38" i="16"/>
  <c r="Q38" i="16"/>
  <c r="V38" i="16"/>
  <c r="V13" i="16" s="1"/>
  <c r="G43" i="16"/>
  <c r="I43" i="16"/>
  <c r="K43" i="16"/>
  <c r="M43" i="16"/>
  <c r="O43" i="16"/>
  <c r="Q43" i="16"/>
  <c r="V43" i="16"/>
  <c r="G45" i="16"/>
  <c r="I45" i="16"/>
  <c r="K45" i="16"/>
  <c r="M45" i="16"/>
  <c r="O45" i="16"/>
  <c r="Q45" i="16"/>
  <c r="V45" i="16"/>
  <c r="G50" i="16"/>
  <c r="I50" i="16"/>
  <c r="K50" i="16"/>
  <c r="M50" i="16"/>
  <c r="O50" i="16"/>
  <c r="Q50" i="16"/>
  <c r="V50" i="16"/>
  <c r="G55" i="16"/>
  <c r="M55" i="16" s="1"/>
  <c r="I55" i="16"/>
  <c r="K55" i="16"/>
  <c r="O55" i="16"/>
  <c r="Q55" i="16"/>
  <c r="V55" i="16"/>
  <c r="G60" i="16"/>
  <c r="M60" i="16" s="1"/>
  <c r="I60" i="16"/>
  <c r="K60" i="16"/>
  <c r="O60" i="16"/>
  <c r="Q60" i="16"/>
  <c r="V60" i="16"/>
  <c r="G65" i="16"/>
  <c r="M65" i="16" s="1"/>
  <c r="I65" i="16"/>
  <c r="K65" i="16"/>
  <c r="O65" i="16"/>
  <c r="Q65" i="16"/>
  <c r="V65" i="16"/>
  <c r="G69" i="16"/>
  <c r="I69" i="16"/>
  <c r="K69" i="16"/>
  <c r="M69" i="16"/>
  <c r="O69" i="16"/>
  <c r="Q69" i="16"/>
  <c r="V69" i="16"/>
  <c r="G74" i="16"/>
  <c r="I74" i="16"/>
  <c r="K74" i="16"/>
  <c r="M74" i="16"/>
  <c r="O74" i="16"/>
  <c r="Q74" i="16"/>
  <c r="V74" i="16"/>
  <c r="G80" i="16"/>
  <c r="M80" i="16" s="1"/>
  <c r="I80" i="16"/>
  <c r="I79" i="16" s="1"/>
  <c r="K80" i="16"/>
  <c r="K79" i="16" s="1"/>
  <c r="O80" i="16"/>
  <c r="O79" i="16" s="1"/>
  <c r="Q80" i="16"/>
  <c r="Q79" i="16" s="1"/>
  <c r="V80" i="16"/>
  <c r="G86" i="16"/>
  <c r="M86" i="16" s="1"/>
  <c r="I86" i="16"/>
  <c r="K86" i="16"/>
  <c r="O86" i="16"/>
  <c r="Q86" i="16"/>
  <c r="V86" i="16"/>
  <c r="V79" i="16" s="1"/>
  <c r="G91" i="16"/>
  <c r="M91" i="16" s="1"/>
  <c r="I91" i="16"/>
  <c r="K91" i="16"/>
  <c r="O91" i="16"/>
  <c r="Q91" i="16"/>
  <c r="V91" i="16"/>
  <c r="G97" i="16"/>
  <c r="I97" i="16"/>
  <c r="K97" i="16"/>
  <c r="M97" i="16"/>
  <c r="O97" i="16"/>
  <c r="Q97" i="16"/>
  <c r="V97" i="16"/>
  <c r="O104" i="16"/>
  <c r="G105" i="16"/>
  <c r="G104" i="16" s="1"/>
  <c r="I105" i="16"/>
  <c r="K105" i="16"/>
  <c r="K104" i="16" s="1"/>
  <c r="M105" i="16"/>
  <c r="O105" i="16"/>
  <c r="Q105" i="16"/>
  <c r="Q104" i="16" s="1"/>
  <c r="V105" i="16"/>
  <c r="V104" i="16" s="1"/>
  <c r="G110" i="16"/>
  <c r="M110" i="16" s="1"/>
  <c r="I110" i="16"/>
  <c r="I104" i="16" s="1"/>
  <c r="K110" i="16"/>
  <c r="O110" i="16"/>
  <c r="Q110" i="16"/>
  <c r="V110" i="16"/>
  <c r="I116" i="16"/>
  <c r="O116" i="16"/>
  <c r="G117" i="16"/>
  <c r="M117" i="16" s="1"/>
  <c r="M116" i="16" s="1"/>
  <c r="I117" i="16"/>
  <c r="K117" i="16"/>
  <c r="K116" i="16" s="1"/>
  <c r="O117" i="16"/>
  <c r="Q117" i="16"/>
  <c r="Q116" i="16" s="1"/>
  <c r="V117" i="16"/>
  <c r="V116" i="16" s="1"/>
  <c r="K120" i="16"/>
  <c r="Q120" i="16"/>
  <c r="G121" i="16"/>
  <c r="G120" i="16" s="1"/>
  <c r="I121" i="16"/>
  <c r="I120" i="16" s="1"/>
  <c r="K121" i="16"/>
  <c r="M121" i="16"/>
  <c r="M120" i="16" s="1"/>
  <c r="O121" i="16"/>
  <c r="O120" i="16" s="1"/>
  <c r="Q121" i="16"/>
  <c r="V121" i="16"/>
  <c r="V120" i="16" s="1"/>
  <c r="G125" i="16"/>
  <c r="I125" i="16"/>
  <c r="I124" i="16" s="1"/>
  <c r="K125" i="16"/>
  <c r="K124" i="16" s="1"/>
  <c r="M125" i="16"/>
  <c r="O125" i="16"/>
  <c r="O124" i="16" s="1"/>
  <c r="Q125" i="16"/>
  <c r="Q124" i="16" s="1"/>
  <c r="V125" i="16"/>
  <c r="G129" i="16"/>
  <c r="M129" i="16" s="1"/>
  <c r="I129" i="16"/>
  <c r="K129" i="16"/>
  <c r="O129" i="16"/>
  <c r="Q129" i="16"/>
  <c r="V129" i="16"/>
  <c r="V124" i="16" s="1"/>
  <c r="G134" i="16"/>
  <c r="M134" i="16" s="1"/>
  <c r="I134" i="16"/>
  <c r="K134" i="16"/>
  <c r="O134" i="16"/>
  <c r="Q134" i="16"/>
  <c r="V134" i="16"/>
  <c r="G138" i="16"/>
  <c r="M138" i="16" s="1"/>
  <c r="I138" i="16"/>
  <c r="K138" i="16"/>
  <c r="O138" i="16"/>
  <c r="Q138" i="16"/>
  <c r="V138" i="16"/>
  <c r="G144" i="16"/>
  <c r="I144" i="16"/>
  <c r="K144" i="16"/>
  <c r="M144" i="16"/>
  <c r="O144" i="16"/>
  <c r="Q144" i="16"/>
  <c r="V144" i="16"/>
  <c r="G149" i="16"/>
  <c r="I149" i="16"/>
  <c r="K149" i="16"/>
  <c r="M149" i="16"/>
  <c r="O149" i="16"/>
  <c r="Q149" i="16"/>
  <c r="V149" i="16"/>
  <c r="G153" i="16"/>
  <c r="I153" i="16"/>
  <c r="K153" i="16"/>
  <c r="M153" i="16"/>
  <c r="O153" i="16"/>
  <c r="Q153" i="16"/>
  <c r="V153" i="16"/>
  <c r="G156" i="16"/>
  <c r="M156" i="16" s="1"/>
  <c r="I156" i="16"/>
  <c r="K156" i="16"/>
  <c r="O156" i="16"/>
  <c r="Q156" i="16"/>
  <c r="V156" i="16"/>
  <c r="G160" i="16"/>
  <c r="M160" i="16" s="1"/>
  <c r="I160" i="16"/>
  <c r="K160" i="16"/>
  <c r="O160" i="16"/>
  <c r="Q160" i="16"/>
  <c r="V160" i="16"/>
  <c r="G166" i="16"/>
  <c r="I166" i="16"/>
  <c r="K166" i="16"/>
  <c r="M166" i="16"/>
  <c r="O166" i="16"/>
  <c r="Q166" i="16"/>
  <c r="V166" i="16"/>
  <c r="G169" i="16"/>
  <c r="I169" i="16"/>
  <c r="K169" i="16"/>
  <c r="M169" i="16"/>
  <c r="O169" i="16"/>
  <c r="Q169" i="16"/>
  <c r="V169" i="16"/>
  <c r="G173" i="16"/>
  <c r="I173" i="16"/>
  <c r="K173" i="16"/>
  <c r="M173" i="16"/>
  <c r="O173" i="16"/>
  <c r="Q173" i="16"/>
  <c r="V173" i="16"/>
  <c r="G176" i="16"/>
  <c r="I176" i="16"/>
  <c r="K176" i="16"/>
  <c r="M176" i="16"/>
  <c r="O176" i="16"/>
  <c r="Q176" i="16"/>
  <c r="V176" i="16"/>
  <c r="G181" i="16"/>
  <c r="M181" i="16" s="1"/>
  <c r="I181" i="16"/>
  <c r="K181" i="16"/>
  <c r="O181" i="16"/>
  <c r="Q181" i="16"/>
  <c r="V181" i="16"/>
  <c r="G184" i="16"/>
  <c r="M184" i="16" s="1"/>
  <c r="I184" i="16"/>
  <c r="K184" i="16"/>
  <c r="O184" i="16"/>
  <c r="Q184" i="16"/>
  <c r="V184" i="16"/>
  <c r="G192" i="16"/>
  <c r="I192" i="16"/>
  <c r="K192" i="16"/>
  <c r="M192" i="16"/>
  <c r="O192" i="16"/>
  <c r="Q192" i="16"/>
  <c r="V192" i="16"/>
  <c r="G197" i="16"/>
  <c r="I197" i="16"/>
  <c r="K197" i="16"/>
  <c r="M197" i="16"/>
  <c r="O197" i="16"/>
  <c r="Q197" i="16"/>
  <c r="V197" i="16"/>
  <c r="G206" i="16"/>
  <c r="I206" i="16"/>
  <c r="K206" i="16"/>
  <c r="M206" i="16"/>
  <c r="O206" i="16"/>
  <c r="Q206" i="16"/>
  <c r="V206" i="16"/>
  <c r="G211" i="16"/>
  <c r="I211" i="16"/>
  <c r="K211" i="16"/>
  <c r="M211" i="16"/>
  <c r="O211" i="16"/>
  <c r="Q211" i="16"/>
  <c r="V211" i="16"/>
  <c r="G214" i="16"/>
  <c r="M214" i="16" s="1"/>
  <c r="I214" i="16"/>
  <c r="K214" i="16"/>
  <c r="O214" i="16"/>
  <c r="Q214" i="16"/>
  <c r="V214" i="16"/>
  <c r="G217" i="16"/>
  <c r="M217" i="16" s="1"/>
  <c r="I217" i="16"/>
  <c r="K217" i="16"/>
  <c r="O217" i="16"/>
  <c r="Q217" i="16"/>
  <c r="V217" i="16"/>
  <c r="G222" i="16"/>
  <c r="I222" i="16"/>
  <c r="K222" i="16"/>
  <c r="M222" i="16"/>
  <c r="O222" i="16"/>
  <c r="Q222" i="16"/>
  <c r="V222" i="16"/>
  <c r="G227" i="16"/>
  <c r="I227" i="16"/>
  <c r="K227" i="16"/>
  <c r="M227" i="16"/>
  <c r="O227" i="16"/>
  <c r="Q227" i="16"/>
  <c r="V227" i="16"/>
  <c r="G231" i="16"/>
  <c r="I231" i="16"/>
  <c r="K231" i="16"/>
  <c r="M231" i="16"/>
  <c r="O231" i="16"/>
  <c r="Q231" i="16"/>
  <c r="V231" i="16"/>
  <c r="G235" i="16"/>
  <c r="I235" i="16"/>
  <c r="K235" i="16"/>
  <c r="M235" i="16"/>
  <c r="O235" i="16"/>
  <c r="Q235" i="16"/>
  <c r="V235" i="16"/>
  <c r="G239" i="16"/>
  <c r="M239" i="16" s="1"/>
  <c r="I239" i="16"/>
  <c r="K239" i="16"/>
  <c r="O239" i="16"/>
  <c r="Q239" i="16"/>
  <c r="V239" i="16"/>
  <c r="G243" i="16"/>
  <c r="M243" i="16" s="1"/>
  <c r="I243" i="16"/>
  <c r="K243" i="16"/>
  <c r="O243" i="16"/>
  <c r="Q243" i="16"/>
  <c r="V243" i="16"/>
  <c r="G247" i="16"/>
  <c r="I247" i="16"/>
  <c r="K247" i="16"/>
  <c r="M247" i="16"/>
  <c r="O247" i="16"/>
  <c r="Q247" i="16"/>
  <c r="V247" i="16"/>
  <c r="G251" i="16"/>
  <c r="I251" i="16"/>
  <c r="K251" i="16"/>
  <c r="M251" i="16"/>
  <c r="O251" i="16"/>
  <c r="Q251" i="16"/>
  <c r="V251" i="16"/>
  <c r="G255" i="16"/>
  <c r="I255" i="16"/>
  <c r="K255" i="16"/>
  <c r="M255" i="16"/>
  <c r="O255" i="16"/>
  <c r="Q255" i="16"/>
  <c r="V255" i="16"/>
  <c r="G261" i="16"/>
  <c r="I261" i="16"/>
  <c r="K261" i="16"/>
  <c r="M261" i="16"/>
  <c r="O261" i="16"/>
  <c r="Q261" i="16"/>
  <c r="V261" i="16"/>
  <c r="G267" i="16"/>
  <c r="M267" i="16" s="1"/>
  <c r="I267" i="16"/>
  <c r="K267" i="16"/>
  <c r="O267" i="16"/>
  <c r="Q267" i="16"/>
  <c r="V267" i="16"/>
  <c r="G273" i="16"/>
  <c r="M273" i="16" s="1"/>
  <c r="I273" i="16"/>
  <c r="K273" i="16"/>
  <c r="O273" i="16"/>
  <c r="Q273" i="16"/>
  <c r="V273" i="16"/>
  <c r="G276" i="16"/>
  <c r="K276" i="16"/>
  <c r="Q276" i="16"/>
  <c r="V276" i="16"/>
  <c r="G277" i="16"/>
  <c r="I277" i="16"/>
  <c r="I276" i="16" s="1"/>
  <c r="K277" i="16"/>
  <c r="M277" i="16"/>
  <c r="M276" i="16" s="1"/>
  <c r="O277" i="16"/>
  <c r="O276" i="16" s="1"/>
  <c r="Q277" i="16"/>
  <c r="V277" i="16"/>
  <c r="G284" i="16"/>
  <c r="I284" i="16"/>
  <c r="I283" i="16" s="1"/>
  <c r="K284" i="16"/>
  <c r="K283" i="16" s="1"/>
  <c r="M284" i="16"/>
  <c r="O284" i="16"/>
  <c r="Q284" i="16"/>
  <c r="Q283" i="16" s="1"/>
  <c r="V284" i="16"/>
  <c r="G288" i="16"/>
  <c r="M288" i="16" s="1"/>
  <c r="I288" i="16"/>
  <c r="K288" i="16"/>
  <c r="O288" i="16"/>
  <c r="O283" i="16" s="1"/>
  <c r="Q288" i="16"/>
  <c r="V288" i="16"/>
  <c r="V283" i="16" s="1"/>
  <c r="G292" i="16"/>
  <c r="M292" i="16" s="1"/>
  <c r="I292" i="16"/>
  <c r="K292" i="16"/>
  <c r="O292" i="16"/>
  <c r="Q292" i="16"/>
  <c r="V292" i="16"/>
  <c r="G296" i="16"/>
  <c r="M296" i="16" s="1"/>
  <c r="I296" i="16"/>
  <c r="K296" i="16"/>
  <c r="O296" i="16"/>
  <c r="Q296" i="16"/>
  <c r="V296" i="16"/>
  <c r="G300" i="16"/>
  <c r="I300" i="16"/>
  <c r="K300" i="16"/>
  <c r="M300" i="16"/>
  <c r="O300" i="16"/>
  <c r="Q300" i="16"/>
  <c r="V300" i="16"/>
  <c r="G303" i="16"/>
  <c r="M303" i="16"/>
  <c r="O303" i="16"/>
  <c r="V303" i="16"/>
  <c r="G304" i="16"/>
  <c r="I304" i="16"/>
  <c r="I303" i="16" s="1"/>
  <c r="K304" i="16"/>
  <c r="K303" i="16" s="1"/>
  <c r="M304" i="16"/>
  <c r="O304" i="16"/>
  <c r="Q304" i="16"/>
  <c r="Q303" i="16" s="1"/>
  <c r="V304" i="16"/>
  <c r="G311" i="16"/>
  <c r="M311" i="16" s="1"/>
  <c r="I311" i="16"/>
  <c r="K311" i="16"/>
  <c r="O311" i="16"/>
  <c r="Q311" i="16"/>
  <c r="Q310" i="16" s="1"/>
  <c r="V311" i="16"/>
  <c r="V310" i="16" s="1"/>
  <c r="G314" i="16"/>
  <c r="M314" i="16" s="1"/>
  <c r="I314" i="16"/>
  <c r="K314" i="16"/>
  <c r="K310" i="16" s="1"/>
  <c r="O314" i="16"/>
  <c r="O310" i="16" s="1"/>
  <c r="Q314" i="16"/>
  <c r="V314" i="16"/>
  <c r="G316" i="16"/>
  <c r="I316" i="16"/>
  <c r="K316" i="16"/>
  <c r="M316" i="16"/>
  <c r="O316" i="16"/>
  <c r="Q316" i="16"/>
  <c r="V316" i="16"/>
  <c r="G319" i="16"/>
  <c r="I319" i="16"/>
  <c r="K319" i="16"/>
  <c r="M319" i="16"/>
  <c r="O319" i="16"/>
  <c r="Q319" i="16"/>
  <c r="V319" i="16"/>
  <c r="G321" i="16"/>
  <c r="I321" i="16"/>
  <c r="K321" i="16"/>
  <c r="M321" i="16"/>
  <c r="O321" i="16"/>
  <c r="Q321" i="16"/>
  <c r="V321" i="16"/>
  <c r="G323" i="16"/>
  <c r="M323" i="16" s="1"/>
  <c r="I323" i="16"/>
  <c r="I310" i="16" s="1"/>
  <c r="K323" i="16"/>
  <c r="O323" i="16"/>
  <c r="Q323" i="16"/>
  <c r="V323" i="16"/>
  <c r="G325" i="16"/>
  <c r="M325" i="16" s="1"/>
  <c r="I325" i="16"/>
  <c r="K325" i="16"/>
  <c r="O325" i="16"/>
  <c r="Q325" i="16"/>
  <c r="V325" i="16"/>
  <c r="G327" i="16"/>
  <c r="M327" i="16" s="1"/>
  <c r="I327" i="16"/>
  <c r="K327" i="16"/>
  <c r="O327" i="16"/>
  <c r="Q327" i="16"/>
  <c r="V327" i="16"/>
  <c r="G329" i="16"/>
  <c r="I329" i="16"/>
  <c r="K329" i="16"/>
  <c r="M329" i="16"/>
  <c r="O329" i="16"/>
  <c r="Q329" i="16"/>
  <c r="V329" i="16"/>
  <c r="AE332" i="16"/>
  <c r="G477" i="15"/>
  <c r="BA460" i="15"/>
  <c r="BA185" i="15"/>
  <c r="BA127" i="15"/>
  <c r="BA123" i="15"/>
  <c r="BA78" i="15"/>
  <c r="BA71" i="15"/>
  <c r="G9" i="15"/>
  <c r="G8" i="15" s="1"/>
  <c r="I9" i="15"/>
  <c r="K9" i="15"/>
  <c r="K8" i="15" s="1"/>
  <c r="O9" i="15"/>
  <c r="Q9" i="15"/>
  <c r="Q8" i="15" s="1"/>
  <c r="V9" i="15"/>
  <c r="V8" i="15" s="1"/>
  <c r="G13" i="15"/>
  <c r="I13" i="15"/>
  <c r="I8" i="15" s="1"/>
  <c r="K13" i="15"/>
  <c r="M13" i="15"/>
  <c r="O13" i="15"/>
  <c r="O8" i="15" s="1"/>
  <c r="Q13" i="15"/>
  <c r="V13" i="15"/>
  <c r="G18" i="15"/>
  <c r="M18" i="15" s="1"/>
  <c r="I18" i="15"/>
  <c r="K18" i="15"/>
  <c r="O18" i="15"/>
  <c r="Q18" i="15"/>
  <c r="V18" i="15"/>
  <c r="G23" i="15"/>
  <c r="I23" i="15"/>
  <c r="K23" i="15"/>
  <c r="M23" i="15"/>
  <c r="O23" i="15"/>
  <c r="Q23" i="15"/>
  <c r="V23" i="15"/>
  <c r="G28" i="15"/>
  <c r="M28" i="15" s="1"/>
  <c r="I28" i="15"/>
  <c r="K28" i="15"/>
  <c r="O28" i="15"/>
  <c r="Q28" i="15"/>
  <c r="V28" i="15"/>
  <c r="G34" i="15"/>
  <c r="I34" i="15"/>
  <c r="K34" i="15"/>
  <c r="M34" i="15"/>
  <c r="O34" i="15"/>
  <c r="Q34" i="15"/>
  <c r="V34" i="15"/>
  <c r="G39" i="15"/>
  <c r="M39" i="15" s="1"/>
  <c r="I39" i="15"/>
  <c r="K39" i="15"/>
  <c r="O39" i="15"/>
  <c r="Q39" i="15"/>
  <c r="V39" i="15"/>
  <c r="G46" i="15"/>
  <c r="M46" i="15" s="1"/>
  <c r="I46" i="15"/>
  <c r="K46" i="15"/>
  <c r="O46" i="15"/>
  <c r="Q46" i="15"/>
  <c r="V46" i="15"/>
  <c r="G50" i="15"/>
  <c r="M50" i="15" s="1"/>
  <c r="I50" i="15"/>
  <c r="K50" i="15"/>
  <c r="O50" i="15"/>
  <c r="Q50" i="15"/>
  <c r="V50" i="15"/>
  <c r="G56" i="15"/>
  <c r="I56" i="15"/>
  <c r="K56" i="15"/>
  <c r="M56" i="15"/>
  <c r="O56" i="15"/>
  <c r="Q56" i="15"/>
  <c r="V56" i="15"/>
  <c r="G63" i="15"/>
  <c r="I63" i="15"/>
  <c r="K63" i="15"/>
  <c r="M63" i="15"/>
  <c r="O63" i="15"/>
  <c r="Q63" i="15"/>
  <c r="V63" i="15"/>
  <c r="G70" i="15"/>
  <c r="I70" i="15"/>
  <c r="K70" i="15"/>
  <c r="M70" i="15"/>
  <c r="O70" i="15"/>
  <c r="Q70" i="15"/>
  <c r="V70" i="15"/>
  <c r="G77" i="15"/>
  <c r="M77" i="15" s="1"/>
  <c r="I77" i="15"/>
  <c r="K77" i="15"/>
  <c r="O77" i="15"/>
  <c r="Q77" i="15"/>
  <c r="V77" i="15"/>
  <c r="G81" i="15"/>
  <c r="M81" i="15" s="1"/>
  <c r="I81" i="15"/>
  <c r="K81" i="15"/>
  <c r="O81" i="15"/>
  <c r="Q81" i="15"/>
  <c r="V81" i="15"/>
  <c r="G88" i="15"/>
  <c r="I88" i="15"/>
  <c r="K88" i="15"/>
  <c r="K87" i="15" s="1"/>
  <c r="M88" i="15"/>
  <c r="O88" i="15"/>
  <c r="Q88" i="15"/>
  <c r="Q87" i="15" s="1"/>
  <c r="V88" i="15"/>
  <c r="G91" i="15"/>
  <c r="I91" i="15"/>
  <c r="I87" i="15" s="1"/>
  <c r="K91" i="15"/>
  <c r="M91" i="15"/>
  <c r="O91" i="15"/>
  <c r="O87" i="15" s="1"/>
  <c r="Q91" i="15"/>
  <c r="V91" i="15"/>
  <c r="G94" i="15"/>
  <c r="I94" i="15"/>
  <c r="K94" i="15"/>
  <c r="M94" i="15"/>
  <c r="O94" i="15"/>
  <c r="Q94" i="15"/>
  <c r="V94" i="15"/>
  <c r="G97" i="15"/>
  <c r="M97" i="15" s="1"/>
  <c r="I97" i="15"/>
  <c r="K97" i="15"/>
  <c r="O97" i="15"/>
  <c r="Q97" i="15"/>
  <c r="V97" i="15"/>
  <c r="G110" i="15"/>
  <c r="M110" i="15" s="1"/>
  <c r="I110" i="15"/>
  <c r="K110" i="15"/>
  <c r="O110" i="15"/>
  <c r="Q110" i="15"/>
  <c r="V110" i="15"/>
  <c r="G116" i="15"/>
  <c r="M116" i="15" s="1"/>
  <c r="I116" i="15"/>
  <c r="K116" i="15"/>
  <c r="O116" i="15"/>
  <c r="Q116" i="15"/>
  <c r="V116" i="15"/>
  <c r="V87" i="15" s="1"/>
  <c r="G122" i="15"/>
  <c r="I122" i="15"/>
  <c r="K122" i="15"/>
  <c r="M122" i="15"/>
  <c r="O122" i="15"/>
  <c r="Q122" i="15"/>
  <c r="V122" i="15"/>
  <c r="G126" i="15"/>
  <c r="I126" i="15"/>
  <c r="K126" i="15"/>
  <c r="M126" i="15"/>
  <c r="O126" i="15"/>
  <c r="Q126" i="15"/>
  <c r="V126" i="15"/>
  <c r="G129" i="15"/>
  <c r="I129" i="15"/>
  <c r="K129" i="15"/>
  <c r="M129" i="15"/>
  <c r="O129" i="15"/>
  <c r="Q129" i="15"/>
  <c r="V129" i="15"/>
  <c r="G132" i="15"/>
  <c r="M132" i="15" s="1"/>
  <c r="I132" i="15"/>
  <c r="K132" i="15"/>
  <c r="O132" i="15"/>
  <c r="Q132" i="15"/>
  <c r="V132" i="15"/>
  <c r="I138" i="15"/>
  <c r="G139" i="15"/>
  <c r="M139" i="15" s="1"/>
  <c r="M138" i="15" s="1"/>
  <c r="I139" i="15"/>
  <c r="K139" i="15"/>
  <c r="O139" i="15"/>
  <c r="O138" i="15" s="1"/>
  <c r="Q139" i="15"/>
  <c r="V139" i="15"/>
  <c r="V138" i="15" s="1"/>
  <c r="G146" i="15"/>
  <c r="I146" i="15"/>
  <c r="K146" i="15"/>
  <c r="K138" i="15" s="1"/>
  <c r="M146" i="15"/>
  <c r="O146" i="15"/>
  <c r="Q146" i="15"/>
  <c r="Q138" i="15" s="1"/>
  <c r="V146" i="15"/>
  <c r="O156" i="15"/>
  <c r="G157" i="15"/>
  <c r="I157" i="15"/>
  <c r="I156" i="15" s="1"/>
  <c r="K157" i="15"/>
  <c r="M157" i="15"/>
  <c r="O157" i="15"/>
  <c r="Q157" i="15"/>
  <c r="Q156" i="15" s="1"/>
  <c r="V157" i="15"/>
  <c r="G161" i="15"/>
  <c r="M161" i="15" s="1"/>
  <c r="I161" i="15"/>
  <c r="K161" i="15"/>
  <c r="K156" i="15" s="1"/>
  <c r="O161" i="15"/>
  <c r="Q161" i="15"/>
  <c r="V161" i="15"/>
  <c r="V156" i="15" s="1"/>
  <c r="G165" i="15"/>
  <c r="I165" i="15"/>
  <c r="K165" i="15"/>
  <c r="M165" i="15"/>
  <c r="O165" i="15"/>
  <c r="Q165" i="15"/>
  <c r="V165" i="15"/>
  <c r="G168" i="15"/>
  <c r="K168" i="15"/>
  <c r="O168" i="15"/>
  <c r="V168" i="15"/>
  <c r="G169" i="15"/>
  <c r="I169" i="15"/>
  <c r="I168" i="15" s="1"/>
  <c r="K169" i="15"/>
  <c r="M169" i="15"/>
  <c r="M168" i="15" s="1"/>
  <c r="O169" i="15"/>
  <c r="Q169" i="15"/>
  <c r="Q168" i="15" s="1"/>
  <c r="V169" i="15"/>
  <c r="O174" i="15"/>
  <c r="G175" i="15"/>
  <c r="I175" i="15"/>
  <c r="I174" i="15" s="1"/>
  <c r="K175" i="15"/>
  <c r="M175" i="15"/>
  <c r="M174" i="15" s="1"/>
  <c r="O175" i="15"/>
  <c r="Q175" i="15"/>
  <c r="Q174" i="15" s="1"/>
  <c r="V175" i="15"/>
  <c r="G180" i="15"/>
  <c r="M180" i="15" s="1"/>
  <c r="I180" i="15"/>
  <c r="K180" i="15"/>
  <c r="K174" i="15" s="1"/>
  <c r="O180" i="15"/>
  <c r="Q180" i="15"/>
  <c r="V180" i="15"/>
  <c r="V174" i="15" s="1"/>
  <c r="G184" i="15"/>
  <c r="M184" i="15" s="1"/>
  <c r="I184" i="15"/>
  <c r="K184" i="15"/>
  <c r="K183" i="15" s="1"/>
  <c r="O184" i="15"/>
  <c r="O183" i="15" s="1"/>
  <c r="Q184" i="15"/>
  <c r="V184" i="15"/>
  <c r="V183" i="15" s="1"/>
  <c r="G190" i="15"/>
  <c r="I190" i="15"/>
  <c r="K190" i="15"/>
  <c r="M190" i="15"/>
  <c r="O190" i="15"/>
  <c r="Q190" i="15"/>
  <c r="Q183" i="15" s="1"/>
  <c r="V190" i="15"/>
  <c r="G196" i="15"/>
  <c r="M196" i="15" s="1"/>
  <c r="I196" i="15"/>
  <c r="K196" i="15"/>
  <c r="O196" i="15"/>
  <c r="Q196" i="15"/>
  <c r="V196" i="15"/>
  <c r="G201" i="15"/>
  <c r="I201" i="15"/>
  <c r="K201" i="15"/>
  <c r="M201" i="15"/>
  <c r="O201" i="15"/>
  <c r="Q201" i="15"/>
  <c r="V201" i="15"/>
  <c r="G206" i="15"/>
  <c r="M206" i="15" s="1"/>
  <c r="I206" i="15"/>
  <c r="K206" i="15"/>
  <c r="O206" i="15"/>
  <c r="Q206" i="15"/>
  <c r="V206" i="15"/>
  <c r="G212" i="15"/>
  <c r="I212" i="15"/>
  <c r="I183" i="15" s="1"/>
  <c r="K212" i="15"/>
  <c r="M212" i="15"/>
  <c r="O212" i="15"/>
  <c r="Q212" i="15"/>
  <c r="V212" i="15"/>
  <c r="G218" i="15"/>
  <c r="M218" i="15" s="1"/>
  <c r="I218" i="15"/>
  <c r="K218" i="15"/>
  <c r="O218" i="15"/>
  <c r="Q218" i="15"/>
  <c r="V218" i="15"/>
  <c r="G224" i="15"/>
  <c r="I224" i="15"/>
  <c r="K224" i="15"/>
  <c r="M224" i="15"/>
  <c r="O224" i="15"/>
  <c r="Q224" i="15"/>
  <c r="V224" i="15"/>
  <c r="O229" i="15"/>
  <c r="G230" i="15"/>
  <c r="I230" i="15"/>
  <c r="I229" i="15" s="1"/>
  <c r="K230" i="15"/>
  <c r="M230" i="15"/>
  <c r="M229" i="15" s="1"/>
  <c r="O230" i="15"/>
  <c r="Q230" i="15"/>
  <c r="Q229" i="15" s="1"/>
  <c r="V230" i="15"/>
  <c r="G238" i="15"/>
  <c r="M238" i="15" s="1"/>
  <c r="I238" i="15"/>
  <c r="K238" i="15"/>
  <c r="K229" i="15" s="1"/>
  <c r="O238" i="15"/>
  <c r="Q238" i="15"/>
  <c r="V238" i="15"/>
  <c r="V229" i="15" s="1"/>
  <c r="G244" i="15"/>
  <c r="I244" i="15"/>
  <c r="K244" i="15"/>
  <c r="M244" i="15"/>
  <c r="O244" i="15"/>
  <c r="Q244" i="15"/>
  <c r="V244" i="15"/>
  <c r="G249" i="15"/>
  <c r="M249" i="15" s="1"/>
  <c r="I249" i="15"/>
  <c r="K249" i="15"/>
  <c r="O249" i="15"/>
  <c r="Q249" i="15"/>
  <c r="V249" i="15"/>
  <c r="G254" i="15"/>
  <c r="I254" i="15"/>
  <c r="K254" i="15"/>
  <c r="M254" i="15"/>
  <c r="O254" i="15"/>
  <c r="Q254" i="15"/>
  <c r="V254" i="15"/>
  <c r="G260" i="15"/>
  <c r="K260" i="15"/>
  <c r="O260" i="15"/>
  <c r="V260" i="15"/>
  <c r="G261" i="15"/>
  <c r="I261" i="15"/>
  <c r="I260" i="15" s="1"/>
  <c r="K261" i="15"/>
  <c r="M261" i="15"/>
  <c r="M260" i="15" s="1"/>
  <c r="O261" i="15"/>
  <c r="Q261" i="15"/>
  <c r="Q260" i="15" s="1"/>
  <c r="V261" i="15"/>
  <c r="K264" i="15"/>
  <c r="G265" i="15"/>
  <c r="I265" i="15"/>
  <c r="I264" i="15" s="1"/>
  <c r="K265" i="15"/>
  <c r="M265" i="15"/>
  <c r="O265" i="15"/>
  <c r="Q265" i="15"/>
  <c r="Q264" i="15" s="1"/>
  <c r="V265" i="15"/>
  <c r="G268" i="15"/>
  <c r="M268" i="15" s="1"/>
  <c r="I268" i="15"/>
  <c r="K268" i="15"/>
  <c r="O268" i="15"/>
  <c r="O264" i="15" s="1"/>
  <c r="Q268" i="15"/>
  <c r="V268" i="15"/>
  <c r="V264" i="15" s="1"/>
  <c r="Q271" i="15"/>
  <c r="G272" i="15"/>
  <c r="M272" i="15" s="1"/>
  <c r="M271" i="15" s="1"/>
  <c r="I272" i="15"/>
  <c r="K272" i="15"/>
  <c r="K271" i="15" s="1"/>
  <c r="O272" i="15"/>
  <c r="O271" i="15" s="1"/>
  <c r="Q272" i="15"/>
  <c r="V272" i="15"/>
  <c r="V271" i="15" s="1"/>
  <c r="G274" i="15"/>
  <c r="I274" i="15"/>
  <c r="I271" i="15" s="1"/>
  <c r="K274" i="15"/>
  <c r="M274" i="15"/>
  <c r="O274" i="15"/>
  <c r="Q274" i="15"/>
  <c r="V274" i="15"/>
  <c r="G276" i="15"/>
  <c r="M276" i="15" s="1"/>
  <c r="I276" i="15"/>
  <c r="K276" i="15"/>
  <c r="O276" i="15"/>
  <c r="Q276" i="15"/>
  <c r="V276" i="15"/>
  <c r="I278" i="15"/>
  <c r="Q278" i="15"/>
  <c r="G279" i="15"/>
  <c r="M279" i="15" s="1"/>
  <c r="M278" i="15" s="1"/>
  <c r="I279" i="15"/>
  <c r="K279" i="15"/>
  <c r="K278" i="15" s="1"/>
  <c r="O279" i="15"/>
  <c r="O278" i="15" s="1"/>
  <c r="Q279" i="15"/>
  <c r="V279" i="15"/>
  <c r="V278" i="15" s="1"/>
  <c r="Q282" i="15"/>
  <c r="G283" i="15"/>
  <c r="M283" i="15" s="1"/>
  <c r="M282" i="15" s="1"/>
  <c r="I283" i="15"/>
  <c r="K283" i="15"/>
  <c r="K282" i="15" s="1"/>
  <c r="O283" i="15"/>
  <c r="O282" i="15" s="1"/>
  <c r="Q283" i="15"/>
  <c r="V283" i="15"/>
  <c r="V282" i="15" s="1"/>
  <c r="G285" i="15"/>
  <c r="I285" i="15"/>
  <c r="I282" i="15" s="1"/>
  <c r="K285" i="15"/>
  <c r="M285" i="15"/>
  <c r="O285" i="15"/>
  <c r="Q285" i="15"/>
  <c r="V285" i="15"/>
  <c r="K288" i="15"/>
  <c r="G289" i="15"/>
  <c r="I289" i="15"/>
  <c r="I288" i="15" s="1"/>
  <c r="K289" i="15"/>
  <c r="M289" i="15"/>
  <c r="O289" i="15"/>
  <c r="Q289" i="15"/>
  <c r="Q288" i="15" s="1"/>
  <c r="V289" i="15"/>
  <c r="G293" i="15"/>
  <c r="M293" i="15" s="1"/>
  <c r="I293" i="15"/>
  <c r="K293" i="15"/>
  <c r="O293" i="15"/>
  <c r="O288" i="15" s="1"/>
  <c r="Q293" i="15"/>
  <c r="V293" i="15"/>
  <c r="V288" i="15" s="1"/>
  <c r="G296" i="15"/>
  <c r="I296" i="15"/>
  <c r="K296" i="15"/>
  <c r="M296" i="15"/>
  <c r="O296" i="15"/>
  <c r="Q296" i="15"/>
  <c r="V296" i="15"/>
  <c r="G299" i="15"/>
  <c r="M299" i="15" s="1"/>
  <c r="I299" i="15"/>
  <c r="K299" i="15"/>
  <c r="O299" i="15"/>
  <c r="Q299" i="15"/>
  <c r="V299" i="15"/>
  <c r="G305" i="15"/>
  <c r="G304" i="15" s="1"/>
  <c r="I305" i="15"/>
  <c r="K305" i="15"/>
  <c r="K304" i="15" s="1"/>
  <c r="O305" i="15"/>
  <c r="O304" i="15" s="1"/>
  <c r="Q305" i="15"/>
  <c r="V305" i="15"/>
  <c r="V304" i="15" s="1"/>
  <c r="G310" i="15"/>
  <c r="I310" i="15"/>
  <c r="I304" i="15" s="1"/>
  <c r="K310" i="15"/>
  <c r="M310" i="15"/>
  <c r="O310" i="15"/>
  <c r="Q310" i="15"/>
  <c r="Q304" i="15" s="1"/>
  <c r="V310" i="15"/>
  <c r="G315" i="15"/>
  <c r="M315" i="15" s="1"/>
  <c r="I315" i="15"/>
  <c r="K315" i="15"/>
  <c r="O315" i="15"/>
  <c r="Q315" i="15"/>
  <c r="V315" i="15"/>
  <c r="G319" i="15"/>
  <c r="M319" i="15" s="1"/>
  <c r="I319" i="15"/>
  <c r="K319" i="15"/>
  <c r="K318" i="15" s="1"/>
  <c r="O319" i="15"/>
  <c r="O318" i="15" s="1"/>
  <c r="Q319" i="15"/>
  <c r="V319" i="15"/>
  <c r="V318" i="15" s="1"/>
  <c r="G324" i="15"/>
  <c r="I324" i="15"/>
  <c r="I318" i="15" s="1"/>
  <c r="K324" i="15"/>
  <c r="M324" i="15"/>
  <c r="O324" i="15"/>
  <c r="Q324" i="15"/>
  <c r="V324" i="15"/>
  <c r="G327" i="15"/>
  <c r="M327" i="15" s="1"/>
  <c r="I327" i="15"/>
  <c r="K327" i="15"/>
  <c r="O327" i="15"/>
  <c r="Q327" i="15"/>
  <c r="V327" i="15"/>
  <c r="G331" i="15"/>
  <c r="I331" i="15"/>
  <c r="K331" i="15"/>
  <c r="M331" i="15"/>
  <c r="O331" i="15"/>
  <c r="Q331" i="15"/>
  <c r="V331" i="15"/>
  <c r="G333" i="15"/>
  <c r="M333" i="15" s="1"/>
  <c r="I333" i="15"/>
  <c r="K333" i="15"/>
  <c r="O333" i="15"/>
  <c r="Q333" i="15"/>
  <c r="V333" i="15"/>
  <c r="G338" i="15"/>
  <c r="I338" i="15"/>
  <c r="K338" i="15"/>
  <c r="M338" i="15"/>
  <c r="O338" i="15"/>
  <c r="Q338" i="15"/>
  <c r="Q318" i="15" s="1"/>
  <c r="V338" i="15"/>
  <c r="G343" i="15"/>
  <c r="M343" i="15" s="1"/>
  <c r="I343" i="15"/>
  <c r="K343" i="15"/>
  <c r="O343" i="15"/>
  <c r="Q343" i="15"/>
  <c r="V343" i="15"/>
  <c r="G347" i="15"/>
  <c r="I347" i="15"/>
  <c r="K347" i="15"/>
  <c r="M347" i="15"/>
  <c r="O347" i="15"/>
  <c r="Q347" i="15"/>
  <c r="V347" i="15"/>
  <c r="G351" i="15"/>
  <c r="M351" i="15" s="1"/>
  <c r="I351" i="15"/>
  <c r="K351" i="15"/>
  <c r="O351" i="15"/>
  <c r="Q351" i="15"/>
  <c r="V351" i="15"/>
  <c r="G354" i="15"/>
  <c r="I354" i="15"/>
  <c r="K354" i="15"/>
  <c r="M354" i="15"/>
  <c r="O354" i="15"/>
  <c r="Q354" i="15"/>
  <c r="V354" i="15"/>
  <c r="G357" i="15"/>
  <c r="G358" i="15"/>
  <c r="I358" i="15"/>
  <c r="I357" i="15" s="1"/>
  <c r="K358" i="15"/>
  <c r="M358" i="15"/>
  <c r="O358" i="15"/>
  <c r="Q358" i="15"/>
  <c r="Q357" i="15" s="1"/>
  <c r="V358" i="15"/>
  <c r="G364" i="15"/>
  <c r="M364" i="15" s="1"/>
  <c r="I364" i="15"/>
  <c r="K364" i="15"/>
  <c r="K357" i="15" s="1"/>
  <c r="O364" i="15"/>
  <c r="O357" i="15" s="1"/>
  <c r="Q364" i="15"/>
  <c r="V364" i="15"/>
  <c r="G368" i="15"/>
  <c r="I368" i="15"/>
  <c r="K368" i="15"/>
  <c r="M368" i="15"/>
  <c r="O368" i="15"/>
  <c r="Q368" i="15"/>
  <c r="V368" i="15"/>
  <c r="G372" i="15"/>
  <c r="M372" i="15" s="1"/>
  <c r="I372" i="15"/>
  <c r="K372" i="15"/>
  <c r="O372" i="15"/>
  <c r="Q372" i="15"/>
  <c r="V372" i="15"/>
  <c r="G376" i="15"/>
  <c r="I376" i="15"/>
  <c r="K376" i="15"/>
  <c r="M376" i="15"/>
  <c r="O376" i="15"/>
  <c r="Q376" i="15"/>
  <c r="V376" i="15"/>
  <c r="G380" i="15"/>
  <c r="M380" i="15" s="1"/>
  <c r="I380" i="15"/>
  <c r="K380" i="15"/>
  <c r="O380" i="15"/>
  <c r="Q380" i="15"/>
  <c r="V380" i="15"/>
  <c r="V357" i="15" s="1"/>
  <c r="G384" i="15"/>
  <c r="I384" i="15"/>
  <c r="K384" i="15"/>
  <c r="M384" i="15"/>
  <c r="O384" i="15"/>
  <c r="Q384" i="15"/>
  <c r="V384" i="15"/>
  <c r="G388" i="15"/>
  <c r="M388" i="15" s="1"/>
  <c r="I388" i="15"/>
  <c r="K388" i="15"/>
  <c r="O388" i="15"/>
  <c r="Q388" i="15"/>
  <c r="V388" i="15"/>
  <c r="G392" i="15"/>
  <c r="I392" i="15"/>
  <c r="K392" i="15"/>
  <c r="M392" i="15"/>
  <c r="O392" i="15"/>
  <c r="Q392" i="15"/>
  <c r="V392" i="15"/>
  <c r="K395" i="15"/>
  <c r="G396" i="15"/>
  <c r="I396" i="15"/>
  <c r="I395" i="15" s="1"/>
  <c r="K396" i="15"/>
  <c r="M396" i="15"/>
  <c r="M395" i="15" s="1"/>
  <c r="O396" i="15"/>
  <c r="Q396" i="15"/>
  <c r="Q395" i="15" s="1"/>
  <c r="V396" i="15"/>
  <c r="G401" i="15"/>
  <c r="M401" i="15" s="1"/>
  <c r="I401" i="15"/>
  <c r="K401" i="15"/>
  <c r="O401" i="15"/>
  <c r="O395" i="15" s="1"/>
  <c r="Q401" i="15"/>
  <c r="V401" i="15"/>
  <c r="V395" i="15" s="1"/>
  <c r="G406" i="15"/>
  <c r="I406" i="15"/>
  <c r="K406" i="15"/>
  <c r="M406" i="15"/>
  <c r="O406" i="15"/>
  <c r="Q406" i="15"/>
  <c r="V406" i="15"/>
  <c r="G412" i="15"/>
  <c r="M412" i="15" s="1"/>
  <c r="I412" i="15"/>
  <c r="K412" i="15"/>
  <c r="O412" i="15"/>
  <c r="Q412" i="15"/>
  <c r="V412" i="15"/>
  <c r="G417" i="15"/>
  <c r="I417" i="15"/>
  <c r="K417" i="15"/>
  <c r="M417" i="15"/>
  <c r="O417" i="15"/>
  <c r="Q417" i="15"/>
  <c r="V417" i="15"/>
  <c r="K420" i="15"/>
  <c r="G421" i="15"/>
  <c r="I421" i="15"/>
  <c r="I420" i="15" s="1"/>
  <c r="K421" i="15"/>
  <c r="M421" i="15"/>
  <c r="M420" i="15" s="1"/>
  <c r="O421" i="15"/>
  <c r="Q421" i="15"/>
  <c r="Q420" i="15" s="1"/>
  <c r="V421" i="15"/>
  <c r="G426" i="15"/>
  <c r="M426" i="15" s="1"/>
  <c r="I426" i="15"/>
  <c r="K426" i="15"/>
  <c r="O426" i="15"/>
  <c r="O420" i="15" s="1"/>
  <c r="Q426" i="15"/>
  <c r="V426" i="15"/>
  <c r="V420" i="15" s="1"/>
  <c r="G432" i="15"/>
  <c r="I432" i="15"/>
  <c r="K432" i="15"/>
  <c r="M432" i="15"/>
  <c r="O432" i="15"/>
  <c r="Q432" i="15"/>
  <c r="V432" i="15"/>
  <c r="G441" i="15"/>
  <c r="M441" i="15" s="1"/>
  <c r="I441" i="15"/>
  <c r="K441" i="15"/>
  <c r="O441" i="15"/>
  <c r="Q441" i="15"/>
  <c r="V441" i="15"/>
  <c r="G448" i="15"/>
  <c r="G447" i="15" s="1"/>
  <c r="I448" i="15"/>
  <c r="K448" i="15"/>
  <c r="K447" i="15" s="1"/>
  <c r="O448" i="15"/>
  <c r="O447" i="15" s="1"/>
  <c r="Q448" i="15"/>
  <c r="V448" i="15"/>
  <c r="V447" i="15" s="1"/>
  <c r="G453" i="15"/>
  <c r="I453" i="15"/>
  <c r="I447" i="15" s="1"/>
  <c r="K453" i="15"/>
  <c r="M453" i="15"/>
  <c r="O453" i="15"/>
  <c r="Q453" i="15"/>
  <c r="Q447" i="15" s="1"/>
  <c r="V453" i="15"/>
  <c r="G458" i="15"/>
  <c r="G459" i="15"/>
  <c r="I459" i="15"/>
  <c r="I458" i="15" s="1"/>
  <c r="K459" i="15"/>
  <c r="M459" i="15"/>
  <c r="O459" i="15"/>
  <c r="Q459" i="15"/>
  <c r="Q458" i="15" s="1"/>
  <c r="V459" i="15"/>
  <c r="G462" i="15"/>
  <c r="M462" i="15" s="1"/>
  <c r="I462" i="15"/>
  <c r="K462" i="15"/>
  <c r="K458" i="15" s="1"/>
  <c r="O462" i="15"/>
  <c r="O458" i="15" s="1"/>
  <c r="Q462" i="15"/>
  <c r="V462" i="15"/>
  <c r="G464" i="15"/>
  <c r="I464" i="15"/>
  <c r="K464" i="15"/>
  <c r="M464" i="15"/>
  <c r="O464" i="15"/>
  <c r="Q464" i="15"/>
  <c r="V464" i="15"/>
  <c r="G466" i="15"/>
  <c r="M466" i="15" s="1"/>
  <c r="I466" i="15"/>
  <c r="K466" i="15"/>
  <c r="O466" i="15"/>
  <c r="Q466" i="15"/>
  <c r="V466" i="15"/>
  <c r="G468" i="15"/>
  <c r="I468" i="15"/>
  <c r="K468" i="15"/>
  <c r="M468" i="15"/>
  <c r="O468" i="15"/>
  <c r="Q468" i="15"/>
  <c r="V468" i="15"/>
  <c r="G470" i="15"/>
  <c r="M470" i="15" s="1"/>
  <c r="I470" i="15"/>
  <c r="K470" i="15"/>
  <c r="O470" i="15"/>
  <c r="Q470" i="15"/>
  <c r="V470" i="15"/>
  <c r="V458" i="15" s="1"/>
  <c r="G472" i="15"/>
  <c r="I472" i="15"/>
  <c r="K472" i="15"/>
  <c r="M472" i="15"/>
  <c r="O472" i="15"/>
  <c r="Q472" i="15"/>
  <c r="V472" i="15"/>
  <c r="G474" i="15"/>
  <c r="M474" i="15" s="1"/>
  <c r="I474" i="15"/>
  <c r="K474" i="15"/>
  <c r="O474" i="15"/>
  <c r="Q474" i="15"/>
  <c r="V474" i="15"/>
  <c r="AE477" i="15"/>
  <c r="AF477" i="15"/>
  <c r="G54" i="14"/>
  <c r="BA39" i="14"/>
  <c r="G8" i="14"/>
  <c r="V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I15" i="14"/>
  <c r="O15" i="14"/>
  <c r="G16" i="14"/>
  <c r="G15" i="14" s="1"/>
  <c r="I16" i="14"/>
  <c r="K16" i="14"/>
  <c r="K15" i="14" s="1"/>
  <c r="M16" i="14"/>
  <c r="M15" i="14" s="1"/>
  <c r="O16" i="14"/>
  <c r="Q16" i="14"/>
  <c r="Q15" i="14" s="1"/>
  <c r="V16" i="14"/>
  <c r="V15" i="14" s="1"/>
  <c r="K22" i="14"/>
  <c r="Q22" i="14"/>
  <c r="G23" i="14"/>
  <c r="G22" i="14" s="1"/>
  <c r="I23" i="14"/>
  <c r="I22" i="14" s="1"/>
  <c r="K23" i="14"/>
  <c r="M23" i="14"/>
  <c r="M22" i="14" s="1"/>
  <c r="O23" i="14"/>
  <c r="O22" i="14" s="1"/>
  <c r="Q23" i="14"/>
  <c r="V23" i="14"/>
  <c r="V22" i="14" s="1"/>
  <c r="G30" i="14"/>
  <c r="I30" i="14"/>
  <c r="K30" i="14"/>
  <c r="M30" i="14"/>
  <c r="O30" i="14"/>
  <c r="Q30" i="14"/>
  <c r="V30" i="14"/>
  <c r="G38" i="14"/>
  <c r="G37" i="14" s="1"/>
  <c r="I38" i="14"/>
  <c r="I37" i="14" s="1"/>
  <c r="K38" i="14"/>
  <c r="O38" i="14"/>
  <c r="O37" i="14" s="1"/>
  <c r="Q38" i="14"/>
  <c r="V38" i="14"/>
  <c r="V37" i="14" s="1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Q43" i="14"/>
  <c r="Q37" i="14" s="1"/>
  <c r="V43" i="14"/>
  <c r="G45" i="14"/>
  <c r="I45" i="14"/>
  <c r="K45" i="14"/>
  <c r="M45" i="14"/>
  <c r="O45" i="14"/>
  <c r="Q45" i="14"/>
  <c r="V45" i="14"/>
  <c r="G47" i="14"/>
  <c r="I47" i="14"/>
  <c r="K47" i="14"/>
  <c r="M47" i="14"/>
  <c r="O47" i="14"/>
  <c r="Q47" i="14"/>
  <c r="V47" i="14"/>
  <c r="G49" i="14"/>
  <c r="I49" i="14"/>
  <c r="K49" i="14"/>
  <c r="K37" i="14" s="1"/>
  <c r="M49" i="14"/>
  <c r="O49" i="14"/>
  <c r="Q49" i="14"/>
  <c r="V49" i="14"/>
  <c r="G51" i="14"/>
  <c r="M51" i="14" s="1"/>
  <c r="I51" i="14"/>
  <c r="K51" i="14"/>
  <c r="O51" i="14"/>
  <c r="Q51" i="14"/>
  <c r="V51" i="14"/>
  <c r="AE54" i="14"/>
  <c r="G28" i="13"/>
  <c r="BA24" i="13"/>
  <c r="BA21" i="13"/>
  <c r="BA19" i="13"/>
  <c r="BA18" i="13"/>
  <c r="BA17" i="13"/>
  <c r="BA11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3" i="13"/>
  <c r="M13" i="13" s="1"/>
  <c r="I13" i="13"/>
  <c r="K13" i="13"/>
  <c r="O13" i="13"/>
  <c r="Q13" i="13"/>
  <c r="V13" i="13"/>
  <c r="G16" i="13"/>
  <c r="G8" i="13" s="1"/>
  <c r="I16" i="13"/>
  <c r="K16" i="13"/>
  <c r="O16" i="13"/>
  <c r="Q16" i="13"/>
  <c r="V16" i="13"/>
  <c r="G23" i="13"/>
  <c r="I23" i="13"/>
  <c r="K23" i="13"/>
  <c r="M23" i="13"/>
  <c r="O23" i="13"/>
  <c r="Q23" i="13"/>
  <c r="V23" i="13"/>
  <c r="AE28" i="13"/>
  <c r="G32" i="12"/>
  <c r="BA29" i="12"/>
  <c r="BA26" i="12"/>
  <c r="BA19" i="12"/>
  <c r="BA13" i="12"/>
  <c r="BA10" i="12"/>
  <c r="K8" i="12"/>
  <c r="G9" i="12"/>
  <c r="M9" i="12" s="1"/>
  <c r="I9" i="12"/>
  <c r="I8" i="12" s="1"/>
  <c r="K9" i="12"/>
  <c r="O9" i="12"/>
  <c r="O8" i="12" s="1"/>
  <c r="Q9" i="12"/>
  <c r="Q8" i="12" s="1"/>
  <c r="V9" i="12"/>
  <c r="V8" i="12" s="1"/>
  <c r="G15" i="12"/>
  <c r="M15" i="12" s="1"/>
  <c r="I15" i="12"/>
  <c r="K15" i="12"/>
  <c r="O15" i="12"/>
  <c r="Q15" i="12"/>
  <c r="V15" i="12"/>
  <c r="G21" i="12"/>
  <c r="I21" i="12"/>
  <c r="K21" i="12"/>
  <c r="M21" i="12"/>
  <c r="O21" i="12"/>
  <c r="Q21" i="12"/>
  <c r="V21" i="12"/>
  <c r="G25" i="12"/>
  <c r="I25" i="12"/>
  <c r="K25" i="12"/>
  <c r="M25" i="12"/>
  <c r="O25" i="12"/>
  <c r="Q25" i="12"/>
  <c r="V25" i="12"/>
  <c r="G28" i="12"/>
  <c r="I28" i="12"/>
  <c r="K28" i="12"/>
  <c r="M28" i="12"/>
  <c r="O28" i="12"/>
  <c r="Q28" i="12"/>
  <c r="V28" i="12"/>
  <c r="AE32" i="12"/>
  <c r="I20" i="1"/>
  <c r="I19" i="1"/>
  <c r="I18" i="1"/>
  <c r="I17" i="1"/>
  <c r="F50" i="1"/>
  <c r="G23" i="1" s="1"/>
  <c r="G50" i="1"/>
  <c r="G25" i="1" s="1"/>
  <c r="H50" i="1"/>
  <c r="I49" i="1"/>
  <c r="I48" i="1"/>
  <c r="I47" i="1"/>
  <c r="I46" i="1"/>
  <c r="I45" i="1"/>
  <c r="I44" i="1"/>
  <c r="I43" i="1"/>
  <c r="I42" i="1"/>
  <c r="I41" i="1"/>
  <c r="I39" i="1"/>
  <c r="I50" i="1" s="1"/>
  <c r="J28" i="1"/>
  <c r="J26" i="1"/>
  <c r="G38" i="1"/>
  <c r="F38" i="1"/>
  <c r="J23" i="1"/>
  <c r="J24" i="1"/>
  <c r="J25" i="1"/>
  <c r="J27" i="1"/>
  <c r="E24" i="1"/>
  <c r="G24" i="1"/>
  <c r="E26" i="1"/>
  <c r="G26" i="1"/>
  <c r="I85" i="1" l="1"/>
  <c r="J84" i="1" s="1"/>
  <c r="A27" i="1"/>
  <c r="M31" i="19"/>
  <c r="M139" i="19"/>
  <c r="M123" i="19" s="1"/>
  <c r="M108" i="19"/>
  <c r="M90" i="19" s="1"/>
  <c r="M26" i="18"/>
  <c r="G347" i="18"/>
  <c r="G54" i="18"/>
  <c r="AF368" i="18"/>
  <c r="G18" i="18"/>
  <c r="M129" i="17"/>
  <c r="M27" i="17"/>
  <c r="M8" i="17"/>
  <c r="M156" i="17"/>
  <c r="M114" i="17"/>
  <c r="M37" i="17"/>
  <c r="G156" i="17"/>
  <c r="M75" i="17"/>
  <c r="M74" i="17" s="1"/>
  <c r="AF175" i="17"/>
  <c r="G97" i="17"/>
  <c r="G37" i="17"/>
  <c r="M104" i="16"/>
  <c r="M310" i="16"/>
  <c r="M283" i="16"/>
  <c r="M124" i="16"/>
  <c r="M13" i="16"/>
  <c r="M79" i="16"/>
  <c r="G13" i="16"/>
  <c r="G310" i="16"/>
  <c r="G116" i="16"/>
  <c r="AF332" i="16"/>
  <c r="G8" i="16"/>
  <c r="G283" i="16"/>
  <c r="G124" i="16"/>
  <c r="G79" i="16"/>
  <c r="M264" i="15"/>
  <c r="M357" i="15"/>
  <c r="M87" i="15"/>
  <c r="M318" i="15"/>
  <c r="M288" i="15"/>
  <c r="M458" i="15"/>
  <c r="M183" i="15"/>
  <c r="M156" i="15"/>
  <c r="G395" i="15"/>
  <c r="G229" i="15"/>
  <c r="G174" i="15"/>
  <c r="G156" i="15"/>
  <c r="G420" i="15"/>
  <c r="M448" i="15"/>
  <c r="M447" i="15" s="1"/>
  <c r="G318" i="15"/>
  <c r="M305" i="15"/>
  <c r="M304" i="15" s="1"/>
  <c r="G282" i="15"/>
  <c r="G271" i="15"/>
  <c r="M9" i="15"/>
  <c r="M8" i="15" s="1"/>
  <c r="G87" i="15"/>
  <c r="G278" i="15"/>
  <c r="G183" i="15"/>
  <c r="G138" i="15"/>
  <c r="G288" i="15"/>
  <c r="G264" i="15"/>
  <c r="M38" i="14"/>
  <c r="M37" i="14" s="1"/>
  <c r="AF54" i="14"/>
  <c r="M8" i="13"/>
  <c r="AF28" i="13"/>
  <c r="M16" i="13"/>
  <c r="M8" i="12"/>
  <c r="G8" i="12"/>
  <c r="AF32" i="12"/>
  <c r="I21" i="1"/>
  <c r="J46" i="1"/>
  <c r="J48" i="1"/>
  <c r="J45" i="1"/>
  <c r="J42" i="1"/>
  <c r="J39" i="1"/>
  <c r="J50" i="1" s="1"/>
  <c r="J49" i="1"/>
  <c r="J47" i="1"/>
  <c r="J44" i="1"/>
  <c r="J41" i="1"/>
  <c r="J43" i="1"/>
  <c r="J77" i="1" l="1"/>
  <c r="J67" i="1"/>
  <c r="J74" i="1"/>
  <c r="J60" i="1"/>
  <c r="J58" i="1"/>
  <c r="J57" i="1"/>
  <c r="J76" i="1"/>
  <c r="J70" i="1"/>
  <c r="J66" i="1"/>
  <c r="J59" i="1"/>
  <c r="J64" i="1"/>
  <c r="J81" i="1"/>
  <c r="J63" i="1"/>
  <c r="J78" i="1"/>
  <c r="J71" i="1"/>
  <c r="J75" i="1"/>
  <c r="J68" i="1"/>
  <c r="J82" i="1"/>
  <c r="J61" i="1"/>
  <c r="J72" i="1"/>
  <c r="J83" i="1"/>
  <c r="J65" i="1"/>
  <c r="J69" i="1"/>
  <c r="J80" i="1"/>
  <c r="J62" i="1"/>
  <c r="J73" i="1"/>
  <c r="J79" i="1"/>
  <c r="G28" i="1"/>
  <c r="G27" i="1" s="1"/>
  <c r="G29" i="1" s="1"/>
  <c r="A28" i="1"/>
  <c r="J8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41313D09-AE43-4198-8110-5CFC62830F6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0D703E-E967-4C51-ACC8-2D986E41EB4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9AF90653-CAD2-4EE4-9A68-49CE98AA333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9F17E1B-3B72-4555-83EC-A5175D338FE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5FC37BF9-8DA2-43B3-A833-D8896D7558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20C3270-ACE2-468F-8FCD-48977F01D1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90338E39-57D0-4E02-9342-C0BE5643DE2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0214F3-C282-4436-8DAB-5BB271455F5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EC4C217D-F16B-4FFF-AECB-592A8008559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D860D3F-CB62-4F69-9C42-8548E9B8393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3FBC7A97-E251-420B-9DA9-FE08788BBA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1BECF24-A108-497B-A124-8B2311F5F12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FE88EE82-D518-4C91-8376-ADDA19E55F4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324DCF8-D044-4B7D-80B0-45D1FCC6A30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F2B31238-7939-4D19-859B-A29F577249D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AA82581-3A99-4328-850F-10EF2051BD6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<sst xmlns="http://schemas.openxmlformats.org/spreadsheetml/2006/main" count="5389" uniqueCount="1246">
  <si>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</si>
  <si>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</si>
  <si>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</si>
  <si>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</si>
  <si>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</si>
  <si>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</si>
  <si>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</si>
  <si>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</si>
  <si>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</si>
  <si>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</si>
  <si>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</si>
  <si>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</si>
  <si>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</si>
  <si>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</si>
  <si>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</si>
  <si>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</si>
  <si>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</si>
  <si>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</si>
  <si>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</si>
  <si>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</si>
  <si>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</si>
  <si>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</si>
  <si>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</si>
  <si>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</si>
  <si>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</si>
  <si>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</si>
  <si>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</si>
  <si>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</si>
  <si>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</si>
  <si>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</si>
  <si>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</si>
  <si>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</si>
  <si>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</si>
  <si>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</si>
  <si>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</si>
  <si>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</si>
  <si>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</si>
  <si>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</si>
  <si>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</si>
  <si>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</si>
  <si>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</si>
  <si>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</si>
  <si>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</si>
  <si>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20211006</t>
  </si>
  <si>
    <t>KARNOLA - POŽÁR - 2021 + C + 1.NP B+E</t>
  </si>
  <si>
    <t>Stavba</t>
  </si>
  <si>
    <t>Stavební objekt</t>
  </si>
  <si>
    <t>1</t>
  </si>
  <si>
    <t>Odstranění následků požáru</t>
  </si>
  <si>
    <t>01 21 POZ</t>
  </si>
  <si>
    <t>02 21 POZ</t>
  </si>
  <si>
    <t>04 21 CEL</t>
  </si>
  <si>
    <t>Stavební úpravy objekt B</t>
  </si>
  <si>
    <t>05 21 CEL</t>
  </si>
  <si>
    <t>Stavební úpravy objekt C</t>
  </si>
  <si>
    <t>05 21 POZ</t>
  </si>
  <si>
    <t>07 21 CEL</t>
  </si>
  <si>
    <t>Stavební úpravy objekt E</t>
  </si>
  <si>
    <t>8 21</t>
  </si>
  <si>
    <t>Elektroinstalace - silnoproudé rozvody</t>
  </si>
  <si>
    <t>9 21</t>
  </si>
  <si>
    <t>Elektroinstalace - slaboproudé rozvody</t>
  </si>
  <si>
    <t>Celkem za stavbu</t>
  </si>
  <si>
    <t>CZK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</si>
  <si>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</si>
  <si>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</si>
  <si>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</si>
  <si>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</si>
  <si>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</si>
  <si>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</si>
  <si>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</si>
  <si>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</si>
  <si>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61</t>
  </si>
  <si>
    <t>Upravy povrchů vnitřní</t>
  </si>
  <si>
    <t>Úpravy povrchů vnitřní</t>
  </si>
  <si>
    <t>62</t>
  </si>
  <si>
    <t>Úpravy povrchů vnější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</si>
  <si>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</si>
  <si>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</si>
  <si>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</si>
  <si>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</si>
  <si>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</si>
  <si>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</si>
  <si>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</si>
  <si>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</si>
  <si>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</si>
  <si>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</si>
  <si>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</si>
  <si>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</si>
  <si>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991</t>
  </si>
  <si>
    <t>Ostatní práce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</si>
  <si>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</si>
  <si>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</si>
  <si>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</si>
  <si>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</si>
  <si>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</si>
  <si>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</si>
  <si>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</si>
  <si>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</si>
  <si>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</si>
  <si>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</si>
  <si>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</si>
  <si>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</si>
  <si>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</si>
  <si>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</si>
  <si>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</si>
  <si>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</si>
  <si>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775</t>
  </si>
  <si>
    <t>Podlahy vlysové a parketové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</si>
  <si>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</si>
  <si>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</si>
  <si>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</si>
  <si>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</si>
  <si>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</si>
  <si>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</si>
  <si>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</si>
  <si>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</si>
  <si>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M99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</si>
  <si>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</si>
  <si>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</si>
  <si>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</si>
  <si>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</si>
  <si>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</si>
  <si>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</si>
  <si>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</si>
  <si>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</si>
  <si>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</si>
  <si>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</si>
  <si>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</si>
  <si>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</si>
  <si>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</si>
  <si>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</si>
  <si>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</si>
  <si>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</si>
  <si>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</si>
  <si>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</si>
  <si>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</si>
  <si>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</si>
  <si>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</si>
  <si>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</si>
  <si>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</si>
  <si>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</si>
  <si>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</si>
  <si>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</si>
  <si>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</si>
  <si>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</si>
  <si>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</si>
  <si>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</si>
  <si>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</si>
  <si>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</si>
  <si>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</si>
  <si>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</si>
  <si>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</si>
  <si>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kpl</t>
  </si>
  <si>
    <t>RTS 21/ II</t>
  </si>
  <si>
    <t>Indiv</t>
  </si>
  <si>
    <t>VRN</t>
  </si>
  <si>
    <t>POL99_8</t>
  </si>
  <si>
    <t>Zajištění bezpečného příjezdu a přístupu na staveniště včetně dopravního značení a potřebných souhlasů a rozhodnutí s vybudováním zařízení staveniště.</t>
  </si>
  <si>
    <t>POP</t>
  </si>
  <si>
    <t>Náklady s připojením staveniště na energie + zajištění měření odběru energií.</t>
  </si>
  <si>
    <t>Náklady na úklid v prostoru staveniště a příjezdových komunikací ke staveništi.</t>
  </si>
  <si>
    <t>Opatření k zabránění nadměrného zatěžování staveniště a jeho okolí prachem (např. používání krycích plachet, kropení sutě a odtěžované zeminy vodou)</t>
  </si>
  <si>
    <t>SPU</t>
  </si>
  <si>
    <t>005121020R</t>
  </si>
  <si>
    <t xml:space="preserve">Provoz zařízení staveniště </t>
  </si>
  <si>
    <t>Náklady na vybavení zařízení staveniště.</t>
  </si>
  <si>
    <t>Náklady na spotřebované energie provozem zařízení staveniště.</t>
  </si>
  <si>
    <t>Opatření k zabránění nadměrného zatěžování staveniště a jeho okolí prachem (např. používání krycích plachet, kropení sutě a odtěžované zeminy vodou).</t>
  </si>
  <si>
    <t>005121030R</t>
  </si>
  <si>
    <t>Odstranění zařízení staveniště</t>
  </si>
  <si>
    <t>POL99_</t>
  </si>
  <si>
    <t>Náklady na odstranění a odvoz zařízení staveniště.</t>
  </si>
  <si>
    <t>Uvedení stavbou dotčených ploch a ploch zařízení staveniště do původního stavu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</si>
  <si>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</si>
  <si>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</si>
  <si>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</si>
  <si>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</si>
  <si>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</si>
  <si>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</t>
  </si>
  <si>
    <t>SUM</t>
  </si>
  <si>
    <t>END</t>
  </si>
  <si>
    <t>999000002RZ1</t>
  </si>
  <si>
    <t>Dokumentace skutečného provedení stavby, dle obchodních podmínek</t>
  </si>
  <si>
    <t>kompl</t>
  </si>
  <si>
    <t>Vlastní</t>
  </si>
  <si>
    <t>Práce</t>
  </si>
  <si>
    <t>POL1_1</t>
  </si>
  <si>
    <t>tištěna + digitální podoba ( .dwg, .dxf ) v počtu a formátech dle SoD.</t>
  </si>
  <si>
    <t>Vypracování DOKUMENTACE SKUTEČNÉHO PROVEDENÍ STAVBY včetně geodetického zaměření (polohopis+výškopis) STAVBY vč. inženýrských sítí a zemního vedení technické infrastruktury</t>
  </si>
  <si>
    <t>999000002RZ3</t>
  </si>
  <si>
    <t>Revize a doklady nezbytné, pro vydání kolaudačního řízení</t>
  </si>
  <si>
    <t>dle obchodních podmínek</t>
  </si>
  <si>
    <t>999000002RZ6</t>
  </si>
  <si>
    <t>Kompletační činnost</t>
  </si>
  <si>
    <t>kompletní dokladová část dle SoD (revize, atesty, certifikáty, prohlášení o shodě) pro předání a převzetí dokončeného díla a pro zajištění kolaudačního souhlasu.</t>
  </si>
  <si>
    <t>náklady zhotovitele, související s prováděním zkoušek a REVIZÍ předepsaných technickými normami a vyjádřeními dotčených orgánů pro řádné provedení a předání díla.</t>
  </si>
  <si>
    <t>náklady na individuální zkoušky dodaných a smontovaných technologických zařízení včetně komplexního vyzkoušení.</t>
  </si>
  <si>
    <t>náklady zhotovitele na vypracování provozních řádů pro trvalý provoz.</t>
  </si>
  <si>
    <t>náklady na předání všech návodů k obsluze a údržbě pro technologická zařízení a  náklady na zaškolení obsluhy objednatele</t>
  </si>
  <si>
    <t>999000002RZ9</t>
  </si>
  <si>
    <t>Vypracování zhotovitelské REALIZAČNÍ a VÝROBNÍ, proj. dokumentace dle obch. podmínek - průzkumy</t>
  </si>
  <si>
    <t>dle požadavků PD pro DPS a SOD - OBCHODNÍCH PODMÍNEK -  včetně provedení aktualizace průzkumů a dodatečných stavebních průzkumů se zapracováním do dílenské a výrobní dokumentace:</t>
  </si>
  <si>
    <t>- aktualizace - doplňující statický průzkum - při provádění stavby a odkrývání konstrukcí stavby</t>
  </si>
  <si>
    <t>941955002R00</t>
  </si>
  <si>
    <t>Lešení lehké pracovní pomocné pomocné, o výšce lešeňové podlahy přes 1,2 do 1,9 m</t>
  </si>
  <si>
    <t>m2</t>
  </si>
  <si>
    <t>800-3</t>
  </si>
  <si>
    <t>1NP B : 438,75</t>
  </si>
  <si>
    <t>VV</t>
  </si>
  <si>
    <t xml:space="preserve">2NP B : </t>
  </si>
  <si>
    <t xml:space="preserve">3NP B : </t>
  </si>
  <si>
    <t xml:space="preserve">4NP B : </t>
  </si>
  <si>
    <t>952901411RZ1</t>
  </si>
  <si>
    <t>Vyčištění ostatních objektů - hrubý úklid po bouracích pracích</t>
  </si>
  <si>
    <t>1NP : 438,75</t>
  </si>
  <si>
    <t xml:space="preserve">2NP : </t>
  </si>
  <si>
    <t xml:space="preserve">3NP : </t>
  </si>
  <si>
    <t xml:space="preserve">4NP : </t>
  </si>
  <si>
    <t>978011191R00</t>
  </si>
  <si>
    <t>Otlučení omítek vápenných nebo vápenocementových vnitřních s vyškrabáním spár, s očištěním zdiva stropů, v rozsahu do 100 %</t>
  </si>
  <si>
    <t>801-3</t>
  </si>
  <si>
    <t xml:space="preserve">VÝTAH : </t>
  </si>
  <si>
    <t>978013191R00</t>
  </si>
  <si>
    <t>Otlučení omítek vápenných nebo vápenocementových vnitřních s vyškrabáním spár, s očištěním zdiva stěn, v rozsahu do 100 %</t>
  </si>
  <si>
    <t>1NP B : 3,9*193,99</t>
  </si>
  <si>
    <t>VÝTAH : 0</t>
  </si>
  <si>
    <t>979087112R00</t>
  </si>
  <si>
    <t xml:space="preserve">Vodorovná doprava suti a vybouraných hmot nakládání suti na dopravní prostředky,  </t>
  </si>
  <si>
    <t>t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</si>
  <si>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</si>
  <si>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</si>
  <si>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</si>
  <si>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</si>
  <si>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SPI</t>
  </si>
  <si>
    <t>979011111R00</t>
  </si>
  <si>
    <t>Svislá doprava suti a vybouraných hmot za prvé podlaží nad nebo pod základním podlažím</t>
  </si>
  <si>
    <t>979081111R00</t>
  </si>
  <si>
    <t>Odvoz suti a vybouraných hmot na skládku do 1 km</t>
  </si>
  <si>
    <t>RTS 19/ II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</si>
  <si>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</si>
  <si>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</si>
  <si>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</si>
  <si>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</si>
  <si>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</si>
  <si>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</si>
  <si>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979999999R00</t>
  </si>
  <si>
    <t>Poplatek za skládku suti s 10 % příměsí, skupina 17 01 07 z Katalogu odpadů</t>
  </si>
  <si>
    <t>310235241R00</t>
  </si>
  <si>
    <t>Zazdívka otvorů o ploše do 0,0225 m2 ve zdivu nadzákladovém cihlami pálenými o tloušťce zdi do 300 mm</t>
  </si>
  <si>
    <t>kus</t>
  </si>
  <si>
    <t>801-4</t>
  </si>
  <si>
    <t>včetně pomocného pracovního lešení</t>
  </si>
  <si>
    <t>2*18</t>
  </si>
  <si>
    <t>310235261R00</t>
  </si>
  <si>
    <t>Zazdívka otvorů o ploše do 0,0225 m2 ve zdivu nadzákladovém cihlami pálenými o tloušťce zdi přes 450 do 600 mm</t>
  </si>
  <si>
    <t>lokální zazdívky</t>
  </si>
  <si>
    <t>10</t>
  </si>
  <si>
    <t>310236261R00</t>
  </si>
  <si>
    <t>Zazdívka otvorů o ploše přes 0,0225 m2 do 0,09 m2 ve zdivu nadzákladovém cihlami pálenými o tloušťce zdi přes 450 do 600 mm</t>
  </si>
  <si>
    <t>12</t>
  </si>
  <si>
    <t>310237261R00</t>
  </si>
  <si>
    <t>Zazdívka otvorů o ploše přes 0,09 m2 do 0,25 m2 ve zdivu nadzákladovém cihlami pálenými o tloušťce zdi přes 450 do 600 mm</t>
  </si>
  <si>
    <t>310238411R00</t>
  </si>
  <si>
    <t>Zazdívka otvorů o ploše přes 0,25 m2 do 1 m2 ve zdivu nadzákladovém cihlami pálenými pro jakoukoliv maltu cementovou</t>
  </si>
  <si>
    <t>m3</t>
  </si>
  <si>
    <t xml:space="preserve">C1NP : </t>
  </si>
  <si>
    <t>C2NP : 0,67*1,05*0,48</t>
  </si>
  <si>
    <t>311231116R00</t>
  </si>
  <si>
    <t>Zdivo nosné z cihel a tvarovek pálených pod omítku z cihel plných, 290x140x65 mm, P 15, na maltu MC 10</t>
  </si>
  <si>
    <t>801-1</t>
  </si>
  <si>
    <t>nad překlady : 0,15*0,65*(1,9*9)+0,15*0,3*2,5*4+0,15*0,6*2,5</t>
  </si>
  <si>
    <t>0,15*0,49*2,5+0,15*0,65*1,8*8+0,26*0,49*1,5*4+0,48*1,95*0,15*5</t>
  </si>
  <si>
    <t>0,15*0,49*2,5</t>
  </si>
  <si>
    <t>317234410R00</t>
  </si>
  <si>
    <t>Vyzdívka mezi nosníky cementovou</t>
  </si>
  <si>
    <t>jakýmikoliv cihlami pálenými na jakoukoliv maltu,</t>
  </si>
  <si>
    <t>výplň překladů z I nosníků</t>
  </si>
  <si>
    <t>1 : 0,3*2,6*0,18*4+0,2*1,55*0,12+0,65*1,9*0,16*9+0,56*2,5*0,18</t>
  </si>
  <si>
    <t>2 : 1,8*0,65*0,16*8+1,5*0,19*0,14*4+1,95*0,48*0,16*5+2,5*0,49*0,18</t>
  </si>
  <si>
    <t>3 : 2,5*0,49*0,18</t>
  </si>
  <si>
    <t>317941123RT2</t>
  </si>
  <si>
    <t>Osazení ocelových válcovaných nosníků na zdivu profil I, výšky 140 mm</t>
  </si>
  <si>
    <t>profilu I, nebo IE, nebo U, nebo UE, nebo L</t>
  </si>
  <si>
    <t>I16 : 0,257</t>
  </si>
  <si>
    <t>317941123RT3</t>
  </si>
  <si>
    <t>Osazení ocelových válcovaných nosníků na zdivu profil I, výšky 160 mm</t>
  </si>
  <si>
    <t>I5 : 1,224</t>
  </si>
  <si>
    <t>I15 : 1,188</t>
  </si>
  <si>
    <t>I17 : 0,55</t>
  </si>
  <si>
    <t>317941123RT4</t>
  </si>
  <si>
    <t>Osazení ocelových válcovaných nosníků na zdivu profil I, výšky 180 mm</t>
  </si>
  <si>
    <t>I4 : 0</t>
  </si>
  <si>
    <t>I7 : 0</t>
  </si>
  <si>
    <t>I14 : 0,171</t>
  </si>
  <si>
    <t>I22 : 0,171</t>
  </si>
  <si>
    <t>346244381R00</t>
  </si>
  <si>
    <t>Plentování ocelových nosníků jednostranné výšky do 200 mm</t>
  </si>
  <si>
    <t>jakýmikoliv cihlami,</t>
  </si>
  <si>
    <t>plentování z obou popř. z jedné strany</t>
  </si>
  <si>
    <t xml:space="preserve">1NP : </t>
  </si>
  <si>
    <t>2NP : 0,2*(2,5*2+1,8*2*8+1,5*2*4+1,95*2*5)</t>
  </si>
  <si>
    <t>3NP : 0,2*(2,5*2)</t>
  </si>
  <si>
    <t>349231811R00</t>
  </si>
  <si>
    <t>Přizdívka ostění s ozubem  přes 80 do 150 mm</t>
  </si>
  <si>
    <t>ve vybouraných otvorech, s vysekáním kapes pro zavázání, z jakýchkoliv cihel, z pomocného pracovního lešení o výšce podlahy do 1900 mm a pro zatížení do 1,5 kPa,</t>
  </si>
  <si>
    <t>vyrovnání ostění po vybourání nových otvorů</t>
  </si>
  <si>
    <t>C2NP : 2,2*0,65*8+1,2*0,5*4+0,5*2,6*2</t>
  </si>
  <si>
    <t>C3NP : 0,5*2,6*2</t>
  </si>
  <si>
    <t>342254611RZ1</t>
  </si>
  <si>
    <t>Minerální desky  tl. 140 mm - dodávka a montáž, pro vnitřní zateplení, pro vnitřní zateplení</t>
  </si>
  <si>
    <t>tepelněizolační minerální desky pro vnitřní zateplení budov - tepelněizolační deska je kalcium silikátový materiál - dodávka a montáž včetně vnitřního ostění u otvorů, vynesení nadpraží otvorů, řešení dilatací s okolními konstrukcemi</t>
  </si>
  <si>
    <t>C : (25,70*2+13,85*2)*(4,0/2+3,70+(3,40+3,90)/2)</t>
  </si>
  <si>
    <t>13359070R</t>
  </si>
  <si>
    <t>tyč ocelová tvarovaná pásovina válcovaná za tepla 11375 (S 235JR); tl = 5,00 mm; š = 50,0 mm</t>
  </si>
  <si>
    <t>T</t>
  </si>
  <si>
    <t>SPCM</t>
  </si>
  <si>
    <t>RTS 18/ I</t>
  </si>
  <si>
    <t>Specifikace</t>
  </si>
  <si>
    <t>POL3_1</t>
  </si>
  <si>
    <t>ocel na svaření překladů z ocelových profilů</t>
  </si>
  <si>
    <t>2NP : 0,05*0,005*7,85*(0,5*74)</t>
  </si>
  <si>
    <t>3NP : 0,05*0,005*7,85*(0,4*6)</t>
  </si>
  <si>
    <t>612401971R00</t>
  </si>
  <si>
    <t>Příplatky k vnitřní omítce stěn a pilířů za protiplísňovou přísadu</t>
  </si>
  <si>
    <t>POL1_</t>
  </si>
  <si>
    <t>612401991R00</t>
  </si>
  <si>
    <t>Příplatky k vnitřní omítce stěn a pilířů za přísadu pro zvýšení přilnavosti postřiku (pod jádro omítky k hlad. podkl.), nebo do vyrovnání, nebo do štukové vrstvy (zde neplatí 610 99 Zakrývání</t>
  </si>
  <si>
    <t>612401962R00</t>
  </si>
  <si>
    <t>Příplatky k vnitřní omítce stěn a pilířů za práci ve stísněném (úzkém) prostoru (šířka do 0,6 m) nebo v sedě, v pokleku (výšky do 1,3 m) hladké</t>
  </si>
  <si>
    <t>C : (25,70*2+13,85*2)*(4,0/2)</t>
  </si>
  <si>
    <t>612403399R00</t>
  </si>
  <si>
    <t>Hrubá výplň rýh ve stěnách, jakoukoliv maltou jakoukoliv maltou_x000D_
 jakékoliv šířky</t>
  </si>
  <si>
    <t>jakékoliv šířky rýhy,</t>
  </si>
  <si>
    <t>- u měněných oken a dveří do původních otvorů</t>
  </si>
  <si>
    <t>- opravy po vybourání příček a stěn</t>
  </si>
  <si>
    <t>(1,5*2+2,45*2)*11*0,15</t>
  </si>
  <si>
    <t>(1,5*2+2,2*2)*4*0,15</t>
  </si>
  <si>
    <t>(1,5*2+1,9*2)*4*0,15</t>
  </si>
  <si>
    <t>(1,9*2+2,85*2)*0,15</t>
  </si>
  <si>
    <t>(1,5*2+2,2*2)*8*0,15</t>
  </si>
  <si>
    <t>(1,65*2+2,3*2)*12*0,15</t>
  </si>
  <si>
    <t>(1,2*2+1,9*2)*4*0,15</t>
  </si>
  <si>
    <t>612409991R00</t>
  </si>
  <si>
    <t>Začištění omítek kolem oken, dveří a obkladů apod. maltou vápenou</t>
  </si>
  <si>
    <t>m</t>
  </si>
  <si>
    <t>nová okna a dveře ze tří stran, špalety interiér a exteriér</t>
  </si>
  <si>
    <t>2NP : 2,2+2,6*2+1,5*8+2,2*16+1,2*4+2,2*8+1+3,35*2+1,65*5+2,3*10</t>
  </si>
  <si>
    <t>3NP : 2,2+2,6*2</t>
  </si>
  <si>
    <t>612421626R00</t>
  </si>
  <si>
    <t>Omítky vnitřní stěn vápenné nebo vápenocementové v podlaží i ve schodišti hladké</t>
  </si>
  <si>
    <t>1NP C : 3,90*78,8/3</t>
  </si>
  <si>
    <t>2NP C : 3,70*79,48</t>
  </si>
  <si>
    <t>3NP C : (3,35+3,85)/2*84,27</t>
  </si>
  <si>
    <t>39,697</t>
  </si>
  <si>
    <t>612471413R00</t>
  </si>
  <si>
    <t>Tenkovrstvá úprava stěn aktivovaným štukem malta vápenocementová s disperzní přísadou</t>
  </si>
  <si>
    <t>na rovném povrchu vnitřních stěn, pilířů, svislých panelových konstrukcí, s nejnutnějším obroušením podkladu (pemzou apod.) a oprášením,</t>
  </si>
  <si>
    <t>(25,70*2+13,85*2)*(4,0/2+3,70+(3,40+3,90)/2)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</si>
  <si>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</si>
  <si>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</si>
  <si>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</si>
  <si>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612481211RT3</t>
  </si>
  <si>
    <t>Vyztužení povrchu vnitřních stěn sklotextilní síťovinou s dodávkou síťoviny a stěrkového tmelu</t>
  </si>
  <si>
    <t>615481111R00</t>
  </si>
  <si>
    <t>Potažení válcovaných nosníků rabicovým pletivem jakékoliv výšky nosníků</t>
  </si>
  <si>
    <t>s postřikem cementovou maltou (s dodáním hmot),</t>
  </si>
  <si>
    <t>2NP : 1,1*1,8*8+0,8*2,5+0,5*0,8*4+1,95*0,9*5</t>
  </si>
  <si>
    <t>3NP : 0,9*2,5</t>
  </si>
  <si>
    <t>629451112R00</t>
  </si>
  <si>
    <t>Vyrovnávací vrstva z cementové malty šířky přes 150 do 300 mm</t>
  </si>
  <si>
    <t>POL1_0</t>
  </si>
  <si>
    <t>pod klempířskými prvky,</t>
  </si>
  <si>
    <t>PARAPETY PO VYBOURÁNÍ OKEN A PARAPETŮ - tloušťka do 50 mm</t>
  </si>
  <si>
    <t>2NP : 1,5*8+1,2*4+1,65*6</t>
  </si>
  <si>
    <t>3NP : 1,5*12</t>
  </si>
  <si>
    <t>620991121RZ1</t>
  </si>
  <si>
    <t>Zakrývání výplní vnitřních otvorů</t>
  </si>
  <si>
    <t>(1,5*2,45)*11</t>
  </si>
  <si>
    <t>(1,5*2,2)*4</t>
  </si>
  <si>
    <t>(1,5*1,9)*4</t>
  </si>
  <si>
    <t>(1,9*2,85)</t>
  </si>
  <si>
    <t>(1,5*2,2)*8</t>
  </si>
  <si>
    <t>(1,65*2,3)*12</t>
  </si>
  <si>
    <t>(1,2*1,9)*4</t>
  </si>
  <si>
    <t>641941312R00</t>
  </si>
  <si>
    <t>Osazení rámů okenních ocelových bez sdružených dveří nebo se sdruženými dveřmi o ploše přes 1 do 4 m2</t>
  </si>
  <si>
    <t>na jakoukoliv cementovou maltu. Včetně kotvení do zdiva.</t>
  </si>
  <si>
    <t>2.NP : 22</t>
  </si>
  <si>
    <t>641941412R00</t>
  </si>
  <si>
    <t>Osazení rámů okenních ocelových bez sdružených dveří nebo se sdruženými dveřmi o ploše přes 4 do 10 m2</t>
  </si>
  <si>
    <t>642942111RT5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</si>
  <si>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90 x 197 x 11 cm</t>
  </si>
  <si>
    <t>2NP : 1</t>
  </si>
  <si>
    <t>941955003R00</t>
  </si>
  <si>
    <t>Lešení lehké pracovní pomocné pomocné, o výšce lešeňové podlahy přes 1,9 do 2,5 m</t>
  </si>
  <si>
    <t>1NP : 351,8</t>
  </si>
  <si>
    <t>2NP : 352,27</t>
  </si>
  <si>
    <t>3NP : 361,98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</si>
  <si>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</si>
  <si>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</si>
  <si>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1NP : 0</t>
  </si>
  <si>
    <t>962032631R00</t>
  </si>
  <si>
    <t>Bourání zdiva nadzákladového komínového z jakýchkoliv cihel pálených, šamotových nebo vápenopískových nad střechou, na maltu vápenou nebo vápenocementovou</t>
  </si>
  <si>
    <t>nebo vybourání otvorů průřezové plochy přes 4 m2 ve zdivu nadzákladovém, včetně pomocného lešení o výšce podlahy do 1900 mm a pro zatížení do 1,5 kPa  (150 kg/m2)</t>
  </si>
  <si>
    <t>C2NP : 1,5*0,45*3,9</t>
  </si>
  <si>
    <t xml:space="preserve">C3NP : </t>
  </si>
  <si>
    <t>964073221R00</t>
  </si>
  <si>
    <t>Vybourání válcovaných nosníků uložených ve zdivu cihelném, délky do 4 m, hmotnosti do 20 kg/m</t>
  </si>
  <si>
    <t>včetně pomocného lešení o výšce podlahy do 1900 mm a pro zatížení do 1,5 kPa  (150 kg/m2)</t>
  </si>
  <si>
    <t>- vybourání stávajících překladů ze zděných stěn</t>
  </si>
  <si>
    <t>C2NP : 0,0179*(1,8*3*8+1,8*3*5)+0,0143*(1,5*3*4)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</si>
  <si>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</si>
  <si>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</si>
  <si>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</si>
  <si>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C2NP : 8+4+5</t>
  </si>
  <si>
    <t>968061113R00</t>
  </si>
  <si>
    <t>Vyvěšení nebo zavěšení dřevěných křídel oken, plochy přes 1,5 m2</t>
  </si>
  <si>
    <t>968061125R00</t>
  </si>
  <si>
    <t>Vyvěšení nebo zavěšení dřevěných křídel dveří, plochy do 2 m2</t>
  </si>
  <si>
    <t>C2NP : 1</t>
  </si>
  <si>
    <t>C3NP : 2</t>
  </si>
  <si>
    <t>968062246R00</t>
  </si>
  <si>
    <t>Vybourání dřevěných rámů oken jednoduchých, plochy do 4 m2</t>
  </si>
  <si>
    <t>včetně pomocného lešení o výšce podlahy do 1900 mm a pro zatížení do 1,5 kPa  (150 kg/m2),</t>
  </si>
  <si>
    <t>C2NP : 1,2*2,1*4+1,5*2,15*8+1,5*2,16*5</t>
  </si>
  <si>
    <t>968071125R00</t>
  </si>
  <si>
    <t>Vyvěšení nebo zavěšení kovových křídel dveří, plochy do 2 m2</t>
  </si>
  <si>
    <t>s případným uložením a opětovným zavěšením po provedení stavebních změn,</t>
  </si>
  <si>
    <t>C2NP : 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</si>
  <si>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</si>
  <si>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</si>
  <si>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C2NP : 0,8*2,05+0,7*2,05*2</t>
  </si>
  <si>
    <t>971035561R00</t>
  </si>
  <si>
    <t>Vybourání otvorů ve zdivu cihelném z jakýchkoliv cihel pálených_x000D_
 na maltu cementovou, plochy do 1 m2, tloušťky do 600 mm</t>
  </si>
  <si>
    <t>základovém nebo nadzákladovém,</t>
  </si>
  <si>
    <t/>
  </si>
  <si>
    <t>C2NP : 1,65*0,15*0,48*5+0,15*2,15*0,48*5+0,25*2,12*0,48+1*0,2*0,48</t>
  </si>
  <si>
    <t>1,2*0,3*0,49*4+0,49*(0,15*2,2+0,1*2,2)</t>
  </si>
  <si>
    <t>0,65*2,2*0,2</t>
  </si>
  <si>
    <t>974031666R00</t>
  </si>
  <si>
    <t>Vysekání rýh v jakémkoliv zdivu cihelném pro vtahování nosníků do zdí, před vybouráním otvorů_x000D_
 do hloubky 150 mm, při výšce nosníku do 250 mm</t>
  </si>
  <si>
    <t>.</t>
  </si>
  <si>
    <t>C2NP : 3*2,5+4*1,8*8+4*1,5*4+3*1,95*5</t>
  </si>
  <si>
    <t>C3NP : 3*2,5</t>
  </si>
  <si>
    <t>1NP C : 351,8</t>
  </si>
  <si>
    <t>2NP C : 352,27</t>
  </si>
  <si>
    <t>3NP C : 0</t>
  </si>
  <si>
    <t>1NP C : 3,90*78,8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</si>
  <si>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</si>
  <si>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</si>
  <si>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</si>
  <si>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C2NP : 1,2*1,25</t>
  </si>
  <si>
    <t>C3NP : 1,2*1,25</t>
  </si>
  <si>
    <t>999281111R00</t>
  </si>
  <si>
    <t xml:space="preserve">Přesun hmot pro opravy a údržbu objektů pro opravy a údržbu dosavadních objektů včetně vnějších plášťů_x000D_
 výšky do 25 m,  </t>
  </si>
  <si>
    <t>Přesun hmot</t>
  </si>
  <si>
    <t>POL7_</t>
  </si>
  <si>
    <t>oborů 801, 803, 811 a 812</t>
  </si>
  <si>
    <t>721171803R00</t>
  </si>
  <si>
    <t>Demontáž potrubí z novodurových trub do D 75 mm</t>
  </si>
  <si>
    <t>800-721</t>
  </si>
  <si>
    <t>POL1_7</t>
  </si>
  <si>
    <t>odpadního nebo připojovacího,</t>
  </si>
  <si>
    <t>721171808R00</t>
  </si>
  <si>
    <t>Demontáž potrubí z novodurových trub přes D 75 mm do D 114 mm</t>
  </si>
  <si>
    <t>722130801R00</t>
  </si>
  <si>
    <t>Demontáž potrubí z ocelových trubek závitových do DN 25</t>
  </si>
  <si>
    <t>722130802R00</t>
  </si>
  <si>
    <t>Demontáž potrubí z ocelových trubek závitových přes DN 25 do DN 40</t>
  </si>
  <si>
    <t>722130805R00</t>
  </si>
  <si>
    <t>Demontáž potrubí z ocelových trubek závitových DN 80</t>
  </si>
  <si>
    <t>725290020RA0</t>
  </si>
  <si>
    <t>Demontáž zařizovacích předmětů umyvadla včetně baterie a konzol</t>
  </si>
  <si>
    <t>AP-PSV</t>
  </si>
  <si>
    <t>Agregovaná položka</t>
  </si>
  <si>
    <t>POL2_7</t>
  </si>
  <si>
    <t>998735203R00</t>
  </si>
  <si>
    <t>Přesun hmot pro otopná tělesa v objektech výšky do 24 m</t>
  </si>
  <si>
    <t>800-731</t>
  </si>
  <si>
    <t>735161813RZ1</t>
  </si>
  <si>
    <t>Demontáž otopných těles trubk 2660 mm</t>
  </si>
  <si>
    <t>2NP : 14</t>
  </si>
  <si>
    <t>762523108RT3</t>
  </si>
  <si>
    <t>Položení podlah s dodávkou materiálu z fošen hoblovaných na sraz, tloušťky 50 mm</t>
  </si>
  <si>
    <t>800-762</t>
  </si>
  <si>
    <t>materiál dřevo C 22 - schodiště do E</t>
  </si>
  <si>
    <t>13,819</t>
  </si>
  <si>
    <t>762521812R00</t>
  </si>
  <si>
    <t>Demontáž podlah bez polštářů , z prken, tloušťky přes 32 do 50 mm</t>
  </si>
  <si>
    <t>762895000R00</t>
  </si>
  <si>
    <t>Spojovací a ochranné prostředky hřebíky, svory, impregnace</t>
  </si>
  <si>
    <t>13,819*0,05</t>
  </si>
  <si>
    <t>762526812RZ1</t>
  </si>
  <si>
    <t>Demontáž obložení stěn z OSB desek</t>
  </si>
  <si>
    <t>zakryti oken</t>
  </si>
  <si>
    <t>1.NP : 1,50*2,45*2+1,90*2,85+1,50*2,45*9</t>
  </si>
  <si>
    <t>2.NP : 1,65*2,30*5+1,7*1,05+1,20*2,20*4+1,65*2,30</t>
  </si>
  <si>
    <t>764510430R00</t>
  </si>
  <si>
    <t>Oplechování parapetů z titanzinkového plechu výroba a montáž včetně rohů a spojovacích prostředků _x000D_
 rš 200 mm</t>
  </si>
  <si>
    <t>800-764</t>
  </si>
  <si>
    <t>2NP : 1,6*8+1,3*4+1,75*6</t>
  </si>
  <si>
    <t>3NP : 1,6*8+1,3*4+1,75*6</t>
  </si>
  <si>
    <t>764410850R00</t>
  </si>
  <si>
    <t>Demontáž oplechování parapetů rš od 100 do 330 mm</t>
  </si>
  <si>
    <t>C2NP : 1,5*8+1,2*4</t>
  </si>
  <si>
    <t>998764202R00</t>
  </si>
  <si>
    <t>Přesun hmot pro konstrukce klempířské v objektech výšky do 12 m</t>
  </si>
  <si>
    <t>50 m vodorovně</t>
  </si>
  <si>
    <t>766661122R00</t>
  </si>
  <si>
    <t>Montáž dveřních křídel kompletizovaných otevíravých ,  , do ocelové nebo fošnové zárubně, jednokřídlových, šířky přes 800 mm</t>
  </si>
  <si>
    <t>800-766</t>
  </si>
  <si>
    <t>nové lehké příčky</t>
  </si>
  <si>
    <t>2NP : 3+2</t>
  </si>
  <si>
    <t>766661422R00</t>
  </si>
  <si>
    <t>Montáž dveřních křídel kompletizovaných otevíravých , protipožárních, do ocelové nebo fošnové zárubně, jednokřídlových, šířky přes 800 mm</t>
  </si>
  <si>
    <t>766661432R00</t>
  </si>
  <si>
    <t>Montáž dveřních křídel kompletizovaných otevíravých , protipožárních, do ocelové nebo fošnové zárubně, dvoukřídlových, šířky do 1450 mm</t>
  </si>
  <si>
    <t>766662811R00</t>
  </si>
  <si>
    <t>Demontáž dveřních křídel prahů dveří_x000D_
 jednokřídlových</t>
  </si>
  <si>
    <t>766899116RZ1</t>
  </si>
  <si>
    <t>Demontáž parapetních desek</t>
  </si>
  <si>
    <t>vč. nosné konstrukce a konstrukce kryjící otopná tělesa</t>
  </si>
  <si>
    <t>C2NP : 1,5*8+1,2*4+1,5*5+1,65</t>
  </si>
  <si>
    <t>76650009Z1</t>
  </si>
  <si>
    <t>Dveře vnitřní protipožární 90x197 cm, EI 30 DP3-C, PC9</t>
  </si>
  <si>
    <t>NDU ovládan klikou dle ČSN EN 179</t>
  </si>
  <si>
    <t>- specifikace viz. výkres č. D.1.1.44 - Výplně otvorů</t>
  </si>
  <si>
    <t>76650010Z1</t>
  </si>
  <si>
    <t>Dveře vnitřní dřevěné protipožární 130x220 cm, v rámu 140x230 cm, EI 30 DP3-C, PC10</t>
  </si>
  <si>
    <t>76750010Z2</t>
  </si>
  <si>
    <t>Dveře vnitřní ocelové plné 120x220 cm ZRC9, REPASE stávajících dvoukřídlových dveří</t>
  </si>
  <si>
    <t>dveře ve 2.NP a 3.NP - vstup do objektu B</t>
  </si>
  <si>
    <t>998766202R00</t>
  </si>
  <si>
    <t>Přesun hmot pro konstrukce truhlářské v objektech výšky do 12 m</t>
  </si>
  <si>
    <t>767000010RZ1</t>
  </si>
  <si>
    <t>Hasící přístroj 6kg - práškový, včetně montáže</t>
  </si>
  <si>
    <t>ks</t>
  </si>
  <si>
    <t>hasící schopnost 21A</t>
  </si>
  <si>
    <t>1NP : 1</t>
  </si>
  <si>
    <t>2NP : 3</t>
  </si>
  <si>
    <t>3NP : 3</t>
  </si>
  <si>
    <t>767613114RZ1</t>
  </si>
  <si>
    <t>Montáž oken pevných ocelových</t>
  </si>
  <si>
    <t>1.NP : 0</t>
  </si>
  <si>
    <t>2.NP : 8+5+4</t>
  </si>
  <si>
    <t>767991913RZ1</t>
  </si>
  <si>
    <t>Svařování</t>
  </si>
  <si>
    <t>překlady</t>
  </si>
  <si>
    <t>30</t>
  </si>
  <si>
    <t>55300003Z1</t>
  </si>
  <si>
    <t>Okno ocelové členěné, jednoduše zasklené, 150x220 cm, ZC3</t>
  </si>
  <si>
    <t>2NP : 2+2+4</t>
  </si>
  <si>
    <t>55300004Z1</t>
  </si>
  <si>
    <t>Okno ocelové členěné, jednoduše zasklené, 165x230 cm, ZC4</t>
  </si>
  <si>
    <t>2NP : 5</t>
  </si>
  <si>
    <t>55300005Z1</t>
  </si>
  <si>
    <t>Okno ocelové členěné, jednod. zasklené 170x105 cm, Ocelové dveře 75x201 cm, ZC5, REPASE</t>
  </si>
  <si>
    <t>55300006Z1</t>
  </si>
  <si>
    <t>Okno ocelové členěné, jednoduše zasklené, 120x220 cm, ZC6</t>
  </si>
  <si>
    <t>2NP : 4</t>
  </si>
  <si>
    <t>55300044Z1</t>
  </si>
  <si>
    <t>Okno ocelové členěné, jednoduše zasklené, REPASE, 165x230 cm, ZRC4</t>
  </si>
  <si>
    <t>998767202R00</t>
  </si>
  <si>
    <t>Přesun hmot pro kovové stavební doplňk. konstrukce v objektech výšky do 12 m</t>
  </si>
  <si>
    <t>800-767</t>
  </si>
  <si>
    <t>775592000R00</t>
  </si>
  <si>
    <t>Ostatní práce broušení dřevěných podlah hrubé+střední+jemné</t>
  </si>
  <si>
    <t>800-775</t>
  </si>
  <si>
    <t>3NP : 361,89</t>
  </si>
  <si>
    <t>schodiště : 1,30*21*(0,24+0,19)+1,30*1,60</t>
  </si>
  <si>
    <t>775599130R00</t>
  </si>
  <si>
    <t>Ostatní práce přetmelení spárovým tmelem</t>
  </si>
  <si>
    <t>775599147R00</t>
  </si>
  <si>
    <t>Ostatní práce lak dřevěných podlah 1x základní + 3x lak, přebroušení</t>
  </si>
  <si>
    <t>1x základní lak, přebroušení, 3x krycí lak polomatný - vysoká zátěž</t>
  </si>
  <si>
    <t>775413315RZ2</t>
  </si>
  <si>
    <t>Mtž soklíku dřevěného lepením, včetně dodávky lišty 30x5 a lakování</t>
  </si>
  <si>
    <t>2NP : 79,48</t>
  </si>
  <si>
    <t>3NP : 84,27</t>
  </si>
  <si>
    <t>schodiště : 21*(0,24+0,19)*2+(1,30+1,60)*2</t>
  </si>
  <si>
    <t>998775202R00</t>
  </si>
  <si>
    <t>Přesun hmot pro podlahy vlysové a parketové v objektech výšky do 12 m</t>
  </si>
  <si>
    <t>783212100R00</t>
  </si>
  <si>
    <t>Nátěry kov. stavebních doplňk. konstrukcí olejové dvojnásobné</t>
  </si>
  <si>
    <t>800-783</t>
  </si>
  <si>
    <t>zárubně</t>
  </si>
  <si>
    <t>0,25*(0,8+2,05*2)</t>
  </si>
  <si>
    <t>0,25*(1+2,05*2)</t>
  </si>
  <si>
    <t>783222120R00</t>
  </si>
  <si>
    <t>Nátěry kov.stavebních doplňk.konstrukcí syntetické dvojnásobné, hladké</t>
  </si>
  <si>
    <t>antikorozní, barva dle interiéru</t>
  </si>
  <si>
    <t>nátěr sloupů : 1,6*3,2*2+0,2*3,2*14*2</t>
  </si>
  <si>
    <t>nátěr průvlaků : 6,5*0,45+0,4*(24*2+8,7*2)</t>
  </si>
  <si>
    <t>kruhové sloupy : 14*4*0,7</t>
  </si>
  <si>
    <t>783226100R00</t>
  </si>
  <si>
    <t xml:space="preserve">Nátěry kov.stavebních doplňk.konstrukcí syntetické základní,  </t>
  </si>
  <si>
    <t>- ocelové profily</t>
  </si>
  <si>
    <t>2NP : 0,64*(1,9*32+2,05*15)+0,56*1,5*12</t>
  </si>
  <si>
    <t>3NP : 0</t>
  </si>
  <si>
    <t>nátěr sloupů : 1,6*3,2*2+0,2*3,2*14</t>
  </si>
  <si>
    <t>783904811R00</t>
  </si>
  <si>
    <t>Ostatní práce odrezivění kovových konstrukcí</t>
  </si>
  <si>
    <t>784111701R00</t>
  </si>
  <si>
    <t>Příprava povrchu Penetrace (napouštění) podkladu disperzní, jednonásobná</t>
  </si>
  <si>
    <t>800-784</t>
  </si>
  <si>
    <t>1NP C : 0</t>
  </si>
  <si>
    <t>2NP C : 352,27 + 3,70*79,48</t>
  </si>
  <si>
    <t>3NP C : 361,89 + (3,35+3,85)/2*84,27</t>
  </si>
  <si>
    <t>784115722R00</t>
  </si>
  <si>
    <t>Malby z malířských směsí omyvatelných, pro sádrokarton,  , barevné, dvojnásobné</t>
  </si>
  <si>
    <t>POL8_0</t>
  </si>
  <si>
    <t>979011121R00</t>
  </si>
  <si>
    <t>Svislá doprava suti a vybouraných hmot příplatek za každé další podlaží</t>
  </si>
  <si>
    <t>289970111RZ1</t>
  </si>
  <si>
    <t>Vrstva geotextilie Geofiltex 300g/m2</t>
  </si>
  <si>
    <t>Zakrytí exponátů - montáž a demontáž geotextilie</t>
  </si>
  <si>
    <t>293,5583+149,4233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</si>
  <si>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</si>
  <si>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</si>
  <si>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železobetonová deska v tl. 70 mm z betonu B30 (C25/30 XC2) včetně sítě Sz 5/100-5/100 s 30% přesahem  , s nadbetonávkou v místě IPE</t>
  </si>
  <si>
    <t>D1 : 46,40*0,12</t>
  </si>
  <si>
    <t>D2 : 41,98*0,12</t>
  </si>
  <si>
    <t>411351101RT1</t>
  </si>
  <si>
    <t>Bednění stropů deskových, balkonových nebo plošných konzol plné, rovné, popř. s náběhy bednící materiál prkna, bez podepření, zřízení</t>
  </si>
  <si>
    <t>s pomocným lešením</t>
  </si>
  <si>
    <t>D1 : 46,40</t>
  </si>
  <si>
    <t>D2 : 41,98</t>
  </si>
  <si>
    <t>411351102R00</t>
  </si>
  <si>
    <t>Bednění stropů deskových, balkonových nebo plošných konzol plné, rovné, popř. s náběhy  , odstranění</t>
  </si>
  <si>
    <t>411361921RT2</t>
  </si>
  <si>
    <t>Výztuž stropů ze svařovaných sítí průměr drátu 5 mm, velikost oka 100 / 100 mm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</si>
  <si>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</si>
  <si>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D1 : 46,40*3,08*1,30*1,08/1000</t>
  </si>
  <si>
    <t>D2 : 41,98*3,08*1,30*1,08/1000</t>
  </si>
  <si>
    <t>413231221R00</t>
  </si>
  <si>
    <t>Zazdívka zhlaví jakýmikoliv cihlami pálenými stropních trámů o průřezu trámu přes 2000 do 4000 mm2</t>
  </si>
  <si>
    <t>podlaha 2.NP : 10</t>
  </si>
  <si>
    <t>413231231R00</t>
  </si>
  <si>
    <t>Zazdívka zhlaví jakýmikoliv cihlami pálenými stropních trámů o průřezu trámu přes 4000 mm2</t>
  </si>
  <si>
    <t>podlaha 3.NP : 2*28</t>
  </si>
  <si>
    <t>2*20</t>
  </si>
  <si>
    <t>podlaha 2.NP : 8</t>
  </si>
  <si>
    <t>413232211R00</t>
  </si>
  <si>
    <t>Zazdívka zhlaví jakýmikoliv cihlami pálenými válcovaných nosníků výšky do 150 mm</t>
  </si>
  <si>
    <t>413941121RT2</t>
  </si>
  <si>
    <t>Osazení ocelových válcovaných nosníků ve stropech profil I, 100 mm</t>
  </si>
  <si>
    <t>I , IE, U , UE nebo L</t>
  </si>
  <si>
    <t>Osazení válcovaných nosníků ve stropech do č. 12, včetně dodávky profilu IPE č. 8 - I1</t>
  </si>
  <si>
    <t>15*6,0*3,0*1,08/1000</t>
  </si>
  <si>
    <t>413941002R00</t>
  </si>
  <si>
    <t>Nosné svary stropní konstr. nosníků tl. do 12 mm</t>
  </si>
  <si>
    <t>příplatek za vevaření stropních nosníků mezi stávajícící I 400</t>
  </si>
  <si>
    <t>15*2*0,08*5</t>
  </si>
  <si>
    <t>15*0,1*5</t>
  </si>
  <si>
    <t>440351213R00</t>
  </si>
  <si>
    <t>Podpěrná konstrukce bednění střešních konstrukcí pro zatížení betonovou směsí a výztuží přes 5 do 10 kPa, zřízení</t>
  </si>
  <si>
    <t>se zpevněním dna bednění střešních konstrukcí, na výměru m2 půdorysu</t>
  </si>
  <si>
    <t>440351214R00</t>
  </si>
  <si>
    <t>Podpěrná konstrukce bednění střešních konstrukcí pro zatížení betonovou směsí a výztuží přes 5 do 10 kPa, odstranění</t>
  </si>
  <si>
    <t>413941121RZ2</t>
  </si>
  <si>
    <t>Osazení válcovaných nosníků ve stropech do č. 12, včetně dodávky profilu I č. 10</t>
  </si>
  <si>
    <t>Osazení válcovaných nosníků ve stropech do č. 12, včetně dodávky profilu IPE č. 10 - I2</t>
  </si>
  <si>
    <t>15*8,1*3,5*1,08/1000</t>
  </si>
  <si>
    <t>440351217RZ1</t>
  </si>
  <si>
    <t>Podpěrná konstrukce střech do 50 kPa - zřízení</t>
  </si>
  <si>
    <t>postupné podepírání konstrukce dle statického schématu - v.č. D.1.2.2, montáž včetně dodávky ocelové konstrukce ztužení, pomocné dřevěné konstrukce podlahy a demontáže konstrukce po provedení podchycení, včetně dodávky, montáže a demontáže pomocného lešení pro stavbu ocelového podepření, MONTÁŽ PODEPŘENÍ BUDE PROVÁDĚNA POSTUPNĚ PO JEDNOTLIVÝCH VAZBÁCH - položka vztažena k půdorysné ploše podlaží</t>
  </si>
  <si>
    <t xml:space="preserve">2NP C : 352,27 </t>
  </si>
  <si>
    <t>440351218RZ1</t>
  </si>
  <si>
    <t>Podpěrná konstrukce střech do 50 kPa - odstranění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</si>
  <si>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</si>
  <si>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</si>
  <si>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</si>
  <si>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1NP C : 88,38*1,2</t>
  </si>
  <si>
    <t xml:space="preserve">3NP C : 361,89 </t>
  </si>
  <si>
    <t>611481111R00</t>
  </si>
  <si>
    <t>Potažení stropů pletivem rabicovým pletivem, s vypnutím</t>
  </si>
  <si>
    <t>611491129R00</t>
  </si>
  <si>
    <t>Vnitřní tepelně a zvukově izolační omítka stropů s příměsí příplatek příplatek za každých dalších 5mm tl. jádra</t>
  </si>
  <si>
    <t>RTS 17/ I</t>
  </si>
  <si>
    <t>vápenocementová štuková plstí hlazená stropů rovných převážně panelových nebo deskových nebo na podkladním pletivu,</t>
  </si>
  <si>
    <t>1NP C : 88,38*1,20*2</t>
  </si>
  <si>
    <t xml:space="preserve">2NP C : 352,27*2 </t>
  </si>
  <si>
    <t xml:space="preserve">3NP C : 361,89*2 </t>
  </si>
  <si>
    <t>622903111R00</t>
  </si>
  <si>
    <t>Očištění zdiva nebo betonu zdí a valů před započetím oprav ručně</t>
  </si>
  <si>
    <t>801-5</t>
  </si>
  <si>
    <t>před započetím oprav</t>
  </si>
  <si>
    <t>očištění vnitřních zdí od následků požáru</t>
  </si>
  <si>
    <t>3,90*78,8/2</t>
  </si>
  <si>
    <t>betonáž desek</t>
  </si>
  <si>
    <t>1NP : 46,40</t>
  </si>
  <si>
    <t>1NP : 41,98</t>
  </si>
  <si>
    <t>88,38*0,2</t>
  </si>
  <si>
    <t>973031324R00</t>
  </si>
  <si>
    <t>Vysekání v cihelném zdivu výklenků a kapes kapes na jakoukoliv maltu vápennou nebo vápenocementovou, plochy do 0,1 m2, hloubky do 150 mm</t>
  </si>
  <si>
    <t>- kapsy pro nové stropní nosníky</t>
  </si>
  <si>
    <t>762431225RT3</t>
  </si>
  <si>
    <t>Obložení stěn s dodávkou_x000D_
 deskou dřevoštěpkovou, tloušťky 10 mm</t>
  </si>
  <si>
    <t>zakryti strojů - exponátů - svislé konstrukce</t>
  </si>
  <si>
    <t>2NP C : 352,27/3*2,5</t>
  </si>
  <si>
    <t>materiál dřevo C 22</t>
  </si>
  <si>
    <t>2NP : 352,27*0,70</t>
  </si>
  <si>
    <t>762595000R00</t>
  </si>
  <si>
    <t>Spojovací a ochranné prostředky hřebíky, vruty, impregnace</t>
  </si>
  <si>
    <t>2NP C : 352,27/3*0,018*1,08</t>
  </si>
  <si>
    <t>2NP C : 352,27/3*2,5*0,01*1,08</t>
  </si>
  <si>
    <t>608,479*0,05*1,08</t>
  </si>
  <si>
    <t>veolia : (7,0*6,0+5,4*4,0)*0,01*1,08</t>
  </si>
  <si>
    <t>762712120RT2</t>
  </si>
  <si>
    <t>Prostorové vázané konstrukce z řeziva s dodávkou materiálu hraněného, z hranolů, 12/14 cm</t>
  </si>
  <si>
    <t>včetně vyvrtání děr, osazení svorníků a dotažení rektifikačních článků.</t>
  </si>
  <si>
    <t>zakryti strojů - exponátů - nosná konstrukce</t>
  </si>
  <si>
    <t>150+300+100</t>
  </si>
  <si>
    <t>762711820R00</t>
  </si>
  <si>
    <t>Demontáž prostorových vázaných konstrukcí z řeziva hraněného nebo polohraněného, průřezové plochy přes 120 do 224 cm2</t>
  </si>
  <si>
    <t>pomocné konstrukce pro zakrytí strojů</t>
  </si>
  <si>
    <t>762711840R00</t>
  </si>
  <si>
    <t>Demontáž prostorových vázaných konstrukcí z řeziva hraněného nebo polohraněného, průřezové plochy přes 288 do 450 cm2</t>
  </si>
  <si>
    <t>bačkory : 14*1,50</t>
  </si>
  <si>
    <t>762711850R00</t>
  </si>
  <si>
    <t>Demontáž prostorových vázaných konstrukcí z řeziva hraněného nebo polohraněného, průřezové plochy přes 450 cm2</t>
  </si>
  <si>
    <t>sloupy : 4,60*14</t>
  </si>
  <si>
    <t>průvlaky - vaznice : (26,30+0,25*2)*2</t>
  </si>
  <si>
    <t>762795000R00</t>
  </si>
  <si>
    <t>Spojovací a ochranné prostředky hřebíky, svory, fiksační prkna, impregnace</t>
  </si>
  <si>
    <t>0,045*21*1,08</t>
  </si>
  <si>
    <t>0,06*53,6*1,08</t>
  </si>
  <si>
    <t>0,06*64,4*1,08</t>
  </si>
  <si>
    <t>550*0,12*0,14</t>
  </si>
  <si>
    <t>762822820R00</t>
  </si>
  <si>
    <t>Demontáž stropnic z řeziva průřezové plochy přes 144 do 288 cm2</t>
  </si>
  <si>
    <t>podlaha 2.NP : 10*(3,50+2*0,25)</t>
  </si>
  <si>
    <t>762822830R00</t>
  </si>
  <si>
    <t>Demontáž stropnic z řeziva průřezové plochy přes 288 do 450 cm2</t>
  </si>
  <si>
    <t>podlaha 3.NP : (14,50+2*0,25)*28</t>
  </si>
  <si>
    <t>(6,60+2*0,25)*20</t>
  </si>
  <si>
    <t>762822840R00</t>
  </si>
  <si>
    <t>Demontáž stropnic z řeziva průřezové plochy přes 450 do 540 cm2</t>
  </si>
  <si>
    <t>podlaha 2.NP : 8*(3,50+2*0,25)</t>
  </si>
  <si>
    <t>762841110RT3</t>
  </si>
  <si>
    <t>Podbíjení stropů a střech rovných s dodávkou materiálu_x000D_
 z hrubých prken, tloušťky 24 mm, na sraz</t>
  </si>
  <si>
    <t>762841812R00</t>
  </si>
  <si>
    <t>Demontáž podbití stropů a střech do 60° z prken tl. do 35 mm s omítkou</t>
  </si>
  <si>
    <t>714,16*0,024*1,08</t>
  </si>
  <si>
    <t>0,0288*40*1,08</t>
  </si>
  <si>
    <t>0,045*562*1,08</t>
  </si>
  <si>
    <t>0,054*32*1,08</t>
  </si>
  <si>
    <t>149,42333*0,018*1,08</t>
  </si>
  <si>
    <t>293,5583*0,01*1,08</t>
  </si>
  <si>
    <t>762911112R00</t>
  </si>
  <si>
    <t xml:space="preserve">Impregnace řeziva máčením, ochrana proti dřevokazným houbám, plísním a dřevokaznému hmyzu </t>
  </si>
  <si>
    <t>požární odolnost REI 45 min ve 2.NP</t>
  </si>
  <si>
    <t>sloupy : 61,60*0,22*4</t>
  </si>
  <si>
    <t>vaznice - průvlaky : 73,6*(0,20+0,26*2)</t>
  </si>
  <si>
    <t>762911121R00</t>
  </si>
  <si>
    <t xml:space="preserve">Impregnace řeziva tlakovakuová, ochrana proti dřevokazným houbám, plísním a dřevokaznému hmyzu </t>
  </si>
  <si>
    <t>762421221RZ2</t>
  </si>
  <si>
    <t>Montáž obložení stropů OSB tl. do 21 mm, včetně dodávky, OSB desky tl. 18 mm</t>
  </si>
  <si>
    <t>zakryti strojů - exponátů - vodorovná konstrukce</t>
  </si>
  <si>
    <t>2NP C : 352,27/3</t>
  </si>
  <si>
    <t>veolia : 7,0*6,0+5,40*4,0</t>
  </si>
  <si>
    <t>762521810RZ1</t>
  </si>
  <si>
    <t>Demontáž podlah bez polštářů z dřevotřísky, tl. do 2 cm</t>
  </si>
  <si>
    <t>2NP : 352,27/2</t>
  </si>
  <si>
    <t>762522813RZ1</t>
  </si>
  <si>
    <t>Odstranění následků požáru z dřevěných prvků, do hloubky 20 mm, přebroušení prvků</t>
  </si>
  <si>
    <t>61,6*0,22*4/3</t>
  </si>
  <si>
    <t>zakryti strojů</t>
  </si>
  <si>
    <t>2NP C - stroje : 352,27/3*2,5</t>
  </si>
  <si>
    <t>výplně oken 3.NP : 1,65*2,30*6+1,20*1,90*4+1,8*1,9*8</t>
  </si>
  <si>
    <t>762526812RZ2</t>
  </si>
  <si>
    <t>Demontáž obložení stropů z OSB desek</t>
  </si>
  <si>
    <t>762712140RZ3</t>
  </si>
  <si>
    <t>Montáž vázaných konstrukcí hraněných do 450 cm2, včetně dodávky řeziva, hranoly 20/22 - bačkory, včetně dodávky řeziva, hranoly 20/22 - bačkory</t>
  </si>
  <si>
    <t>materiál dřevo třídy D 30</t>
  </si>
  <si>
    <t>762712140RZ4</t>
  </si>
  <si>
    <t>Příplatek za provedení vaznic, jako spojitých nosníků</t>
  </si>
  <si>
    <t>viz. detail v PD</t>
  </si>
  <si>
    <t>762712140RZ5</t>
  </si>
  <si>
    <t>Montáž vázaných konstrukcí hraněných do 600 cm2, včetně dodávky řeziva, hranoly 20/26 - vaznice</t>
  </si>
  <si>
    <t>materiál dřevo třídy D30 - dub</t>
  </si>
  <si>
    <t>762712140RZ6</t>
  </si>
  <si>
    <t>Příplatek za provedení vaznic, ve třídě řeziva D 40 - buk</t>
  </si>
  <si>
    <t>průvlaky - vaznice : (3,30+0,25*2)*2</t>
  </si>
  <si>
    <t>(4,60+0,25*2)*2</t>
  </si>
  <si>
    <t>762712150RZ2</t>
  </si>
  <si>
    <t>Montáž vázaných konstrukcí hraněných do 600 cm2, včetně dodávky řeziva, hranoly 22/22 - sloupky, včetně dodávky řeziva, hranoly 22/22 - sloupky</t>
  </si>
  <si>
    <t>materiál dřevo třídy C 24</t>
  </si>
  <si>
    <t>4,60*14</t>
  </si>
  <si>
    <t>762822120RZ3</t>
  </si>
  <si>
    <t>Montáž stropnic hraněných pl. do 288 cm2, včetně dodávky řeziva, hranoly 10/26, včetně dodávky řeziva, hranoly 10/26</t>
  </si>
  <si>
    <t>materiál dřevo třídy C 22</t>
  </si>
  <si>
    <t>762822140RZ2</t>
  </si>
  <si>
    <t>Montáž stropnic hraněných pl. do 540 cm2, včetně dodávky řeziva, hranoly 20/26, včetně dodávky řeziva, hranoly 20/26</t>
  </si>
  <si>
    <t>762822140RZ4</t>
  </si>
  <si>
    <t>Montáž stropnic hraněných pl. do 450 cm2, včetně dodávky řeziva, hranoly 16/26, včetně dodávky řeziva, hranoly 20/26</t>
  </si>
  <si>
    <t>podlaha 3.NP</t>
  </si>
  <si>
    <t>762822140RZ5</t>
  </si>
  <si>
    <t>Příplatek za provedení stropnic 16/26, se spoji - kloubový trám</t>
  </si>
  <si>
    <t>detail provedení dle PD - konstrukční řešení</t>
  </si>
  <si>
    <t>762841822RZ1</t>
  </si>
  <si>
    <t>Demontáž podbíjení obkladů stropů z desek SDK, desky sádrokartonové včetně nosného roštu</t>
  </si>
  <si>
    <t>včetně demontáže parozábrany</t>
  </si>
  <si>
    <t>2NP C : 0</t>
  </si>
  <si>
    <t>998762203R00</t>
  </si>
  <si>
    <t>Přesun hmot pro konstrukce tesařské v objektech výšky do 24 m</t>
  </si>
  <si>
    <t>766492111RZ2</t>
  </si>
  <si>
    <t>Provedení nových dřevěných příček, v 2.NP objektu C včetně nátěru a prosklení</t>
  </si>
  <si>
    <t>dveřních křídel - 5 ks - TC8 2ks, TC9 1ks, TC3 1ks, TC14 - 1ks</t>
  </si>
  <si>
    <t>Plocha příček 104,5  m2 - DLE VÝKRESOVÉ DOKUMENTACE - D1.11</t>
  </si>
  <si>
    <t>104,50</t>
  </si>
  <si>
    <t>767996801R00</t>
  </si>
  <si>
    <t>Demontáž ostatních doplňků staveb atypických konstrukcí_x000D_
 o hmotnosti přes 20 do 50 kg</t>
  </si>
  <si>
    <t>kg</t>
  </si>
  <si>
    <t>provizorní zajištění v 1.NP</t>
  </si>
  <si>
    <t>3,0*6*12,0</t>
  </si>
  <si>
    <t>3NP : 6</t>
  </si>
  <si>
    <t>55300054Z1</t>
  </si>
  <si>
    <t>Okno ocelové členěné, jednoduše zasklené, REPASE, 120x190 cm, ZRC7</t>
  </si>
  <si>
    <t>3NP : 4</t>
  </si>
  <si>
    <t>55300055Z1</t>
  </si>
  <si>
    <t>Okno ocelové členěné, jednoduše zasklené, REPASE, 150x190 cm, ZRC8</t>
  </si>
  <si>
    <t>3NP : 8</t>
  </si>
  <si>
    <t>998767203R00</t>
  </si>
  <si>
    <t>Přesun hmot pro kovové stavební doplňk. konstrukce v objektech výšky do 24 m</t>
  </si>
  <si>
    <t>783243007R00</t>
  </si>
  <si>
    <t>Nátěry kov. stavebních doplňk. konstrukcí vinylové polymerátové, základní</t>
  </si>
  <si>
    <t>15*3*0,08*5</t>
  </si>
  <si>
    <t>15*3,5*0,1*5</t>
  </si>
  <si>
    <t>15*3*0,4*0,4</t>
  </si>
  <si>
    <t>979990001R00</t>
  </si>
  <si>
    <t>Poplatek za skládku stavební suti, skupina 17 09 04 z Katalogu odpadů</t>
  </si>
  <si>
    <t>RTS 20/ I</t>
  </si>
  <si>
    <t>POL1_3</t>
  </si>
  <si>
    <t>75,91222-50,95</t>
  </si>
  <si>
    <t>979990161R00</t>
  </si>
  <si>
    <t>Poplatek za skládku dřevo, skupina 17 02 01 z Katalogu odpadů</t>
  </si>
  <si>
    <t>Dřevěné  příčky v interiéru 2.NP objektu C budou provedeny dle původních zničených požárem, včetně dodávky a montáže</t>
  </si>
  <si>
    <t>(16,2*2+2,2*2)*3,0</t>
  </si>
  <si>
    <t>612401964R00</t>
  </si>
  <si>
    <t>Příplatky k vnitřní omítce stěn a pilířů za práci ve stísněném (úzkém) prostoru (šířka do 0,6 m) nebo v sedě, v pokleku (výšky do 1,3 m) štukové plstí hlazené</t>
  </si>
  <si>
    <t>1,65+2,30*2+0,90+2*0,70+3,14*1,1</t>
  </si>
  <si>
    <t>641960000R00</t>
  </si>
  <si>
    <t>Těsnění spár otvorových prvků PU pěnou</t>
  </si>
  <si>
    <t>včetně osazení okenních a dveřních křídel a seřízení, včetně použití systémové pěny u požárních výrobků a uzávěrů</t>
  </si>
  <si>
    <t>3,14*1,1*1,1</t>
  </si>
  <si>
    <t>642942721RZ1</t>
  </si>
  <si>
    <t>Osazení ocelových stěn prosklených včetně, oken a dveří do 5 m2</t>
  </si>
  <si>
    <t>(10,64+7,91+1,82+4,34)*1,20</t>
  </si>
  <si>
    <t>(10,64+7,91+1,82+4,34)*1,20*2</t>
  </si>
  <si>
    <t>612421637R00</t>
  </si>
  <si>
    <t>Omítky vnitřní stěn vápenné nebo vápenocementové v podlaží i ve schodišti štukové</t>
  </si>
  <si>
    <t>1NP E : 345</t>
  </si>
  <si>
    <t>10,64+7,91</t>
  </si>
  <si>
    <t>1NP : 345*0,05</t>
  </si>
  <si>
    <t>2NP : 10,64</t>
  </si>
  <si>
    <t>3NP : 7,91</t>
  </si>
  <si>
    <t>1NP : 345</t>
  </si>
  <si>
    <t>1,1*1,1</t>
  </si>
  <si>
    <t>968071113R00</t>
  </si>
  <si>
    <t>Vyvěšení nebo zavěšení kovových křídel oken, plochy přes 1,5 m2</t>
  </si>
  <si>
    <t>968072246R00</t>
  </si>
  <si>
    <t>Vybourání a vyjmutí kovových rámů a rolet rámů, včetně pomocného lešení o výšce podlahy do 1900 mm a pro zatížení do 1,5 kPa  (150 kg/m2) okenních jednoduchých, plochy do 4 m2</t>
  </si>
  <si>
    <t>1,15*2,25</t>
  </si>
  <si>
    <t>1NP E : 123,10*4,35</t>
  </si>
  <si>
    <t>999281108R00</t>
  </si>
  <si>
    <t xml:space="preserve">Přesun hmot pro opravy a údržbu objektů pro opravy a údržbu dosavadních objektů včetně vnějších plášťů_x000D_
 výšky do 12 m,  </t>
  </si>
  <si>
    <t>(10,64+7,91+1,82+4,34)*1,20*1,08*0,024</t>
  </si>
  <si>
    <t>1,65+0,9+3,14*1,1/2</t>
  </si>
  <si>
    <t>pol 200</t>
  </si>
  <si>
    <t>76660011Z1</t>
  </si>
  <si>
    <t>Dřevěné okno 110x110 mm, TE1</t>
  </si>
  <si>
    <t>767000109RZ1</t>
  </si>
  <si>
    <t>Úprava ocelového schodiště - objekt E, D+M, ZME3</t>
  </si>
  <si>
    <t>STÁVAJÍCÍ VNITŘNÍ SCHODIŠTĚ - OBJEKT E</t>
  </si>
  <si>
    <t>ODREZIVĚNÍ KONSTRUKCE, NÁTĚR BARVA ČERVENÁ, VÝRAZNÉ ODLIŠENÍ NÁSTUPNÍHO A VÝSTUPNÍHO STUPNĚ</t>
  </si>
  <si>
    <t>MADLA d 48,3 mm VČETNĚ MONTÁŽNÍCH ŠROUBŮ - KOTVENO DO STĚNY</t>
  </si>
  <si>
    <t>DÉLKA MADLA 7910 mm, NÁTĚR BARVA ČERVENÁ</t>
  </si>
  <si>
    <t>767000110RZ1</t>
  </si>
  <si>
    <t>Ocelová madla ke schodišti - objekt E, D+M, ZME4</t>
  </si>
  <si>
    <t>STÁVAJÍCÍ VNITŘNÍ DŘEVĚNÉ SCHODIŠTĚ - OBJEKT E</t>
  </si>
  <si>
    <t>DÉLKA MADLA 5860 mm, NÁTĚR BARVA ČERVENÁ</t>
  </si>
  <si>
    <t>Okno ocelové členěné, jednoduše zasklené, 90x70 cm, ZRE1 REPASE</t>
  </si>
  <si>
    <t>Okno ocelové členěné, jednoduše zasklené, 165x230 cm, ZE1</t>
  </si>
  <si>
    <t>POL8_9</t>
  </si>
  <si>
    <t>NOVÁ OCELOVÁ MADLA PO OBOU STRANÁCH SCHODIŠTĚ,</t>
  </si>
  <si>
    <t>310237251R00</t>
  </si>
  <si>
    <t>Zazdívka otvorů o ploše přes 0,09 m2 do 0,25 m2 ve zdivu nadzákladovém cihlami pálenými o tloušťce zdi přes 300 do 450 mm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</si>
  <si>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</si>
  <si>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</si>
  <si>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</si>
  <si>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971033361R00</t>
  </si>
  <si>
    <t>Vybourání otvorů ve zdivu cihelném z jakýchkoliv cihel pálených_x000D_
 na jakoukoliv maltu vápenou nebo vápenocementovou, plochy do 0,09 m2, tloušťky do 600 mm</t>
  </si>
  <si>
    <t>Součet z jednotlivých PD,</t>
  </si>
  <si>
    <t>971033451R00</t>
  </si>
  <si>
    <t>Vybourání otvorů ve zdivu cihelném z jakýchkoliv cihel pálených_x000D_
 na jakoukoliv maltu vápenou nebo vápenocementovou, plochy do 0,25 m2, tloušťky do 450 mm</t>
  </si>
  <si>
    <t>972054121R00</t>
  </si>
  <si>
    <t>Vybourání otvorů ve stropech nebo klenbách železobetonových plochy do 0,0225 m2, tloušťky do 100 mm</t>
  </si>
  <si>
    <t>bez odstranění podlahy a násypu,</t>
  </si>
  <si>
    <t>Součet z jednotlivých PD pro krabice,</t>
  </si>
  <si>
    <t>974031122R00</t>
  </si>
  <si>
    <t>Vysekání rýh v jakémkoliv zdivu cihelném v ploše_x000D_
 do hloubky 30 mm, šířky do 70 mm</t>
  </si>
  <si>
    <t>974031124R00</t>
  </si>
  <si>
    <t>Vysekání rýh v jakémkoliv zdivu cihelném v ploše_x000D_
 do hloubky 30 mm, šířky do 150 mm</t>
  </si>
  <si>
    <t>974031167R00</t>
  </si>
  <si>
    <t>Vysekání rýh v jakémkoliv zdivu cihelném v ploše_x000D_
 do hloubky 150 mm, šířky do 300 mm</t>
  </si>
  <si>
    <t>974032222R00</t>
  </si>
  <si>
    <t>Vysekání rýh ve stěnách z dutých cihel v prostoru přilehlém ke stropní konstrukci_x000D_
 do hloubky 30 mm, šířky do 70 mm</t>
  </si>
  <si>
    <t>210010001RT1</t>
  </si>
  <si>
    <t>Montáž trubky ohebné, z PVC, uložené pod omítku, průměr 13 mm, mech.pevnost 125 N/5 cm, včetně dodávky materiálu</t>
  </si>
  <si>
    <t>POL1_9</t>
  </si>
  <si>
    <t>Propojení regulace pro SW VZT, RRT</t>
  </si>
  <si>
    <t>2NP : 55</t>
  </si>
  <si>
    <t>3NP : 48</t>
  </si>
  <si>
    <t>210010021RT1</t>
  </si>
  <si>
    <t>Montáž trubky tuhé včetně příslušenství (kolena, přípojky atd.), z PVC, uložené pevně, průměr 16 mm, mech. pevnost 320 N/5 cm, včetně dodávky materiálu</t>
  </si>
  <si>
    <t>Rozbočení od žlabů  k jednotlivým přístrojům a spotřebičům. Cena včetně uchycovacího materiálu</t>
  </si>
  <si>
    <t>2NP : 60</t>
  </si>
  <si>
    <t>3NP : 55</t>
  </si>
  <si>
    <t>210010022RT1</t>
  </si>
  <si>
    <t>Montáž trubky tuhé včetně příslušenství (kolena, přípojky atd.), z PVC, uložené pevně, průměr 23 mm, mech. pevnost 320 N/5 cm, včetně dodávky materiálu</t>
  </si>
  <si>
    <t>210010023RT1</t>
  </si>
  <si>
    <t>Montáž trubky tuhé včetně příslušenství (kolena, přípojky atd.), z PVC, uložené pevně, průměr 29 mm, mech. pevnost 320 N/5 cm, včetně dodávky materiálu</t>
  </si>
  <si>
    <t>2NP : 145</t>
  </si>
  <si>
    <t>3NP : 136</t>
  </si>
  <si>
    <t>210010301RT1</t>
  </si>
  <si>
    <t>Montáž krabice plastové přístrojové, kruhové, o průměru 73 mm, hloubky 30 mm,  , do zdiva, bez zapojení, včetně dodávky</t>
  </si>
  <si>
    <t>Pro zásuvky ,spínače, odbočovací krabice</t>
  </si>
  <si>
    <t>1NP : 4</t>
  </si>
  <si>
    <t>2NP : 7</t>
  </si>
  <si>
    <t>pro zás : 16</t>
  </si>
  <si>
    <t>rezerva : 11</t>
  </si>
  <si>
    <t>210010315R00</t>
  </si>
  <si>
    <t xml:space="preserve">Montáž krabice plastové rozvodné, obdélníkové, o rozměru 205 x 255 mm, hloubky 68 mm,  , do zdiva, bez zapojení,  </t>
  </si>
  <si>
    <t>Krabice pro SEBT- pospojování včetně svorkovnice SEBT a jiné větší odbočení</t>
  </si>
  <si>
    <t>210100001R00</t>
  </si>
  <si>
    <t>Ukončení vodičů  v rozvaděči včetně zapojení a vodičové koncovky,  , průřez do 2,5 mm2</t>
  </si>
  <si>
    <t>Všechny R</t>
  </si>
  <si>
    <t>RC1NP : 6</t>
  </si>
  <si>
    <t>RC2NP : 75</t>
  </si>
  <si>
    <t>RC3NP : 57</t>
  </si>
  <si>
    <t>RRT : 18</t>
  </si>
  <si>
    <t>210100002R00</t>
  </si>
  <si>
    <t>Ukončení vodičů  v rozvaděči včetně zapojení a vodičové koncovky,  , průřez do 6 mm2</t>
  </si>
  <si>
    <t>RC2NP : 25</t>
  </si>
  <si>
    <t>RC3NP : 20</t>
  </si>
  <si>
    <t>SEBZ : 30</t>
  </si>
  <si>
    <t>210100003R00</t>
  </si>
  <si>
    <t>Ukončení vodičů  v rozvaděči včetně zapojení a vodičové koncovky,  , průřez do 16 mm2</t>
  </si>
  <si>
    <t>210100005R00</t>
  </si>
  <si>
    <t>Ukončení vodičů  v rozvaděči včetně zapojení a vodičové koncovky,  , průřez do 35 mm2</t>
  </si>
  <si>
    <t>RH : 5</t>
  </si>
  <si>
    <t>RC1NP : 10</t>
  </si>
  <si>
    <t>RC2NP : 10</t>
  </si>
  <si>
    <t>RC3NP : 5</t>
  </si>
  <si>
    <t>MET : 5</t>
  </si>
  <si>
    <t>210100009R00</t>
  </si>
  <si>
    <t>Ukončení vodičů  v rozvaděči včetně zapojení a vodičové koncovky,  , průřez do 120 mm2</t>
  </si>
  <si>
    <t>HR/RE veškeré propoje, sběrny, uzemnění</t>
  </si>
  <si>
    <t>210110001RT1</t>
  </si>
  <si>
    <t>Spínač nástěnný jednopól.- řaz. 1, obyč.prostředí, včetně dodávky spínače 3553-A01340</t>
  </si>
  <si>
    <t>RTS 14/ I</t>
  </si>
  <si>
    <t>Včetně rámečku a klapek</t>
  </si>
  <si>
    <t>210110003RT1</t>
  </si>
  <si>
    <t>Montáž spínače nástěnného pro prostředí obyčejné nebo vlhké včetně zapojení a dodávky spínače, sériového,  , řazení 5</t>
  </si>
  <si>
    <t>Včetně rámečku a klapek,2NP</t>
  </si>
  <si>
    <t>210110004RT1</t>
  </si>
  <si>
    <t>Montáž spínače nástěnného pro prostředí obyčejné nebo vlhké včetně zapojení a dodávky spínače, střídavého,  , řazení 6</t>
  </si>
  <si>
    <t>Včetně rámečků a klapek, 1NP</t>
  </si>
  <si>
    <t>210111001R00</t>
  </si>
  <si>
    <t xml:space="preserve">Montáž zásuvky domovní vestavné bez předvrtání profilových otvorů včetně zapojení,  , provedení 2P,  </t>
  </si>
  <si>
    <t>včetně odvozu na recyklační dvůr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</si>
  <si>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</si>
  <si>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</si>
  <si>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včetně rámečků</t>
  </si>
  <si>
    <t>do PK2NP : 24</t>
  </si>
  <si>
    <t>do PK3NP : 18</t>
  </si>
  <si>
    <t>strop2NP : 3</t>
  </si>
  <si>
    <t>strop 3NP : 2</t>
  </si>
  <si>
    <t>zeĎ 3NP : 5</t>
  </si>
  <si>
    <t>rezerva : 4</t>
  </si>
  <si>
    <t>210220003RT2</t>
  </si>
  <si>
    <t>Montáž uzemňovacího vedení na povrchu, včetně svorek upevnění a připojení, z profilů měděných  (Cu),  , včetně dodávky vodiče průřezu 4 mm2</t>
  </si>
  <si>
    <t>SEBT</t>
  </si>
  <si>
    <t>210220003RT3</t>
  </si>
  <si>
    <t>Montáž uzemňovacího vedení na povrchu, včetně svorek upevnění a připojení, z profilů měděných  (Cu),  , včetně dodávky vodiče průřezu 6 mm2</t>
  </si>
  <si>
    <t>Pro SEBT z jednotlivých PE v R</t>
  </si>
  <si>
    <t>210220003RT4</t>
  </si>
  <si>
    <t>Montáž uzemňovacího vedení na povrchu, včetně svorek upevnění a připojení, z profilů měděných  (Cu),  , včetně dodávky vodiče průřezu 25 mm2</t>
  </si>
  <si>
    <t>páteřní mezi rozváděči včetně MET</t>
  </si>
  <si>
    <t>včetně prořezu 10%</t>
  </si>
  <si>
    <t>210220321R00</t>
  </si>
  <si>
    <t>Montáž svorky hromosvodové "Bernard" na potrubí, včetně Cu pásku (bez vodiče a připoj. vod.)</t>
  </si>
  <si>
    <t>SEBT, MET</t>
  </si>
  <si>
    <t>3NP : 12</t>
  </si>
  <si>
    <t>210800105RT3</t>
  </si>
  <si>
    <t>Kabel CYKY 750 V 3x1,5 mm2 uložený pod omítkou, včetně dodávky kabelu 3Cx1,5</t>
  </si>
  <si>
    <t>RTS 13/ II</t>
  </si>
  <si>
    <t>včetně 10% prořezu</t>
  </si>
  <si>
    <t>1NP : 80</t>
  </si>
  <si>
    <t>2NP : 120</t>
  </si>
  <si>
    <t>3NP : 50</t>
  </si>
  <si>
    <t>prořez : 25</t>
  </si>
  <si>
    <t>210800106RT3</t>
  </si>
  <si>
    <t>Kabel CYKY 750 V 3x2,5 mm2 uložený pod omítkou, včetně dodávky kabelu 3Cx2,5</t>
  </si>
  <si>
    <t>Včetně 10% prořezu</t>
  </si>
  <si>
    <t>prořez : 15</t>
  </si>
  <si>
    <t>210800105R00</t>
  </si>
  <si>
    <t>Montáž kabelu CYKY 750 V, 3 x 1,5 mm2, uloženého pod omítkou</t>
  </si>
  <si>
    <t>1NP : 70</t>
  </si>
  <si>
    <t>2NP : 270</t>
  </si>
  <si>
    <t>3NP : 240</t>
  </si>
  <si>
    <t>prořez : 50</t>
  </si>
  <si>
    <t>210800106R00</t>
  </si>
  <si>
    <t>Montáž kabelu CYKY 750 V, 3 x 2,5 mm2, uloženého pod omítkou</t>
  </si>
  <si>
    <t>2NP : 425</t>
  </si>
  <si>
    <t>3NP : 330</t>
  </si>
  <si>
    <t>prořez : 80</t>
  </si>
  <si>
    <t>210800114RT1</t>
  </si>
  <si>
    <t>Montáž kabelu CYKY 750 V, 4 x 16 mm2, uloženého pod omítkou, včetně dodávky kabelu</t>
  </si>
  <si>
    <t>z RH : 43</t>
  </si>
  <si>
    <t>zRC1NP : 30</t>
  </si>
  <si>
    <t>zRC2NP : 30</t>
  </si>
  <si>
    <t>prořez : 20</t>
  </si>
  <si>
    <t>210800115RT1</t>
  </si>
  <si>
    <t>Montáž kabelu CYKY 750 V, 5 x 1,5 mm2, uloženého pod omítkou, včetně dodávky kabelu</t>
  </si>
  <si>
    <t>210800118RT1</t>
  </si>
  <si>
    <t>Montáž kabelu CYKY 750 V, 5 x 6 mm2, uloženého pod omítkou, včetně dodávky kabelu</t>
  </si>
  <si>
    <t>2NP : 110</t>
  </si>
  <si>
    <t>3NP : 100</t>
  </si>
  <si>
    <t>210010311RZ0</t>
  </si>
  <si>
    <t>Krabice odbočná KO 68, se zapojení-kruhová, včetně dodávky 1905+víčko</t>
  </si>
  <si>
    <t>krabice pro odbočení včetně svorek Wago</t>
  </si>
  <si>
    <t>210010312RZ0</t>
  </si>
  <si>
    <t>Krabice odbočná KO 97, se zapojení, kruhová, včetně dodávky KO 97/5 s víčkem</t>
  </si>
  <si>
    <t>Krabice pro odbočení včetně svorek Wago</t>
  </si>
  <si>
    <t>210010319RZ1</t>
  </si>
  <si>
    <t>Mtž krabice podlahová, včetně dodávky krabice</t>
  </si>
  <si>
    <t>podlahová krabice pro 6 přístrojů včetně rámu krabice</t>
  </si>
  <si>
    <t>kompletní sada (rám, krabice,přepážka, podložka aj.)</t>
  </si>
  <si>
    <t>2NP : 12</t>
  </si>
  <si>
    <t>3NP : 9</t>
  </si>
  <si>
    <t>210010344RTZ1</t>
  </si>
  <si>
    <t>Krabice přístrojová LK 80/1, včetně dodávky krabice LK 80/1</t>
  </si>
  <si>
    <t>2NP : 6</t>
  </si>
  <si>
    <t>rezerva : 3</t>
  </si>
  <si>
    <t>210010351RZ1</t>
  </si>
  <si>
    <t>Rozvodka krabicová z lis. izol. 6455-11 do 4 mm2, včetně dodávky krabice 6455-11</t>
  </si>
  <si>
    <t>Krabice IP min 44 ,8102 LA,pro rozvody v Merkur, včetně úchytného materiálu a zapojení</t>
  </si>
  <si>
    <t>1NP : 2</t>
  </si>
  <si>
    <t>210020305RZ0</t>
  </si>
  <si>
    <t>Žlab drátěný s příslušenstvím, 50/50mm s víkem</t>
  </si>
  <si>
    <t>Cena včetně uchycovacího materiálu, šroubů aj.</t>
  </si>
  <si>
    <t>Pro světla a uložení vodičů</t>
  </si>
  <si>
    <t>1NP : 27</t>
  </si>
  <si>
    <t>2NP : 86</t>
  </si>
  <si>
    <t>rezerva : 6</t>
  </si>
  <si>
    <t>210110001RZ0</t>
  </si>
  <si>
    <t>Spínač nástěnný, DEMONTÁŽ celková položka</t>
  </si>
  <si>
    <t>demontáž spínačů</t>
  </si>
  <si>
    <t>210111001RZ0</t>
  </si>
  <si>
    <t>Demontáž kabelů, žlabů, příslušenství, elektroinstalace, slaboproudůch rozvodů,celková po</t>
  </si>
  <si>
    <t>včetně odvozu na recyklační dvůr a ekologické likvidace - 3000 kg</t>
  </si>
  <si>
    <t>210111014RZ0</t>
  </si>
  <si>
    <t>Zásuvka domovní zapuštěná - včetně SPD3, včetně dodávky</t>
  </si>
  <si>
    <t>včetně rámečku</t>
  </si>
  <si>
    <t>do PK 2NP : 12</t>
  </si>
  <si>
    <t>do PK 3NP : 9</t>
  </si>
  <si>
    <t>na strop 2NP : 3</t>
  </si>
  <si>
    <t>na strop 3NP : 2</t>
  </si>
  <si>
    <t>na zeď 2NP : 2</t>
  </si>
  <si>
    <t>na zeď 3NP : 1</t>
  </si>
  <si>
    <t>vitrina 3NP : 1</t>
  </si>
  <si>
    <t>210190001RZ0</t>
  </si>
  <si>
    <t>celoplechových rozvodnic do váhy 20 kg, včetně dodávky RRT</t>
  </si>
  <si>
    <t>Rozváděč regulace topení, vybavený dle PD prováděcí, jištění , hlavní vypínač , svodič přepětí, regulační prvek AMIT, svorkovnice včetně čidel TA,TVaj.</t>
  </si>
  <si>
    <t>3NP : 1</t>
  </si>
  <si>
    <t>210190001RZ5</t>
  </si>
  <si>
    <t>celoplechových rozvodnic do váhy 20 kg, včetně dodávky ZS</t>
  </si>
  <si>
    <t>Rozváděč zásuvkový včetně výbavy dle PD prováděcí, včetně montážních a uchycovacích součástí</t>
  </si>
  <si>
    <t>210190003RZ0</t>
  </si>
  <si>
    <t>celoplechových rozvodnic do váhy 100 kg, Včetně dodávky rozváděče</t>
  </si>
  <si>
    <t>Rozváděč skříňový 600x2000x300mm stojanový IP40/20, 1-pole, včetně výbavy dle PD prováděcí, veškeré úchyty, propojení kompletní dodávka</t>
  </si>
  <si>
    <t>RC1NP : 1</t>
  </si>
  <si>
    <t>RC2NP : 1</t>
  </si>
  <si>
    <t>RC3NP : 1</t>
  </si>
  <si>
    <t>210190005RZ0</t>
  </si>
  <si>
    <t>DEMONTÁŽ Rozvaděčů stávající</t>
  </si>
  <si>
    <t>kompletní demontáž včetně odvozu do recyklace</t>
  </si>
  <si>
    <t>210200006RZ4</t>
  </si>
  <si>
    <t>Svítidlo, DEMONTÁŽ jednotná cena</t>
  </si>
  <si>
    <t>včetně odvozu do recyklace</t>
  </si>
  <si>
    <t>210201001RZ0</t>
  </si>
  <si>
    <t>Svítidlo LED</t>
  </si>
  <si>
    <t>Světla včetně zdrojů a recyklačních poplatků, v ceně uchycovací materiál</t>
  </si>
  <si>
    <t>1NP : 7</t>
  </si>
  <si>
    <t>2NP : 57</t>
  </si>
  <si>
    <t>3NP : 54</t>
  </si>
  <si>
    <t>210201002RZ2</t>
  </si>
  <si>
    <t>Svítidlo NZ</t>
  </si>
  <si>
    <t>Nouzové osvětlení včetně reciklačních poplatků, uchycovacího materiálů</t>
  </si>
  <si>
    <t>3NP : 7</t>
  </si>
  <si>
    <t>210290001RZ1</t>
  </si>
  <si>
    <t>Výchozí revize elektro</t>
  </si>
  <si>
    <t>celková revize elektro</t>
  </si>
  <si>
    <t>60hod</t>
  </si>
  <si>
    <t>240080799RZ1</t>
  </si>
  <si>
    <t>Jiný materiál</t>
  </si>
  <si>
    <t>jiný režijní materiál</t>
  </si>
  <si>
    <t>240080799RZ2</t>
  </si>
  <si>
    <t>Požární ucpávky, požární tmely, včetně dodávky</t>
  </si>
  <si>
    <t>tuba 0,2l</t>
  </si>
  <si>
    <t>v každém NP 3x</t>
  </si>
  <si>
    <t>341110800R</t>
  </si>
  <si>
    <t>kabel CYKY; instalační; pro pevné uložení ve vnitřních a venk.prostorách v zemi, betonu; Cu plné holé jádro, tvar jádra RE-kulatý jednodrát; počet a průřez žil 4x25mm2; počet žil 4; teplota použití -30 až 70 °C; max.provoz.teplota při zkratu 160 °C; min.teplota pokládky -5 °C; průřez vodiče 25,0 mm2; samozhášivý; odolnost vůči UV záření; barva pláště černá</t>
  </si>
  <si>
    <t>POL3_9</t>
  </si>
  <si>
    <t>34111098R</t>
  </si>
  <si>
    <t>kabel CYKY; instalační; pro pevné uložení ve vnitřních a venk.prostorách v zemi, betonu; Cu plné holé jádro, tvar jádra RE-kulatý jednodrát; počet a průřez žil 5x4mm2; počet žil 5; teplota použití -30 až 70 °C; max.provoz.teplota při zkratu 160 °C; min.teplota pokládky -5 °C; průřez vodiče 4,0 mm2; samozhášivý; odolnost vůči UV záření; barva pláště černá</t>
  </si>
  <si>
    <t>34571818RZ1</t>
  </si>
  <si>
    <t>Žlab elektroinstalační drátěný 50/50</t>
  </si>
  <si>
    <t>v ceně veškerý úchytný materiál, spojovací a závěsný</t>
  </si>
  <si>
    <t>GZ kabelový žlab, GZ spojka žlabu SZM1, držák DZM13,GZ závitová tyč 8mm/1m, GZ hmoždinky</t>
  </si>
  <si>
    <t>34800605.RZ1</t>
  </si>
  <si>
    <t>Svítidlo L6</t>
  </si>
  <si>
    <t>2NP : 42</t>
  </si>
  <si>
    <t>3NP : 52</t>
  </si>
  <si>
    <t>34800607.RZ1</t>
  </si>
  <si>
    <t>Svítidlo L8</t>
  </si>
  <si>
    <t>2NP : 2</t>
  </si>
  <si>
    <t>3NP : 2</t>
  </si>
  <si>
    <t>34800608.RZ1</t>
  </si>
  <si>
    <t>Svítidlo L9</t>
  </si>
  <si>
    <t>34800615.RZ1</t>
  </si>
  <si>
    <t>Závěsný systém pro L9</t>
  </si>
  <si>
    <t>sada</t>
  </si>
  <si>
    <t>Sada 4ks lankových závěsů v ceně uchycovací materiál</t>
  </si>
  <si>
    <t>34800618.RZ1</t>
  </si>
  <si>
    <t>Svítidlo nouzové NZ</t>
  </si>
  <si>
    <t>348360102RZ1</t>
  </si>
  <si>
    <t>Svítidlo L4</t>
  </si>
  <si>
    <t>35712112RZ1</t>
  </si>
  <si>
    <t>RRT</t>
  </si>
  <si>
    <t>dle PD D145 09</t>
  </si>
  <si>
    <t>35712205RZ1</t>
  </si>
  <si>
    <t>Skříň RZ(ZS)</t>
  </si>
  <si>
    <t>výbava dle PD</t>
  </si>
  <si>
    <t>1xzás 16A/400V,2xzás 16A/240V,RCD 40A/4/0,03A,</t>
  </si>
  <si>
    <t>jistič 16A/3/C, 2xjistič 16A/1/B</t>
  </si>
  <si>
    <t>35712209RZ1</t>
  </si>
  <si>
    <t>Skříň rozvaděčová RC1NP</t>
  </si>
  <si>
    <t>výbava dle D145 04 komplet</t>
  </si>
  <si>
    <t>35712210RZ1</t>
  </si>
  <si>
    <t>Skříň rozvaděčová RC2NP</t>
  </si>
  <si>
    <t>výbava dle D145 06 komplet</t>
  </si>
  <si>
    <t>35712211RZ1</t>
  </si>
  <si>
    <t>Skříň rozvaděčová RC3NP</t>
  </si>
  <si>
    <t>výbava dle D145 08 komplet</t>
  </si>
  <si>
    <t>Požární ucpávky, požární tmely</t>
  </si>
  <si>
    <t>R-položka</t>
  </si>
  <si>
    <t>POL12_1</t>
  </si>
  <si>
    <t>220551011RZ1</t>
  </si>
  <si>
    <t>SW do řídících systémů RRT</t>
  </si>
  <si>
    <t>6 SW bodů 1x RTT</t>
  </si>
  <si>
    <t>979990250RZ0</t>
  </si>
  <si>
    <t>za zpracování nebezpečného odpadu, elektro materiál, svítidla</t>
  </si>
  <si>
    <t>979086213R00</t>
  </si>
  <si>
    <t xml:space="preserve">Vodorovná doprava po suchu nebo naložení nakládání vybouraných hmot na dopravní prostředky pro vodorovnou dopravu,  </t>
  </si>
  <si>
    <t>831-2</t>
  </si>
  <si>
    <t>vybouraných hmot se složením a hrubým urovnáním nebo přeložením na jiný dopravní prostředek, nebo nakládání na dopravní prostředek pro vodorovnou dopravu,</t>
  </si>
  <si>
    <t>210010002RT1</t>
  </si>
  <si>
    <t>Montáž trubky ohebné, z PVC, uložené pod omítku, průměr 16 mm, mech.pevnost 125 N/5 cm, včetně dodávky materiálu</t>
  </si>
  <si>
    <t>pro datový kabel, (rozvody - silová část,v drátěných roštech budou dle potřeby využity)</t>
  </si>
  <si>
    <t>210010121RZ1</t>
  </si>
  <si>
    <t>Tunel pro datové vedení do roštu, včetně dodávky tunelu</t>
  </si>
  <si>
    <t>Bude uloženo do roštů silové části, chránit SEBT dle pokynů datové montáže</t>
  </si>
  <si>
    <t>2NP : 65</t>
  </si>
  <si>
    <t>210010301RZ2</t>
  </si>
  <si>
    <t>Krabice přístrojová KP 68, KZ 3, bez zapojení, včetně dodávky KU 68-1902</t>
  </si>
  <si>
    <t>pro datové zásuvky do PK</t>
  </si>
  <si>
    <t>210111071RZ1</t>
  </si>
  <si>
    <t>Zásuvka domovní datová RJ45, včetně dodávky RJ45 dvojitá, včetně dodávky RJ45 dvojitá</t>
  </si>
  <si>
    <t>všechny datové zásuvky</t>
  </si>
  <si>
    <t>210140741RZ0</t>
  </si>
  <si>
    <t>Montáž repro</t>
  </si>
  <si>
    <t>ER repro</t>
  </si>
  <si>
    <t>210190002RZ0</t>
  </si>
  <si>
    <t>celoplechových rozvodnic do váhy 50 kg včetně dodávky rozváděče, včetně rozváděče</t>
  </si>
  <si>
    <t>datové R včetně výbavy dle PD prováděcí</t>
  </si>
  <si>
    <t>V ceně RACK rozváděč 9U 600x500x495mm</t>
  </si>
  <si>
    <t>1xzdroj 6xzás.230V s SPD3</t>
  </si>
  <si>
    <t>2x vyvazovací panel plastový 1U</t>
  </si>
  <si>
    <t>2xPatch panel 24portů cat 6 stíněný 1U</t>
  </si>
  <si>
    <t>1x polička 19"+ aktivní prvky, jiné díly a komponenty dle potřeby</t>
  </si>
  <si>
    <t>210290002RZ0</t>
  </si>
  <si>
    <t>SW pro EPS</t>
  </si>
  <si>
    <t>Programovací diagnostický a konfigurační SW cena za 1 SW bod</t>
  </si>
  <si>
    <t>210860012RZ0</t>
  </si>
  <si>
    <t>Kabel speciální nehořlavý, včetně dodávky kabelu B2ca s1 d0</t>
  </si>
  <si>
    <t>Kabel 5x1, včetně prořezu 10%</t>
  </si>
  <si>
    <t>2NP : 80</t>
  </si>
  <si>
    <t>3NP : 70</t>
  </si>
  <si>
    <t>35811693RZ1</t>
  </si>
  <si>
    <t>Čidlo opticko kouřové</t>
  </si>
  <si>
    <t>včetně svorkovnice</t>
  </si>
  <si>
    <t>2NP : 9</t>
  </si>
  <si>
    <t>35811694RZ1</t>
  </si>
  <si>
    <t>Tlačítko poplachu vnitřní</t>
  </si>
  <si>
    <t>dle specifikace, 2NP+3NP</t>
  </si>
  <si>
    <t>358138RZ1</t>
  </si>
  <si>
    <t>Repro ER, dodávka</t>
  </si>
  <si>
    <t>evakuační reproduktory</t>
  </si>
  <si>
    <t>2NP,3NP</t>
  </si>
  <si>
    <t>6</t>
  </si>
  <si>
    <t>220111406R00</t>
  </si>
  <si>
    <t>Zapojení vodičů po měření</t>
  </si>
  <si>
    <t>pár</t>
  </si>
  <si>
    <t>propojení v rozváděčích RACK 3x24portů</t>
  </si>
  <si>
    <t>220270102R00</t>
  </si>
  <si>
    <t>Rozvinutí a odměřění vodiče, šňůry</t>
  </si>
  <si>
    <t>220270224R00</t>
  </si>
  <si>
    <t>Zatažení vodiče U 4x0,6 do stávajících trubek/lišt</t>
  </si>
  <si>
    <t>uložení UTP</t>
  </si>
  <si>
    <t>2NP : 730</t>
  </si>
  <si>
    <t>3NP : 550</t>
  </si>
  <si>
    <t>220711401R00</t>
  </si>
  <si>
    <t>Montáž poplachové sirény vnitřní</t>
  </si>
  <si>
    <t>EZS</t>
  </si>
  <si>
    <t>1NP+2NP</t>
  </si>
  <si>
    <t>220711601R00</t>
  </si>
  <si>
    <t>Programování</t>
  </si>
  <si>
    <t>h</t>
  </si>
  <si>
    <t>EPS</t>
  </si>
  <si>
    <t>220880410U00</t>
  </si>
  <si>
    <t>Mtž tepelné čidlo EPS včetně připojení</t>
  </si>
  <si>
    <t>tl ovl2NP : 1</t>
  </si>
  <si>
    <t>tl ovl3NP : 1</t>
  </si>
  <si>
    <t>34121586RZ1</t>
  </si>
  <si>
    <t>Kabel sdělovací B2 ca s1 d0 min 4x0,8</t>
  </si>
  <si>
    <t xml:space="preserve"> EPS</t>
  </si>
  <si>
    <t>34126518RZ1</t>
  </si>
  <si>
    <t>Kabel sdělovací UTP cat6</t>
  </si>
  <si>
    <t>uložení UTP, včetně prořezu</t>
  </si>
  <si>
    <t>371202013R</t>
  </si>
  <si>
    <t>zásuvka datová 2xRJ45, bílá, montáž do instalačních krabic</t>
  </si>
  <si>
    <t>kompletní zásuvka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</si>
</sst>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164" fontId="20" fillId="0" borderId="0" xfId="0" quotePrefix="1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0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FpSNwzrPNCWfbej8e8Tcfd/N00sHqYuRgfOVcFCke2Z7YRp6DvdrHOBYAWTlRvzjAI882OX60ikjwgUFv42rOA==" saltValue="uS9zAvpO236gVDOS6oucO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8"/>
  <sheetViews>
    <sheetView showGridLines="0" tabSelected="1" topLeftCell="B17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SUMIF(F57:F84,A16,I57:I84)+SUMIF(F57:F84,"PSU",I57:I84)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SUMIF(F57:F84,A17,I57:I84)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SUMIF(F57:F84,A18,I57:I84)</f>
        <v>0</v>
      </c>
      <c r="J18" s="85"/>
    </row>
    <row r="19" spans="1:10" ht="23.25" customHeight="1" x14ac:dyDescent="0.2">
      <c r="A19" s="197" t="s">
        <v>121</v>
      </c>
      <c r="B19" s="38" t="s">
        <v>27</v>
      </c>
      <c r="C19" s="62"/>
      <c r="D19" s="63"/>
      <c r="E19" s="83"/>
      <c r="F19" s="84"/>
      <c r="G19" s="83"/>
      <c r="H19" s="84"/>
      <c r="I19" s="83">
        <f>SUMIF(F57:F84,A19,I57:I84)</f>
        <v>0</v>
      </c>
      <c r="J19" s="85"/>
    </row>
    <row r="20" spans="1:10" ht="23.25" customHeight="1" x14ac:dyDescent="0.2">
      <c r="A20" s="197" t="s">
        <v>122</v>
      </c>
      <c r="B20" s="38" t="s">
        <v>28</v>
      </c>
      <c r="C20" s="62"/>
      <c r="D20" s="63"/>
      <c r="E20" s="83"/>
      <c r="F20" s="84"/>
      <c r="G20" s="83"/>
      <c r="H20" s="84"/>
      <c r="I20" s="83">
        <f>SUMIF(F57:F84,A20,I57:I84)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63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'1 01 21 POZ Pol'!AE32+'1 02 21 POZ Pol'!AE28+'1 04 21 CEL Pol'!AE54+'1 05 21 CEL Pol'!AE477+'1 05 21 POZ Pol'!AE332+'1 07 21 CEL Pol'!AE175+'1 8 21 Pol'!AE368+'1 9 21 Pol'!AE142</f>
        <v>0</v>
      </c>
      <c r="G39" s="149">
        <f>'1 01 21 POZ Pol'!AF32+'1 02 21 POZ Pol'!AF28+'1 04 21 CEL Pol'!AF54+'1 05 21 CEL Pol'!AF477+'1 05 21 POZ Pol'!AF332+'1 07 21 CEL Pol'!AF175+'1 8 21 Pol'!AF368+'1 9 21 Pol'!AF142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">
      <c r="A41" s="135">
        <v>2</v>
      </c>
      <c r="B41" s="153" t="s">
        <v>47</v>
      </c>
      <c r="C41" s="154" t="s">
        <v>48</v>
      </c>
      <c r="D41" s="154"/>
      <c r="E41" s="154"/>
      <c r="F41" s="155">
        <f>'1 01 21 POZ Pol'!AE32+'1 02 21 POZ Pol'!AE28+'1 04 21 CEL Pol'!AE54+'1 05 21 CEL Pol'!AE477+'1 05 21 POZ Pol'!AE332+'1 07 21 CEL Pol'!AE175+'1 8 21 Pol'!AE368+'1 9 21 Pol'!AE142</f>
        <v>0</v>
      </c>
      <c r="G41" s="156">
        <f>'1 01 21 POZ Pol'!AF32+'1 02 21 POZ Pol'!AF28+'1 04 21 CEL Pol'!AF54+'1 05 21 CEL Pol'!AF477+'1 05 21 POZ Pol'!AF332+'1 07 21 CEL Pol'!AF175+'1 8 21 Pol'!AF368+'1 9 21 Pol'!AF142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49</v>
      </c>
      <c r="C42" s="147" t="s">
        <v>27</v>
      </c>
      <c r="D42" s="147"/>
      <c r="E42" s="147"/>
      <c r="F42" s="160">
        <f>'1 01 21 POZ Pol'!AE32</f>
        <v>0</v>
      </c>
      <c r="G42" s="150">
        <f>'1 01 21 POZ Pol'!AF32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3</v>
      </c>
      <c r="B43" s="159" t="s">
        <v>50</v>
      </c>
      <c r="C43" s="147" t="s">
        <v>28</v>
      </c>
      <c r="D43" s="147"/>
      <c r="E43" s="147"/>
      <c r="F43" s="160">
        <f>'1 02 21 POZ Pol'!AE28</f>
        <v>0</v>
      </c>
      <c r="G43" s="150">
        <f>'1 02 21 POZ Pol'!AF28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51</v>
      </c>
      <c r="C44" s="147" t="s">
        <v>52</v>
      </c>
      <c r="D44" s="147"/>
      <c r="E44" s="147"/>
      <c r="F44" s="160">
        <f>'1 04 21 CEL Pol'!AE54</f>
        <v>0</v>
      </c>
      <c r="G44" s="150">
        <f>'1 04 21 CEL Pol'!AF54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53</v>
      </c>
      <c r="C45" s="147" t="s">
        <v>54</v>
      </c>
      <c r="D45" s="147"/>
      <c r="E45" s="147"/>
      <c r="F45" s="160">
        <f>'1 05 21 CEL Pol'!AE477</f>
        <v>0</v>
      </c>
      <c r="G45" s="150">
        <f>'1 05 21 CEL Pol'!AF477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55</v>
      </c>
      <c r="C46" s="147" t="s">
        <v>54</v>
      </c>
      <c r="D46" s="147"/>
      <c r="E46" s="147"/>
      <c r="F46" s="160">
        <f>'1 05 21 POZ Pol'!AE332</f>
        <v>0</v>
      </c>
      <c r="G46" s="150">
        <f>'1 05 21 POZ Pol'!AF332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>
        <v>3</v>
      </c>
      <c r="B47" s="159" t="s">
        <v>56</v>
      </c>
      <c r="C47" s="147" t="s">
        <v>57</v>
      </c>
      <c r="D47" s="147"/>
      <c r="E47" s="147"/>
      <c r="F47" s="160">
        <f>'1 07 21 CEL Pol'!AE175</f>
        <v>0</v>
      </c>
      <c r="G47" s="150">
        <f>'1 07 21 CEL Pol'!AF175</f>
        <v>0</v>
      </c>
      <c r="H47" s="150"/>
      <c r="I47" s="151">
        <f>F47+G47+H47</f>
        <v>0</v>
      </c>
      <c r="J47" s="152" t="str">
        <f>IF(CenaCelkemVypocet=0,"",I47/CenaCelkemVypocet*100)</f>
        <v/>
      </c>
    </row>
    <row r="48" spans="1:10" ht="25.5" customHeight="1" x14ac:dyDescent="0.2">
      <c r="A48" s="135">
        <v>3</v>
      </c>
      <c r="B48" s="159" t="s">
        <v>58</v>
      </c>
      <c r="C48" s="147" t="s">
        <v>59</v>
      </c>
      <c r="D48" s="147"/>
      <c r="E48" s="147"/>
      <c r="F48" s="160">
        <f>'1 8 21 Pol'!AE368</f>
        <v>0</v>
      </c>
      <c r="G48" s="150">
        <f>'1 8 21 Pol'!AF368</f>
        <v>0</v>
      </c>
      <c r="H48" s="150"/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">
      <c r="A49" s="135">
        <v>3</v>
      </c>
      <c r="B49" s="159" t="s">
        <v>60</v>
      </c>
      <c r="C49" s="147" t="s">
        <v>61</v>
      </c>
      <c r="D49" s="147"/>
      <c r="E49" s="147"/>
      <c r="F49" s="160">
        <f>'1 9 21 Pol'!AE142</f>
        <v>0</v>
      </c>
      <c r="G49" s="150">
        <f>'1 9 21 Pol'!AF142</f>
        <v>0</v>
      </c>
      <c r="H49" s="150"/>
      <c r="I49" s="151">
        <f>F49+G49+H49</f>
        <v>0</v>
      </c>
      <c r="J49" s="152" t="str">
        <f>IF(CenaCelkemVypocet=0,"",I49/CenaCelkemVypocet*100)</f>
        <v/>
      </c>
    </row>
    <row r="50" spans="1:10" ht="25.5" customHeight="1" x14ac:dyDescent="0.2">
      <c r="A50" s="135"/>
      <c r="B50" s="161" t="s">
        <v>62</v>
      </c>
      <c r="C50" s="162"/>
      <c r="D50" s="162"/>
      <c r="E50" s="162"/>
      <c r="F50" s="163">
        <f>SUMIF(A39:A49,"=1",F39:F49)</f>
        <v>0</v>
      </c>
      <c r="G50" s="164">
        <f>SUMIF(A39:A49,"=1",G39:G49)</f>
        <v>0</v>
      </c>
      <c r="H50" s="164">
        <f>SUMIF(A39:A49,"=1",H39:H49)</f>
        <v>0</v>
      </c>
      <c r="I50" s="165">
        <f>SUMIF(A39:A49,"=1",I39:I49)</f>
        <v>0</v>
      </c>
      <c r="J50" s="166">
        <f>SUMIF(A39:A49,"=1",J39:J49)</f>
        <v>0</v>
      </c>
    </row>
    <row r="54" spans="1:10" ht="15.75" x14ac:dyDescent="0.25">
      <c r="B54" s="177" t="s">
        <v>64</v>
      </c>
    </row>
    <row r="56" spans="1:10" ht="25.5" customHeight="1" x14ac:dyDescent="0.2">
      <c r="A56" s="179"/>
      <c r="B56" s="182" t="s">
        <v>17</v>
      </c>
      <c r="C56" s="182" t="s">
        <v>5</v>
      </c>
      <c r="D56" s="183"/>
      <c r="E56" s="183"/>
      <c r="F56" s="184" t="s">
        <v>65</v>
      </c>
      <c r="G56" s="184"/>
      <c r="H56" s="184"/>
      <c r="I56" s="184" t="s">
        <v>29</v>
      </c>
      <c r="J56" s="184" t="s">
        <v>0</v>
      </c>
    </row>
    <row r="57" spans="1:10" ht="36.75" customHeight="1" x14ac:dyDescent="0.2">
      <c r="A57" s="180"/>
      <c r="B57" s="185" t="s">
        <v>66</v>
      </c>
      <c r="C57" s="186" t="s">
        <v>67</v>
      </c>
      <c r="D57" s="187"/>
      <c r="E57" s="187"/>
      <c r="F57" s="193" t="s">
        <v>24</v>
      </c>
      <c r="G57" s="194"/>
      <c r="H57" s="194"/>
      <c r="I57" s="194">
        <f>'1 05 21 POZ Pol'!G8</f>
        <v>0</v>
      </c>
      <c r="J57" s="191" t="str">
        <f>IF(I85=0,"",I57/I85*100)</f>
        <v/>
      </c>
    </row>
    <row r="58" spans="1:10" ht="36.75" customHeight="1" x14ac:dyDescent="0.2">
      <c r="A58" s="180"/>
      <c r="B58" s="185" t="s">
        <v>68</v>
      </c>
      <c r="C58" s="186" t="s">
        <v>69</v>
      </c>
      <c r="D58" s="187"/>
      <c r="E58" s="187"/>
      <c r="F58" s="193" t="s">
        <v>24</v>
      </c>
      <c r="G58" s="194"/>
      <c r="H58" s="194"/>
      <c r="I58" s="194">
        <f>'1 05 21 CEL Pol'!G8+'1 8 21 Pol'!G8</f>
        <v>0</v>
      </c>
      <c r="J58" s="191" t="str">
        <f>IF(I85=0,"",I58/I85*100)</f>
        <v/>
      </c>
    </row>
    <row r="59" spans="1:10" ht="36.75" customHeight="1" x14ac:dyDescent="0.2">
      <c r="A59" s="180"/>
      <c r="B59" s="185" t="s">
        <v>70</v>
      </c>
      <c r="C59" s="186" t="s">
        <v>71</v>
      </c>
      <c r="D59" s="187"/>
      <c r="E59" s="187"/>
      <c r="F59" s="193" t="s">
        <v>24</v>
      </c>
      <c r="G59" s="194"/>
      <c r="H59" s="194"/>
      <c r="I59" s="194">
        <f>'1 05 21 POZ Pol'!G13+'1 8 21 Pol'!G18+'1 9 21 Pol'!G8</f>
        <v>0</v>
      </c>
      <c r="J59" s="191" t="str">
        <f>IF(I85=0,"",I59/I85*100)</f>
        <v/>
      </c>
    </row>
    <row r="60" spans="1:10" ht="36.75" customHeight="1" x14ac:dyDescent="0.2">
      <c r="A60" s="180"/>
      <c r="B60" s="185" t="s">
        <v>72</v>
      </c>
      <c r="C60" s="186" t="s">
        <v>73</v>
      </c>
      <c r="D60" s="187"/>
      <c r="E60" s="187"/>
      <c r="F60" s="193" t="s">
        <v>24</v>
      </c>
      <c r="G60" s="194"/>
      <c r="H60" s="194"/>
      <c r="I60" s="194">
        <f>'1 05 21 POZ Pol'!G79+'1 8 21 Pol'!G22+'1 9 21 Pol'!G12</f>
        <v>0</v>
      </c>
      <c r="J60" s="191" t="str">
        <f>IF(I85=0,"",I60/I85*100)</f>
        <v/>
      </c>
    </row>
    <row r="61" spans="1:10" ht="36.75" customHeight="1" x14ac:dyDescent="0.2">
      <c r="A61" s="180"/>
      <c r="B61" s="185" t="s">
        <v>72</v>
      </c>
      <c r="C61" s="186" t="s">
        <v>74</v>
      </c>
      <c r="D61" s="187"/>
      <c r="E61" s="187"/>
      <c r="F61" s="193" t="s">
        <v>24</v>
      </c>
      <c r="G61" s="194"/>
      <c r="H61" s="194"/>
      <c r="I61" s="194">
        <f>'1 05 21 CEL Pol'!G87+'1 07 21 CEL Pol'!G8</f>
        <v>0</v>
      </c>
      <c r="J61" s="191" t="str">
        <f>IF(I85=0,"",I61/I85*100)</f>
        <v/>
      </c>
    </row>
    <row r="62" spans="1:10" ht="36.75" customHeight="1" x14ac:dyDescent="0.2">
      <c r="A62" s="180"/>
      <c r="B62" s="185" t="s">
        <v>75</v>
      </c>
      <c r="C62" s="186" t="s">
        <v>76</v>
      </c>
      <c r="D62" s="187"/>
      <c r="E62" s="187"/>
      <c r="F62" s="193" t="s">
        <v>24</v>
      </c>
      <c r="G62" s="194"/>
      <c r="H62" s="194"/>
      <c r="I62" s="194">
        <f>'1 05 21 CEL Pol'!G138</f>
        <v>0</v>
      </c>
      <c r="J62" s="191" t="str">
        <f>IF(I85=0,"",I62/I85*100)</f>
        <v/>
      </c>
    </row>
    <row r="63" spans="1:10" ht="36.75" customHeight="1" x14ac:dyDescent="0.2">
      <c r="A63" s="180"/>
      <c r="B63" s="185" t="s">
        <v>77</v>
      </c>
      <c r="C63" s="186" t="s">
        <v>78</v>
      </c>
      <c r="D63" s="187"/>
      <c r="E63" s="187"/>
      <c r="F63" s="193" t="s">
        <v>24</v>
      </c>
      <c r="G63" s="194"/>
      <c r="H63" s="194"/>
      <c r="I63" s="194">
        <f>'1 05 21 CEL Pol'!G156+'1 07 21 CEL Pol'!G27</f>
        <v>0</v>
      </c>
      <c r="J63" s="191" t="str">
        <f>IF(I85=0,"",I63/I85*100)</f>
        <v/>
      </c>
    </row>
    <row r="64" spans="1:10" ht="36.75" customHeight="1" x14ac:dyDescent="0.2">
      <c r="A64" s="180"/>
      <c r="B64" s="185" t="s">
        <v>79</v>
      </c>
      <c r="C64" s="186" t="s">
        <v>80</v>
      </c>
      <c r="D64" s="187"/>
      <c r="E64" s="187"/>
      <c r="F64" s="193" t="s">
        <v>24</v>
      </c>
      <c r="G64" s="194"/>
      <c r="H64" s="194"/>
      <c r="I64" s="194">
        <f>'1 04 21 CEL Pol'!G8+'1 05 21 CEL Pol'!G168+'1 05 21 POZ Pol'!G104+'1 07 21 CEL Pol'!G37</f>
        <v>0</v>
      </c>
      <c r="J64" s="191" t="str">
        <f>IF(I85=0,"",I64/I85*100)</f>
        <v/>
      </c>
    </row>
    <row r="65" spans="1:10" ht="36.75" customHeight="1" x14ac:dyDescent="0.2">
      <c r="A65" s="180"/>
      <c r="B65" s="185" t="s">
        <v>81</v>
      </c>
      <c r="C65" s="186" t="s">
        <v>82</v>
      </c>
      <c r="D65" s="187"/>
      <c r="E65" s="187"/>
      <c r="F65" s="193" t="s">
        <v>24</v>
      </c>
      <c r="G65" s="194"/>
      <c r="H65" s="194"/>
      <c r="I65" s="194">
        <f>'1 04 21 CEL Pol'!G15+'1 05 21 CEL Pol'!G174+'1 07 21 CEL Pol'!G64</f>
        <v>0</v>
      </c>
      <c r="J65" s="191" t="str">
        <f>IF(I85=0,"",I65/I85*100)</f>
        <v/>
      </c>
    </row>
    <row r="66" spans="1:10" ht="36.75" customHeight="1" x14ac:dyDescent="0.2">
      <c r="A66" s="180"/>
      <c r="B66" s="185" t="s">
        <v>83</v>
      </c>
      <c r="C66" s="186" t="s">
        <v>84</v>
      </c>
      <c r="D66" s="187"/>
      <c r="E66" s="187"/>
      <c r="F66" s="193" t="s">
        <v>24</v>
      </c>
      <c r="G66" s="194"/>
      <c r="H66" s="194"/>
      <c r="I66" s="194">
        <f>'1 05 21 CEL Pol'!G183+'1 07 21 CEL Pol'!G74</f>
        <v>0</v>
      </c>
      <c r="J66" s="191" t="str">
        <f>IF(I85=0,"",I66/I85*100)</f>
        <v/>
      </c>
    </row>
    <row r="67" spans="1:10" ht="36.75" customHeight="1" x14ac:dyDescent="0.2">
      <c r="A67" s="180"/>
      <c r="B67" s="185" t="s">
        <v>85</v>
      </c>
      <c r="C67" s="186" t="s">
        <v>86</v>
      </c>
      <c r="D67" s="187"/>
      <c r="E67" s="187"/>
      <c r="F67" s="193" t="s">
        <v>24</v>
      </c>
      <c r="G67" s="194"/>
      <c r="H67" s="194"/>
      <c r="I67" s="194">
        <f>'1 04 21 CEL Pol'!G22+'1 05 21 CEL Pol'!G229+'1 05 21 POZ Pol'!G116+'1 07 21 CEL Pol'!G88+'1 8 21 Pol'!G26+'1 9 21 Pol'!G16</f>
        <v>0</v>
      </c>
      <c r="J67" s="191" t="str">
        <f>IF(I85=0,"",I67/I85*100)</f>
        <v/>
      </c>
    </row>
    <row r="68" spans="1:10" ht="36.75" customHeight="1" x14ac:dyDescent="0.2">
      <c r="A68" s="180"/>
      <c r="B68" s="185" t="s">
        <v>87</v>
      </c>
      <c r="C68" s="186" t="s">
        <v>88</v>
      </c>
      <c r="D68" s="187"/>
      <c r="E68" s="187"/>
      <c r="F68" s="193" t="s">
        <v>24</v>
      </c>
      <c r="G68" s="194"/>
      <c r="H68" s="194"/>
      <c r="I68" s="194">
        <f>'1 05 21 CEL Pol'!G260+'1 05 21 POZ Pol'!G120+'1 07 21 CEL Pol'!G97+'1 8 21 Pol'!G54+'1 9 21 Pol'!G27</f>
        <v>0</v>
      </c>
      <c r="J68" s="191" t="str">
        <f>IF(I85=0,"",I68/I85*100)</f>
        <v/>
      </c>
    </row>
    <row r="69" spans="1:10" ht="36.75" customHeight="1" x14ac:dyDescent="0.2">
      <c r="A69" s="180"/>
      <c r="B69" s="185" t="s">
        <v>89</v>
      </c>
      <c r="C69" s="186" t="s">
        <v>90</v>
      </c>
      <c r="D69" s="187"/>
      <c r="E69" s="187"/>
      <c r="F69" s="193" t="s">
        <v>24</v>
      </c>
      <c r="G69" s="194"/>
      <c r="H69" s="194"/>
      <c r="I69" s="194">
        <f>'1 01 21 POZ Pol'!G8</f>
        <v>0</v>
      </c>
      <c r="J69" s="191" t="str">
        <f>IF(I85=0,"",I69/I85*100)</f>
        <v/>
      </c>
    </row>
    <row r="70" spans="1:10" ht="36.75" customHeight="1" x14ac:dyDescent="0.2">
      <c r="A70" s="180"/>
      <c r="B70" s="185" t="s">
        <v>91</v>
      </c>
      <c r="C70" s="186" t="s">
        <v>92</v>
      </c>
      <c r="D70" s="187"/>
      <c r="E70" s="187"/>
      <c r="F70" s="193" t="s">
        <v>25</v>
      </c>
      <c r="G70" s="194"/>
      <c r="H70" s="194"/>
      <c r="I70" s="194">
        <f>'1 05 21 CEL Pol'!G264</f>
        <v>0</v>
      </c>
      <c r="J70" s="191" t="str">
        <f>IF(I85=0,"",I70/I85*100)</f>
        <v/>
      </c>
    </row>
    <row r="71" spans="1:10" ht="36.75" customHeight="1" x14ac:dyDescent="0.2">
      <c r="A71" s="180"/>
      <c r="B71" s="185" t="s">
        <v>93</v>
      </c>
      <c r="C71" s="186" t="s">
        <v>94</v>
      </c>
      <c r="D71" s="187"/>
      <c r="E71" s="187"/>
      <c r="F71" s="193" t="s">
        <v>25</v>
      </c>
      <c r="G71" s="194"/>
      <c r="H71" s="194"/>
      <c r="I71" s="194">
        <f>'1 05 21 CEL Pol'!G271</f>
        <v>0</v>
      </c>
      <c r="J71" s="191" t="str">
        <f>IF(I85=0,"",I71/I85*100)</f>
        <v/>
      </c>
    </row>
    <row r="72" spans="1:10" ht="36.75" customHeight="1" x14ac:dyDescent="0.2">
      <c r="A72" s="180"/>
      <c r="B72" s="185" t="s">
        <v>95</v>
      </c>
      <c r="C72" s="186" t="s">
        <v>96</v>
      </c>
      <c r="D72" s="187"/>
      <c r="E72" s="187"/>
      <c r="F72" s="193" t="s">
        <v>25</v>
      </c>
      <c r="G72" s="194"/>
      <c r="H72" s="194"/>
      <c r="I72" s="194">
        <f>'1 05 21 CEL Pol'!G278</f>
        <v>0</v>
      </c>
      <c r="J72" s="191" t="str">
        <f>IF(I85=0,"",I72/I85*100)</f>
        <v/>
      </c>
    </row>
    <row r="73" spans="1:10" ht="36.75" customHeight="1" x14ac:dyDescent="0.2">
      <c r="A73" s="180"/>
      <c r="B73" s="185" t="s">
        <v>97</v>
      </c>
      <c r="C73" s="186" t="s">
        <v>98</v>
      </c>
      <c r="D73" s="187"/>
      <c r="E73" s="187"/>
      <c r="F73" s="193" t="s">
        <v>25</v>
      </c>
      <c r="G73" s="194"/>
      <c r="H73" s="194"/>
      <c r="I73" s="194">
        <f>'1 05 21 CEL Pol'!G282</f>
        <v>0</v>
      </c>
      <c r="J73" s="191" t="str">
        <f>IF(I85=0,"",I73/I85*100)</f>
        <v/>
      </c>
    </row>
    <row r="74" spans="1:10" ht="36.75" customHeight="1" x14ac:dyDescent="0.2">
      <c r="A74" s="180"/>
      <c r="B74" s="185" t="s">
        <v>99</v>
      </c>
      <c r="C74" s="186" t="s">
        <v>100</v>
      </c>
      <c r="D74" s="187"/>
      <c r="E74" s="187"/>
      <c r="F74" s="193" t="s">
        <v>25</v>
      </c>
      <c r="G74" s="194"/>
      <c r="H74" s="194"/>
      <c r="I74" s="194">
        <f>'1 05 21 CEL Pol'!G288+'1 05 21 POZ Pol'!G124+'1 07 21 CEL Pol'!G101</f>
        <v>0</v>
      </c>
      <c r="J74" s="191" t="str">
        <f>IF(I85=0,"",I74/I85*100)</f>
        <v/>
      </c>
    </row>
    <row r="75" spans="1:10" ht="36.75" customHeight="1" x14ac:dyDescent="0.2">
      <c r="A75" s="180"/>
      <c r="B75" s="185" t="s">
        <v>101</v>
      </c>
      <c r="C75" s="186" t="s">
        <v>102</v>
      </c>
      <c r="D75" s="187"/>
      <c r="E75" s="187"/>
      <c r="F75" s="193" t="s">
        <v>25</v>
      </c>
      <c r="G75" s="194"/>
      <c r="H75" s="194"/>
      <c r="I75" s="194">
        <f>'1 05 21 CEL Pol'!G304+'1 07 21 CEL Pol'!G114</f>
        <v>0</v>
      </c>
      <c r="J75" s="191" t="str">
        <f>IF(I85=0,"",I75/I85*100)</f>
        <v/>
      </c>
    </row>
    <row r="76" spans="1:10" ht="36.75" customHeight="1" x14ac:dyDescent="0.2">
      <c r="A76" s="180"/>
      <c r="B76" s="185" t="s">
        <v>103</v>
      </c>
      <c r="C76" s="186" t="s">
        <v>104</v>
      </c>
      <c r="D76" s="187"/>
      <c r="E76" s="187"/>
      <c r="F76" s="193" t="s">
        <v>25</v>
      </c>
      <c r="G76" s="194"/>
      <c r="H76" s="194"/>
      <c r="I76" s="194">
        <f>'1 05 21 CEL Pol'!G318+'1 05 21 POZ Pol'!G276+'1 07 21 CEL Pol'!G121</f>
        <v>0</v>
      </c>
      <c r="J76" s="191" t="str">
        <f>IF(I85=0,"",I76/I85*100)</f>
        <v/>
      </c>
    </row>
    <row r="77" spans="1:10" ht="36.75" customHeight="1" x14ac:dyDescent="0.2">
      <c r="A77" s="180"/>
      <c r="B77" s="185" t="s">
        <v>105</v>
      </c>
      <c r="C77" s="186" t="s">
        <v>106</v>
      </c>
      <c r="D77" s="187"/>
      <c r="E77" s="187"/>
      <c r="F77" s="193" t="s">
        <v>25</v>
      </c>
      <c r="G77" s="194"/>
      <c r="H77" s="194"/>
      <c r="I77" s="194">
        <f>'1 05 21 CEL Pol'!G357+'1 05 21 POZ Pol'!G283+'1 07 21 CEL Pol'!G129</f>
        <v>0</v>
      </c>
      <c r="J77" s="191" t="str">
        <f>IF(I85=0,"",I77/I85*100)</f>
        <v/>
      </c>
    </row>
    <row r="78" spans="1:10" ht="36.75" customHeight="1" x14ac:dyDescent="0.2">
      <c r="A78" s="180"/>
      <c r="B78" s="185" t="s">
        <v>107</v>
      </c>
      <c r="C78" s="186" t="s">
        <v>108</v>
      </c>
      <c r="D78" s="187"/>
      <c r="E78" s="187"/>
      <c r="F78" s="193" t="s">
        <v>25</v>
      </c>
      <c r="G78" s="194"/>
      <c r="H78" s="194"/>
      <c r="I78" s="194">
        <f>'1 05 21 CEL Pol'!G395</f>
        <v>0</v>
      </c>
      <c r="J78" s="191" t="str">
        <f>IF(I85=0,"",I78/I85*100)</f>
        <v/>
      </c>
    </row>
    <row r="79" spans="1:10" ht="36.75" customHeight="1" x14ac:dyDescent="0.2">
      <c r="A79" s="180"/>
      <c r="B79" s="185" t="s">
        <v>109</v>
      </c>
      <c r="C79" s="186" t="s">
        <v>110</v>
      </c>
      <c r="D79" s="187"/>
      <c r="E79" s="187"/>
      <c r="F79" s="193" t="s">
        <v>25</v>
      </c>
      <c r="G79" s="194"/>
      <c r="H79" s="194"/>
      <c r="I79" s="194">
        <f>'1 05 21 CEL Pol'!G420+'1 05 21 POZ Pol'!G303</f>
        <v>0</v>
      </c>
      <c r="J79" s="191" t="str">
        <f>IF(I85=0,"",I79/I85*100)</f>
        <v/>
      </c>
    </row>
    <row r="80" spans="1:10" ht="36.75" customHeight="1" x14ac:dyDescent="0.2">
      <c r="A80" s="180"/>
      <c r="B80" s="185" t="s">
        <v>111</v>
      </c>
      <c r="C80" s="186" t="s">
        <v>112</v>
      </c>
      <c r="D80" s="187"/>
      <c r="E80" s="187"/>
      <c r="F80" s="193" t="s">
        <v>25</v>
      </c>
      <c r="G80" s="194"/>
      <c r="H80" s="194"/>
      <c r="I80" s="194">
        <f>'1 05 21 CEL Pol'!G447</f>
        <v>0</v>
      </c>
      <c r="J80" s="191" t="str">
        <f>IF(I85=0,"",I80/I85*100)</f>
        <v/>
      </c>
    </row>
    <row r="81" spans="1:10" ht="36.75" customHeight="1" x14ac:dyDescent="0.2">
      <c r="A81" s="180"/>
      <c r="B81" s="185" t="s">
        <v>113</v>
      </c>
      <c r="C81" s="186" t="s">
        <v>114</v>
      </c>
      <c r="D81" s="187"/>
      <c r="E81" s="187"/>
      <c r="F81" s="193" t="s">
        <v>26</v>
      </c>
      <c r="G81" s="194"/>
      <c r="H81" s="194"/>
      <c r="I81" s="194">
        <f>'1 8 21 Pol'!G58+'1 9 21 Pol'!G31</f>
        <v>0</v>
      </c>
      <c r="J81" s="191" t="str">
        <f>IF(I85=0,"",I81/I85*100)</f>
        <v/>
      </c>
    </row>
    <row r="82" spans="1:10" ht="36.75" customHeight="1" x14ac:dyDescent="0.2">
      <c r="A82" s="180"/>
      <c r="B82" s="185" t="s">
        <v>115</v>
      </c>
      <c r="C82" s="186" t="s">
        <v>116</v>
      </c>
      <c r="D82" s="187"/>
      <c r="E82" s="187"/>
      <c r="F82" s="193" t="s">
        <v>26</v>
      </c>
      <c r="G82" s="194"/>
      <c r="H82" s="194"/>
      <c r="I82" s="194">
        <f>'1 8 21 Pol'!G343+'1 9 21 Pol'!G90</f>
        <v>0</v>
      </c>
      <c r="J82" s="191" t="str">
        <f>IF(I85=0,"",I82/I85*100)</f>
        <v/>
      </c>
    </row>
    <row r="83" spans="1:10" ht="36.75" customHeight="1" x14ac:dyDescent="0.2">
      <c r="A83" s="180"/>
      <c r="B83" s="185" t="s">
        <v>117</v>
      </c>
      <c r="C83" s="186" t="s">
        <v>90</v>
      </c>
      <c r="D83" s="187"/>
      <c r="E83" s="187"/>
      <c r="F83" s="193" t="s">
        <v>26</v>
      </c>
      <c r="G83" s="194"/>
      <c r="H83" s="194"/>
      <c r="I83" s="194">
        <f>'1 02 21 POZ Pol'!G8</f>
        <v>0</v>
      </c>
      <c r="J83" s="191" t="str">
        <f>IF(I85=0,"",I83/I85*100)</f>
        <v/>
      </c>
    </row>
    <row r="84" spans="1:10" ht="36.75" customHeight="1" x14ac:dyDescent="0.2">
      <c r="A84" s="180"/>
      <c r="B84" s="185" t="s">
        <v>118</v>
      </c>
      <c r="C84" s="186" t="s">
        <v>119</v>
      </c>
      <c r="D84" s="187"/>
      <c r="E84" s="187"/>
      <c r="F84" s="193" t="s">
        <v>120</v>
      </c>
      <c r="G84" s="194"/>
      <c r="H84" s="194"/>
      <c r="I84" s="194">
        <f>'1 04 21 CEL Pol'!G37+'1 05 21 CEL Pol'!G458+'1 05 21 POZ Pol'!G310+'1 07 21 CEL Pol'!G156+'1 8 21 Pol'!G347+'1 9 21 Pol'!G123</f>
        <v>0</v>
      </c>
      <c r="J84" s="191" t="str">
        <f>IF(I85=0,"",I84/I85*100)</f>
        <v/>
      </c>
    </row>
    <row r="85" spans="1:10" ht="25.5" customHeight="1" x14ac:dyDescent="0.2">
      <c r="A85" s="181"/>
      <c r="B85" s="188" t="s">
        <v>1</v>
      </c>
      <c r="C85" s="189"/>
      <c r="D85" s="190"/>
      <c r="E85" s="190"/>
      <c r="F85" s="195"/>
      <c r="G85" s="196"/>
      <c r="H85" s="196"/>
      <c r="I85" s="196">
        <f>SUM(I57:I84)</f>
        <v>0</v>
      </c>
      <c r="J85" s="192">
        <f>SUM(J57:J84)</f>
        <v>0</v>
      </c>
    </row>
    <row r="86" spans="1:10" x14ac:dyDescent="0.2">
      <c r="F86" s="133"/>
      <c r="G86" s="133"/>
      <c r="H86" s="133"/>
      <c r="I86" s="133"/>
      <c r="J86" s="134"/>
    </row>
    <row r="87" spans="1:10" x14ac:dyDescent="0.2">
      <c r="F87" s="133"/>
      <c r="G87" s="133"/>
      <c r="H87" s="133"/>
      <c r="I87" s="133"/>
      <c r="J87" s="134"/>
    </row>
    <row r="88" spans="1:10" x14ac:dyDescent="0.2">
      <c r="F88" s="133"/>
      <c r="G88" s="133"/>
      <c r="H88" s="133"/>
      <c r="I88" s="133"/>
      <c r="J88" s="134"/>
    </row>
  </sheetData>
  <sheetProtection algorithmName="SHA-512" hashValue="Lw9r3NEtjo3tRdqa33dJ6wFIJz0bRVAToI4EvPNcK+l70kwswwk8Wdo+7ekvYxzCPSjq7i81XquYpqw4QvKaHQ==" saltValue="hpnexXSt9BQ6q6LUcgv6Q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B50:E50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UVe5+scLjLblnNtgQ4xqp94UP4a/lfTU09OAJwmT8ju2g8i/j9ZrmusRkHIqCA0Kk9JHC2PifOJibxUkjcKUQg==" saltValue="RdsTdehfXP8EG/Ypx7EIH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3063-FE6E-48AC-8D28-B1C4CE2D4D8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123</v>
      </c>
      <c r="B1" s="198"/>
      <c r="C1" s="198"/>
      <c r="D1" s="198"/>
      <c r="E1" s="198"/>
      <c r="F1" s="198"/>
      <c r="G1" s="198"/>
      <c r="AG1" t="s">
        <v>124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125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125</v>
      </c>
      <c r="AG3" t="s">
        <v>126</v>
      </c>
    </row>
    <row r="4" spans="1:60" ht="24.95" customHeight="1" x14ac:dyDescent="0.2">
      <c r="A4" s="203" t="s">
        <v>9</v>
      </c>
      <c r="B4" s="204" t="s">
        <v>49</v>
      </c>
      <c r="C4" s="205" t="s">
        <v>27</v>
      </c>
      <c r="D4" s="206"/>
      <c r="E4" s="206"/>
      <c r="F4" s="206"/>
      <c r="G4" s="207"/>
      <c r="AG4" t="s">
        <v>127</v>
      </c>
    </row>
    <row r="5" spans="1:60" x14ac:dyDescent="0.2">
      <c r="D5" s="10"/>
    </row>
    <row r="6" spans="1:60" ht="38.25" x14ac:dyDescent="0.2">
      <c r="A6" s="209" t="s">
        <v>128</v>
      </c>
      <c r="B6" s="211" t="s">
        <v>129</v>
      </c>
      <c r="C6" s="211" t="s">
        <v>130</v>
      </c>
      <c r="D6" s="210" t="s">
        <v>131</v>
      </c>
      <c r="E6" s="209" t="s">
        <v>132</v>
      </c>
      <c r="F6" s="208" t="s">
        <v>133</v>
      </c>
      <c r="G6" s="209" t="s">
        <v>29</v>
      </c>
      <c r="H6" s="212" t="s">
        <v>30</v>
      </c>
      <c r="I6" s="212" t="s">
        <v>134</v>
      </c>
      <c r="J6" s="212" t="s">
        <v>31</v>
      </c>
      <c r="K6" s="212" t="s">
        <v>135</v>
      </c>
      <c r="L6" s="212" t="s">
        <v>136</v>
      </c>
      <c r="M6" s="212" t="s">
        <v>137</v>
      </c>
      <c r="N6" s="212" t="s">
        <v>138</v>
      </c>
      <c r="O6" s="212" t="s">
        <v>139</v>
      </c>
      <c r="P6" s="212" t="s">
        <v>140</v>
      </c>
      <c r="Q6" s="212" t="s">
        <v>141</v>
      </c>
      <c r="R6" s="212" t="s">
        <v>142</v>
      </c>
      <c r="S6" s="212" t="s">
        <v>143</v>
      </c>
      <c r="T6" s="212" t="s">
        <v>144</v>
      </c>
      <c r="U6" s="212" t="s">
        <v>145</v>
      </c>
      <c r="V6" s="212" t="s">
        <v>146</v>
      </c>
      <c r="W6" s="212" t="s">
        <v>147</v>
      </c>
      <c r="X6" s="212" t="s">
        <v>148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149</v>
      </c>
      <c r="B8" s="227" t="s">
        <v>89</v>
      </c>
      <c r="C8" s="245" t="s">
        <v>90</v>
      </c>
      <c r="D8" s="228"/>
      <c r="E8" s="229"/>
      <c r="F8" s="230"/>
      <c r="G8" s="230">
        <f>SUMIF(AG9:AG30,"&lt;&gt;NOR",G9:G30)</f>
        <v>0</v>
      </c>
      <c r="H8" s="230"/>
      <c r="I8" s="230">
        <f>SUM(I9:I30)</f>
        <v>0</v>
      </c>
      <c r="J8" s="230"/>
      <c r="K8" s="230">
        <f>SUM(K9:K30)</f>
        <v>0</v>
      </c>
      <c r="L8" s="230"/>
      <c r="M8" s="230">
        <f>SUM(M9:M30)</f>
        <v>0</v>
      </c>
      <c r="N8" s="230"/>
      <c r="O8" s="230">
        <f>SUM(O9:O30)</f>
        <v>0</v>
      </c>
      <c r="P8" s="230"/>
      <c r="Q8" s="230">
        <f>SUM(Q9:Q30)</f>
        <v>0</v>
      </c>
      <c r="R8" s="230"/>
      <c r="S8" s="230"/>
      <c r="T8" s="231"/>
      <c r="U8" s="225"/>
      <c r="V8" s="225">
        <f>SUM(V9:V30)</f>
        <v>0</v>
      </c>
      <c r="W8" s="225"/>
      <c r="X8" s="225"/>
      <c r="AG8" t="s">
        <v>150</v>
      </c>
    </row>
    <row r="9" spans="1:60" outlineLevel="1" x14ac:dyDescent="0.2">
      <c r="A9" s="232">
        <v>1</v>
      </c>
      <c r="B9" s="233" t="s">
        <v>151</v>
      </c>
      <c r="C9" s="246" t="s">
        <v>152</v>
      </c>
      <c r="D9" s="234" t="s">
        <v>153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154</v>
      </c>
      <c r="T9" s="238" t="s">
        <v>155</v>
      </c>
      <c r="U9" s="223">
        <v>0</v>
      </c>
      <c r="V9" s="223">
        <f>ROUND(E9*U9,2)</f>
        <v>0</v>
      </c>
      <c r="W9" s="223"/>
      <c r="X9" s="223" t="s">
        <v>156</v>
      </c>
      <c r="Y9" s="213"/>
      <c r="Z9" s="213"/>
      <c r="AA9" s="213"/>
      <c r="AB9" s="213"/>
      <c r="AC9" s="213"/>
      <c r="AD9" s="213"/>
      <c r="AE9" s="213"/>
      <c r="AF9" s="213"/>
      <c r="AG9" s="213" t="s">
        <v>157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20"/>
      <c r="B10" s="221"/>
      <c r="C10" s="247" t="s">
        <v>158</v>
      </c>
      <c r="D10" s="240"/>
      <c r="E10" s="240"/>
      <c r="F10" s="240"/>
      <c r="G10" s="24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159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39" t="str">
        <f>C10</f>
        <v>Zajištění bezpečného příjezdu a přístupu na staveniště včetně dopravního značení a potřebných souhlasů a rozhodnutí s vybudováním zařízení staveniště.</v>
      </c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48" t="s">
        <v>160</v>
      </c>
      <c r="D11" s="241"/>
      <c r="E11" s="241"/>
      <c r="F11" s="241"/>
      <c r="G11" s="241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159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48" t="s">
        <v>161</v>
      </c>
      <c r="D12" s="241"/>
      <c r="E12" s="241"/>
      <c r="F12" s="241"/>
      <c r="G12" s="241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159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20"/>
      <c r="B13" s="221"/>
      <c r="C13" s="248" t="s">
        <v>162</v>
      </c>
      <c r="D13" s="241"/>
      <c r="E13" s="241"/>
      <c r="F13" s="241"/>
      <c r="G13" s="241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159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39" t="str">
        <f>C13</f>
        <v>Opatření k zabránění nadměrného zatěžování staveniště a jeho okolí prachem (např. používání krycích plachet, kropení sutě a odtěžované zeminy vodou)</v>
      </c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49"/>
      <c r="D14" s="243"/>
      <c r="E14" s="243"/>
      <c r="F14" s="243"/>
      <c r="G14" s="24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163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2">
        <v>2</v>
      </c>
      <c r="B15" s="233" t="s">
        <v>164</v>
      </c>
      <c r="C15" s="246" t="s">
        <v>165</v>
      </c>
      <c r="D15" s="234" t="s">
        <v>153</v>
      </c>
      <c r="E15" s="235">
        <v>1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/>
      <c r="S15" s="237" t="s">
        <v>154</v>
      </c>
      <c r="T15" s="238" t="s">
        <v>155</v>
      </c>
      <c r="U15" s="223">
        <v>0</v>
      </c>
      <c r="V15" s="223">
        <f>ROUND(E15*U15,2)</f>
        <v>0</v>
      </c>
      <c r="W15" s="223"/>
      <c r="X15" s="223" t="s">
        <v>156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157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47" t="s">
        <v>166</v>
      </c>
      <c r="D16" s="240"/>
      <c r="E16" s="240"/>
      <c r="F16" s="240"/>
      <c r="G16" s="240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159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48" t="s">
        <v>167</v>
      </c>
      <c r="D17" s="241"/>
      <c r="E17" s="241"/>
      <c r="F17" s="241"/>
      <c r="G17" s="241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159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48" t="s">
        <v>161</v>
      </c>
      <c r="D18" s="241"/>
      <c r="E18" s="241"/>
      <c r="F18" s="241"/>
      <c r="G18" s="241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159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20"/>
      <c r="B19" s="221"/>
      <c r="C19" s="248" t="s">
        <v>168</v>
      </c>
      <c r="D19" s="241"/>
      <c r="E19" s="241"/>
      <c r="F19" s="241"/>
      <c r="G19" s="241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159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39" t="str">
        <f>C19</f>
        <v>Opatření k zabránění nadměrného zatěžování staveniště a jeho okolí prachem (např. používání krycích plachet, kropení sutě a odtěžované zeminy vodou).</v>
      </c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49"/>
      <c r="D20" s="243"/>
      <c r="E20" s="243"/>
      <c r="F20" s="243"/>
      <c r="G20" s="24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163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32">
        <v>3</v>
      </c>
      <c r="B21" s="233" t="s">
        <v>169</v>
      </c>
      <c r="C21" s="246" t="s">
        <v>170</v>
      </c>
      <c r="D21" s="234" t="s">
        <v>153</v>
      </c>
      <c r="E21" s="235">
        <v>1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7"/>
      <c r="S21" s="237" t="s">
        <v>154</v>
      </c>
      <c r="T21" s="238" t="s">
        <v>155</v>
      </c>
      <c r="U21" s="223">
        <v>0</v>
      </c>
      <c r="V21" s="223">
        <f>ROUND(E21*U21,2)</f>
        <v>0</v>
      </c>
      <c r="W21" s="223"/>
      <c r="X21" s="223" t="s">
        <v>156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171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47" t="s">
        <v>172</v>
      </c>
      <c r="D22" s="240"/>
      <c r="E22" s="240"/>
      <c r="F22" s="240"/>
      <c r="G22" s="240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159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48" t="s">
        <v>173</v>
      </c>
      <c r="D23" s="241"/>
      <c r="E23" s="241"/>
      <c r="F23" s="241"/>
      <c r="G23" s="241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159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49"/>
      <c r="D24" s="243"/>
      <c r="E24" s="243"/>
      <c r="F24" s="243"/>
      <c r="G24" s="24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163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32">
        <v>4</v>
      </c>
      <c r="B25" s="233" t="s">
        <v>174</v>
      </c>
      <c r="C25" s="246" t="s">
        <v>175</v>
      </c>
      <c r="D25" s="234" t="s">
        <v>153</v>
      </c>
      <c r="E25" s="235">
        <v>1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154</v>
      </c>
      <c r="T25" s="238" t="s">
        <v>155</v>
      </c>
      <c r="U25" s="223">
        <v>0</v>
      </c>
      <c r="V25" s="223">
        <f>ROUND(E25*U25,2)</f>
        <v>0</v>
      </c>
      <c r="W25" s="223"/>
      <c r="X25" s="223" t="s">
        <v>156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171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2.5" outlineLevel="1" x14ac:dyDescent="0.2">
      <c r="A26" s="220"/>
      <c r="B26" s="221"/>
      <c r="C26" s="247" t="s">
        <v>176</v>
      </c>
      <c r="D26" s="240"/>
      <c r="E26" s="240"/>
      <c r="F26" s="240"/>
      <c r="G26" s="240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159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39" t="str">
        <f>C26</f>
        <v>Náklady na vyhotovení návrhu dočasného dopravního značení, jeho projednání s dotčenými orgány a organizacemi, dodání dopravních značek, jejich rozmístění a přemísťování a jejich údržba v průběhu výstavby včetně následného odstranění po ukončení stavebních prací</v>
      </c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49"/>
      <c r="D27" s="243"/>
      <c r="E27" s="243"/>
      <c r="F27" s="243"/>
      <c r="G27" s="24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163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32">
        <v>5</v>
      </c>
      <c r="B28" s="233" t="s">
        <v>177</v>
      </c>
      <c r="C28" s="246" t="s">
        <v>178</v>
      </c>
      <c r="D28" s="234" t="s">
        <v>153</v>
      </c>
      <c r="E28" s="235">
        <v>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154</v>
      </c>
      <c r="T28" s="238" t="s">
        <v>155</v>
      </c>
      <c r="U28" s="223">
        <v>0</v>
      </c>
      <c r="V28" s="223">
        <f>ROUND(E28*U28,2)</f>
        <v>0</v>
      </c>
      <c r="W28" s="223"/>
      <c r="X28" s="223" t="s">
        <v>156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171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22.5" outlineLevel="1" x14ac:dyDescent="0.2">
      <c r="A29" s="220"/>
      <c r="B29" s="221"/>
      <c r="C29" s="247" t="s">
        <v>179</v>
      </c>
      <c r="D29" s="240"/>
      <c r="E29" s="240"/>
      <c r="F29" s="240"/>
      <c r="G29" s="240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159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39" t="str">
        <f>C29</f>
        <v>Náklady a poplatky spojené s užíváním veřejných ploch a prostranství, pokud jsou stavebními pracemi nebo souvisejícími činnostmi dotčeny, a to včetně užívání ploch v souvislosti s uložením stavebního materiálu nebo stavebního odpadu</v>
      </c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49"/>
      <c r="D30" s="243"/>
      <c r="E30" s="243"/>
      <c r="F30" s="243"/>
      <c r="G30" s="24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163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3"/>
      <c r="B31" s="4"/>
      <c r="C31" s="250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136</v>
      </c>
    </row>
    <row r="32" spans="1:60" x14ac:dyDescent="0.2">
      <c r="A32" s="216"/>
      <c r="B32" s="217" t="s">
        <v>29</v>
      </c>
      <c r="C32" s="251"/>
      <c r="D32" s="218"/>
      <c r="E32" s="219"/>
      <c r="F32" s="219"/>
      <c r="G32" s="244">
        <f>G8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180</v>
      </c>
    </row>
    <row r="33" spans="3:33" x14ac:dyDescent="0.2">
      <c r="C33" s="252"/>
      <c r="D33" s="10"/>
      <c r="AG33" t="s">
        <v>181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hGMcxxF5mKimzlJsxPfUBZhZ70+VTwAovsIcYlGNK642LsRSVhrYobYGvWlMUxcn+t+pka7hgYMppMoJtGLjg==" saltValue="ceHGqrwncPXvmRWNBV7xLg==" spinCount="100000" sheet="1"/>
  <mergeCells count="21">
    <mergeCell ref="C27:G27"/>
    <mergeCell ref="C29:G29"/>
    <mergeCell ref="C30:G30"/>
    <mergeCell ref="C19:G19"/>
    <mergeCell ref="C20:G20"/>
    <mergeCell ref="C22:G22"/>
    <mergeCell ref="C23:G23"/>
    <mergeCell ref="C24:G24"/>
    <mergeCell ref="C26:G26"/>
    <mergeCell ref="C12:G12"/>
    <mergeCell ref="C13:G13"/>
    <mergeCell ref="C14:G14"/>
    <mergeCell ref="C16:G16"/>
    <mergeCell ref="C17:G17"/>
    <mergeCell ref="C18:G18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AA5A-09C8-4A40-9A4A-545AC833148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123</v>
      </c>
      <c r="B1" s="198"/>
      <c r="C1" s="198"/>
      <c r="D1" s="198"/>
      <c r="E1" s="198"/>
      <c r="F1" s="198"/>
      <c r="G1" s="198"/>
      <c r="AG1" t="s">
        <v>124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125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125</v>
      </c>
      <c r="AG3" t="s">
        <v>126</v>
      </c>
    </row>
    <row r="4" spans="1:60" ht="24.95" customHeight="1" x14ac:dyDescent="0.2">
      <c r="A4" s="203" t="s">
        <v>9</v>
      </c>
      <c r="B4" s="204" t="s">
        <v>50</v>
      </c>
      <c r="C4" s="205" t="s">
        <v>28</v>
      </c>
      <c r="D4" s="206"/>
      <c r="E4" s="206"/>
      <c r="F4" s="206"/>
      <c r="G4" s="207"/>
      <c r="AG4" t="s">
        <v>127</v>
      </c>
    </row>
    <row r="5" spans="1:60" x14ac:dyDescent="0.2">
      <c r="D5" s="10"/>
    </row>
    <row r="6" spans="1:60" ht="38.25" x14ac:dyDescent="0.2">
      <c r="A6" s="209" t="s">
        <v>128</v>
      </c>
      <c r="B6" s="211" t="s">
        <v>129</v>
      </c>
      <c r="C6" s="211" t="s">
        <v>130</v>
      </c>
      <c r="D6" s="210" t="s">
        <v>131</v>
      </c>
      <c r="E6" s="209" t="s">
        <v>132</v>
      </c>
      <c r="F6" s="208" t="s">
        <v>133</v>
      </c>
      <c r="G6" s="209" t="s">
        <v>29</v>
      </c>
      <c r="H6" s="212" t="s">
        <v>30</v>
      </c>
      <c r="I6" s="212" t="s">
        <v>134</v>
      </c>
      <c r="J6" s="212" t="s">
        <v>31</v>
      </c>
      <c r="K6" s="212" t="s">
        <v>135</v>
      </c>
      <c r="L6" s="212" t="s">
        <v>136</v>
      </c>
      <c r="M6" s="212" t="s">
        <v>137</v>
      </c>
      <c r="N6" s="212" t="s">
        <v>138</v>
      </c>
      <c r="O6" s="212" t="s">
        <v>139</v>
      </c>
      <c r="P6" s="212" t="s">
        <v>140</v>
      </c>
      <c r="Q6" s="212" t="s">
        <v>141</v>
      </c>
      <c r="R6" s="212" t="s">
        <v>142</v>
      </c>
      <c r="S6" s="212" t="s">
        <v>143</v>
      </c>
      <c r="T6" s="212" t="s">
        <v>144</v>
      </c>
      <c r="U6" s="212" t="s">
        <v>145</v>
      </c>
      <c r="V6" s="212" t="s">
        <v>146</v>
      </c>
      <c r="W6" s="212" t="s">
        <v>147</v>
      </c>
      <c r="X6" s="212" t="s">
        <v>148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149</v>
      </c>
      <c r="B8" s="227" t="s">
        <v>117</v>
      </c>
      <c r="C8" s="245" t="s">
        <v>90</v>
      </c>
      <c r="D8" s="228"/>
      <c r="E8" s="229"/>
      <c r="F8" s="230"/>
      <c r="G8" s="230">
        <f>SUMIF(AG9:AG26,"&lt;&gt;NOR",G9:G26)</f>
        <v>0</v>
      </c>
      <c r="H8" s="230"/>
      <c r="I8" s="230">
        <f>SUM(I9:I26)</f>
        <v>0</v>
      </c>
      <c r="J8" s="230"/>
      <c r="K8" s="230">
        <f>SUM(K9:K26)</f>
        <v>0</v>
      </c>
      <c r="L8" s="230"/>
      <c r="M8" s="230">
        <f>SUM(M9:M26)</f>
        <v>0</v>
      </c>
      <c r="N8" s="230"/>
      <c r="O8" s="230">
        <f>SUM(O9:O26)</f>
        <v>0</v>
      </c>
      <c r="P8" s="230"/>
      <c r="Q8" s="230">
        <f>SUM(Q9:Q26)</f>
        <v>0</v>
      </c>
      <c r="R8" s="230"/>
      <c r="S8" s="230"/>
      <c r="T8" s="231"/>
      <c r="U8" s="225"/>
      <c r="V8" s="225">
        <f>SUM(V9:V26)</f>
        <v>0</v>
      </c>
      <c r="W8" s="225"/>
      <c r="X8" s="225"/>
      <c r="AG8" t="s">
        <v>150</v>
      </c>
    </row>
    <row r="9" spans="1:60" outlineLevel="1" x14ac:dyDescent="0.2">
      <c r="A9" s="232">
        <v>1</v>
      </c>
      <c r="B9" s="233" t="s">
        <v>182</v>
      </c>
      <c r="C9" s="246" t="s">
        <v>183</v>
      </c>
      <c r="D9" s="234" t="s">
        <v>184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185</v>
      </c>
      <c r="T9" s="238" t="s">
        <v>155</v>
      </c>
      <c r="U9" s="223">
        <v>0</v>
      </c>
      <c r="V9" s="223">
        <f>ROUND(E9*U9,2)</f>
        <v>0</v>
      </c>
      <c r="W9" s="223"/>
      <c r="X9" s="223" t="s">
        <v>186</v>
      </c>
      <c r="Y9" s="213"/>
      <c r="Z9" s="213"/>
      <c r="AA9" s="213"/>
      <c r="AB9" s="213"/>
      <c r="AC9" s="213"/>
      <c r="AD9" s="213"/>
      <c r="AE9" s="213"/>
      <c r="AF9" s="213"/>
      <c r="AG9" s="213" t="s">
        <v>187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47" t="s">
        <v>188</v>
      </c>
      <c r="D10" s="240"/>
      <c r="E10" s="240"/>
      <c r="F10" s="240"/>
      <c r="G10" s="24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159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2.5" outlineLevel="1" x14ac:dyDescent="0.2">
      <c r="A11" s="220"/>
      <c r="B11" s="221"/>
      <c r="C11" s="248" t="s">
        <v>189</v>
      </c>
      <c r="D11" s="241"/>
      <c r="E11" s="241"/>
      <c r="F11" s="241"/>
      <c r="G11" s="241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159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39" t="str">
        <f>C11</f>
        <v>Vypracování DOKUMENTACE SKUTEČNÉHO PROVEDENÍ STAVBY včetně geodetického zaměření (polohopis+výškopis) STAVBY vč. inženýrských sítí a zemního vedení technické infrastruktury</v>
      </c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49"/>
      <c r="D12" s="243"/>
      <c r="E12" s="243"/>
      <c r="F12" s="243"/>
      <c r="G12" s="24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163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2">
        <v>2</v>
      </c>
      <c r="B13" s="233" t="s">
        <v>190</v>
      </c>
      <c r="C13" s="246" t="s">
        <v>191</v>
      </c>
      <c r="D13" s="234" t="s">
        <v>184</v>
      </c>
      <c r="E13" s="235">
        <v>1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/>
      <c r="S13" s="237" t="s">
        <v>185</v>
      </c>
      <c r="T13" s="238" t="s">
        <v>155</v>
      </c>
      <c r="U13" s="223">
        <v>0</v>
      </c>
      <c r="V13" s="223">
        <f>ROUND(E13*U13,2)</f>
        <v>0</v>
      </c>
      <c r="W13" s="223"/>
      <c r="X13" s="223" t="s">
        <v>186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187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47" t="s">
        <v>192</v>
      </c>
      <c r="D14" s="240"/>
      <c r="E14" s="240"/>
      <c r="F14" s="240"/>
      <c r="G14" s="240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159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49"/>
      <c r="D15" s="243"/>
      <c r="E15" s="243"/>
      <c r="F15" s="243"/>
      <c r="G15" s="24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163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32">
        <v>3</v>
      </c>
      <c r="B16" s="233" t="s">
        <v>193</v>
      </c>
      <c r="C16" s="246" t="s">
        <v>194</v>
      </c>
      <c r="D16" s="234" t="s">
        <v>184</v>
      </c>
      <c r="E16" s="235">
        <v>1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/>
      <c r="S16" s="237" t="s">
        <v>185</v>
      </c>
      <c r="T16" s="238" t="s">
        <v>155</v>
      </c>
      <c r="U16" s="223">
        <v>0</v>
      </c>
      <c r="V16" s="223">
        <f>ROUND(E16*U16,2)</f>
        <v>0</v>
      </c>
      <c r="W16" s="223"/>
      <c r="X16" s="223" t="s">
        <v>186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187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ht="22.5" outlineLevel="1" x14ac:dyDescent="0.2">
      <c r="A17" s="220"/>
      <c r="B17" s="221"/>
      <c r="C17" s="247" t="s">
        <v>195</v>
      </c>
      <c r="D17" s="240"/>
      <c r="E17" s="240"/>
      <c r="F17" s="240"/>
      <c r="G17" s="240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159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39" t="str">
        <f>C17</f>
        <v>kompletní dokladová část dle SoD (revize, atesty, certifikáty, prohlášení o shodě) pro předání a převzetí dokončeného díla a pro zajištění kolaudačního souhlasu.</v>
      </c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20"/>
      <c r="B18" s="221"/>
      <c r="C18" s="248" t="s">
        <v>196</v>
      </c>
      <c r="D18" s="241"/>
      <c r="E18" s="241"/>
      <c r="F18" s="241"/>
      <c r="G18" s="241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159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39" t="str">
        <f>C18</f>
        <v>náklady zhotovitele, související s prováděním zkoušek a REVIZÍ předepsaných technickými normami a vyjádřeními dotčených orgánů pro řádné provedení a předání díla.</v>
      </c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48" t="s">
        <v>197</v>
      </c>
      <c r="D19" s="241"/>
      <c r="E19" s="241"/>
      <c r="F19" s="241"/>
      <c r="G19" s="241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159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39" t="str">
        <f>C19</f>
        <v>náklady na individuální zkoušky dodaných a smontovaných technologických zařízení včetně komplexního vyzkoušení.</v>
      </c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48" t="s">
        <v>198</v>
      </c>
      <c r="D20" s="241"/>
      <c r="E20" s="241"/>
      <c r="F20" s="241"/>
      <c r="G20" s="241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159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48" t="s">
        <v>199</v>
      </c>
      <c r="D21" s="241"/>
      <c r="E21" s="241"/>
      <c r="F21" s="241"/>
      <c r="G21" s="241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159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39" t="str">
        <f>C21</f>
        <v>náklady na předání všech návodů k obsluze a údržbě pro technologická zařízení a  náklady na zaškolení obsluhy objednatele</v>
      </c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49"/>
      <c r="D22" s="243"/>
      <c r="E22" s="243"/>
      <c r="F22" s="243"/>
      <c r="G22" s="24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163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 x14ac:dyDescent="0.2">
      <c r="A23" s="232">
        <v>4</v>
      </c>
      <c r="B23" s="233" t="s">
        <v>200</v>
      </c>
      <c r="C23" s="246" t="s">
        <v>201</v>
      </c>
      <c r="D23" s="234" t="s">
        <v>184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185</v>
      </c>
      <c r="T23" s="238" t="s">
        <v>155</v>
      </c>
      <c r="U23" s="223">
        <v>0</v>
      </c>
      <c r="V23" s="223">
        <f>ROUND(E23*U23,2)</f>
        <v>0</v>
      </c>
      <c r="W23" s="223"/>
      <c r="X23" s="223" t="s">
        <v>186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187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20"/>
      <c r="B24" s="221"/>
      <c r="C24" s="247" t="s">
        <v>202</v>
      </c>
      <c r="D24" s="240"/>
      <c r="E24" s="240"/>
      <c r="F24" s="240"/>
      <c r="G24" s="240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159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39" t="str">
        <f>C24</f>
        <v>dle požadavků PD pro DPS a SOD - OBCHODNÍCH PODMÍNEK -  včetně provedení aktualizace průzkumů a dodatečných stavebních průzkumů se zapracováním do dílenské a výrobní dokumentace:</v>
      </c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48" t="s">
        <v>203</v>
      </c>
      <c r="D25" s="241"/>
      <c r="E25" s="241"/>
      <c r="F25" s="241"/>
      <c r="G25" s="241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159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49"/>
      <c r="D26" s="243"/>
      <c r="E26" s="243"/>
      <c r="F26" s="243"/>
      <c r="G26" s="24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163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x14ac:dyDescent="0.2">
      <c r="A27" s="3"/>
      <c r="B27" s="4"/>
      <c r="C27" s="25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136</v>
      </c>
    </row>
    <row r="28" spans="1:60" x14ac:dyDescent="0.2">
      <c r="A28" s="216"/>
      <c r="B28" s="217" t="s">
        <v>29</v>
      </c>
      <c r="C28" s="251"/>
      <c r="D28" s="218"/>
      <c r="E28" s="219"/>
      <c r="F28" s="219"/>
      <c r="G28" s="244">
        <f>G8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180</v>
      </c>
    </row>
    <row r="29" spans="1:60" x14ac:dyDescent="0.2">
      <c r="C29" s="252"/>
      <c r="D29" s="10"/>
      <c r="AG29" t="s">
        <v>181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wK4gN0oZImXbP4akG0gixRoY2Q6Z8VtJcYtVcsAEbUSs82RYn1eG42V4h9tUhNX2hfeDnGnu41JMReRNSmfug==" saltValue="9QMIpJ0pFzsqN46WQyAnFw==" spinCount="100000" sheet="1"/>
  <mergeCells count="18">
    <mergeCell ref="C20:G20"/>
    <mergeCell ref="C21:G21"/>
    <mergeCell ref="C22:G22"/>
    <mergeCell ref="C24:G24"/>
    <mergeCell ref="C25:G25"/>
    <mergeCell ref="C26:G26"/>
    <mergeCell ref="C12:G12"/>
    <mergeCell ref="C14:G14"/>
    <mergeCell ref="C15:G15"/>
    <mergeCell ref="C17:G17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5385-DB67-42E7-9B40-84E8785B074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123</v>
      </c>
      <c r="B1" s="198"/>
      <c r="C1" s="198"/>
      <c r="D1" s="198"/>
      <c r="E1" s="198"/>
      <c r="F1" s="198"/>
      <c r="G1" s="198"/>
      <c r="AG1" t="s">
        <v>124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125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125</v>
      </c>
      <c r="AG3" t="s">
        <v>126</v>
      </c>
    </row>
    <row r="4" spans="1:60" ht="24.95" customHeight="1" x14ac:dyDescent="0.2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127</v>
      </c>
    </row>
    <row r="5" spans="1:60" x14ac:dyDescent="0.2">
      <c r="D5" s="10"/>
    </row>
    <row r="6" spans="1:60" ht="38.25" x14ac:dyDescent="0.2">
      <c r="A6" s="209" t="s">
        <v>128</v>
      </c>
      <c r="B6" s="211" t="s">
        <v>129</v>
      </c>
      <c r="C6" s="211" t="s">
        <v>130</v>
      </c>
      <c r="D6" s="210" t="s">
        <v>131</v>
      </c>
      <c r="E6" s="209" t="s">
        <v>132</v>
      </c>
      <c r="F6" s="208" t="s">
        <v>133</v>
      </c>
      <c r="G6" s="209" t="s">
        <v>29</v>
      </c>
      <c r="H6" s="212" t="s">
        <v>30</v>
      </c>
      <c r="I6" s="212" t="s">
        <v>134</v>
      </c>
      <c r="J6" s="212" t="s">
        <v>31</v>
      </c>
      <c r="K6" s="212" t="s">
        <v>135</v>
      </c>
      <c r="L6" s="212" t="s">
        <v>136</v>
      </c>
      <c r="M6" s="212" t="s">
        <v>137</v>
      </c>
      <c r="N6" s="212" t="s">
        <v>138</v>
      </c>
      <c r="O6" s="212" t="s">
        <v>139</v>
      </c>
      <c r="P6" s="212" t="s">
        <v>140</v>
      </c>
      <c r="Q6" s="212" t="s">
        <v>141</v>
      </c>
      <c r="R6" s="212" t="s">
        <v>142</v>
      </c>
      <c r="S6" s="212" t="s">
        <v>143</v>
      </c>
      <c r="T6" s="212" t="s">
        <v>144</v>
      </c>
      <c r="U6" s="212" t="s">
        <v>145</v>
      </c>
      <c r="V6" s="212" t="s">
        <v>146</v>
      </c>
      <c r="W6" s="212" t="s">
        <v>147</v>
      </c>
      <c r="X6" s="212" t="s">
        <v>148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149</v>
      </c>
      <c r="B8" s="227" t="s">
        <v>79</v>
      </c>
      <c r="C8" s="245" t="s">
        <v>80</v>
      </c>
      <c r="D8" s="228"/>
      <c r="E8" s="229"/>
      <c r="F8" s="230"/>
      <c r="G8" s="230">
        <f>SUMIF(AG9:AG14,"&lt;&gt;NOR",G9:G14)</f>
        <v>0</v>
      </c>
      <c r="H8" s="230"/>
      <c r="I8" s="230">
        <f>SUM(I9:I14)</f>
        <v>0</v>
      </c>
      <c r="J8" s="230"/>
      <c r="K8" s="230">
        <f>SUM(K9:K14)</f>
        <v>0</v>
      </c>
      <c r="L8" s="230"/>
      <c r="M8" s="230">
        <f>SUM(M9:M14)</f>
        <v>0</v>
      </c>
      <c r="N8" s="230"/>
      <c r="O8" s="230">
        <f>SUM(O9:O14)</f>
        <v>0.69</v>
      </c>
      <c r="P8" s="230"/>
      <c r="Q8" s="230">
        <f>SUM(Q9:Q14)</f>
        <v>0</v>
      </c>
      <c r="R8" s="230"/>
      <c r="S8" s="230"/>
      <c r="T8" s="231"/>
      <c r="U8" s="225"/>
      <c r="V8" s="225">
        <f>SUM(V9:V14)</f>
        <v>93.89</v>
      </c>
      <c r="W8" s="225"/>
      <c r="X8" s="225"/>
      <c r="AG8" t="s">
        <v>150</v>
      </c>
    </row>
    <row r="9" spans="1:60" outlineLevel="1" x14ac:dyDescent="0.2">
      <c r="A9" s="232">
        <v>1</v>
      </c>
      <c r="B9" s="233" t="s">
        <v>204</v>
      </c>
      <c r="C9" s="246" t="s">
        <v>205</v>
      </c>
      <c r="D9" s="234" t="s">
        <v>206</v>
      </c>
      <c r="E9" s="235">
        <v>438.75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1.58E-3</v>
      </c>
      <c r="O9" s="237">
        <f>ROUND(E9*N9,2)</f>
        <v>0.69</v>
      </c>
      <c r="P9" s="237">
        <v>0</v>
      </c>
      <c r="Q9" s="237">
        <f>ROUND(E9*P9,2)</f>
        <v>0</v>
      </c>
      <c r="R9" s="237" t="s">
        <v>207</v>
      </c>
      <c r="S9" s="237" t="s">
        <v>154</v>
      </c>
      <c r="T9" s="238" t="s">
        <v>154</v>
      </c>
      <c r="U9" s="223">
        <v>0.214</v>
      </c>
      <c r="V9" s="223">
        <f>ROUND(E9*U9,2)</f>
        <v>93.89</v>
      </c>
      <c r="W9" s="223"/>
      <c r="X9" s="223" t="s">
        <v>186</v>
      </c>
      <c r="Y9" s="213"/>
      <c r="Z9" s="213"/>
      <c r="AA9" s="213"/>
      <c r="AB9" s="213"/>
      <c r="AC9" s="213"/>
      <c r="AD9" s="213"/>
      <c r="AE9" s="213"/>
      <c r="AF9" s="213"/>
      <c r="AG9" s="213" t="s">
        <v>187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7" t="s">
        <v>208</v>
      </c>
      <c r="D10" s="253"/>
      <c r="E10" s="254">
        <v>438.75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209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7" t="s">
        <v>210</v>
      </c>
      <c r="D11" s="253"/>
      <c r="E11" s="254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209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7" t="s">
        <v>211</v>
      </c>
      <c r="D12" s="253"/>
      <c r="E12" s="254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209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7" t="s">
        <v>212</v>
      </c>
      <c r="D13" s="253"/>
      <c r="E13" s="254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209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49"/>
      <c r="D14" s="243"/>
      <c r="E14" s="243"/>
      <c r="F14" s="243"/>
      <c r="G14" s="24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163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x14ac:dyDescent="0.2">
      <c r="A15" s="226" t="s">
        <v>149</v>
      </c>
      <c r="B15" s="227" t="s">
        <v>81</v>
      </c>
      <c r="C15" s="245" t="s">
        <v>82</v>
      </c>
      <c r="D15" s="228"/>
      <c r="E15" s="229"/>
      <c r="F15" s="230"/>
      <c r="G15" s="230">
        <f>SUMIF(AG16:AG21,"&lt;&gt;NOR",G16:G21)</f>
        <v>0</v>
      </c>
      <c r="H15" s="230"/>
      <c r="I15" s="230">
        <f>SUM(I16:I21)</f>
        <v>0</v>
      </c>
      <c r="J15" s="230"/>
      <c r="K15" s="230">
        <f>SUM(K16:K21)</f>
        <v>0</v>
      </c>
      <c r="L15" s="230"/>
      <c r="M15" s="230">
        <f>SUM(M16:M21)</f>
        <v>0</v>
      </c>
      <c r="N15" s="230"/>
      <c r="O15" s="230">
        <f>SUM(O16:O21)</f>
        <v>0</v>
      </c>
      <c r="P15" s="230"/>
      <c r="Q15" s="230">
        <f>SUM(Q16:Q21)</f>
        <v>0</v>
      </c>
      <c r="R15" s="230"/>
      <c r="S15" s="230"/>
      <c r="T15" s="231"/>
      <c r="U15" s="225"/>
      <c r="V15" s="225">
        <f>SUM(V16:V21)</f>
        <v>60.99</v>
      </c>
      <c r="W15" s="225"/>
      <c r="X15" s="225"/>
      <c r="AG15" t="s">
        <v>150</v>
      </c>
    </row>
    <row r="16" spans="1:60" outlineLevel="1" x14ac:dyDescent="0.2">
      <c r="A16" s="232">
        <v>2</v>
      </c>
      <c r="B16" s="233" t="s">
        <v>213</v>
      </c>
      <c r="C16" s="246" t="s">
        <v>214</v>
      </c>
      <c r="D16" s="234" t="s">
        <v>206</v>
      </c>
      <c r="E16" s="235">
        <v>438.75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/>
      <c r="S16" s="237" t="s">
        <v>185</v>
      </c>
      <c r="T16" s="238" t="s">
        <v>154</v>
      </c>
      <c r="U16" s="223">
        <v>0.13900000000000001</v>
      </c>
      <c r="V16" s="223">
        <f>ROUND(E16*U16,2)</f>
        <v>60.99</v>
      </c>
      <c r="W16" s="223"/>
      <c r="X16" s="223" t="s">
        <v>186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187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7" t="s">
        <v>215</v>
      </c>
      <c r="D17" s="253"/>
      <c r="E17" s="254">
        <v>438.75</v>
      </c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209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7" t="s">
        <v>216</v>
      </c>
      <c r="D18" s="253"/>
      <c r="E18" s="254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209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7" t="s">
        <v>217</v>
      </c>
      <c r="D19" s="253"/>
      <c r="E19" s="254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209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7" t="s">
        <v>218</v>
      </c>
      <c r="D20" s="253"/>
      <c r="E20" s="254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209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49"/>
      <c r="D21" s="243"/>
      <c r="E21" s="243"/>
      <c r="F21" s="243"/>
      <c r="G21" s="24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163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x14ac:dyDescent="0.2">
      <c r="A22" s="226" t="s">
        <v>149</v>
      </c>
      <c r="B22" s="227" t="s">
        <v>85</v>
      </c>
      <c r="C22" s="245" t="s">
        <v>86</v>
      </c>
      <c r="D22" s="228"/>
      <c r="E22" s="229"/>
      <c r="F22" s="230"/>
      <c r="G22" s="230">
        <f>SUMIF(AG23:AG36,"&lt;&gt;NOR",G23:G36)</f>
        <v>0</v>
      </c>
      <c r="H22" s="230"/>
      <c r="I22" s="230">
        <f>SUM(I23:I36)</f>
        <v>0</v>
      </c>
      <c r="J22" s="230"/>
      <c r="K22" s="230">
        <f>SUM(K23:K36)</f>
        <v>0</v>
      </c>
      <c r="L22" s="230"/>
      <c r="M22" s="230">
        <f>SUM(M23:M36)</f>
        <v>0</v>
      </c>
      <c r="N22" s="230"/>
      <c r="O22" s="230">
        <f>SUM(O23:O36)</f>
        <v>0</v>
      </c>
      <c r="P22" s="230"/>
      <c r="Q22" s="230">
        <f>SUM(Q23:Q36)</f>
        <v>56.739999999999995</v>
      </c>
      <c r="R22" s="230"/>
      <c r="S22" s="230"/>
      <c r="T22" s="231"/>
      <c r="U22" s="225"/>
      <c r="V22" s="225">
        <f>SUM(V23:V36)</f>
        <v>341.5</v>
      </c>
      <c r="W22" s="225"/>
      <c r="X22" s="225"/>
      <c r="AG22" t="s">
        <v>150</v>
      </c>
    </row>
    <row r="23" spans="1:60" ht="22.5" outlineLevel="1" x14ac:dyDescent="0.2">
      <c r="A23" s="232">
        <v>3</v>
      </c>
      <c r="B23" s="233" t="s">
        <v>219</v>
      </c>
      <c r="C23" s="246" t="s">
        <v>220</v>
      </c>
      <c r="D23" s="234" t="s">
        <v>206</v>
      </c>
      <c r="E23" s="235">
        <v>438.75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0.05</v>
      </c>
      <c r="Q23" s="237">
        <f>ROUND(E23*P23,2)</f>
        <v>21.94</v>
      </c>
      <c r="R23" s="237" t="s">
        <v>221</v>
      </c>
      <c r="S23" s="237" t="s">
        <v>154</v>
      </c>
      <c r="T23" s="238" t="s">
        <v>154</v>
      </c>
      <c r="U23" s="223">
        <v>0.33</v>
      </c>
      <c r="V23" s="223">
        <f>ROUND(E23*U23,2)</f>
        <v>144.79</v>
      </c>
      <c r="W23" s="223"/>
      <c r="X23" s="223" t="s">
        <v>186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187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7" t="s">
        <v>208</v>
      </c>
      <c r="D24" s="253"/>
      <c r="E24" s="254">
        <v>438.75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209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7" t="s">
        <v>210</v>
      </c>
      <c r="D25" s="253"/>
      <c r="E25" s="254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209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7" t="s">
        <v>211</v>
      </c>
      <c r="D26" s="253"/>
      <c r="E26" s="254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209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7" t="s">
        <v>212</v>
      </c>
      <c r="D27" s="253"/>
      <c r="E27" s="254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209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7" t="s">
        <v>222</v>
      </c>
      <c r="D28" s="253"/>
      <c r="E28" s="254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209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49"/>
      <c r="D29" s="243"/>
      <c r="E29" s="243"/>
      <c r="F29" s="243"/>
      <c r="G29" s="24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163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2.5" outlineLevel="1" x14ac:dyDescent="0.2">
      <c r="A30" s="232">
        <v>4</v>
      </c>
      <c r="B30" s="233" t="s">
        <v>223</v>
      </c>
      <c r="C30" s="246" t="s">
        <v>224</v>
      </c>
      <c r="D30" s="234" t="s">
        <v>206</v>
      </c>
      <c r="E30" s="235">
        <v>756.56100000000004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7">
        <v>0</v>
      </c>
      <c r="O30" s="237">
        <f>ROUND(E30*N30,2)</f>
        <v>0</v>
      </c>
      <c r="P30" s="237">
        <v>4.5999999999999999E-2</v>
      </c>
      <c r="Q30" s="237">
        <f>ROUND(E30*P30,2)</f>
        <v>34.799999999999997</v>
      </c>
      <c r="R30" s="237" t="s">
        <v>221</v>
      </c>
      <c r="S30" s="237" t="s">
        <v>154</v>
      </c>
      <c r="T30" s="238" t="s">
        <v>154</v>
      </c>
      <c r="U30" s="223">
        <v>0.26</v>
      </c>
      <c r="V30" s="223">
        <f>ROUND(E30*U30,2)</f>
        <v>196.71</v>
      </c>
      <c r="W30" s="223"/>
      <c r="X30" s="223" t="s">
        <v>186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187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7" t="s">
        <v>225</v>
      </c>
      <c r="D31" s="253"/>
      <c r="E31" s="254">
        <v>756.56</v>
      </c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209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7" t="s">
        <v>210</v>
      </c>
      <c r="D32" s="253"/>
      <c r="E32" s="254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209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7" t="s">
        <v>211</v>
      </c>
      <c r="D33" s="253"/>
      <c r="E33" s="254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209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7" t="s">
        <v>212</v>
      </c>
      <c r="D34" s="253"/>
      <c r="E34" s="254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209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7" t="s">
        <v>226</v>
      </c>
      <c r="D35" s="253"/>
      <c r="E35" s="254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209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49"/>
      <c r="D36" s="243"/>
      <c r="E36" s="243"/>
      <c r="F36" s="243"/>
      <c r="G36" s="24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163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">
      <c r="A37" s="226" t="s">
        <v>149</v>
      </c>
      <c r="B37" s="227" t="s">
        <v>118</v>
      </c>
      <c r="C37" s="245" t="s">
        <v>119</v>
      </c>
      <c r="D37" s="228"/>
      <c r="E37" s="229"/>
      <c r="F37" s="230"/>
      <c r="G37" s="230">
        <f>SUMIF(AG38:AG52,"&lt;&gt;NOR",G38:G52)</f>
        <v>0</v>
      </c>
      <c r="H37" s="230"/>
      <c r="I37" s="230">
        <f>SUM(I38:I52)</f>
        <v>0</v>
      </c>
      <c r="J37" s="230"/>
      <c r="K37" s="230">
        <f>SUM(K38:K52)</f>
        <v>0</v>
      </c>
      <c r="L37" s="230"/>
      <c r="M37" s="230">
        <f>SUM(M38:M52)</f>
        <v>0</v>
      </c>
      <c r="N37" s="230"/>
      <c r="O37" s="230">
        <f>SUM(O38:O52)</f>
        <v>0</v>
      </c>
      <c r="P37" s="230"/>
      <c r="Q37" s="230">
        <f>SUM(Q38:Q52)</f>
        <v>0</v>
      </c>
      <c r="R37" s="230"/>
      <c r="S37" s="230"/>
      <c r="T37" s="231"/>
      <c r="U37" s="225"/>
      <c r="V37" s="225">
        <f>SUM(V38:V52)</f>
        <v>193.03000000000003</v>
      </c>
      <c r="W37" s="225"/>
      <c r="X37" s="225"/>
      <c r="AG37" t="s">
        <v>150</v>
      </c>
    </row>
    <row r="38" spans="1:60" outlineLevel="1" x14ac:dyDescent="0.2">
      <c r="A38" s="232">
        <v>5</v>
      </c>
      <c r="B38" s="233" t="s">
        <v>227</v>
      </c>
      <c r="C38" s="246" t="s">
        <v>228</v>
      </c>
      <c r="D38" s="234" t="s">
        <v>229</v>
      </c>
      <c r="E38" s="235">
        <v>56.739310000000003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 t="s">
        <v>230</v>
      </c>
      <c r="S38" s="237" t="s">
        <v>154</v>
      </c>
      <c r="T38" s="238" t="s">
        <v>154</v>
      </c>
      <c r="U38" s="223">
        <v>0.16</v>
      </c>
      <c r="V38" s="223">
        <f>ROUND(E38*U38,2)</f>
        <v>9.08</v>
      </c>
      <c r="W38" s="223"/>
      <c r="X38" s="223" t="s">
        <v>231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232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20"/>
      <c r="B39" s="221"/>
      <c r="C39" s="258" t="s">
        <v>233</v>
      </c>
      <c r="D39" s="255"/>
      <c r="E39" s="255"/>
      <c r="F39" s="255"/>
      <c r="G39" s="255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234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39" t="str">
        <f>C39</f>
        <v>se složením a hrubým urovnáním nebo s přeložením na jiný dopravní prostředek kromě lodi, vč. příplatku za každých dalších i započatých 1000 m přes 1000 m,</v>
      </c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49"/>
      <c r="D40" s="243"/>
      <c r="E40" s="243"/>
      <c r="F40" s="243"/>
      <c r="G40" s="24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163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2.5" outlineLevel="1" x14ac:dyDescent="0.2">
      <c r="A41" s="232">
        <v>6</v>
      </c>
      <c r="B41" s="233" t="s">
        <v>235</v>
      </c>
      <c r="C41" s="246" t="s">
        <v>236</v>
      </c>
      <c r="D41" s="234" t="s">
        <v>229</v>
      </c>
      <c r="E41" s="235">
        <v>56.739310000000003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 t="s">
        <v>221</v>
      </c>
      <c r="S41" s="237" t="s">
        <v>154</v>
      </c>
      <c r="T41" s="238" t="s">
        <v>154</v>
      </c>
      <c r="U41" s="223">
        <v>0.93</v>
      </c>
      <c r="V41" s="223">
        <f>ROUND(E41*U41,2)</f>
        <v>52.77</v>
      </c>
      <c r="W41" s="223"/>
      <c r="X41" s="223" t="s">
        <v>231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232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9"/>
      <c r="D42" s="256"/>
      <c r="E42" s="256"/>
      <c r="F42" s="256"/>
      <c r="G42" s="256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163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2">
        <v>7</v>
      </c>
      <c r="B43" s="233" t="s">
        <v>237</v>
      </c>
      <c r="C43" s="246" t="s">
        <v>238</v>
      </c>
      <c r="D43" s="234" t="s">
        <v>229</v>
      </c>
      <c r="E43" s="235">
        <v>56.739310000000003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 t="s">
        <v>221</v>
      </c>
      <c r="S43" s="237" t="s">
        <v>154</v>
      </c>
      <c r="T43" s="238" t="s">
        <v>239</v>
      </c>
      <c r="U43" s="223">
        <v>0.49</v>
      </c>
      <c r="V43" s="223">
        <f>ROUND(E43*U43,2)</f>
        <v>27.8</v>
      </c>
      <c r="W43" s="223"/>
      <c r="X43" s="223" t="s">
        <v>231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232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9"/>
      <c r="D44" s="256"/>
      <c r="E44" s="256"/>
      <c r="F44" s="256"/>
      <c r="G44" s="256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163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2">
        <v>8</v>
      </c>
      <c r="B45" s="233" t="s">
        <v>240</v>
      </c>
      <c r="C45" s="246" t="s">
        <v>241</v>
      </c>
      <c r="D45" s="234" t="s">
        <v>229</v>
      </c>
      <c r="E45" s="235">
        <v>1078.0468100000001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0</v>
      </c>
      <c r="O45" s="237">
        <f>ROUND(E45*N45,2)</f>
        <v>0</v>
      </c>
      <c r="P45" s="237">
        <v>0</v>
      </c>
      <c r="Q45" s="237">
        <f>ROUND(E45*P45,2)</f>
        <v>0</v>
      </c>
      <c r="R45" s="237" t="s">
        <v>221</v>
      </c>
      <c r="S45" s="237" t="s">
        <v>154</v>
      </c>
      <c r="T45" s="238" t="s">
        <v>154</v>
      </c>
      <c r="U45" s="223">
        <v>0</v>
      </c>
      <c r="V45" s="223">
        <f>ROUND(E45*U45,2)</f>
        <v>0</v>
      </c>
      <c r="W45" s="223"/>
      <c r="X45" s="223" t="s">
        <v>231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232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9"/>
      <c r="D46" s="256"/>
      <c r="E46" s="256"/>
      <c r="F46" s="256"/>
      <c r="G46" s="256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163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32">
        <v>9</v>
      </c>
      <c r="B47" s="233" t="s">
        <v>242</v>
      </c>
      <c r="C47" s="246" t="s">
        <v>243</v>
      </c>
      <c r="D47" s="234" t="s">
        <v>229</v>
      </c>
      <c r="E47" s="235">
        <v>56.739310000000003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 t="s">
        <v>221</v>
      </c>
      <c r="S47" s="237" t="s">
        <v>154</v>
      </c>
      <c r="T47" s="238" t="s">
        <v>154</v>
      </c>
      <c r="U47" s="223">
        <v>0.94199999999999995</v>
      </c>
      <c r="V47" s="223">
        <f>ROUND(E47*U47,2)</f>
        <v>53.45</v>
      </c>
      <c r="W47" s="223"/>
      <c r="X47" s="223" t="s">
        <v>231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232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9"/>
      <c r="D48" s="256"/>
      <c r="E48" s="256"/>
      <c r="F48" s="256"/>
      <c r="G48" s="256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163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2.5" outlineLevel="1" x14ac:dyDescent="0.2">
      <c r="A49" s="232">
        <v>10</v>
      </c>
      <c r="B49" s="233" t="s">
        <v>244</v>
      </c>
      <c r="C49" s="246" t="s">
        <v>245</v>
      </c>
      <c r="D49" s="234" t="s">
        <v>229</v>
      </c>
      <c r="E49" s="235">
        <v>453.91444999999999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7" t="s">
        <v>221</v>
      </c>
      <c r="S49" s="237" t="s">
        <v>154</v>
      </c>
      <c r="T49" s="238" t="s">
        <v>154</v>
      </c>
      <c r="U49" s="223">
        <v>0.11</v>
      </c>
      <c r="V49" s="223">
        <f>ROUND(E49*U49,2)</f>
        <v>49.93</v>
      </c>
      <c r="W49" s="223"/>
      <c r="X49" s="223" t="s">
        <v>231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232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9"/>
      <c r="D50" s="256"/>
      <c r="E50" s="256"/>
      <c r="F50" s="256"/>
      <c r="G50" s="256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163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32">
        <v>11</v>
      </c>
      <c r="B51" s="233" t="s">
        <v>246</v>
      </c>
      <c r="C51" s="246" t="s">
        <v>247</v>
      </c>
      <c r="D51" s="234" t="s">
        <v>229</v>
      </c>
      <c r="E51" s="235">
        <v>56.739310000000003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 t="s">
        <v>221</v>
      </c>
      <c r="S51" s="237" t="s">
        <v>154</v>
      </c>
      <c r="T51" s="238" t="s">
        <v>239</v>
      </c>
      <c r="U51" s="223">
        <v>0</v>
      </c>
      <c r="V51" s="223">
        <f>ROUND(E51*U51,2)</f>
        <v>0</v>
      </c>
      <c r="W51" s="223"/>
      <c r="X51" s="223" t="s">
        <v>231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232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9"/>
      <c r="D52" s="256"/>
      <c r="E52" s="256"/>
      <c r="F52" s="256"/>
      <c r="G52" s="256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163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3"/>
      <c r="B53" s="4"/>
      <c r="C53" s="250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136</v>
      </c>
    </row>
    <row r="54" spans="1:60" x14ac:dyDescent="0.2">
      <c r="A54" s="216"/>
      <c r="B54" s="217" t="s">
        <v>29</v>
      </c>
      <c r="C54" s="251"/>
      <c r="D54" s="218"/>
      <c r="E54" s="219"/>
      <c r="F54" s="219"/>
      <c r="G54" s="244">
        <f>G8+G15+G22+G37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f>SUMIF(L7:L52,AE53,G7:G52)</f>
        <v>0</v>
      </c>
      <c r="AF54">
        <f>SUMIF(L7:L52,AF53,G7:G52)</f>
        <v>0</v>
      </c>
      <c r="AG54" t="s">
        <v>180</v>
      </c>
    </row>
    <row r="55" spans="1:60" x14ac:dyDescent="0.2">
      <c r="C55" s="252"/>
      <c r="D55" s="10"/>
      <c r="AG55" t="s">
        <v>181</v>
      </c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5YLEp8D9xyeibJlizDO4eLvbOUrcLxF9TLdzUmI43/suT/h323YDhNWumSTjmbvIBMkd20yt0iOjnwZ2ZMViQ==" saltValue="haeZe9FmxNNAHZrKoCQ8oA==" spinCount="100000" sheet="1"/>
  <mergeCells count="16">
    <mergeCell ref="C46:G46"/>
    <mergeCell ref="C48:G48"/>
    <mergeCell ref="C50:G50"/>
    <mergeCell ref="C52:G52"/>
    <mergeCell ref="C29:G29"/>
    <mergeCell ref="C36:G36"/>
    <mergeCell ref="C39:G39"/>
    <mergeCell ref="C40:G40"/>
    <mergeCell ref="C42:G42"/>
    <mergeCell ref="C44:G44"/>
    <mergeCell ref="A1:G1"/>
    <mergeCell ref="C2:G2"/>
    <mergeCell ref="C3:G3"/>
    <mergeCell ref="C4:G4"/>
    <mergeCell ref="C14:G14"/>
    <mergeCell ref="C21:G2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739D-9414-41F1-B64C-1917B24603C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123</v>
      </c>
      <c r="B1" s="198"/>
      <c r="C1" s="198"/>
      <c r="D1" s="198"/>
      <c r="E1" s="198"/>
      <c r="F1" s="198"/>
      <c r="G1" s="198"/>
      <c r="AG1" t="s">
        <v>124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125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125</v>
      </c>
      <c r="AG3" t="s">
        <v>126</v>
      </c>
    </row>
    <row r="4" spans="1:60" ht="24.95" customHeight="1" x14ac:dyDescent="0.2">
      <c r="A4" s="203" t="s">
        <v>9</v>
      </c>
      <c r="B4" s="204" t="s">
        <v>53</v>
      </c>
      <c r="C4" s="205" t="s">
        <v>54</v>
      </c>
      <c r="D4" s="206"/>
      <c r="E4" s="206"/>
      <c r="F4" s="206"/>
      <c r="G4" s="207"/>
      <c r="AG4" t="s">
        <v>127</v>
      </c>
    </row>
    <row r="5" spans="1:60" x14ac:dyDescent="0.2">
      <c r="D5" s="10"/>
    </row>
    <row r="6" spans="1:60" ht="38.25" x14ac:dyDescent="0.2">
      <c r="A6" s="209" t="s">
        <v>128</v>
      </c>
      <c r="B6" s="211" t="s">
        <v>129</v>
      </c>
      <c r="C6" s="211" t="s">
        <v>130</v>
      </c>
      <c r="D6" s="210" t="s">
        <v>131</v>
      </c>
      <c r="E6" s="209" t="s">
        <v>132</v>
      </c>
      <c r="F6" s="208" t="s">
        <v>133</v>
      </c>
      <c r="G6" s="209" t="s">
        <v>29</v>
      </c>
      <c r="H6" s="212" t="s">
        <v>30</v>
      </c>
      <c r="I6" s="212" t="s">
        <v>134</v>
      </c>
      <c r="J6" s="212" t="s">
        <v>31</v>
      </c>
      <c r="K6" s="212" t="s">
        <v>135</v>
      </c>
      <c r="L6" s="212" t="s">
        <v>136</v>
      </c>
      <c r="M6" s="212" t="s">
        <v>137</v>
      </c>
      <c r="N6" s="212" t="s">
        <v>138</v>
      </c>
      <c r="O6" s="212" t="s">
        <v>139</v>
      </c>
      <c r="P6" s="212" t="s">
        <v>140</v>
      </c>
      <c r="Q6" s="212" t="s">
        <v>141</v>
      </c>
      <c r="R6" s="212" t="s">
        <v>142</v>
      </c>
      <c r="S6" s="212" t="s">
        <v>143</v>
      </c>
      <c r="T6" s="212" t="s">
        <v>144</v>
      </c>
      <c r="U6" s="212" t="s">
        <v>145</v>
      </c>
      <c r="V6" s="212" t="s">
        <v>146</v>
      </c>
      <c r="W6" s="212" t="s">
        <v>147</v>
      </c>
      <c r="X6" s="212" t="s">
        <v>148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149</v>
      </c>
      <c r="B8" s="227" t="s">
        <v>68</v>
      </c>
      <c r="C8" s="245" t="s">
        <v>69</v>
      </c>
      <c r="D8" s="228"/>
      <c r="E8" s="229"/>
      <c r="F8" s="230"/>
      <c r="G8" s="230">
        <f>SUMIF(AG9:AG86,"&lt;&gt;NOR",G9:G86)</f>
        <v>0</v>
      </c>
      <c r="H8" s="230"/>
      <c r="I8" s="230">
        <f>SUM(I9:I86)</f>
        <v>0</v>
      </c>
      <c r="J8" s="230"/>
      <c r="K8" s="230">
        <f>SUM(K9:K86)</f>
        <v>0</v>
      </c>
      <c r="L8" s="230"/>
      <c r="M8" s="230">
        <f>SUM(M9:M86)</f>
        <v>0</v>
      </c>
      <c r="N8" s="230"/>
      <c r="O8" s="230">
        <f>SUM(O9:O86)</f>
        <v>105.72000000000001</v>
      </c>
      <c r="P8" s="230"/>
      <c r="Q8" s="230">
        <f>SUM(Q9:Q86)</f>
        <v>0</v>
      </c>
      <c r="R8" s="230"/>
      <c r="S8" s="230"/>
      <c r="T8" s="231"/>
      <c r="U8" s="225"/>
      <c r="V8" s="225">
        <f>SUM(V9:V86)</f>
        <v>664.87</v>
      </c>
      <c r="W8" s="225"/>
      <c r="X8" s="225"/>
      <c r="AG8" t="s">
        <v>150</v>
      </c>
    </row>
    <row r="9" spans="1:60" ht="22.5" outlineLevel="1" x14ac:dyDescent="0.2">
      <c r="A9" s="232">
        <v>1</v>
      </c>
      <c r="B9" s="233" t="s">
        <v>248</v>
      </c>
      <c r="C9" s="246" t="s">
        <v>249</v>
      </c>
      <c r="D9" s="234" t="s">
        <v>250</v>
      </c>
      <c r="E9" s="235">
        <v>36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1.469E-2</v>
      </c>
      <c r="O9" s="237">
        <f>ROUND(E9*N9,2)</f>
        <v>0.53</v>
      </c>
      <c r="P9" s="237">
        <v>0</v>
      </c>
      <c r="Q9" s="237">
        <f>ROUND(E9*P9,2)</f>
        <v>0</v>
      </c>
      <c r="R9" s="237" t="s">
        <v>251</v>
      </c>
      <c r="S9" s="237" t="s">
        <v>154</v>
      </c>
      <c r="T9" s="238" t="s">
        <v>154</v>
      </c>
      <c r="U9" s="223">
        <v>0.16</v>
      </c>
      <c r="V9" s="223">
        <f>ROUND(E9*U9,2)</f>
        <v>5.76</v>
      </c>
      <c r="W9" s="223"/>
      <c r="X9" s="223" t="s">
        <v>186</v>
      </c>
      <c r="Y9" s="213"/>
      <c r="Z9" s="213"/>
      <c r="AA9" s="213"/>
      <c r="AB9" s="213"/>
      <c r="AC9" s="213"/>
      <c r="AD9" s="213"/>
      <c r="AE9" s="213"/>
      <c r="AF9" s="213"/>
      <c r="AG9" s="213" t="s">
        <v>187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8" t="s">
        <v>252</v>
      </c>
      <c r="D10" s="255"/>
      <c r="E10" s="255"/>
      <c r="F10" s="255"/>
      <c r="G10" s="255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234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7" t="s">
        <v>253</v>
      </c>
      <c r="D11" s="253"/>
      <c r="E11" s="254">
        <v>36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209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49"/>
      <c r="D12" s="243"/>
      <c r="E12" s="243"/>
      <c r="F12" s="243"/>
      <c r="G12" s="24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163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2.5" outlineLevel="1" x14ac:dyDescent="0.2">
      <c r="A13" s="232">
        <v>2</v>
      </c>
      <c r="B13" s="233" t="s">
        <v>254</v>
      </c>
      <c r="C13" s="246" t="s">
        <v>255</v>
      </c>
      <c r="D13" s="234" t="s">
        <v>250</v>
      </c>
      <c r="E13" s="235">
        <v>10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3.0710000000000001E-2</v>
      </c>
      <c r="O13" s="237">
        <f>ROUND(E13*N13,2)</f>
        <v>0.31</v>
      </c>
      <c r="P13" s="237">
        <v>0</v>
      </c>
      <c r="Q13" s="237">
        <f>ROUND(E13*P13,2)</f>
        <v>0</v>
      </c>
      <c r="R13" s="237" t="s">
        <v>251</v>
      </c>
      <c r="S13" s="237" t="s">
        <v>154</v>
      </c>
      <c r="T13" s="238" t="s">
        <v>154</v>
      </c>
      <c r="U13" s="223">
        <v>0.372</v>
      </c>
      <c r="V13" s="223">
        <f>ROUND(E13*U13,2)</f>
        <v>3.72</v>
      </c>
      <c r="W13" s="223"/>
      <c r="X13" s="223" t="s">
        <v>186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187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8" t="s">
        <v>252</v>
      </c>
      <c r="D14" s="255"/>
      <c r="E14" s="255"/>
      <c r="F14" s="255"/>
      <c r="G14" s="255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234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48" t="s">
        <v>256</v>
      </c>
      <c r="D15" s="241"/>
      <c r="E15" s="241"/>
      <c r="F15" s="241"/>
      <c r="G15" s="241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159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7" t="s">
        <v>257</v>
      </c>
      <c r="D16" s="253"/>
      <c r="E16" s="254">
        <v>10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209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49"/>
      <c r="D17" s="243"/>
      <c r="E17" s="243"/>
      <c r="F17" s="243"/>
      <c r="G17" s="24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163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2.5" outlineLevel="1" x14ac:dyDescent="0.2">
      <c r="A18" s="232">
        <v>3</v>
      </c>
      <c r="B18" s="233" t="s">
        <v>258</v>
      </c>
      <c r="C18" s="246" t="s">
        <v>259</v>
      </c>
      <c r="D18" s="234" t="s">
        <v>250</v>
      </c>
      <c r="E18" s="235">
        <v>12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7">
        <v>0.11033999999999999</v>
      </c>
      <c r="O18" s="237">
        <f>ROUND(E18*N18,2)</f>
        <v>1.32</v>
      </c>
      <c r="P18" s="237">
        <v>0</v>
      </c>
      <c r="Q18" s="237">
        <f>ROUND(E18*P18,2)</f>
        <v>0</v>
      </c>
      <c r="R18" s="237" t="s">
        <v>251</v>
      </c>
      <c r="S18" s="237" t="s">
        <v>154</v>
      </c>
      <c r="T18" s="238" t="s">
        <v>154</v>
      </c>
      <c r="U18" s="223">
        <v>0.49199999999999999</v>
      </c>
      <c r="V18" s="223">
        <f>ROUND(E18*U18,2)</f>
        <v>5.9</v>
      </c>
      <c r="W18" s="223"/>
      <c r="X18" s="223" t="s">
        <v>186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187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8" t="s">
        <v>252</v>
      </c>
      <c r="D19" s="255"/>
      <c r="E19" s="255"/>
      <c r="F19" s="255"/>
      <c r="G19" s="255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234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48" t="s">
        <v>256</v>
      </c>
      <c r="D20" s="241"/>
      <c r="E20" s="241"/>
      <c r="F20" s="241"/>
      <c r="G20" s="241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159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7" t="s">
        <v>260</v>
      </c>
      <c r="D21" s="253"/>
      <c r="E21" s="254">
        <v>12</v>
      </c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209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49"/>
      <c r="D22" s="243"/>
      <c r="E22" s="243"/>
      <c r="F22" s="243"/>
      <c r="G22" s="24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163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2.5" outlineLevel="1" x14ac:dyDescent="0.2">
      <c r="A23" s="232">
        <v>4</v>
      </c>
      <c r="B23" s="233" t="s">
        <v>261</v>
      </c>
      <c r="C23" s="246" t="s">
        <v>262</v>
      </c>
      <c r="D23" s="234" t="s">
        <v>250</v>
      </c>
      <c r="E23" s="235">
        <v>10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0.27012999999999998</v>
      </c>
      <c r="O23" s="237">
        <f>ROUND(E23*N23,2)</f>
        <v>2.7</v>
      </c>
      <c r="P23" s="237">
        <v>0</v>
      </c>
      <c r="Q23" s="237">
        <f>ROUND(E23*P23,2)</f>
        <v>0</v>
      </c>
      <c r="R23" s="237" t="s">
        <v>251</v>
      </c>
      <c r="S23" s="237" t="s">
        <v>154</v>
      </c>
      <c r="T23" s="238" t="s">
        <v>154</v>
      </c>
      <c r="U23" s="223">
        <v>0.97199999999999998</v>
      </c>
      <c r="V23" s="223">
        <f>ROUND(E23*U23,2)</f>
        <v>9.7200000000000006</v>
      </c>
      <c r="W23" s="223"/>
      <c r="X23" s="223" t="s">
        <v>186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187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8" t="s">
        <v>252</v>
      </c>
      <c r="D24" s="255"/>
      <c r="E24" s="255"/>
      <c r="F24" s="255"/>
      <c r="G24" s="255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234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48" t="s">
        <v>256</v>
      </c>
      <c r="D25" s="241"/>
      <c r="E25" s="241"/>
      <c r="F25" s="241"/>
      <c r="G25" s="241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159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7" t="s">
        <v>257</v>
      </c>
      <c r="D26" s="253"/>
      <c r="E26" s="254">
        <v>10</v>
      </c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209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49"/>
      <c r="D27" s="243"/>
      <c r="E27" s="243"/>
      <c r="F27" s="243"/>
      <c r="G27" s="24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163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2.5" outlineLevel="1" x14ac:dyDescent="0.2">
      <c r="A28" s="232">
        <v>5</v>
      </c>
      <c r="B28" s="233" t="s">
        <v>263</v>
      </c>
      <c r="C28" s="246" t="s">
        <v>264</v>
      </c>
      <c r="D28" s="234" t="s">
        <v>265</v>
      </c>
      <c r="E28" s="235">
        <v>0.3377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1.9043600000000001</v>
      </c>
      <c r="O28" s="237">
        <f>ROUND(E28*N28,2)</f>
        <v>0.64</v>
      </c>
      <c r="P28" s="237">
        <v>0</v>
      </c>
      <c r="Q28" s="237">
        <f>ROUND(E28*P28,2)</f>
        <v>0</v>
      </c>
      <c r="R28" s="237" t="s">
        <v>251</v>
      </c>
      <c r="S28" s="237" t="s">
        <v>154</v>
      </c>
      <c r="T28" s="238" t="s">
        <v>154</v>
      </c>
      <c r="U28" s="223">
        <v>4.7939999999999996</v>
      </c>
      <c r="V28" s="223">
        <f>ROUND(E28*U28,2)</f>
        <v>1.62</v>
      </c>
      <c r="W28" s="223"/>
      <c r="X28" s="223" t="s">
        <v>186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187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8" t="s">
        <v>252</v>
      </c>
      <c r="D29" s="255"/>
      <c r="E29" s="255"/>
      <c r="F29" s="255"/>
      <c r="G29" s="255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234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48" t="s">
        <v>256</v>
      </c>
      <c r="D30" s="241"/>
      <c r="E30" s="241"/>
      <c r="F30" s="241"/>
      <c r="G30" s="241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159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20"/>
      <c r="B31" s="221"/>
      <c r="C31" s="257" t="s">
        <v>266</v>
      </c>
      <c r="D31" s="253"/>
      <c r="E31" s="254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209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7" t="s">
        <v>267</v>
      </c>
      <c r="D32" s="253"/>
      <c r="E32" s="254">
        <v>0.34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209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49"/>
      <c r="D33" s="243"/>
      <c r="E33" s="243"/>
      <c r="F33" s="243"/>
      <c r="G33" s="24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163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32">
        <v>6</v>
      </c>
      <c r="B34" s="233" t="s">
        <v>268</v>
      </c>
      <c r="C34" s="246" t="s">
        <v>269</v>
      </c>
      <c r="D34" s="234" t="s">
        <v>265</v>
      </c>
      <c r="E34" s="235">
        <v>5.5801499999999997</v>
      </c>
      <c r="F34" s="236"/>
      <c r="G34" s="237">
        <f>ROUND(E34*F34,2)</f>
        <v>0</v>
      </c>
      <c r="H34" s="236"/>
      <c r="I34" s="237">
        <f>ROUND(E34*H34,2)</f>
        <v>0</v>
      </c>
      <c r="J34" s="236"/>
      <c r="K34" s="237">
        <f>ROUND(E34*J34,2)</f>
        <v>0</v>
      </c>
      <c r="L34" s="237">
        <v>21</v>
      </c>
      <c r="M34" s="237">
        <f>G34*(1+L34/100)</f>
        <v>0</v>
      </c>
      <c r="N34" s="237">
        <v>1.90564</v>
      </c>
      <c r="O34" s="237">
        <f>ROUND(E34*N34,2)</f>
        <v>10.63</v>
      </c>
      <c r="P34" s="237">
        <v>0</v>
      </c>
      <c r="Q34" s="237">
        <f>ROUND(E34*P34,2)</f>
        <v>0</v>
      </c>
      <c r="R34" s="237" t="s">
        <v>270</v>
      </c>
      <c r="S34" s="237" t="s">
        <v>154</v>
      </c>
      <c r="T34" s="238" t="s">
        <v>154</v>
      </c>
      <c r="U34" s="223">
        <v>3.77</v>
      </c>
      <c r="V34" s="223">
        <f>ROUND(E34*U34,2)</f>
        <v>21.04</v>
      </c>
      <c r="W34" s="223"/>
      <c r="X34" s="223" t="s">
        <v>186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187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7" t="s">
        <v>271</v>
      </c>
      <c r="D35" s="253"/>
      <c r="E35" s="254">
        <v>2.3422499999999999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209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7" t="s">
        <v>272</v>
      </c>
      <c r="D36" s="253"/>
      <c r="E36" s="254">
        <v>3.0541499999999999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209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57" t="s">
        <v>273</v>
      </c>
      <c r="D37" s="253"/>
      <c r="E37" s="254">
        <v>0.18375</v>
      </c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209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49"/>
      <c r="D38" s="243"/>
      <c r="E38" s="243"/>
      <c r="F38" s="243"/>
      <c r="G38" s="24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163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2">
        <v>7</v>
      </c>
      <c r="B39" s="233" t="s">
        <v>274</v>
      </c>
      <c r="C39" s="246" t="s">
        <v>275</v>
      </c>
      <c r="D39" s="234" t="s">
        <v>265</v>
      </c>
      <c r="E39" s="235">
        <v>5.4762000000000004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7">
        <v>1.7764200000000001</v>
      </c>
      <c r="O39" s="237">
        <f>ROUND(E39*N39,2)</f>
        <v>9.73</v>
      </c>
      <c r="P39" s="237">
        <v>0</v>
      </c>
      <c r="Q39" s="237">
        <f>ROUND(E39*P39,2)</f>
        <v>0</v>
      </c>
      <c r="R39" s="237" t="s">
        <v>251</v>
      </c>
      <c r="S39" s="237" t="s">
        <v>154</v>
      </c>
      <c r="T39" s="238" t="s">
        <v>154</v>
      </c>
      <c r="U39" s="223">
        <v>6.77</v>
      </c>
      <c r="V39" s="223">
        <f>ROUND(E39*U39,2)</f>
        <v>37.07</v>
      </c>
      <c r="W39" s="223"/>
      <c r="X39" s="223" t="s">
        <v>186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187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8" t="s">
        <v>276</v>
      </c>
      <c r="D40" s="255"/>
      <c r="E40" s="255"/>
      <c r="F40" s="255"/>
      <c r="G40" s="255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234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48" t="s">
        <v>277</v>
      </c>
      <c r="D41" s="241"/>
      <c r="E41" s="241"/>
      <c r="F41" s="241"/>
      <c r="G41" s="241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159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57" t="s">
        <v>278</v>
      </c>
      <c r="D42" s="253"/>
      <c r="E42" s="254">
        <v>2.63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209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7" t="s">
        <v>279</v>
      </c>
      <c r="D43" s="253"/>
      <c r="E43" s="254">
        <v>2.63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209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7" t="s">
        <v>280</v>
      </c>
      <c r="D44" s="253"/>
      <c r="E44" s="254">
        <v>0.22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209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49"/>
      <c r="D45" s="243"/>
      <c r="E45" s="243"/>
      <c r="F45" s="243"/>
      <c r="G45" s="24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3"/>
      <c r="Z45" s="213"/>
      <c r="AA45" s="213"/>
      <c r="AB45" s="213"/>
      <c r="AC45" s="213"/>
      <c r="AD45" s="213"/>
      <c r="AE45" s="213"/>
      <c r="AF45" s="213"/>
      <c r="AG45" s="213" t="s">
        <v>163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32">
        <v>8</v>
      </c>
      <c r="B46" s="233" t="s">
        <v>281</v>
      </c>
      <c r="C46" s="246" t="s">
        <v>282</v>
      </c>
      <c r="D46" s="234" t="s">
        <v>229</v>
      </c>
      <c r="E46" s="235">
        <v>0.25700000000000001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7">
        <v>1.0970899999999999</v>
      </c>
      <c r="O46" s="237">
        <f>ROUND(E46*N46,2)</f>
        <v>0.28000000000000003</v>
      </c>
      <c r="P46" s="237">
        <v>0</v>
      </c>
      <c r="Q46" s="237">
        <f>ROUND(E46*P46,2)</f>
        <v>0</v>
      </c>
      <c r="R46" s="237" t="s">
        <v>270</v>
      </c>
      <c r="S46" s="237" t="s">
        <v>154</v>
      </c>
      <c r="T46" s="238" t="s">
        <v>154</v>
      </c>
      <c r="U46" s="223">
        <v>16.582999999999998</v>
      </c>
      <c r="V46" s="223">
        <f>ROUND(E46*U46,2)</f>
        <v>4.26</v>
      </c>
      <c r="W46" s="223"/>
      <c r="X46" s="223" t="s">
        <v>186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187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8" t="s">
        <v>283</v>
      </c>
      <c r="D47" s="255"/>
      <c r="E47" s="255"/>
      <c r="F47" s="255"/>
      <c r="G47" s="255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234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7" t="s">
        <v>284</v>
      </c>
      <c r="D48" s="253"/>
      <c r="E48" s="254">
        <v>0.26</v>
      </c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209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49"/>
      <c r="D49" s="243"/>
      <c r="E49" s="243"/>
      <c r="F49" s="243"/>
      <c r="G49" s="24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163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2">
        <v>9</v>
      </c>
      <c r="B50" s="233" t="s">
        <v>285</v>
      </c>
      <c r="C50" s="246" t="s">
        <v>286</v>
      </c>
      <c r="D50" s="234" t="s">
        <v>229</v>
      </c>
      <c r="E50" s="235">
        <v>2.9620000000000002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1.0970899999999999</v>
      </c>
      <c r="O50" s="237">
        <f>ROUND(E50*N50,2)</f>
        <v>3.25</v>
      </c>
      <c r="P50" s="237">
        <v>0</v>
      </c>
      <c r="Q50" s="237">
        <f>ROUND(E50*P50,2)</f>
        <v>0</v>
      </c>
      <c r="R50" s="237" t="s">
        <v>270</v>
      </c>
      <c r="S50" s="237" t="s">
        <v>154</v>
      </c>
      <c r="T50" s="238" t="s">
        <v>154</v>
      </c>
      <c r="U50" s="223">
        <v>16.582999999999998</v>
      </c>
      <c r="V50" s="223">
        <f>ROUND(E50*U50,2)</f>
        <v>49.12</v>
      </c>
      <c r="W50" s="223"/>
      <c r="X50" s="223" t="s">
        <v>186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187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58" t="s">
        <v>283</v>
      </c>
      <c r="D51" s="255"/>
      <c r="E51" s="255"/>
      <c r="F51" s="255"/>
      <c r="G51" s="255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234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7" t="s">
        <v>287</v>
      </c>
      <c r="D52" s="253"/>
      <c r="E52" s="254">
        <v>1.22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209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7" t="s">
        <v>288</v>
      </c>
      <c r="D53" s="253"/>
      <c r="E53" s="254">
        <v>1.19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209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7" t="s">
        <v>289</v>
      </c>
      <c r="D54" s="253"/>
      <c r="E54" s="254">
        <v>0.55000000000000004</v>
      </c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3"/>
      <c r="Z54" s="213"/>
      <c r="AA54" s="213"/>
      <c r="AB54" s="213"/>
      <c r="AC54" s="213"/>
      <c r="AD54" s="213"/>
      <c r="AE54" s="213"/>
      <c r="AF54" s="213"/>
      <c r="AG54" s="213" t="s">
        <v>209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49"/>
      <c r="D55" s="243"/>
      <c r="E55" s="243"/>
      <c r="F55" s="243"/>
      <c r="G55" s="24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163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2">
        <v>10</v>
      </c>
      <c r="B56" s="233" t="s">
        <v>290</v>
      </c>
      <c r="C56" s="246" t="s">
        <v>291</v>
      </c>
      <c r="D56" s="234" t="s">
        <v>229</v>
      </c>
      <c r="E56" s="235">
        <v>0.34200000000000003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1.0970899999999999</v>
      </c>
      <c r="O56" s="237">
        <f>ROUND(E56*N56,2)</f>
        <v>0.38</v>
      </c>
      <c r="P56" s="237">
        <v>0</v>
      </c>
      <c r="Q56" s="237">
        <f>ROUND(E56*P56,2)</f>
        <v>0</v>
      </c>
      <c r="R56" s="237" t="s">
        <v>270</v>
      </c>
      <c r="S56" s="237" t="s">
        <v>154</v>
      </c>
      <c r="T56" s="238" t="s">
        <v>154</v>
      </c>
      <c r="U56" s="223">
        <v>16.579999999999998</v>
      </c>
      <c r="V56" s="223">
        <f>ROUND(E56*U56,2)</f>
        <v>5.67</v>
      </c>
      <c r="W56" s="223"/>
      <c r="X56" s="223" t="s">
        <v>186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187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8" t="s">
        <v>283</v>
      </c>
      <c r="D57" s="255"/>
      <c r="E57" s="255"/>
      <c r="F57" s="255"/>
      <c r="G57" s="255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3"/>
      <c r="Z57" s="213"/>
      <c r="AA57" s="213"/>
      <c r="AB57" s="213"/>
      <c r="AC57" s="213"/>
      <c r="AD57" s="213"/>
      <c r="AE57" s="213"/>
      <c r="AF57" s="213"/>
      <c r="AG57" s="213" t="s">
        <v>234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7" t="s">
        <v>292</v>
      </c>
      <c r="D58" s="253"/>
      <c r="E58" s="254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209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7" t="s">
        <v>293</v>
      </c>
      <c r="D59" s="253"/>
      <c r="E59" s="254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209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7" t="s">
        <v>294</v>
      </c>
      <c r="D60" s="253"/>
      <c r="E60" s="254">
        <v>0.17100000000000001</v>
      </c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209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7" t="s">
        <v>295</v>
      </c>
      <c r="D61" s="253"/>
      <c r="E61" s="254">
        <v>0.17100000000000001</v>
      </c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3"/>
      <c r="Z61" s="213"/>
      <c r="AA61" s="213"/>
      <c r="AB61" s="213"/>
      <c r="AC61" s="213"/>
      <c r="AD61" s="213"/>
      <c r="AE61" s="213"/>
      <c r="AF61" s="213"/>
      <c r="AG61" s="213" t="s">
        <v>209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49"/>
      <c r="D62" s="243"/>
      <c r="E62" s="243"/>
      <c r="F62" s="243"/>
      <c r="G62" s="24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163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2">
        <v>11</v>
      </c>
      <c r="B63" s="233" t="s">
        <v>296</v>
      </c>
      <c r="C63" s="246" t="s">
        <v>297</v>
      </c>
      <c r="D63" s="234" t="s">
        <v>206</v>
      </c>
      <c r="E63" s="235">
        <v>14.06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7">
        <v>0.19084000000000001</v>
      </c>
      <c r="O63" s="237">
        <f>ROUND(E63*N63,2)</f>
        <v>2.68</v>
      </c>
      <c r="P63" s="237">
        <v>0</v>
      </c>
      <c r="Q63" s="237">
        <f>ROUND(E63*P63,2)</f>
        <v>0</v>
      </c>
      <c r="R63" s="237" t="s">
        <v>270</v>
      </c>
      <c r="S63" s="237" t="s">
        <v>154</v>
      </c>
      <c r="T63" s="238" t="s">
        <v>154</v>
      </c>
      <c r="U63" s="223">
        <v>1.21</v>
      </c>
      <c r="V63" s="223">
        <f>ROUND(E63*U63,2)</f>
        <v>17.010000000000002</v>
      </c>
      <c r="W63" s="223"/>
      <c r="X63" s="223" t="s">
        <v>186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187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8" t="s">
        <v>298</v>
      </c>
      <c r="D64" s="255"/>
      <c r="E64" s="255"/>
      <c r="F64" s="255"/>
      <c r="G64" s="255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234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48" t="s">
        <v>299</v>
      </c>
      <c r="D65" s="241"/>
      <c r="E65" s="241"/>
      <c r="F65" s="241"/>
      <c r="G65" s="241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3"/>
      <c r="Z65" s="213"/>
      <c r="AA65" s="213"/>
      <c r="AB65" s="213"/>
      <c r="AC65" s="213"/>
      <c r="AD65" s="213"/>
      <c r="AE65" s="213"/>
      <c r="AF65" s="213"/>
      <c r="AG65" s="213" t="s">
        <v>159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7" t="s">
        <v>300</v>
      </c>
      <c r="D66" s="253"/>
      <c r="E66" s="254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209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7" t="s">
        <v>301</v>
      </c>
      <c r="D67" s="253"/>
      <c r="E67" s="254">
        <v>13.06</v>
      </c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3"/>
      <c r="Z67" s="213"/>
      <c r="AA67" s="213"/>
      <c r="AB67" s="213"/>
      <c r="AC67" s="213"/>
      <c r="AD67" s="213"/>
      <c r="AE67" s="213"/>
      <c r="AF67" s="213"/>
      <c r="AG67" s="213" t="s">
        <v>209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7" t="s">
        <v>302</v>
      </c>
      <c r="D68" s="253"/>
      <c r="E68" s="254">
        <v>1</v>
      </c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209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49"/>
      <c r="D69" s="243"/>
      <c r="E69" s="243"/>
      <c r="F69" s="243"/>
      <c r="G69" s="24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163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32">
        <v>12</v>
      </c>
      <c r="B70" s="233" t="s">
        <v>303</v>
      </c>
      <c r="C70" s="246" t="s">
        <v>304</v>
      </c>
      <c r="D70" s="234" t="s">
        <v>206</v>
      </c>
      <c r="E70" s="235">
        <v>19.04</v>
      </c>
      <c r="F70" s="236"/>
      <c r="G70" s="237">
        <f>ROUND(E70*F70,2)</f>
        <v>0</v>
      </c>
      <c r="H70" s="236"/>
      <c r="I70" s="237">
        <f>ROUND(E70*H70,2)</f>
        <v>0</v>
      </c>
      <c r="J70" s="236"/>
      <c r="K70" s="237">
        <f>ROUND(E70*J70,2)</f>
        <v>0</v>
      </c>
      <c r="L70" s="237">
        <v>21</v>
      </c>
      <c r="M70" s="237">
        <f>G70*(1+L70/100)</f>
        <v>0</v>
      </c>
      <c r="N70" s="237">
        <v>0.29559999999999997</v>
      </c>
      <c r="O70" s="237">
        <f>ROUND(E70*N70,2)</f>
        <v>5.63</v>
      </c>
      <c r="P70" s="237">
        <v>0</v>
      </c>
      <c r="Q70" s="237">
        <f>ROUND(E70*P70,2)</f>
        <v>0</v>
      </c>
      <c r="R70" s="237" t="s">
        <v>251</v>
      </c>
      <c r="S70" s="237" t="s">
        <v>154</v>
      </c>
      <c r="T70" s="238" t="s">
        <v>154</v>
      </c>
      <c r="U70" s="223">
        <v>1.61</v>
      </c>
      <c r="V70" s="223">
        <f>ROUND(E70*U70,2)</f>
        <v>30.65</v>
      </c>
      <c r="W70" s="223"/>
      <c r="X70" s="223" t="s">
        <v>186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187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22.5" outlineLevel="1" x14ac:dyDescent="0.2">
      <c r="A71" s="220"/>
      <c r="B71" s="221"/>
      <c r="C71" s="258" t="s">
        <v>305</v>
      </c>
      <c r="D71" s="255"/>
      <c r="E71" s="255"/>
      <c r="F71" s="255"/>
      <c r="G71" s="255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234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39" t="str">
        <f>C71</f>
        <v>ve vybouraných otvorech, s vysekáním kapes pro zavázání, z jakýchkoliv cihel, z pomocného pracovního lešení o výšce podlahy do 1900 mm a pro zatížení do 1,5 kPa,</v>
      </c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48" t="s">
        <v>306</v>
      </c>
      <c r="D72" s="241"/>
      <c r="E72" s="241"/>
      <c r="F72" s="241"/>
      <c r="G72" s="241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159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57" t="s">
        <v>266</v>
      </c>
      <c r="D73" s="253"/>
      <c r="E73" s="254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3"/>
      <c r="Z73" s="213"/>
      <c r="AA73" s="213"/>
      <c r="AB73" s="213"/>
      <c r="AC73" s="213"/>
      <c r="AD73" s="213"/>
      <c r="AE73" s="213"/>
      <c r="AF73" s="213"/>
      <c r="AG73" s="213" t="s">
        <v>209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7" t="s">
        <v>307</v>
      </c>
      <c r="D74" s="253"/>
      <c r="E74" s="254">
        <v>16.440000000000001</v>
      </c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209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7" t="s">
        <v>308</v>
      </c>
      <c r="D75" s="253"/>
      <c r="E75" s="254">
        <v>2.6</v>
      </c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3"/>
      <c r="Z75" s="213"/>
      <c r="AA75" s="213"/>
      <c r="AB75" s="213"/>
      <c r="AC75" s="213"/>
      <c r="AD75" s="213"/>
      <c r="AE75" s="213"/>
      <c r="AF75" s="213"/>
      <c r="AG75" s="213" t="s">
        <v>209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49"/>
      <c r="D76" s="243"/>
      <c r="E76" s="243"/>
      <c r="F76" s="243"/>
      <c r="G76" s="24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3"/>
      <c r="Z76" s="213"/>
      <c r="AA76" s="213"/>
      <c r="AB76" s="213"/>
      <c r="AC76" s="213"/>
      <c r="AD76" s="213"/>
      <c r="AE76" s="213"/>
      <c r="AF76" s="213"/>
      <c r="AG76" s="213" t="s">
        <v>163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2.5" outlineLevel="1" x14ac:dyDescent="0.2">
      <c r="A77" s="232">
        <v>13</v>
      </c>
      <c r="B77" s="233" t="s">
        <v>309</v>
      </c>
      <c r="C77" s="246" t="s">
        <v>310</v>
      </c>
      <c r="D77" s="234" t="s">
        <v>206</v>
      </c>
      <c r="E77" s="235">
        <v>739.58500000000004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21</v>
      </c>
      <c r="M77" s="237">
        <f>G77*(1+L77/100)</f>
        <v>0</v>
      </c>
      <c r="N77" s="237">
        <v>9.1350000000000001E-2</v>
      </c>
      <c r="O77" s="237">
        <f>ROUND(E77*N77,2)</f>
        <v>67.56</v>
      </c>
      <c r="P77" s="237">
        <v>0</v>
      </c>
      <c r="Q77" s="237">
        <f>ROUND(E77*P77,2)</f>
        <v>0</v>
      </c>
      <c r="R77" s="237"/>
      <c r="S77" s="237" t="s">
        <v>185</v>
      </c>
      <c r="T77" s="238" t="s">
        <v>154</v>
      </c>
      <c r="U77" s="223">
        <v>0.64</v>
      </c>
      <c r="V77" s="223">
        <f>ROUND(E77*U77,2)</f>
        <v>473.33</v>
      </c>
      <c r="W77" s="223"/>
      <c r="X77" s="223" t="s">
        <v>186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187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2.5" outlineLevel="1" x14ac:dyDescent="0.2">
      <c r="A78" s="220"/>
      <c r="B78" s="221"/>
      <c r="C78" s="247" t="s">
        <v>311</v>
      </c>
      <c r="D78" s="240"/>
      <c r="E78" s="240"/>
      <c r="F78" s="240"/>
      <c r="G78" s="240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3"/>
      <c r="Z78" s="213"/>
      <c r="AA78" s="213"/>
      <c r="AB78" s="213"/>
      <c r="AC78" s="213"/>
      <c r="AD78" s="213"/>
      <c r="AE78" s="213"/>
      <c r="AF78" s="213"/>
      <c r="AG78" s="213" t="s">
        <v>159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39" t="str">
        <f>C78</f>
        <v>tepelněizolační minerální desky pro vnitřní zateplení budov - tepelněizolační deska je kalcium silikátový materiál - dodávka a montáž včetně vnitřního ostění u otvorů, vynesení nadpraží otvorů, řešení dilatací s okolními konstrukcemi</v>
      </c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7" t="s">
        <v>312</v>
      </c>
      <c r="D79" s="253"/>
      <c r="E79" s="254">
        <v>739.58500000000004</v>
      </c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3"/>
      <c r="Z79" s="213"/>
      <c r="AA79" s="213"/>
      <c r="AB79" s="213"/>
      <c r="AC79" s="213"/>
      <c r="AD79" s="213"/>
      <c r="AE79" s="213"/>
      <c r="AF79" s="213"/>
      <c r="AG79" s="213" t="s">
        <v>209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49"/>
      <c r="D80" s="243"/>
      <c r="E80" s="243"/>
      <c r="F80" s="243"/>
      <c r="G80" s="24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3"/>
      <c r="Z80" s="213"/>
      <c r="AA80" s="213"/>
      <c r="AB80" s="213"/>
      <c r="AC80" s="213"/>
      <c r="AD80" s="213"/>
      <c r="AE80" s="213"/>
      <c r="AF80" s="213"/>
      <c r="AG80" s="213" t="s">
        <v>163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22.5" outlineLevel="1" x14ac:dyDescent="0.2">
      <c r="A81" s="232">
        <v>14</v>
      </c>
      <c r="B81" s="233" t="s">
        <v>313</v>
      </c>
      <c r="C81" s="246" t="s">
        <v>314</v>
      </c>
      <c r="D81" s="234" t="s">
        <v>315</v>
      </c>
      <c r="E81" s="235">
        <v>7.7299999999999994E-2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21</v>
      </c>
      <c r="M81" s="237">
        <f>G81*(1+L81/100)</f>
        <v>0</v>
      </c>
      <c r="N81" s="237">
        <v>1</v>
      </c>
      <c r="O81" s="237">
        <f>ROUND(E81*N81,2)</f>
        <v>0.08</v>
      </c>
      <c r="P81" s="237">
        <v>0</v>
      </c>
      <c r="Q81" s="237">
        <f>ROUND(E81*P81,2)</f>
        <v>0</v>
      </c>
      <c r="R81" s="237" t="s">
        <v>316</v>
      </c>
      <c r="S81" s="237" t="s">
        <v>317</v>
      </c>
      <c r="T81" s="238" t="s">
        <v>317</v>
      </c>
      <c r="U81" s="223">
        <v>0</v>
      </c>
      <c r="V81" s="223">
        <f>ROUND(E81*U81,2)</f>
        <v>0</v>
      </c>
      <c r="W81" s="223"/>
      <c r="X81" s="223" t="s">
        <v>318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319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47" t="s">
        <v>320</v>
      </c>
      <c r="D82" s="240"/>
      <c r="E82" s="240"/>
      <c r="F82" s="240"/>
      <c r="G82" s="240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159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7" t="s">
        <v>300</v>
      </c>
      <c r="D83" s="253"/>
      <c r="E83" s="254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3"/>
      <c r="Z83" s="213"/>
      <c r="AA83" s="213"/>
      <c r="AB83" s="213"/>
      <c r="AC83" s="213"/>
      <c r="AD83" s="213"/>
      <c r="AE83" s="213"/>
      <c r="AF83" s="213"/>
      <c r="AG83" s="213" t="s">
        <v>209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7" t="s">
        <v>321</v>
      </c>
      <c r="D84" s="253"/>
      <c r="E84" s="254">
        <v>7.0000000000000007E-2</v>
      </c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3"/>
      <c r="Z84" s="213"/>
      <c r="AA84" s="213"/>
      <c r="AB84" s="213"/>
      <c r="AC84" s="213"/>
      <c r="AD84" s="213"/>
      <c r="AE84" s="213"/>
      <c r="AF84" s="213"/>
      <c r="AG84" s="213" t="s">
        <v>209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7" t="s">
        <v>322</v>
      </c>
      <c r="D85" s="253"/>
      <c r="E85" s="254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3"/>
      <c r="Z85" s="213"/>
      <c r="AA85" s="213"/>
      <c r="AB85" s="213"/>
      <c r="AC85" s="213"/>
      <c r="AD85" s="213"/>
      <c r="AE85" s="213"/>
      <c r="AF85" s="213"/>
      <c r="AG85" s="213" t="s">
        <v>209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49"/>
      <c r="D86" s="243"/>
      <c r="E86" s="243"/>
      <c r="F86" s="243"/>
      <c r="G86" s="24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3"/>
      <c r="Z86" s="213"/>
      <c r="AA86" s="213"/>
      <c r="AB86" s="213"/>
      <c r="AC86" s="213"/>
      <c r="AD86" s="213"/>
      <c r="AE86" s="213"/>
      <c r="AF86" s="213"/>
      <c r="AG86" s="213" t="s">
        <v>163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x14ac:dyDescent="0.2">
      <c r="A87" s="226" t="s">
        <v>149</v>
      </c>
      <c r="B87" s="227" t="s">
        <v>72</v>
      </c>
      <c r="C87" s="245" t="s">
        <v>74</v>
      </c>
      <c r="D87" s="228"/>
      <c r="E87" s="229"/>
      <c r="F87" s="230"/>
      <c r="G87" s="230">
        <f>SUMIF(AG88:AG137,"&lt;&gt;NOR",G88:G137)</f>
        <v>0</v>
      </c>
      <c r="H87" s="230"/>
      <c r="I87" s="230">
        <f>SUM(I88:I137)</f>
        <v>0</v>
      </c>
      <c r="J87" s="230"/>
      <c r="K87" s="230">
        <f>SUM(K88:K137)</f>
        <v>0</v>
      </c>
      <c r="L87" s="230"/>
      <c r="M87" s="230">
        <f>SUM(M88:M137)</f>
        <v>0</v>
      </c>
      <c r="N87" s="230"/>
      <c r="O87" s="230">
        <f>SUM(O88:O137)</f>
        <v>46.989999999999995</v>
      </c>
      <c r="P87" s="230"/>
      <c r="Q87" s="230">
        <f>SUM(Q88:Q137)</f>
        <v>0</v>
      </c>
      <c r="R87" s="230"/>
      <c r="S87" s="230"/>
      <c r="T87" s="231"/>
      <c r="U87" s="225"/>
      <c r="V87" s="225">
        <f>SUM(V88:V137)</f>
        <v>1040.4099999999999</v>
      </c>
      <c r="W87" s="225"/>
      <c r="X87" s="225"/>
      <c r="AG87" t="s">
        <v>150</v>
      </c>
    </row>
    <row r="88" spans="1:60" outlineLevel="1" x14ac:dyDescent="0.2">
      <c r="A88" s="232">
        <v>15</v>
      </c>
      <c r="B88" s="233" t="s">
        <v>323</v>
      </c>
      <c r="C88" s="246" t="s">
        <v>324</v>
      </c>
      <c r="D88" s="234" t="s">
        <v>206</v>
      </c>
      <c r="E88" s="235">
        <v>739.58500000000004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21</v>
      </c>
      <c r="M88" s="237">
        <f>G88*(1+L88/100)</f>
        <v>0</v>
      </c>
      <c r="N88" s="237">
        <v>1.0000000000000001E-5</v>
      </c>
      <c r="O88" s="237">
        <f>ROUND(E88*N88,2)</f>
        <v>0.01</v>
      </c>
      <c r="P88" s="237">
        <v>0</v>
      </c>
      <c r="Q88" s="237">
        <f>ROUND(E88*P88,2)</f>
        <v>0</v>
      </c>
      <c r="R88" s="237" t="s">
        <v>270</v>
      </c>
      <c r="S88" s="237" t="s">
        <v>154</v>
      </c>
      <c r="T88" s="238" t="s">
        <v>239</v>
      </c>
      <c r="U88" s="223">
        <v>0</v>
      </c>
      <c r="V88" s="223">
        <f>ROUND(E88*U88,2)</f>
        <v>0</v>
      </c>
      <c r="W88" s="223"/>
      <c r="X88" s="223" t="s">
        <v>186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325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7" t="s">
        <v>312</v>
      </c>
      <c r="D89" s="253"/>
      <c r="E89" s="254">
        <v>739.58500000000004</v>
      </c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3"/>
      <c r="Z89" s="213"/>
      <c r="AA89" s="213"/>
      <c r="AB89" s="213"/>
      <c r="AC89" s="213"/>
      <c r="AD89" s="213"/>
      <c r="AE89" s="213"/>
      <c r="AF89" s="213"/>
      <c r="AG89" s="213" t="s">
        <v>209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49"/>
      <c r="D90" s="243"/>
      <c r="E90" s="243"/>
      <c r="F90" s="243"/>
      <c r="G90" s="24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3"/>
      <c r="Z90" s="213"/>
      <c r="AA90" s="213"/>
      <c r="AB90" s="213"/>
      <c r="AC90" s="213"/>
      <c r="AD90" s="213"/>
      <c r="AE90" s="213"/>
      <c r="AF90" s="213"/>
      <c r="AG90" s="213" t="s">
        <v>163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33.75" outlineLevel="1" x14ac:dyDescent="0.2">
      <c r="A91" s="232">
        <v>16</v>
      </c>
      <c r="B91" s="233" t="s">
        <v>326</v>
      </c>
      <c r="C91" s="246" t="s">
        <v>327</v>
      </c>
      <c r="D91" s="234" t="s">
        <v>206</v>
      </c>
      <c r="E91" s="235">
        <v>739.58500000000004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21</v>
      </c>
      <c r="M91" s="237">
        <f>G91*(1+L91/100)</f>
        <v>0</v>
      </c>
      <c r="N91" s="237">
        <v>1.3999999999999999E-4</v>
      </c>
      <c r="O91" s="237">
        <f>ROUND(E91*N91,2)</f>
        <v>0.1</v>
      </c>
      <c r="P91" s="237">
        <v>0</v>
      </c>
      <c r="Q91" s="237">
        <f>ROUND(E91*P91,2)</f>
        <v>0</v>
      </c>
      <c r="R91" s="237" t="s">
        <v>270</v>
      </c>
      <c r="S91" s="237" t="s">
        <v>154</v>
      </c>
      <c r="T91" s="238" t="s">
        <v>239</v>
      </c>
      <c r="U91" s="223">
        <v>0</v>
      </c>
      <c r="V91" s="223">
        <f>ROUND(E91*U91,2)</f>
        <v>0</v>
      </c>
      <c r="W91" s="223"/>
      <c r="X91" s="223" t="s">
        <v>186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325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7" t="s">
        <v>312</v>
      </c>
      <c r="D92" s="253"/>
      <c r="E92" s="254">
        <v>739.58500000000004</v>
      </c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3"/>
      <c r="Z92" s="213"/>
      <c r="AA92" s="213"/>
      <c r="AB92" s="213"/>
      <c r="AC92" s="213"/>
      <c r="AD92" s="213"/>
      <c r="AE92" s="213"/>
      <c r="AF92" s="213"/>
      <c r="AG92" s="213" t="s">
        <v>209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49"/>
      <c r="D93" s="243"/>
      <c r="E93" s="243"/>
      <c r="F93" s="243"/>
      <c r="G93" s="24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3"/>
      <c r="Z93" s="213"/>
      <c r="AA93" s="213"/>
      <c r="AB93" s="213"/>
      <c r="AC93" s="213"/>
      <c r="AD93" s="213"/>
      <c r="AE93" s="213"/>
      <c r="AF93" s="213"/>
      <c r="AG93" s="213" t="s">
        <v>163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22.5" outlineLevel="1" x14ac:dyDescent="0.2">
      <c r="A94" s="232">
        <v>17</v>
      </c>
      <c r="B94" s="233" t="s">
        <v>328</v>
      </c>
      <c r="C94" s="246" t="s">
        <v>329</v>
      </c>
      <c r="D94" s="234" t="s">
        <v>206</v>
      </c>
      <c r="E94" s="235">
        <v>158.19999999999999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7">
        <v>0</v>
      </c>
      <c r="O94" s="237">
        <f>ROUND(E94*N94,2)</f>
        <v>0</v>
      </c>
      <c r="P94" s="237">
        <v>0</v>
      </c>
      <c r="Q94" s="237">
        <f>ROUND(E94*P94,2)</f>
        <v>0</v>
      </c>
      <c r="R94" s="237" t="s">
        <v>270</v>
      </c>
      <c r="S94" s="237" t="s">
        <v>154</v>
      </c>
      <c r="T94" s="238" t="s">
        <v>154</v>
      </c>
      <c r="U94" s="223">
        <v>0.13200000000000001</v>
      </c>
      <c r="V94" s="223">
        <f>ROUND(E94*U94,2)</f>
        <v>20.88</v>
      </c>
      <c r="W94" s="223"/>
      <c r="X94" s="223" t="s">
        <v>186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325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7" t="s">
        <v>330</v>
      </c>
      <c r="D95" s="253"/>
      <c r="E95" s="254">
        <v>158.19999999999999</v>
      </c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3"/>
      <c r="Z95" s="213"/>
      <c r="AA95" s="213"/>
      <c r="AB95" s="213"/>
      <c r="AC95" s="213"/>
      <c r="AD95" s="213"/>
      <c r="AE95" s="213"/>
      <c r="AF95" s="213"/>
      <c r="AG95" s="213" t="s">
        <v>209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49"/>
      <c r="D96" s="243"/>
      <c r="E96" s="243"/>
      <c r="F96" s="243"/>
      <c r="G96" s="24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3"/>
      <c r="Z96" s="213"/>
      <c r="AA96" s="213"/>
      <c r="AB96" s="213"/>
      <c r="AC96" s="213"/>
      <c r="AD96" s="213"/>
      <c r="AE96" s="213"/>
      <c r="AF96" s="213"/>
      <c r="AG96" s="213" t="s">
        <v>163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ht="22.5" outlineLevel="1" x14ac:dyDescent="0.2">
      <c r="A97" s="232">
        <v>18</v>
      </c>
      <c r="B97" s="233" t="s">
        <v>331</v>
      </c>
      <c r="C97" s="246" t="s">
        <v>332</v>
      </c>
      <c r="D97" s="234" t="s">
        <v>206</v>
      </c>
      <c r="E97" s="235">
        <v>53.88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21</v>
      </c>
      <c r="M97" s="237">
        <f>G97*(1+L97/100)</f>
        <v>0</v>
      </c>
      <c r="N97" s="237">
        <v>8.6319999999999994E-2</v>
      </c>
      <c r="O97" s="237">
        <f>ROUND(E97*N97,2)</f>
        <v>4.6500000000000004</v>
      </c>
      <c r="P97" s="237">
        <v>0</v>
      </c>
      <c r="Q97" s="237">
        <f>ROUND(E97*P97,2)</f>
        <v>0</v>
      </c>
      <c r="R97" s="237" t="s">
        <v>251</v>
      </c>
      <c r="S97" s="237" t="s">
        <v>154</v>
      </c>
      <c r="T97" s="238" t="s">
        <v>154</v>
      </c>
      <c r="U97" s="223">
        <v>0.7</v>
      </c>
      <c r="V97" s="223">
        <f>ROUND(E97*U97,2)</f>
        <v>37.72</v>
      </c>
      <c r="W97" s="223"/>
      <c r="X97" s="223" t="s">
        <v>186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187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8" t="s">
        <v>333</v>
      </c>
      <c r="D98" s="255"/>
      <c r="E98" s="255"/>
      <c r="F98" s="255"/>
      <c r="G98" s="255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3"/>
      <c r="Z98" s="213"/>
      <c r="AA98" s="213"/>
      <c r="AB98" s="213"/>
      <c r="AC98" s="213"/>
      <c r="AD98" s="213"/>
      <c r="AE98" s="213"/>
      <c r="AF98" s="213"/>
      <c r="AG98" s="213" t="s">
        <v>234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48" t="s">
        <v>334</v>
      </c>
      <c r="D99" s="241"/>
      <c r="E99" s="241"/>
      <c r="F99" s="241"/>
      <c r="G99" s="241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3"/>
      <c r="Z99" s="213"/>
      <c r="AA99" s="213"/>
      <c r="AB99" s="213"/>
      <c r="AC99" s="213"/>
      <c r="AD99" s="213"/>
      <c r="AE99" s="213"/>
      <c r="AF99" s="213"/>
      <c r="AG99" s="213" t="s">
        <v>159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48" t="s">
        <v>335</v>
      </c>
      <c r="D100" s="241"/>
      <c r="E100" s="241"/>
      <c r="F100" s="241"/>
      <c r="G100" s="241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159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7" t="s">
        <v>336</v>
      </c>
      <c r="D101" s="253"/>
      <c r="E101" s="254">
        <v>13.035</v>
      </c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209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7" t="s">
        <v>337</v>
      </c>
      <c r="D102" s="253"/>
      <c r="E102" s="254">
        <v>4.4400000000000004</v>
      </c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209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7" t="s">
        <v>338</v>
      </c>
      <c r="D103" s="253"/>
      <c r="E103" s="254">
        <v>4.08</v>
      </c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209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57" t="s">
        <v>339</v>
      </c>
      <c r="D104" s="253"/>
      <c r="E104" s="254">
        <v>1.425</v>
      </c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209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57" t="s">
        <v>340</v>
      </c>
      <c r="D105" s="253"/>
      <c r="E105" s="254">
        <v>8.8800000000000008</v>
      </c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209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7" t="s">
        <v>341</v>
      </c>
      <c r="D106" s="253"/>
      <c r="E106" s="254">
        <v>14.22</v>
      </c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209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7" t="s">
        <v>338</v>
      </c>
      <c r="D107" s="253"/>
      <c r="E107" s="254">
        <v>4.08</v>
      </c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209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7" t="s">
        <v>342</v>
      </c>
      <c r="D108" s="253"/>
      <c r="E108" s="254">
        <v>3.72</v>
      </c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209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49"/>
      <c r="D109" s="243"/>
      <c r="E109" s="243"/>
      <c r="F109" s="243"/>
      <c r="G109" s="24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163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32">
        <v>19</v>
      </c>
      <c r="B110" s="233" t="s">
        <v>343</v>
      </c>
      <c r="C110" s="246" t="s">
        <v>344</v>
      </c>
      <c r="D110" s="234" t="s">
        <v>345</v>
      </c>
      <c r="E110" s="235">
        <v>123.35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37">
        <v>4.3099999999999996E-3</v>
      </c>
      <c r="O110" s="237">
        <f>ROUND(E110*N110,2)</f>
        <v>0.53</v>
      </c>
      <c r="P110" s="237">
        <v>0</v>
      </c>
      <c r="Q110" s="237">
        <f>ROUND(E110*P110,2)</f>
        <v>0</v>
      </c>
      <c r="R110" s="237" t="s">
        <v>251</v>
      </c>
      <c r="S110" s="237" t="s">
        <v>154</v>
      </c>
      <c r="T110" s="238" t="s">
        <v>155</v>
      </c>
      <c r="U110" s="223">
        <v>0.18</v>
      </c>
      <c r="V110" s="223">
        <f>ROUND(E110*U110,2)</f>
        <v>22.2</v>
      </c>
      <c r="W110" s="223"/>
      <c r="X110" s="223" t="s">
        <v>186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187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47" t="s">
        <v>346</v>
      </c>
      <c r="D111" s="240"/>
      <c r="E111" s="240"/>
      <c r="F111" s="240"/>
      <c r="G111" s="240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3"/>
      <c r="Z111" s="213"/>
      <c r="AA111" s="213"/>
      <c r="AB111" s="213"/>
      <c r="AC111" s="213"/>
      <c r="AD111" s="213"/>
      <c r="AE111" s="213"/>
      <c r="AF111" s="213"/>
      <c r="AG111" s="213" t="s">
        <v>159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7" t="s">
        <v>300</v>
      </c>
      <c r="D112" s="253"/>
      <c r="E112" s="254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209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7" t="s">
        <v>347</v>
      </c>
      <c r="D113" s="253"/>
      <c r="E113" s="254">
        <v>115.95</v>
      </c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209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7" t="s">
        <v>348</v>
      </c>
      <c r="D114" s="253"/>
      <c r="E114" s="254">
        <v>7.4</v>
      </c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209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49"/>
      <c r="D115" s="243"/>
      <c r="E115" s="243"/>
      <c r="F115" s="243"/>
      <c r="G115" s="24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163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32">
        <v>20</v>
      </c>
      <c r="B116" s="233" t="s">
        <v>349</v>
      </c>
      <c r="C116" s="246" t="s">
        <v>350</v>
      </c>
      <c r="D116" s="234" t="s">
        <v>206</v>
      </c>
      <c r="E116" s="235">
        <v>739.58500000000004</v>
      </c>
      <c r="F116" s="236"/>
      <c r="G116" s="237">
        <f>ROUND(E116*F116,2)</f>
        <v>0</v>
      </c>
      <c r="H116" s="236"/>
      <c r="I116" s="237">
        <f>ROUND(E116*H116,2)</f>
        <v>0</v>
      </c>
      <c r="J116" s="236"/>
      <c r="K116" s="237">
        <f>ROUND(E116*J116,2)</f>
        <v>0</v>
      </c>
      <c r="L116" s="237">
        <v>21</v>
      </c>
      <c r="M116" s="237">
        <f>G116*(1+L116/100)</f>
        <v>0</v>
      </c>
      <c r="N116" s="237">
        <v>4.4139999999999999E-2</v>
      </c>
      <c r="O116" s="237">
        <f>ROUND(E116*N116,2)</f>
        <v>32.65</v>
      </c>
      <c r="P116" s="237">
        <v>0</v>
      </c>
      <c r="Q116" s="237">
        <f>ROUND(E116*P116,2)</f>
        <v>0</v>
      </c>
      <c r="R116" s="237" t="s">
        <v>270</v>
      </c>
      <c r="S116" s="237" t="s">
        <v>154</v>
      </c>
      <c r="T116" s="238" t="s">
        <v>154</v>
      </c>
      <c r="U116" s="223">
        <v>0.6</v>
      </c>
      <c r="V116" s="223">
        <f>ROUND(E116*U116,2)</f>
        <v>443.75</v>
      </c>
      <c r="W116" s="223"/>
      <c r="X116" s="223" t="s">
        <v>186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187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7" t="s">
        <v>351</v>
      </c>
      <c r="D117" s="253"/>
      <c r="E117" s="254">
        <v>102.44</v>
      </c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209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7" t="s">
        <v>352</v>
      </c>
      <c r="D118" s="253"/>
      <c r="E118" s="254">
        <v>294.07600000000002</v>
      </c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209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7" t="s">
        <v>353</v>
      </c>
      <c r="D119" s="253"/>
      <c r="E119" s="254">
        <v>303.37200000000001</v>
      </c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209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57" t="s">
        <v>354</v>
      </c>
      <c r="D120" s="253"/>
      <c r="E120" s="254">
        <v>39.697000000000003</v>
      </c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3"/>
      <c r="Z120" s="213"/>
      <c r="AA120" s="213"/>
      <c r="AB120" s="213"/>
      <c r="AC120" s="213"/>
      <c r="AD120" s="213"/>
      <c r="AE120" s="213"/>
      <c r="AF120" s="213"/>
      <c r="AG120" s="213" t="s">
        <v>209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49"/>
      <c r="D121" s="243"/>
      <c r="E121" s="243"/>
      <c r="F121" s="243"/>
      <c r="G121" s="24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163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22.5" outlineLevel="1" x14ac:dyDescent="0.2">
      <c r="A122" s="232">
        <v>21</v>
      </c>
      <c r="B122" s="233" t="s">
        <v>355</v>
      </c>
      <c r="C122" s="246" t="s">
        <v>356</v>
      </c>
      <c r="D122" s="234" t="s">
        <v>206</v>
      </c>
      <c r="E122" s="235">
        <v>739.58500000000004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21</v>
      </c>
      <c r="M122" s="237">
        <f>G122*(1+L122/100)</f>
        <v>0</v>
      </c>
      <c r="N122" s="237">
        <v>6.5799999999999999E-3</v>
      </c>
      <c r="O122" s="237">
        <f>ROUND(E122*N122,2)</f>
        <v>4.87</v>
      </c>
      <c r="P122" s="237">
        <v>0</v>
      </c>
      <c r="Q122" s="237">
        <f>ROUND(E122*P122,2)</f>
        <v>0</v>
      </c>
      <c r="R122" s="237" t="s">
        <v>270</v>
      </c>
      <c r="S122" s="237" t="s">
        <v>154</v>
      </c>
      <c r="T122" s="238" t="s">
        <v>239</v>
      </c>
      <c r="U122" s="223">
        <v>0.32</v>
      </c>
      <c r="V122" s="223">
        <f>ROUND(E122*U122,2)</f>
        <v>236.67</v>
      </c>
      <c r="W122" s="223"/>
      <c r="X122" s="223" t="s">
        <v>186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325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ht="22.5" outlineLevel="1" x14ac:dyDescent="0.2">
      <c r="A123" s="220"/>
      <c r="B123" s="221"/>
      <c r="C123" s="258" t="s">
        <v>357</v>
      </c>
      <c r="D123" s="255"/>
      <c r="E123" s="255"/>
      <c r="F123" s="255"/>
      <c r="G123" s="255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234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39" t="str">
        <f>C123</f>
        <v>na rovném povrchu vnitřních stěn, pilířů, svislých panelových konstrukcí, s nejnutnějším obroušením podkladu (pemzou apod.) a oprášením,</v>
      </c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7" t="s">
        <v>358</v>
      </c>
      <c r="D124" s="253"/>
      <c r="E124" s="254">
        <v>739.58500000000004</v>
      </c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209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49"/>
      <c r="D125" s="243"/>
      <c r="E125" s="243"/>
      <c r="F125" s="243"/>
      <c r="G125" s="24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163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32">
        <v>22</v>
      </c>
      <c r="B126" s="233" t="s">
        <v>359</v>
      </c>
      <c r="C126" s="246" t="s">
        <v>360</v>
      </c>
      <c r="D126" s="234" t="s">
        <v>345</v>
      </c>
      <c r="E126" s="235">
        <v>110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21</v>
      </c>
      <c r="M126" s="237">
        <f>G126*(1+L126/100)</f>
        <v>0</v>
      </c>
      <c r="N126" s="237">
        <v>0</v>
      </c>
      <c r="O126" s="237">
        <f>ROUND(E126*N126,2)</f>
        <v>0</v>
      </c>
      <c r="P126" s="237">
        <v>0</v>
      </c>
      <c r="Q126" s="237">
        <f>ROUND(E126*P126,2)</f>
        <v>0</v>
      </c>
      <c r="R126" s="237" t="s">
        <v>270</v>
      </c>
      <c r="S126" s="237" t="s">
        <v>154</v>
      </c>
      <c r="T126" s="238" t="s">
        <v>154</v>
      </c>
      <c r="U126" s="223">
        <v>0</v>
      </c>
      <c r="V126" s="223">
        <f>ROUND(E126*U126,2)</f>
        <v>0</v>
      </c>
      <c r="W126" s="223"/>
      <c r="X126" s="223" t="s">
        <v>186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187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58" t="s">
        <v>361</v>
      </c>
      <c r="D127" s="255"/>
      <c r="E127" s="255"/>
      <c r="F127" s="255"/>
      <c r="G127" s="255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234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39" t="str">
        <f>C127</f>
        <v>omítka vápenocementová, strojně nebo ručně nanášená v podlaží i ve schodišti na jakýkoliv druh podkladu, kompletní souvrství</v>
      </c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49"/>
      <c r="D128" s="243"/>
      <c r="E128" s="243"/>
      <c r="F128" s="243"/>
      <c r="G128" s="24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163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ht="22.5" outlineLevel="1" x14ac:dyDescent="0.2">
      <c r="A129" s="232">
        <v>23</v>
      </c>
      <c r="B129" s="233" t="s">
        <v>362</v>
      </c>
      <c r="C129" s="246" t="s">
        <v>363</v>
      </c>
      <c r="D129" s="234" t="s">
        <v>206</v>
      </c>
      <c r="E129" s="235">
        <v>739.58500000000004</v>
      </c>
      <c r="F129" s="236"/>
      <c r="G129" s="237">
        <f>ROUND(E129*F129,2)</f>
        <v>0</v>
      </c>
      <c r="H129" s="236"/>
      <c r="I129" s="237">
        <f>ROUND(E129*H129,2)</f>
        <v>0</v>
      </c>
      <c r="J129" s="236"/>
      <c r="K129" s="237">
        <f>ROUND(E129*J129,2)</f>
        <v>0</v>
      </c>
      <c r="L129" s="237">
        <v>21</v>
      </c>
      <c r="M129" s="237">
        <f>G129*(1+L129/100)</f>
        <v>0</v>
      </c>
      <c r="N129" s="237">
        <v>3.6700000000000001E-3</v>
      </c>
      <c r="O129" s="237">
        <f>ROUND(E129*N129,2)</f>
        <v>2.71</v>
      </c>
      <c r="P129" s="237">
        <v>0</v>
      </c>
      <c r="Q129" s="237">
        <f>ROUND(E129*P129,2)</f>
        <v>0</v>
      </c>
      <c r="R129" s="237" t="s">
        <v>270</v>
      </c>
      <c r="S129" s="237" t="s">
        <v>154</v>
      </c>
      <c r="T129" s="238" t="s">
        <v>154</v>
      </c>
      <c r="U129" s="223">
        <v>0.36</v>
      </c>
      <c r="V129" s="223">
        <f>ROUND(E129*U129,2)</f>
        <v>266.25</v>
      </c>
      <c r="W129" s="223"/>
      <c r="X129" s="223" t="s">
        <v>186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325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57" t="s">
        <v>312</v>
      </c>
      <c r="D130" s="253"/>
      <c r="E130" s="254">
        <v>739.58500000000004</v>
      </c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209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49"/>
      <c r="D131" s="243"/>
      <c r="E131" s="243"/>
      <c r="F131" s="243"/>
      <c r="G131" s="24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3"/>
      <c r="Z131" s="213"/>
      <c r="AA131" s="213"/>
      <c r="AB131" s="213"/>
      <c r="AC131" s="213"/>
      <c r="AD131" s="213"/>
      <c r="AE131" s="213"/>
      <c r="AF131" s="213"/>
      <c r="AG131" s="213" t="s">
        <v>163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32">
        <v>24</v>
      </c>
      <c r="B132" s="233" t="s">
        <v>364</v>
      </c>
      <c r="C132" s="246" t="s">
        <v>365</v>
      </c>
      <c r="D132" s="234" t="s">
        <v>206</v>
      </c>
      <c r="E132" s="235">
        <v>30.465</v>
      </c>
      <c r="F132" s="236"/>
      <c r="G132" s="237">
        <f>ROUND(E132*F132,2)</f>
        <v>0</v>
      </c>
      <c r="H132" s="236"/>
      <c r="I132" s="237">
        <f>ROUND(E132*H132,2)</f>
        <v>0</v>
      </c>
      <c r="J132" s="236"/>
      <c r="K132" s="237">
        <f>ROUND(E132*J132,2)</f>
        <v>0</v>
      </c>
      <c r="L132" s="237">
        <v>21</v>
      </c>
      <c r="M132" s="237">
        <f>G132*(1+L132/100)</f>
        <v>0</v>
      </c>
      <c r="N132" s="237">
        <v>4.8329999999999998E-2</v>
      </c>
      <c r="O132" s="237">
        <f>ROUND(E132*N132,2)</f>
        <v>1.47</v>
      </c>
      <c r="P132" s="237">
        <v>0</v>
      </c>
      <c r="Q132" s="237">
        <f>ROUND(E132*P132,2)</f>
        <v>0</v>
      </c>
      <c r="R132" s="237" t="s">
        <v>251</v>
      </c>
      <c r="S132" s="237" t="s">
        <v>154</v>
      </c>
      <c r="T132" s="238" t="s">
        <v>154</v>
      </c>
      <c r="U132" s="223">
        <v>0.42480000000000001</v>
      </c>
      <c r="V132" s="223">
        <f>ROUND(E132*U132,2)</f>
        <v>12.94</v>
      </c>
      <c r="W132" s="223"/>
      <c r="X132" s="223" t="s">
        <v>186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187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58" t="s">
        <v>366</v>
      </c>
      <c r="D133" s="255"/>
      <c r="E133" s="255"/>
      <c r="F133" s="255"/>
      <c r="G133" s="255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234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7" t="s">
        <v>300</v>
      </c>
      <c r="D134" s="253"/>
      <c r="E134" s="254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209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7" t="s">
        <v>367</v>
      </c>
      <c r="D135" s="253"/>
      <c r="E135" s="254">
        <v>28.21</v>
      </c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209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7" t="s">
        <v>368</v>
      </c>
      <c r="D136" s="253"/>
      <c r="E136" s="254">
        <v>2.25</v>
      </c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209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49"/>
      <c r="D137" s="243"/>
      <c r="E137" s="243"/>
      <c r="F137" s="243"/>
      <c r="G137" s="24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163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x14ac:dyDescent="0.2">
      <c r="A138" s="226" t="s">
        <v>149</v>
      </c>
      <c r="B138" s="227" t="s">
        <v>75</v>
      </c>
      <c r="C138" s="245" t="s">
        <v>76</v>
      </c>
      <c r="D138" s="228"/>
      <c r="E138" s="229"/>
      <c r="F138" s="230"/>
      <c r="G138" s="230">
        <f>SUMIF(AG139:AG155,"&lt;&gt;NOR",G139:G155)</f>
        <v>0</v>
      </c>
      <c r="H138" s="230"/>
      <c r="I138" s="230">
        <f>SUM(I139:I155)</f>
        <v>0</v>
      </c>
      <c r="J138" s="230"/>
      <c r="K138" s="230">
        <f>SUM(K139:K155)</f>
        <v>0</v>
      </c>
      <c r="L138" s="230"/>
      <c r="M138" s="230">
        <f>SUM(M139:M155)</f>
        <v>0</v>
      </c>
      <c r="N138" s="230"/>
      <c r="O138" s="230">
        <f>SUM(O139:O155)</f>
        <v>0.96</v>
      </c>
      <c r="P138" s="230"/>
      <c r="Q138" s="230">
        <f>SUM(Q139:Q155)</f>
        <v>0</v>
      </c>
      <c r="R138" s="230"/>
      <c r="S138" s="230"/>
      <c r="T138" s="231"/>
      <c r="U138" s="225"/>
      <c r="V138" s="225">
        <f>SUM(V139:V155)</f>
        <v>21.08</v>
      </c>
      <c r="W138" s="225"/>
      <c r="X138" s="225"/>
      <c r="AG138" t="s">
        <v>150</v>
      </c>
    </row>
    <row r="139" spans="1:60" outlineLevel="1" x14ac:dyDescent="0.2">
      <c r="A139" s="232">
        <v>25</v>
      </c>
      <c r="B139" s="233" t="s">
        <v>369</v>
      </c>
      <c r="C139" s="246" t="s">
        <v>370</v>
      </c>
      <c r="D139" s="234" t="s">
        <v>345</v>
      </c>
      <c r="E139" s="235">
        <v>44.7</v>
      </c>
      <c r="F139" s="236"/>
      <c r="G139" s="237">
        <f>ROUND(E139*F139,2)</f>
        <v>0</v>
      </c>
      <c r="H139" s="236"/>
      <c r="I139" s="237">
        <f>ROUND(E139*H139,2)</f>
        <v>0</v>
      </c>
      <c r="J139" s="236"/>
      <c r="K139" s="237">
        <f>ROUND(E139*J139,2)</f>
        <v>0</v>
      </c>
      <c r="L139" s="237">
        <v>21</v>
      </c>
      <c r="M139" s="237">
        <f>G139*(1+L139/100)</f>
        <v>0</v>
      </c>
      <c r="N139" s="237">
        <v>2.1000000000000001E-2</v>
      </c>
      <c r="O139" s="237">
        <f>ROUND(E139*N139,2)</f>
        <v>0.94</v>
      </c>
      <c r="P139" s="237">
        <v>0</v>
      </c>
      <c r="Q139" s="237">
        <f>ROUND(E139*P139,2)</f>
        <v>0</v>
      </c>
      <c r="R139" s="237" t="s">
        <v>251</v>
      </c>
      <c r="S139" s="237" t="s">
        <v>154</v>
      </c>
      <c r="T139" s="238" t="s">
        <v>154</v>
      </c>
      <c r="U139" s="223">
        <v>0.18</v>
      </c>
      <c r="V139" s="223">
        <f>ROUND(E139*U139,2)</f>
        <v>8.0500000000000007</v>
      </c>
      <c r="W139" s="223"/>
      <c r="X139" s="223" t="s">
        <v>186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371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58" t="s">
        <v>372</v>
      </c>
      <c r="D140" s="255"/>
      <c r="E140" s="255"/>
      <c r="F140" s="255"/>
      <c r="G140" s="255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234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48" t="s">
        <v>373</v>
      </c>
      <c r="D141" s="241"/>
      <c r="E141" s="241"/>
      <c r="F141" s="241"/>
      <c r="G141" s="241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13"/>
      <c r="Z141" s="213"/>
      <c r="AA141" s="213"/>
      <c r="AB141" s="213"/>
      <c r="AC141" s="213"/>
      <c r="AD141" s="213"/>
      <c r="AE141" s="213"/>
      <c r="AF141" s="213"/>
      <c r="AG141" s="213" t="s">
        <v>159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7" t="s">
        <v>300</v>
      </c>
      <c r="D142" s="253"/>
      <c r="E142" s="254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209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57" t="s">
        <v>374</v>
      </c>
      <c r="D143" s="253"/>
      <c r="E143" s="254">
        <v>26.7</v>
      </c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209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57" t="s">
        <v>375</v>
      </c>
      <c r="D144" s="253"/>
      <c r="E144" s="254">
        <v>18</v>
      </c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209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49"/>
      <c r="D145" s="243"/>
      <c r="E145" s="243"/>
      <c r="F145" s="243"/>
      <c r="G145" s="24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13"/>
      <c r="Z145" s="213"/>
      <c r="AA145" s="213"/>
      <c r="AB145" s="213"/>
      <c r="AC145" s="213"/>
      <c r="AD145" s="213"/>
      <c r="AE145" s="213"/>
      <c r="AF145" s="213"/>
      <c r="AG145" s="213" t="s">
        <v>163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32">
        <v>26</v>
      </c>
      <c r="B146" s="233" t="s">
        <v>376</v>
      </c>
      <c r="C146" s="246" t="s">
        <v>377</v>
      </c>
      <c r="D146" s="234" t="s">
        <v>206</v>
      </c>
      <c r="E146" s="235">
        <v>162.9</v>
      </c>
      <c r="F146" s="236"/>
      <c r="G146" s="237">
        <f>ROUND(E146*F146,2)</f>
        <v>0</v>
      </c>
      <c r="H146" s="236"/>
      <c r="I146" s="237">
        <f>ROUND(E146*H146,2)</f>
        <v>0</v>
      </c>
      <c r="J146" s="236"/>
      <c r="K146" s="237">
        <f>ROUND(E146*J146,2)</f>
        <v>0</v>
      </c>
      <c r="L146" s="237">
        <v>21</v>
      </c>
      <c r="M146" s="237">
        <f>G146*(1+L146/100)</f>
        <v>0</v>
      </c>
      <c r="N146" s="237">
        <v>1E-4</v>
      </c>
      <c r="O146" s="237">
        <f>ROUND(E146*N146,2)</f>
        <v>0.02</v>
      </c>
      <c r="P146" s="237">
        <v>0</v>
      </c>
      <c r="Q146" s="237">
        <f>ROUND(E146*P146,2)</f>
        <v>0</v>
      </c>
      <c r="R146" s="237"/>
      <c r="S146" s="237" t="s">
        <v>185</v>
      </c>
      <c r="T146" s="238" t="s">
        <v>154</v>
      </c>
      <c r="U146" s="223">
        <v>0.08</v>
      </c>
      <c r="V146" s="223">
        <f>ROUND(E146*U146,2)</f>
        <v>13.03</v>
      </c>
      <c r="W146" s="223"/>
      <c r="X146" s="223" t="s">
        <v>186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187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7" t="s">
        <v>378</v>
      </c>
      <c r="D147" s="253"/>
      <c r="E147" s="254">
        <v>40.424999999999997</v>
      </c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209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57" t="s">
        <v>379</v>
      </c>
      <c r="D148" s="253"/>
      <c r="E148" s="254">
        <v>13.2</v>
      </c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13"/>
      <c r="Z148" s="213"/>
      <c r="AA148" s="213"/>
      <c r="AB148" s="213"/>
      <c r="AC148" s="213"/>
      <c r="AD148" s="213"/>
      <c r="AE148" s="213"/>
      <c r="AF148" s="213"/>
      <c r="AG148" s="213" t="s">
        <v>209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57" t="s">
        <v>380</v>
      </c>
      <c r="D149" s="253"/>
      <c r="E149" s="254">
        <v>11.4</v>
      </c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13"/>
      <c r="Z149" s="213"/>
      <c r="AA149" s="213"/>
      <c r="AB149" s="213"/>
      <c r="AC149" s="213"/>
      <c r="AD149" s="213"/>
      <c r="AE149" s="213"/>
      <c r="AF149" s="213"/>
      <c r="AG149" s="213" t="s">
        <v>209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7" t="s">
        <v>381</v>
      </c>
      <c r="D150" s="253"/>
      <c r="E150" s="254">
        <v>5.415</v>
      </c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209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57" t="s">
        <v>382</v>
      </c>
      <c r="D151" s="253"/>
      <c r="E151" s="254">
        <v>26.4</v>
      </c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209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7" t="s">
        <v>383</v>
      </c>
      <c r="D152" s="253"/>
      <c r="E152" s="254">
        <v>45.54</v>
      </c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209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57" t="s">
        <v>380</v>
      </c>
      <c r="D153" s="253"/>
      <c r="E153" s="254">
        <v>11.4</v>
      </c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13"/>
      <c r="Z153" s="213"/>
      <c r="AA153" s="213"/>
      <c r="AB153" s="213"/>
      <c r="AC153" s="213"/>
      <c r="AD153" s="213"/>
      <c r="AE153" s="213"/>
      <c r="AF153" s="213"/>
      <c r="AG153" s="213" t="s">
        <v>209</v>
      </c>
      <c r="AH153" s="213">
        <v>0</v>
      </c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57" t="s">
        <v>384</v>
      </c>
      <c r="D154" s="253"/>
      <c r="E154" s="254">
        <v>9.1199999999999992</v>
      </c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209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49"/>
      <c r="D155" s="243"/>
      <c r="E155" s="243"/>
      <c r="F155" s="243"/>
      <c r="G155" s="24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163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x14ac:dyDescent="0.2">
      <c r="A156" s="226" t="s">
        <v>149</v>
      </c>
      <c r="B156" s="227" t="s">
        <v>77</v>
      </c>
      <c r="C156" s="245" t="s">
        <v>78</v>
      </c>
      <c r="D156" s="228"/>
      <c r="E156" s="229"/>
      <c r="F156" s="230"/>
      <c r="G156" s="230">
        <f>SUMIF(AG157:AG167,"&lt;&gt;NOR",G157:G167)</f>
        <v>0</v>
      </c>
      <c r="H156" s="230"/>
      <c r="I156" s="230">
        <f>SUM(I157:I167)</f>
        <v>0</v>
      </c>
      <c r="J156" s="230"/>
      <c r="K156" s="230">
        <f>SUM(K157:K167)</f>
        <v>0</v>
      </c>
      <c r="L156" s="230"/>
      <c r="M156" s="230">
        <f>SUM(M157:M167)</f>
        <v>0</v>
      </c>
      <c r="N156" s="230"/>
      <c r="O156" s="230">
        <f>SUM(O157:O167)</f>
        <v>1.24</v>
      </c>
      <c r="P156" s="230"/>
      <c r="Q156" s="230">
        <f>SUM(Q157:Q167)</f>
        <v>0</v>
      </c>
      <c r="R156" s="230"/>
      <c r="S156" s="230"/>
      <c r="T156" s="231"/>
      <c r="U156" s="225"/>
      <c r="V156" s="225">
        <f>SUM(V157:V167)</f>
        <v>34.119999999999997</v>
      </c>
      <c r="W156" s="225"/>
      <c r="X156" s="225"/>
      <c r="AG156" t="s">
        <v>150</v>
      </c>
    </row>
    <row r="157" spans="1:60" ht="22.5" outlineLevel="1" x14ac:dyDescent="0.2">
      <c r="A157" s="232">
        <v>27</v>
      </c>
      <c r="B157" s="233" t="s">
        <v>385</v>
      </c>
      <c r="C157" s="246" t="s">
        <v>386</v>
      </c>
      <c r="D157" s="234" t="s">
        <v>250</v>
      </c>
      <c r="E157" s="235">
        <v>22</v>
      </c>
      <c r="F157" s="236"/>
      <c r="G157" s="237">
        <f>ROUND(E157*F157,2)</f>
        <v>0</v>
      </c>
      <c r="H157" s="236"/>
      <c r="I157" s="237">
        <f>ROUND(E157*H157,2)</f>
        <v>0</v>
      </c>
      <c r="J157" s="236"/>
      <c r="K157" s="237">
        <f>ROUND(E157*J157,2)</f>
        <v>0</v>
      </c>
      <c r="L157" s="237">
        <v>21</v>
      </c>
      <c r="M157" s="237">
        <f>G157*(1+L157/100)</f>
        <v>0</v>
      </c>
      <c r="N157" s="237">
        <v>4.41E-2</v>
      </c>
      <c r="O157" s="237">
        <f>ROUND(E157*N157,2)</f>
        <v>0.97</v>
      </c>
      <c r="P157" s="237">
        <v>0</v>
      </c>
      <c r="Q157" s="237">
        <f>ROUND(E157*P157,2)</f>
        <v>0</v>
      </c>
      <c r="R157" s="237" t="s">
        <v>270</v>
      </c>
      <c r="S157" s="237" t="s">
        <v>154</v>
      </c>
      <c r="T157" s="238" t="s">
        <v>154</v>
      </c>
      <c r="U157" s="223">
        <v>1.17</v>
      </c>
      <c r="V157" s="223">
        <f>ROUND(E157*U157,2)</f>
        <v>25.74</v>
      </c>
      <c r="W157" s="223"/>
      <c r="X157" s="223" t="s">
        <v>186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187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8" t="s">
        <v>387</v>
      </c>
      <c r="D158" s="255"/>
      <c r="E158" s="255"/>
      <c r="F158" s="255"/>
      <c r="G158" s="255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234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7" t="s">
        <v>388</v>
      </c>
      <c r="D159" s="253"/>
      <c r="E159" s="254">
        <v>22</v>
      </c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209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49"/>
      <c r="D160" s="243"/>
      <c r="E160" s="243"/>
      <c r="F160" s="243"/>
      <c r="G160" s="24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163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ht="22.5" outlineLevel="1" x14ac:dyDescent="0.2">
      <c r="A161" s="232">
        <v>28</v>
      </c>
      <c r="B161" s="233" t="s">
        <v>389</v>
      </c>
      <c r="C161" s="246" t="s">
        <v>390</v>
      </c>
      <c r="D161" s="234" t="s">
        <v>250</v>
      </c>
      <c r="E161" s="235">
        <v>4</v>
      </c>
      <c r="F161" s="236"/>
      <c r="G161" s="237">
        <f>ROUND(E161*F161,2)</f>
        <v>0</v>
      </c>
      <c r="H161" s="236"/>
      <c r="I161" s="237">
        <f>ROUND(E161*H161,2)</f>
        <v>0</v>
      </c>
      <c r="J161" s="236"/>
      <c r="K161" s="237">
        <f>ROUND(E161*J161,2)</f>
        <v>0</v>
      </c>
      <c r="L161" s="237">
        <v>21</v>
      </c>
      <c r="M161" s="237">
        <f>G161*(1+L161/100)</f>
        <v>0</v>
      </c>
      <c r="N161" s="237">
        <v>6.0299999999999999E-2</v>
      </c>
      <c r="O161" s="237">
        <f>ROUND(E161*N161,2)</f>
        <v>0.24</v>
      </c>
      <c r="P161" s="237">
        <v>0</v>
      </c>
      <c r="Q161" s="237">
        <f>ROUND(E161*P161,2)</f>
        <v>0</v>
      </c>
      <c r="R161" s="237" t="s">
        <v>270</v>
      </c>
      <c r="S161" s="237" t="s">
        <v>154</v>
      </c>
      <c r="T161" s="238" t="s">
        <v>154</v>
      </c>
      <c r="U161" s="223">
        <v>1.63</v>
      </c>
      <c r="V161" s="223">
        <f>ROUND(E161*U161,2)</f>
        <v>6.52</v>
      </c>
      <c r="W161" s="223"/>
      <c r="X161" s="223" t="s">
        <v>186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187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58" t="s">
        <v>387</v>
      </c>
      <c r="D162" s="255"/>
      <c r="E162" s="255"/>
      <c r="F162" s="255"/>
      <c r="G162" s="255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234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57" t="s">
        <v>70</v>
      </c>
      <c r="D163" s="253"/>
      <c r="E163" s="254">
        <v>4</v>
      </c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3"/>
      <c r="Z163" s="213"/>
      <c r="AA163" s="213"/>
      <c r="AB163" s="213"/>
      <c r="AC163" s="213"/>
      <c r="AD163" s="213"/>
      <c r="AE163" s="213"/>
      <c r="AF163" s="213"/>
      <c r="AG163" s="213" t="s">
        <v>209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49"/>
      <c r="D164" s="243"/>
      <c r="E164" s="243"/>
      <c r="F164" s="243"/>
      <c r="G164" s="24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3"/>
      <c r="Z164" s="213"/>
      <c r="AA164" s="213"/>
      <c r="AB164" s="213"/>
      <c r="AC164" s="213"/>
      <c r="AD164" s="213"/>
      <c r="AE164" s="213"/>
      <c r="AF164" s="213"/>
      <c r="AG164" s="213" t="s">
        <v>163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ht="56.25" outlineLevel="1" x14ac:dyDescent="0.2">
      <c r="A165" s="232">
        <v>29</v>
      </c>
      <c r="B165" s="233" t="s">
        <v>391</v>
      </c>
      <c r="C165" s="246" t="s">
        <v>392</v>
      </c>
      <c r="D165" s="234" t="s">
        <v>250</v>
      </c>
      <c r="E165" s="235">
        <v>1</v>
      </c>
      <c r="F165" s="236"/>
      <c r="G165" s="237">
        <f>ROUND(E165*F165,2)</f>
        <v>0</v>
      </c>
      <c r="H165" s="236"/>
      <c r="I165" s="237">
        <f>ROUND(E165*H165,2)</f>
        <v>0</v>
      </c>
      <c r="J165" s="236"/>
      <c r="K165" s="237">
        <f>ROUND(E165*J165,2)</f>
        <v>0</v>
      </c>
      <c r="L165" s="237">
        <v>21</v>
      </c>
      <c r="M165" s="237">
        <f>G165*(1+L165/100)</f>
        <v>0</v>
      </c>
      <c r="N165" s="237">
        <v>2.9770000000000001E-2</v>
      </c>
      <c r="O165" s="237">
        <f>ROUND(E165*N165,2)</f>
        <v>0.03</v>
      </c>
      <c r="P165" s="237">
        <v>0</v>
      </c>
      <c r="Q165" s="237">
        <f>ROUND(E165*P165,2)</f>
        <v>0</v>
      </c>
      <c r="R165" s="237" t="s">
        <v>270</v>
      </c>
      <c r="S165" s="237" t="s">
        <v>154</v>
      </c>
      <c r="T165" s="238" t="s">
        <v>154</v>
      </c>
      <c r="U165" s="223">
        <v>1.86</v>
      </c>
      <c r="V165" s="223">
        <f>ROUND(E165*U165,2)</f>
        <v>1.86</v>
      </c>
      <c r="W165" s="223"/>
      <c r="X165" s="223" t="s">
        <v>186</v>
      </c>
      <c r="Y165" s="213"/>
      <c r="Z165" s="213"/>
      <c r="AA165" s="213"/>
      <c r="AB165" s="213"/>
      <c r="AC165" s="213"/>
      <c r="AD165" s="213"/>
      <c r="AE165" s="213"/>
      <c r="AF165" s="213"/>
      <c r="AG165" s="213" t="s">
        <v>187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57" t="s">
        <v>393</v>
      </c>
      <c r="D166" s="253"/>
      <c r="E166" s="254">
        <v>1</v>
      </c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13"/>
      <c r="Z166" s="213"/>
      <c r="AA166" s="213"/>
      <c r="AB166" s="213"/>
      <c r="AC166" s="213"/>
      <c r="AD166" s="213"/>
      <c r="AE166" s="213"/>
      <c r="AF166" s="213"/>
      <c r="AG166" s="213" t="s">
        <v>209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49"/>
      <c r="D167" s="243"/>
      <c r="E167" s="243"/>
      <c r="F167" s="243"/>
      <c r="G167" s="24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13"/>
      <c r="Z167" s="213"/>
      <c r="AA167" s="213"/>
      <c r="AB167" s="213"/>
      <c r="AC167" s="213"/>
      <c r="AD167" s="213"/>
      <c r="AE167" s="213"/>
      <c r="AF167" s="213"/>
      <c r="AG167" s="213" t="s">
        <v>163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x14ac:dyDescent="0.2">
      <c r="A168" s="226" t="s">
        <v>149</v>
      </c>
      <c r="B168" s="227" t="s">
        <v>79</v>
      </c>
      <c r="C168" s="245" t="s">
        <v>80</v>
      </c>
      <c r="D168" s="228"/>
      <c r="E168" s="229"/>
      <c r="F168" s="230"/>
      <c r="G168" s="230">
        <f>SUMIF(AG169:AG173,"&lt;&gt;NOR",G169:G173)</f>
        <v>0</v>
      </c>
      <c r="H168" s="230"/>
      <c r="I168" s="230">
        <f>SUM(I169:I173)</f>
        <v>0</v>
      </c>
      <c r="J168" s="230"/>
      <c r="K168" s="230">
        <f>SUM(K169:K173)</f>
        <v>0</v>
      </c>
      <c r="L168" s="230"/>
      <c r="M168" s="230">
        <f>SUM(M169:M173)</f>
        <v>0</v>
      </c>
      <c r="N168" s="230"/>
      <c r="O168" s="230">
        <f>SUM(O169:O173)</f>
        <v>6.31</v>
      </c>
      <c r="P168" s="230"/>
      <c r="Q168" s="230">
        <f>SUM(Q169:Q173)</f>
        <v>0</v>
      </c>
      <c r="R168" s="230"/>
      <c r="S168" s="230"/>
      <c r="T168" s="231"/>
      <c r="U168" s="225"/>
      <c r="V168" s="225">
        <f>SUM(V169:V173)</f>
        <v>277.17</v>
      </c>
      <c r="W168" s="225"/>
      <c r="X168" s="225"/>
      <c r="AG168" t="s">
        <v>150</v>
      </c>
    </row>
    <row r="169" spans="1:60" outlineLevel="1" x14ac:dyDescent="0.2">
      <c r="A169" s="232">
        <v>30</v>
      </c>
      <c r="B169" s="233" t="s">
        <v>394</v>
      </c>
      <c r="C169" s="246" t="s">
        <v>395</v>
      </c>
      <c r="D169" s="234" t="s">
        <v>206</v>
      </c>
      <c r="E169" s="235">
        <v>1066.05</v>
      </c>
      <c r="F169" s="236"/>
      <c r="G169" s="237">
        <f>ROUND(E169*F169,2)</f>
        <v>0</v>
      </c>
      <c r="H169" s="236"/>
      <c r="I169" s="237">
        <f>ROUND(E169*H169,2)</f>
        <v>0</v>
      </c>
      <c r="J169" s="236"/>
      <c r="K169" s="237">
        <f>ROUND(E169*J169,2)</f>
        <v>0</v>
      </c>
      <c r="L169" s="237">
        <v>21</v>
      </c>
      <c r="M169" s="237">
        <f>G169*(1+L169/100)</f>
        <v>0</v>
      </c>
      <c r="N169" s="237">
        <v>5.9199999999999999E-3</v>
      </c>
      <c r="O169" s="237">
        <f>ROUND(E169*N169,2)</f>
        <v>6.31</v>
      </c>
      <c r="P169" s="237">
        <v>0</v>
      </c>
      <c r="Q169" s="237">
        <f>ROUND(E169*P169,2)</f>
        <v>0</v>
      </c>
      <c r="R169" s="237" t="s">
        <v>207</v>
      </c>
      <c r="S169" s="237" t="s">
        <v>154</v>
      </c>
      <c r="T169" s="238" t="s">
        <v>154</v>
      </c>
      <c r="U169" s="223">
        <v>0.26</v>
      </c>
      <c r="V169" s="223">
        <f>ROUND(E169*U169,2)</f>
        <v>277.17</v>
      </c>
      <c r="W169" s="223"/>
      <c r="X169" s="223" t="s">
        <v>186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325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7" t="s">
        <v>396</v>
      </c>
      <c r="D170" s="253"/>
      <c r="E170" s="254">
        <v>351.8</v>
      </c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3"/>
      <c r="Z170" s="213"/>
      <c r="AA170" s="213"/>
      <c r="AB170" s="213"/>
      <c r="AC170" s="213"/>
      <c r="AD170" s="213"/>
      <c r="AE170" s="213"/>
      <c r="AF170" s="213"/>
      <c r="AG170" s="213" t="s">
        <v>209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7" t="s">
        <v>397</v>
      </c>
      <c r="D171" s="253"/>
      <c r="E171" s="254">
        <v>352.27</v>
      </c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13"/>
      <c r="Z171" s="213"/>
      <c r="AA171" s="213"/>
      <c r="AB171" s="213"/>
      <c r="AC171" s="213"/>
      <c r="AD171" s="213"/>
      <c r="AE171" s="213"/>
      <c r="AF171" s="213"/>
      <c r="AG171" s="213" t="s">
        <v>209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57" t="s">
        <v>398</v>
      </c>
      <c r="D172" s="253"/>
      <c r="E172" s="254">
        <v>361.98</v>
      </c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13"/>
      <c r="Z172" s="213"/>
      <c r="AA172" s="213"/>
      <c r="AB172" s="213"/>
      <c r="AC172" s="213"/>
      <c r="AD172" s="213"/>
      <c r="AE172" s="213"/>
      <c r="AF172" s="213"/>
      <c r="AG172" s="213" t="s">
        <v>209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49"/>
      <c r="D173" s="243"/>
      <c r="E173" s="243"/>
      <c r="F173" s="243"/>
      <c r="G173" s="24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3"/>
      <c r="Z173" s="213"/>
      <c r="AA173" s="213"/>
      <c r="AB173" s="213"/>
      <c r="AC173" s="213"/>
      <c r="AD173" s="213"/>
      <c r="AE173" s="213"/>
      <c r="AF173" s="213"/>
      <c r="AG173" s="213" t="s">
        <v>163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x14ac:dyDescent="0.2">
      <c r="A174" s="226" t="s">
        <v>149</v>
      </c>
      <c r="B174" s="227" t="s">
        <v>81</v>
      </c>
      <c r="C174" s="245" t="s">
        <v>82</v>
      </c>
      <c r="D174" s="228"/>
      <c r="E174" s="229"/>
      <c r="F174" s="230"/>
      <c r="G174" s="230">
        <f>SUMIF(AG175:AG182,"&lt;&gt;NOR",G175:G182)</f>
        <v>0</v>
      </c>
      <c r="H174" s="230"/>
      <c r="I174" s="230">
        <f>SUM(I175:I182)</f>
        <v>0</v>
      </c>
      <c r="J174" s="230"/>
      <c r="K174" s="230">
        <f>SUM(K175:K182)</f>
        <v>0</v>
      </c>
      <c r="L174" s="230"/>
      <c r="M174" s="230">
        <f>SUM(M175:M182)</f>
        <v>0</v>
      </c>
      <c r="N174" s="230"/>
      <c r="O174" s="230">
        <f>SUM(O175:O182)</f>
        <v>1.46</v>
      </c>
      <c r="P174" s="230"/>
      <c r="Q174" s="230">
        <f>SUM(Q175:Q182)</f>
        <v>0</v>
      </c>
      <c r="R174" s="230"/>
      <c r="S174" s="230"/>
      <c r="T174" s="231"/>
      <c r="U174" s="225"/>
      <c r="V174" s="225">
        <f>SUM(V175:V182)</f>
        <v>270.66999999999996</v>
      </c>
      <c r="W174" s="225"/>
      <c r="X174" s="225"/>
      <c r="AG174" t="s">
        <v>150</v>
      </c>
    </row>
    <row r="175" spans="1:60" ht="56.25" outlineLevel="1" x14ac:dyDescent="0.2">
      <c r="A175" s="232">
        <v>31</v>
      </c>
      <c r="B175" s="233" t="s">
        <v>399</v>
      </c>
      <c r="C175" s="246" t="s">
        <v>400</v>
      </c>
      <c r="D175" s="234" t="s">
        <v>206</v>
      </c>
      <c r="E175" s="235">
        <v>714.25</v>
      </c>
      <c r="F175" s="236"/>
      <c r="G175" s="237">
        <f>ROUND(E175*F175,2)</f>
        <v>0</v>
      </c>
      <c r="H175" s="236"/>
      <c r="I175" s="237">
        <f>ROUND(E175*H175,2)</f>
        <v>0</v>
      </c>
      <c r="J175" s="236"/>
      <c r="K175" s="237">
        <f>ROUND(E175*J175,2)</f>
        <v>0</v>
      </c>
      <c r="L175" s="237">
        <v>21</v>
      </c>
      <c r="M175" s="237">
        <f>G175*(1+L175/100)</f>
        <v>0</v>
      </c>
      <c r="N175" s="237">
        <v>2.0500000000000002E-3</v>
      </c>
      <c r="O175" s="237">
        <f>ROUND(E175*N175,2)</f>
        <v>1.46</v>
      </c>
      <c r="P175" s="237">
        <v>0</v>
      </c>
      <c r="Q175" s="237">
        <f>ROUND(E175*P175,2)</f>
        <v>0</v>
      </c>
      <c r="R175" s="237" t="s">
        <v>270</v>
      </c>
      <c r="S175" s="237" t="s">
        <v>154</v>
      </c>
      <c r="T175" s="238" t="s">
        <v>154</v>
      </c>
      <c r="U175" s="223">
        <v>0.31</v>
      </c>
      <c r="V175" s="223">
        <f>ROUND(E175*U175,2)</f>
        <v>221.42</v>
      </c>
      <c r="W175" s="223"/>
      <c r="X175" s="223" t="s">
        <v>186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187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57" t="s">
        <v>401</v>
      </c>
      <c r="D176" s="253"/>
      <c r="E176" s="254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13"/>
      <c r="Z176" s="213"/>
      <c r="AA176" s="213"/>
      <c r="AB176" s="213"/>
      <c r="AC176" s="213"/>
      <c r="AD176" s="213"/>
      <c r="AE176" s="213"/>
      <c r="AF176" s="213"/>
      <c r="AG176" s="213" t="s">
        <v>209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57" t="s">
        <v>397</v>
      </c>
      <c r="D177" s="253"/>
      <c r="E177" s="254">
        <v>352.27</v>
      </c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13"/>
      <c r="Z177" s="213"/>
      <c r="AA177" s="213"/>
      <c r="AB177" s="213"/>
      <c r="AC177" s="213"/>
      <c r="AD177" s="213"/>
      <c r="AE177" s="213"/>
      <c r="AF177" s="213"/>
      <c r="AG177" s="213" t="s">
        <v>209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57" t="s">
        <v>398</v>
      </c>
      <c r="D178" s="253"/>
      <c r="E178" s="254">
        <v>361.98</v>
      </c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209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49"/>
      <c r="D179" s="243"/>
      <c r="E179" s="243"/>
      <c r="F179" s="243"/>
      <c r="G179" s="24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13"/>
      <c r="Z179" s="213"/>
      <c r="AA179" s="213"/>
      <c r="AB179" s="213"/>
      <c r="AC179" s="213"/>
      <c r="AD179" s="213"/>
      <c r="AE179" s="213"/>
      <c r="AF179" s="213"/>
      <c r="AG179" s="213" t="s">
        <v>163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32">
        <v>32</v>
      </c>
      <c r="B180" s="233" t="s">
        <v>213</v>
      </c>
      <c r="C180" s="246" t="s">
        <v>214</v>
      </c>
      <c r="D180" s="234" t="s">
        <v>206</v>
      </c>
      <c r="E180" s="235">
        <v>351.8</v>
      </c>
      <c r="F180" s="236"/>
      <c r="G180" s="237">
        <f>ROUND(E180*F180,2)</f>
        <v>0</v>
      </c>
      <c r="H180" s="236"/>
      <c r="I180" s="237">
        <f>ROUND(E180*H180,2)</f>
        <v>0</v>
      </c>
      <c r="J180" s="236"/>
      <c r="K180" s="237">
        <f>ROUND(E180*J180,2)</f>
        <v>0</v>
      </c>
      <c r="L180" s="237">
        <v>21</v>
      </c>
      <c r="M180" s="237">
        <f>G180*(1+L180/100)</f>
        <v>0</v>
      </c>
      <c r="N180" s="237">
        <v>0</v>
      </c>
      <c r="O180" s="237">
        <f>ROUND(E180*N180,2)</f>
        <v>0</v>
      </c>
      <c r="P180" s="237">
        <v>0</v>
      </c>
      <c r="Q180" s="237">
        <f>ROUND(E180*P180,2)</f>
        <v>0</v>
      </c>
      <c r="R180" s="237"/>
      <c r="S180" s="237" t="s">
        <v>185</v>
      </c>
      <c r="T180" s="238" t="s">
        <v>154</v>
      </c>
      <c r="U180" s="223">
        <v>0.14000000000000001</v>
      </c>
      <c r="V180" s="223">
        <f>ROUND(E180*U180,2)</f>
        <v>49.25</v>
      </c>
      <c r="W180" s="223"/>
      <c r="X180" s="223" t="s">
        <v>186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187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57" t="s">
        <v>396</v>
      </c>
      <c r="D181" s="253"/>
      <c r="E181" s="254">
        <v>351.8</v>
      </c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13"/>
      <c r="Z181" s="213"/>
      <c r="AA181" s="213"/>
      <c r="AB181" s="213"/>
      <c r="AC181" s="213"/>
      <c r="AD181" s="213"/>
      <c r="AE181" s="213"/>
      <c r="AF181" s="213"/>
      <c r="AG181" s="213" t="s">
        <v>209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49"/>
      <c r="D182" s="243"/>
      <c r="E182" s="243"/>
      <c r="F182" s="243"/>
      <c r="G182" s="24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13"/>
      <c r="Z182" s="213"/>
      <c r="AA182" s="213"/>
      <c r="AB182" s="213"/>
      <c r="AC182" s="213"/>
      <c r="AD182" s="213"/>
      <c r="AE182" s="213"/>
      <c r="AF182" s="213"/>
      <c r="AG182" s="213" t="s">
        <v>163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x14ac:dyDescent="0.2">
      <c r="A183" s="226" t="s">
        <v>149</v>
      </c>
      <c r="B183" s="227" t="s">
        <v>83</v>
      </c>
      <c r="C183" s="245" t="s">
        <v>84</v>
      </c>
      <c r="D183" s="228"/>
      <c r="E183" s="229"/>
      <c r="F183" s="230"/>
      <c r="G183" s="230">
        <f>SUMIF(AG184:AG228,"&lt;&gt;NOR",G184:G228)</f>
        <v>0</v>
      </c>
      <c r="H183" s="230"/>
      <c r="I183" s="230">
        <f>SUM(I184:I228)</f>
        <v>0</v>
      </c>
      <c r="J183" s="230"/>
      <c r="K183" s="230">
        <f>SUM(K184:K228)</f>
        <v>0</v>
      </c>
      <c r="L183" s="230"/>
      <c r="M183" s="230">
        <f>SUM(M184:M228)</f>
        <v>0</v>
      </c>
      <c r="N183" s="230"/>
      <c r="O183" s="230">
        <f>SUM(O184:O228)</f>
        <v>0.11</v>
      </c>
      <c r="P183" s="230"/>
      <c r="Q183" s="230">
        <f>SUM(Q184:Q228)</f>
        <v>7.85</v>
      </c>
      <c r="R183" s="230"/>
      <c r="S183" s="230"/>
      <c r="T183" s="231"/>
      <c r="U183" s="225"/>
      <c r="V183" s="225">
        <f>SUM(V184:V228)</f>
        <v>56.120000000000005</v>
      </c>
      <c r="W183" s="225"/>
      <c r="X183" s="225"/>
      <c r="AG183" t="s">
        <v>150</v>
      </c>
    </row>
    <row r="184" spans="1:60" ht="22.5" outlineLevel="1" x14ac:dyDescent="0.2">
      <c r="A184" s="232">
        <v>33</v>
      </c>
      <c r="B184" s="233" t="s">
        <v>402</v>
      </c>
      <c r="C184" s="246" t="s">
        <v>403</v>
      </c>
      <c r="D184" s="234" t="s">
        <v>265</v>
      </c>
      <c r="E184" s="235">
        <v>2.6324999999999998</v>
      </c>
      <c r="F184" s="236"/>
      <c r="G184" s="237">
        <f>ROUND(E184*F184,2)</f>
        <v>0</v>
      </c>
      <c r="H184" s="236"/>
      <c r="I184" s="237">
        <f>ROUND(E184*H184,2)</f>
        <v>0</v>
      </c>
      <c r="J184" s="236"/>
      <c r="K184" s="237">
        <f>ROUND(E184*J184,2)</f>
        <v>0</v>
      </c>
      <c r="L184" s="237">
        <v>21</v>
      </c>
      <c r="M184" s="237">
        <f>G184*(1+L184/100)</f>
        <v>0</v>
      </c>
      <c r="N184" s="237">
        <v>0</v>
      </c>
      <c r="O184" s="237">
        <f>ROUND(E184*N184,2)</f>
        <v>0</v>
      </c>
      <c r="P184" s="237">
        <v>1.5940000000000001</v>
      </c>
      <c r="Q184" s="237">
        <f>ROUND(E184*P184,2)</f>
        <v>4.2</v>
      </c>
      <c r="R184" s="237" t="s">
        <v>221</v>
      </c>
      <c r="S184" s="237" t="s">
        <v>154</v>
      </c>
      <c r="T184" s="238" t="s">
        <v>154</v>
      </c>
      <c r="U184" s="223">
        <v>2.42</v>
      </c>
      <c r="V184" s="223">
        <f>ROUND(E184*U184,2)</f>
        <v>6.37</v>
      </c>
      <c r="W184" s="223"/>
      <c r="X184" s="223" t="s">
        <v>186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187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ht="22.5" outlineLevel="1" x14ac:dyDescent="0.2">
      <c r="A185" s="220"/>
      <c r="B185" s="221"/>
      <c r="C185" s="258" t="s">
        <v>404</v>
      </c>
      <c r="D185" s="255"/>
      <c r="E185" s="255"/>
      <c r="F185" s="255"/>
      <c r="G185" s="255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13"/>
      <c r="Z185" s="213"/>
      <c r="AA185" s="213"/>
      <c r="AB185" s="213"/>
      <c r="AC185" s="213"/>
      <c r="AD185" s="213"/>
      <c r="AE185" s="213"/>
      <c r="AF185" s="213"/>
      <c r="AG185" s="213" t="s">
        <v>234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39" t="str">
        <f>C185</f>
        <v>nebo vybourání otvorů průřezové plochy přes 4 m2 ve zdivu nadzákladovém, včetně pomocného lešení o výšce podlahy do 1900 mm a pro zatížení do 1,5 kPa  (150 kg/m2)</v>
      </c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57" t="s">
        <v>266</v>
      </c>
      <c r="D186" s="253"/>
      <c r="E186" s="254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13"/>
      <c r="Z186" s="213"/>
      <c r="AA186" s="213"/>
      <c r="AB186" s="213"/>
      <c r="AC186" s="213"/>
      <c r="AD186" s="213"/>
      <c r="AE186" s="213"/>
      <c r="AF186" s="213"/>
      <c r="AG186" s="213" t="s">
        <v>209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57" t="s">
        <v>405</v>
      </c>
      <c r="D187" s="253"/>
      <c r="E187" s="254">
        <v>2.63</v>
      </c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13"/>
      <c r="Z187" s="213"/>
      <c r="AA187" s="213"/>
      <c r="AB187" s="213"/>
      <c r="AC187" s="213"/>
      <c r="AD187" s="213"/>
      <c r="AE187" s="213"/>
      <c r="AF187" s="213"/>
      <c r="AG187" s="213" t="s">
        <v>209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57" t="s">
        <v>406</v>
      </c>
      <c r="D188" s="253"/>
      <c r="E188" s="254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13"/>
      <c r="Z188" s="213"/>
      <c r="AA188" s="213"/>
      <c r="AB188" s="213"/>
      <c r="AC188" s="213"/>
      <c r="AD188" s="213"/>
      <c r="AE188" s="213"/>
      <c r="AF188" s="213"/>
      <c r="AG188" s="213" t="s">
        <v>209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49"/>
      <c r="D189" s="243"/>
      <c r="E189" s="243"/>
      <c r="F189" s="243"/>
      <c r="G189" s="24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13"/>
      <c r="Z189" s="213"/>
      <c r="AA189" s="213"/>
      <c r="AB189" s="213"/>
      <c r="AC189" s="213"/>
      <c r="AD189" s="213"/>
      <c r="AE189" s="213"/>
      <c r="AF189" s="213"/>
      <c r="AG189" s="213" t="s">
        <v>163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ht="22.5" outlineLevel="1" x14ac:dyDescent="0.2">
      <c r="A190" s="232">
        <v>34</v>
      </c>
      <c r="B190" s="233" t="s">
        <v>407</v>
      </c>
      <c r="C190" s="246" t="s">
        <v>408</v>
      </c>
      <c r="D190" s="234" t="s">
        <v>229</v>
      </c>
      <c r="E190" s="235">
        <v>1.514</v>
      </c>
      <c r="F190" s="236"/>
      <c r="G190" s="237">
        <f>ROUND(E190*F190,2)</f>
        <v>0</v>
      </c>
      <c r="H190" s="236"/>
      <c r="I190" s="237">
        <f>ROUND(E190*H190,2)</f>
        <v>0</v>
      </c>
      <c r="J190" s="236"/>
      <c r="K190" s="237">
        <f>ROUND(E190*J190,2)</f>
        <v>0</v>
      </c>
      <c r="L190" s="237">
        <v>21</v>
      </c>
      <c r="M190" s="237">
        <f>G190*(1+L190/100)</f>
        <v>0</v>
      </c>
      <c r="N190" s="237">
        <v>3.746E-2</v>
      </c>
      <c r="O190" s="237">
        <f>ROUND(E190*N190,2)</f>
        <v>0.06</v>
      </c>
      <c r="P190" s="237">
        <v>1.258</v>
      </c>
      <c r="Q190" s="237">
        <f>ROUND(E190*P190,2)</f>
        <v>1.9</v>
      </c>
      <c r="R190" s="237" t="s">
        <v>221</v>
      </c>
      <c r="S190" s="237" t="s">
        <v>154</v>
      </c>
      <c r="T190" s="238" t="s">
        <v>154</v>
      </c>
      <c r="U190" s="223">
        <v>19.8</v>
      </c>
      <c r="V190" s="223">
        <f>ROUND(E190*U190,2)</f>
        <v>29.98</v>
      </c>
      <c r="W190" s="223"/>
      <c r="X190" s="223" t="s">
        <v>186</v>
      </c>
      <c r="Y190" s="213"/>
      <c r="Z190" s="213"/>
      <c r="AA190" s="213"/>
      <c r="AB190" s="213"/>
      <c r="AC190" s="213"/>
      <c r="AD190" s="213"/>
      <c r="AE190" s="213"/>
      <c r="AF190" s="213"/>
      <c r="AG190" s="213" t="s">
        <v>187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58" t="s">
        <v>409</v>
      </c>
      <c r="D191" s="255"/>
      <c r="E191" s="255"/>
      <c r="F191" s="255"/>
      <c r="G191" s="255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13"/>
      <c r="Z191" s="213"/>
      <c r="AA191" s="213"/>
      <c r="AB191" s="213"/>
      <c r="AC191" s="213"/>
      <c r="AD191" s="213"/>
      <c r="AE191" s="213"/>
      <c r="AF191" s="213"/>
      <c r="AG191" s="213" t="s">
        <v>234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48" t="s">
        <v>410</v>
      </c>
      <c r="D192" s="241"/>
      <c r="E192" s="241"/>
      <c r="F192" s="241"/>
      <c r="G192" s="241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13"/>
      <c r="Z192" s="213"/>
      <c r="AA192" s="213"/>
      <c r="AB192" s="213"/>
      <c r="AC192" s="213"/>
      <c r="AD192" s="213"/>
      <c r="AE192" s="213"/>
      <c r="AF192" s="213"/>
      <c r="AG192" s="213" t="s">
        <v>159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57" t="s">
        <v>266</v>
      </c>
      <c r="D193" s="253"/>
      <c r="E193" s="254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13"/>
      <c r="Z193" s="213"/>
      <c r="AA193" s="213"/>
      <c r="AB193" s="213"/>
      <c r="AC193" s="213"/>
      <c r="AD193" s="213"/>
      <c r="AE193" s="213"/>
      <c r="AF193" s="213"/>
      <c r="AG193" s="213" t="s">
        <v>209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20"/>
      <c r="B194" s="221"/>
      <c r="C194" s="257" t="s">
        <v>411</v>
      </c>
      <c r="D194" s="253"/>
      <c r="E194" s="254">
        <v>1.51</v>
      </c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13"/>
      <c r="Z194" s="213"/>
      <c r="AA194" s="213"/>
      <c r="AB194" s="213"/>
      <c r="AC194" s="213"/>
      <c r="AD194" s="213"/>
      <c r="AE194" s="213"/>
      <c r="AF194" s="213"/>
      <c r="AG194" s="213" t="s">
        <v>209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49"/>
      <c r="D195" s="243"/>
      <c r="E195" s="243"/>
      <c r="F195" s="243"/>
      <c r="G195" s="24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13"/>
      <c r="Z195" s="213"/>
      <c r="AA195" s="213"/>
      <c r="AB195" s="213"/>
      <c r="AC195" s="213"/>
      <c r="AD195" s="213"/>
      <c r="AE195" s="213"/>
      <c r="AF195" s="213"/>
      <c r="AG195" s="213" t="s">
        <v>163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32">
        <v>35</v>
      </c>
      <c r="B196" s="233" t="s">
        <v>412</v>
      </c>
      <c r="C196" s="246" t="s">
        <v>413</v>
      </c>
      <c r="D196" s="234" t="s">
        <v>250</v>
      </c>
      <c r="E196" s="235">
        <v>17</v>
      </c>
      <c r="F196" s="236"/>
      <c r="G196" s="237">
        <f>ROUND(E196*F196,2)</f>
        <v>0</v>
      </c>
      <c r="H196" s="236"/>
      <c r="I196" s="237">
        <f>ROUND(E196*H196,2)</f>
        <v>0</v>
      </c>
      <c r="J196" s="236"/>
      <c r="K196" s="237">
        <f>ROUND(E196*J196,2)</f>
        <v>0</v>
      </c>
      <c r="L196" s="237">
        <v>21</v>
      </c>
      <c r="M196" s="237">
        <f>G196*(1+L196/100)</f>
        <v>0</v>
      </c>
      <c r="N196" s="237">
        <v>0</v>
      </c>
      <c r="O196" s="237">
        <f>ROUND(E196*N196,2)</f>
        <v>0</v>
      </c>
      <c r="P196" s="237">
        <v>0</v>
      </c>
      <c r="Q196" s="237">
        <f>ROUND(E196*P196,2)</f>
        <v>0</v>
      </c>
      <c r="R196" s="237" t="s">
        <v>221</v>
      </c>
      <c r="S196" s="237" t="s">
        <v>154</v>
      </c>
      <c r="T196" s="238" t="s">
        <v>154</v>
      </c>
      <c r="U196" s="223">
        <v>0.03</v>
      </c>
      <c r="V196" s="223">
        <f>ROUND(E196*U196,2)</f>
        <v>0.51</v>
      </c>
      <c r="W196" s="223"/>
      <c r="X196" s="223" t="s">
        <v>186</v>
      </c>
      <c r="Y196" s="213"/>
      <c r="Z196" s="213"/>
      <c r="AA196" s="213"/>
      <c r="AB196" s="213"/>
      <c r="AC196" s="213"/>
      <c r="AD196" s="213"/>
      <c r="AE196" s="213"/>
      <c r="AF196" s="213"/>
      <c r="AG196" s="213" t="s">
        <v>187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58" t="s">
        <v>414</v>
      </c>
      <c r="D197" s="255"/>
      <c r="E197" s="255"/>
      <c r="F197" s="255"/>
      <c r="G197" s="255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13"/>
      <c r="Z197" s="213"/>
      <c r="AA197" s="213"/>
      <c r="AB197" s="213"/>
      <c r="AC197" s="213"/>
      <c r="AD197" s="213"/>
      <c r="AE197" s="213"/>
      <c r="AF197" s="213"/>
      <c r="AG197" s="213" t="s">
        <v>234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57" t="s">
        <v>266</v>
      </c>
      <c r="D198" s="253"/>
      <c r="E198" s="254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13"/>
      <c r="Z198" s="213"/>
      <c r="AA198" s="213"/>
      <c r="AB198" s="213"/>
      <c r="AC198" s="213"/>
      <c r="AD198" s="213"/>
      <c r="AE198" s="213"/>
      <c r="AF198" s="213"/>
      <c r="AG198" s="213" t="s">
        <v>209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57" t="s">
        <v>415</v>
      </c>
      <c r="D199" s="253"/>
      <c r="E199" s="254">
        <v>17</v>
      </c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13"/>
      <c r="Z199" s="213"/>
      <c r="AA199" s="213"/>
      <c r="AB199" s="213"/>
      <c r="AC199" s="213"/>
      <c r="AD199" s="213"/>
      <c r="AE199" s="213"/>
      <c r="AF199" s="213"/>
      <c r="AG199" s="213" t="s">
        <v>209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49"/>
      <c r="D200" s="243"/>
      <c r="E200" s="243"/>
      <c r="F200" s="243"/>
      <c r="G200" s="24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13"/>
      <c r="Z200" s="213"/>
      <c r="AA200" s="213"/>
      <c r="AB200" s="213"/>
      <c r="AC200" s="213"/>
      <c r="AD200" s="213"/>
      <c r="AE200" s="213"/>
      <c r="AF200" s="213"/>
      <c r="AG200" s="213" t="s">
        <v>163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32">
        <v>36</v>
      </c>
      <c r="B201" s="233" t="s">
        <v>416</v>
      </c>
      <c r="C201" s="246" t="s">
        <v>417</v>
      </c>
      <c r="D201" s="234" t="s">
        <v>250</v>
      </c>
      <c r="E201" s="235">
        <v>17</v>
      </c>
      <c r="F201" s="236"/>
      <c r="G201" s="237">
        <f>ROUND(E201*F201,2)</f>
        <v>0</v>
      </c>
      <c r="H201" s="236"/>
      <c r="I201" s="237">
        <f>ROUND(E201*H201,2)</f>
        <v>0</v>
      </c>
      <c r="J201" s="236"/>
      <c r="K201" s="237">
        <f>ROUND(E201*J201,2)</f>
        <v>0</v>
      </c>
      <c r="L201" s="237">
        <v>21</v>
      </c>
      <c r="M201" s="237">
        <f>G201*(1+L201/100)</f>
        <v>0</v>
      </c>
      <c r="N201" s="237">
        <v>0</v>
      </c>
      <c r="O201" s="237">
        <f>ROUND(E201*N201,2)</f>
        <v>0</v>
      </c>
      <c r="P201" s="237">
        <v>0</v>
      </c>
      <c r="Q201" s="237">
        <f>ROUND(E201*P201,2)</f>
        <v>0</v>
      </c>
      <c r="R201" s="237" t="s">
        <v>221</v>
      </c>
      <c r="S201" s="237" t="s">
        <v>154</v>
      </c>
      <c r="T201" s="238" t="s">
        <v>154</v>
      </c>
      <c r="U201" s="223">
        <v>0.06</v>
      </c>
      <c r="V201" s="223">
        <f>ROUND(E201*U201,2)</f>
        <v>1.02</v>
      </c>
      <c r="W201" s="223"/>
      <c r="X201" s="223" t="s">
        <v>186</v>
      </c>
      <c r="Y201" s="213"/>
      <c r="Z201" s="213"/>
      <c r="AA201" s="213"/>
      <c r="AB201" s="213"/>
      <c r="AC201" s="213"/>
      <c r="AD201" s="213"/>
      <c r="AE201" s="213"/>
      <c r="AF201" s="213"/>
      <c r="AG201" s="213" t="s">
        <v>187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58" t="s">
        <v>414</v>
      </c>
      <c r="D202" s="255"/>
      <c r="E202" s="255"/>
      <c r="F202" s="255"/>
      <c r="G202" s="255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13"/>
      <c r="Z202" s="213"/>
      <c r="AA202" s="213"/>
      <c r="AB202" s="213"/>
      <c r="AC202" s="213"/>
      <c r="AD202" s="213"/>
      <c r="AE202" s="213"/>
      <c r="AF202" s="213"/>
      <c r="AG202" s="213" t="s">
        <v>234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57" t="s">
        <v>266</v>
      </c>
      <c r="D203" s="253"/>
      <c r="E203" s="254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13"/>
      <c r="Z203" s="213"/>
      <c r="AA203" s="213"/>
      <c r="AB203" s="213"/>
      <c r="AC203" s="213"/>
      <c r="AD203" s="213"/>
      <c r="AE203" s="213"/>
      <c r="AF203" s="213"/>
      <c r="AG203" s="213" t="s">
        <v>209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57" t="s">
        <v>415</v>
      </c>
      <c r="D204" s="253"/>
      <c r="E204" s="254">
        <v>17</v>
      </c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13"/>
      <c r="Z204" s="213"/>
      <c r="AA204" s="213"/>
      <c r="AB204" s="213"/>
      <c r="AC204" s="213"/>
      <c r="AD204" s="213"/>
      <c r="AE204" s="213"/>
      <c r="AF204" s="213"/>
      <c r="AG204" s="213" t="s">
        <v>209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49"/>
      <c r="D205" s="243"/>
      <c r="E205" s="243"/>
      <c r="F205" s="243"/>
      <c r="G205" s="24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13"/>
      <c r="Z205" s="213"/>
      <c r="AA205" s="213"/>
      <c r="AB205" s="213"/>
      <c r="AC205" s="213"/>
      <c r="AD205" s="213"/>
      <c r="AE205" s="213"/>
      <c r="AF205" s="213"/>
      <c r="AG205" s="213" t="s">
        <v>163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32">
        <v>37</v>
      </c>
      <c r="B206" s="233" t="s">
        <v>418</v>
      </c>
      <c r="C206" s="246" t="s">
        <v>419</v>
      </c>
      <c r="D206" s="234" t="s">
        <v>250</v>
      </c>
      <c r="E206" s="235">
        <v>3</v>
      </c>
      <c r="F206" s="236"/>
      <c r="G206" s="237">
        <f>ROUND(E206*F206,2)</f>
        <v>0</v>
      </c>
      <c r="H206" s="236"/>
      <c r="I206" s="237">
        <f>ROUND(E206*H206,2)</f>
        <v>0</v>
      </c>
      <c r="J206" s="236"/>
      <c r="K206" s="237">
        <f>ROUND(E206*J206,2)</f>
        <v>0</v>
      </c>
      <c r="L206" s="237">
        <v>21</v>
      </c>
      <c r="M206" s="237">
        <f>G206*(1+L206/100)</f>
        <v>0</v>
      </c>
      <c r="N206" s="237">
        <v>0</v>
      </c>
      <c r="O206" s="237">
        <f>ROUND(E206*N206,2)</f>
        <v>0</v>
      </c>
      <c r="P206" s="237">
        <v>0</v>
      </c>
      <c r="Q206" s="237">
        <f>ROUND(E206*P206,2)</f>
        <v>0</v>
      </c>
      <c r="R206" s="237" t="s">
        <v>221</v>
      </c>
      <c r="S206" s="237" t="s">
        <v>154</v>
      </c>
      <c r="T206" s="238" t="s">
        <v>154</v>
      </c>
      <c r="U206" s="223">
        <v>0.05</v>
      </c>
      <c r="V206" s="223">
        <f>ROUND(E206*U206,2)</f>
        <v>0.15</v>
      </c>
      <c r="W206" s="223"/>
      <c r="X206" s="223" t="s">
        <v>186</v>
      </c>
      <c r="Y206" s="213"/>
      <c r="Z206" s="213"/>
      <c r="AA206" s="213"/>
      <c r="AB206" s="213"/>
      <c r="AC206" s="213"/>
      <c r="AD206" s="213"/>
      <c r="AE206" s="213"/>
      <c r="AF206" s="213"/>
      <c r="AG206" s="213" t="s">
        <v>187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58" t="s">
        <v>414</v>
      </c>
      <c r="D207" s="255"/>
      <c r="E207" s="255"/>
      <c r="F207" s="255"/>
      <c r="G207" s="255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13"/>
      <c r="Z207" s="213"/>
      <c r="AA207" s="213"/>
      <c r="AB207" s="213"/>
      <c r="AC207" s="213"/>
      <c r="AD207" s="213"/>
      <c r="AE207" s="213"/>
      <c r="AF207" s="213"/>
      <c r="AG207" s="213" t="s">
        <v>234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57" t="s">
        <v>266</v>
      </c>
      <c r="D208" s="253"/>
      <c r="E208" s="254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13"/>
      <c r="Z208" s="213"/>
      <c r="AA208" s="213"/>
      <c r="AB208" s="213"/>
      <c r="AC208" s="213"/>
      <c r="AD208" s="213"/>
      <c r="AE208" s="213"/>
      <c r="AF208" s="213"/>
      <c r="AG208" s="213" t="s">
        <v>209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57" t="s">
        <v>420</v>
      </c>
      <c r="D209" s="253"/>
      <c r="E209" s="254">
        <v>1</v>
      </c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13"/>
      <c r="Z209" s="213"/>
      <c r="AA209" s="213"/>
      <c r="AB209" s="213"/>
      <c r="AC209" s="213"/>
      <c r="AD209" s="213"/>
      <c r="AE209" s="213"/>
      <c r="AF209" s="213"/>
      <c r="AG209" s="213" t="s">
        <v>209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57" t="s">
        <v>421</v>
      </c>
      <c r="D210" s="253"/>
      <c r="E210" s="254">
        <v>2</v>
      </c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13"/>
      <c r="Z210" s="213"/>
      <c r="AA210" s="213"/>
      <c r="AB210" s="213"/>
      <c r="AC210" s="213"/>
      <c r="AD210" s="213"/>
      <c r="AE210" s="213"/>
      <c r="AF210" s="213"/>
      <c r="AG210" s="213" t="s">
        <v>209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49"/>
      <c r="D211" s="243"/>
      <c r="E211" s="243"/>
      <c r="F211" s="243"/>
      <c r="G211" s="24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13"/>
      <c r="Z211" s="213"/>
      <c r="AA211" s="213"/>
      <c r="AB211" s="213"/>
      <c r="AC211" s="213"/>
      <c r="AD211" s="213"/>
      <c r="AE211" s="213"/>
      <c r="AF211" s="213"/>
      <c r="AG211" s="213" t="s">
        <v>163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32">
        <v>38</v>
      </c>
      <c r="B212" s="233" t="s">
        <v>422</v>
      </c>
      <c r="C212" s="246" t="s">
        <v>423</v>
      </c>
      <c r="D212" s="234" t="s">
        <v>206</v>
      </c>
      <c r="E212" s="235">
        <v>52.08</v>
      </c>
      <c r="F212" s="236"/>
      <c r="G212" s="237">
        <f>ROUND(E212*F212,2)</f>
        <v>0</v>
      </c>
      <c r="H212" s="236"/>
      <c r="I212" s="237">
        <f>ROUND(E212*H212,2)</f>
        <v>0</v>
      </c>
      <c r="J212" s="236"/>
      <c r="K212" s="237">
        <f>ROUND(E212*J212,2)</f>
        <v>0</v>
      </c>
      <c r="L212" s="237">
        <v>21</v>
      </c>
      <c r="M212" s="237">
        <f>G212*(1+L212/100)</f>
        <v>0</v>
      </c>
      <c r="N212" s="237">
        <v>9.2000000000000003E-4</v>
      </c>
      <c r="O212" s="237">
        <f>ROUND(E212*N212,2)</f>
        <v>0.05</v>
      </c>
      <c r="P212" s="237">
        <v>2.7E-2</v>
      </c>
      <c r="Q212" s="237">
        <f>ROUND(E212*P212,2)</f>
        <v>1.41</v>
      </c>
      <c r="R212" s="237" t="s">
        <v>221</v>
      </c>
      <c r="S212" s="237" t="s">
        <v>154</v>
      </c>
      <c r="T212" s="238" t="s">
        <v>154</v>
      </c>
      <c r="U212" s="223">
        <v>0.26300000000000001</v>
      </c>
      <c r="V212" s="223">
        <f>ROUND(E212*U212,2)</f>
        <v>13.7</v>
      </c>
      <c r="W212" s="223"/>
      <c r="X212" s="223" t="s">
        <v>186</v>
      </c>
      <c r="Y212" s="213"/>
      <c r="Z212" s="213"/>
      <c r="AA212" s="213"/>
      <c r="AB212" s="213"/>
      <c r="AC212" s="213"/>
      <c r="AD212" s="213"/>
      <c r="AE212" s="213"/>
      <c r="AF212" s="213"/>
      <c r="AG212" s="213" t="s">
        <v>187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58" t="s">
        <v>424</v>
      </c>
      <c r="D213" s="255"/>
      <c r="E213" s="255"/>
      <c r="F213" s="255"/>
      <c r="G213" s="255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13"/>
      <c r="Z213" s="213"/>
      <c r="AA213" s="213"/>
      <c r="AB213" s="213"/>
      <c r="AC213" s="213"/>
      <c r="AD213" s="213"/>
      <c r="AE213" s="213"/>
      <c r="AF213" s="213"/>
      <c r="AG213" s="213" t="s">
        <v>234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57" t="s">
        <v>266</v>
      </c>
      <c r="D214" s="253"/>
      <c r="E214" s="254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13"/>
      <c r="Z214" s="213"/>
      <c r="AA214" s="213"/>
      <c r="AB214" s="213"/>
      <c r="AC214" s="213"/>
      <c r="AD214" s="213"/>
      <c r="AE214" s="213"/>
      <c r="AF214" s="213"/>
      <c r="AG214" s="213" t="s">
        <v>209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57" t="s">
        <v>425</v>
      </c>
      <c r="D215" s="253"/>
      <c r="E215" s="254">
        <v>52.08</v>
      </c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13"/>
      <c r="Z215" s="213"/>
      <c r="AA215" s="213"/>
      <c r="AB215" s="213"/>
      <c r="AC215" s="213"/>
      <c r="AD215" s="213"/>
      <c r="AE215" s="213"/>
      <c r="AF215" s="213"/>
      <c r="AG215" s="213" t="s">
        <v>209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57" t="s">
        <v>406</v>
      </c>
      <c r="D216" s="253"/>
      <c r="E216" s="254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209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49"/>
      <c r="D217" s="243"/>
      <c r="E217" s="243"/>
      <c r="F217" s="243"/>
      <c r="G217" s="24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13"/>
      <c r="Z217" s="213"/>
      <c r="AA217" s="213"/>
      <c r="AB217" s="213"/>
      <c r="AC217" s="213"/>
      <c r="AD217" s="213"/>
      <c r="AE217" s="213"/>
      <c r="AF217" s="213"/>
      <c r="AG217" s="213" t="s">
        <v>163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32">
        <v>39</v>
      </c>
      <c r="B218" s="233" t="s">
        <v>426</v>
      </c>
      <c r="C218" s="246" t="s">
        <v>427</v>
      </c>
      <c r="D218" s="234" t="s">
        <v>250</v>
      </c>
      <c r="E218" s="235">
        <v>2</v>
      </c>
      <c r="F218" s="236"/>
      <c r="G218" s="237">
        <f>ROUND(E218*F218,2)</f>
        <v>0</v>
      </c>
      <c r="H218" s="236"/>
      <c r="I218" s="237">
        <f>ROUND(E218*H218,2)</f>
        <v>0</v>
      </c>
      <c r="J218" s="236"/>
      <c r="K218" s="237">
        <f>ROUND(E218*J218,2)</f>
        <v>0</v>
      </c>
      <c r="L218" s="237">
        <v>21</v>
      </c>
      <c r="M218" s="237">
        <f>G218*(1+L218/100)</f>
        <v>0</v>
      </c>
      <c r="N218" s="237">
        <v>0</v>
      </c>
      <c r="O218" s="237">
        <f>ROUND(E218*N218,2)</f>
        <v>0</v>
      </c>
      <c r="P218" s="237">
        <v>0</v>
      </c>
      <c r="Q218" s="237">
        <f>ROUND(E218*P218,2)</f>
        <v>0</v>
      </c>
      <c r="R218" s="237" t="s">
        <v>221</v>
      </c>
      <c r="S218" s="237" t="s">
        <v>154</v>
      </c>
      <c r="T218" s="238" t="s">
        <v>154</v>
      </c>
      <c r="U218" s="223">
        <v>0.08</v>
      </c>
      <c r="V218" s="223">
        <f>ROUND(E218*U218,2)</f>
        <v>0.16</v>
      </c>
      <c r="W218" s="223"/>
      <c r="X218" s="223" t="s">
        <v>186</v>
      </c>
      <c r="Y218" s="213"/>
      <c r="Z218" s="213"/>
      <c r="AA218" s="213"/>
      <c r="AB218" s="213"/>
      <c r="AC218" s="213"/>
      <c r="AD218" s="213"/>
      <c r="AE218" s="213"/>
      <c r="AF218" s="213"/>
      <c r="AG218" s="213" t="s">
        <v>187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58" t="s">
        <v>428</v>
      </c>
      <c r="D219" s="255"/>
      <c r="E219" s="255"/>
      <c r="F219" s="255"/>
      <c r="G219" s="255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13"/>
      <c r="Z219" s="213"/>
      <c r="AA219" s="213"/>
      <c r="AB219" s="213"/>
      <c r="AC219" s="213"/>
      <c r="AD219" s="213"/>
      <c r="AE219" s="213"/>
      <c r="AF219" s="213"/>
      <c r="AG219" s="213" t="s">
        <v>234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57" t="s">
        <v>266</v>
      </c>
      <c r="D220" s="253"/>
      <c r="E220" s="254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13"/>
      <c r="Z220" s="213"/>
      <c r="AA220" s="213"/>
      <c r="AB220" s="213"/>
      <c r="AC220" s="213"/>
      <c r="AD220" s="213"/>
      <c r="AE220" s="213"/>
      <c r="AF220" s="213"/>
      <c r="AG220" s="213" t="s">
        <v>209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57" t="s">
        <v>429</v>
      </c>
      <c r="D221" s="253"/>
      <c r="E221" s="254">
        <v>2</v>
      </c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13"/>
      <c r="Z221" s="213"/>
      <c r="AA221" s="213"/>
      <c r="AB221" s="213"/>
      <c r="AC221" s="213"/>
      <c r="AD221" s="213"/>
      <c r="AE221" s="213"/>
      <c r="AF221" s="213"/>
      <c r="AG221" s="213" t="s">
        <v>209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57" t="s">
        <v>406</v>
      </c>
      <c r="D222" s="253"/>
      <c r="E222" s="254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13"/>
      <c r="Z222" s="213"/>
      <c r="AA222" s="213"/>
      <c r="AB222" s="213"/>
      <c r="AC222" s="213"/>
      <c r="AD222" s="213"/>
      <c r="AE222" s="213"/>
      <c r="AF222" s="213"/>
      <c r="AG222" s="213" t="s">
        <v>209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49"/>
      <c r="D223" s="243"/>
      <c r="E223" s="243"/>
      <c r="F223" s="243"/>
      <c r="G223" s="24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13"/>
      <c r="Z223" s="213"/>
      <c r="AA223" s="213"/>
      <c r="AB223" s="213"/>
      <c r="AC223" s="213"/>
      <c r="AD223" s="213"/>
      <c r="AE223" s="213"/>
      <c r="AF223" s="213"/>
      <c r="AG223" s="213" t="s">
        <v>163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ht="33.75" outlineLevel="1" x14ac:dyDescent="0.2">
      <c r="A224" s="232">
        <v>40</v>
      </c>
      <c r="B224" s="233" t="s">
        <v>430</v>
      </c>
      <c r="C224" s="246" t="s">
        <v>431</v>
      </c>
      <c r="D224" s="234" t="s">
        <v>206</v>
      </c>
      <c r="E224" s="235">
        <v>4.51</v>
      </c>
      <c r="F224" s="236"/>
      <c r="G224" s="237">
        <f>ROUND(E224*F224,2)</f>
        <v>0</v>
      </c>
      <c r="H224" s="236"/>
      <c r="I224" s="237">
        <f>ROUND(E224*H224,2)</f>
        <v>0</v>
      </c>
      <c r="J224" s="236"/>
      <c r="K224" s="237">
        <f>ROUND(E224*J224,2)</f>
        <v>0</v>
      </c>
      <c r="L224" s="237">
        <v>21</v>
      </c>
      <c r="M224" s="237">
        <f>G224*(1+L224/100)</f>
        <v>0</v>
      </c>
      <c r="N224" s="237">
        <v>0</v>
      </c>
      <c r="O224" s="237">
        <f>ROUND(E224*N224,2)</f>
        <v>0</v>
      </c>
      <c r="P224" s="237">
        <v>7.5999999999999998E-2</v>
      </c>
      <c r="Q224" s="237">
        <f>ROUND(E224*P224,2)</f>
        <v>0.34</v>
      </c>
      <c r="R224" s="237" t="s">
        <v>221</v>
      </c>
      <c r="S224" s="237" t="s">
        <v>154</v>
      </c>
      <c r="T224" s="238" t="s">
        <v>154</v>
      </c>
      <c r="U224" s="223">
        <v>0.93899999999999995</v>
      </c>
      <c r="V224" s="223">
        <f>ROUND(E224*U224,2)</f>
        <v>4.2300000000000004</v>
      </c>
      <c r="W224" s="223"/>
      <c r="X224" s="223" t="s">
        <v>186</v>
      </c>
      <c r="Y224" s="213"/>
      <c r="Z224" s="213"/>
      <c r="AA224" s="213"/>
      <c r="AB224" s="213"/>
      <c r="AC224" s="213"/>
      <c r="AD224" s="213"/>
      <c r="AE224" s="213"/>
      <c r="AF224" s="213"/>
      <c r="AG224" s="213" t="s">
        <v>187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57" t="s">
        <v>266</v>
      </c>
      <c r="D225" s="253"/>
      <c r="E225" s="254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13"/>
      <c r="Z225" s="213"/>
      <c r="AA225" s="213"/>
      <c r="AB225" s="213"/>
      <c r="AC225" s="213"/>
      <c r="AD225" s="213"/>
      <c r="AE225" s="213"/>
      <c r="AF225" s="213"/>
      <c r="AG225" s="213" t="s">
        <v>209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57" t="s">
        <v>432</v>
      </c>
      <c r="D226" s="253"/>
      <c r="E226" s="254">
        <v>4.51</v>
      </c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13"/>
      <c r="Z226" s="213"/>
      <c r="AA226" s="213"/>
      <c r="AB226" s="213"/>
      <c r="AC226" s="213"/>
      <c r="AD226" s="213"/>
      <c r="AE226" s="213"/>
      <c r="AF226" s="213"/>
      <c r="AG226" s="213" t="s">
        <v>209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20"/>
      <c r="B227" s="221"/>
      <c r="C227" s="257" t="s">
        <v>406</v>
      </c>
      <c r="D227" s="253"/>
      <c r="E227" s="254"/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13"/>
      <c r="Z227" s="213"/>
      <c r="AA227" s="213"/>
      <c r="AB227" s="213"/>
      <c r="AC227" s="213"/>
      <c r="AD227" s="213"/>
      <c r="AE227" s="213"/>
      <c r="AF227" s="213"/>
      <c r="AG227" s="213" t="s">
        <v>209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49"/>
      <c r="D228" s="243"/>
      <c r="E228" s="243"/>
      <c r="F228" s="243"/>
      <c r="G228" s="24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13"/>
      <c r="Z228" s="213"/>
      <c r="AA228" s="213"/>
      <c r="AB228" s="213"/>
      <c r="AC228" s="213"/>
      <c r="AD228" s="213"/>
      <c r="AE228" s="213"/>
      <c r="AF228" s="213"/>
      <c r="AG228" s="213" t="s">
        <v>163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x14ac:dyDescent="0.2">
      <c r="A229" s="226" t="s">
        <v>149</v>
      </c>
      <c r="B229" s="227" t="s">
        <v>85</v>
      </c>
      <c r="C229" s="245" t="s">
        <v>86</v>
      </c>
      <c r="D229" s="228"/>
      <c r="E229" s="229"/>
      <c r="F229" s="230"/>
      <c r="G229" s="230">
        <f>SUMIF(AG230:AG259,"&lt;&gt;NOR",G230:G259)</f>
        <v>0</v>
      </c>
      <c r="H229" s="230"/>
      <c r="I229" s="230">
        <f>SUM(I230:I259)</f>
        <v>0</v>
      </c>
      <c r="J229" s="230"/>
      <c r="K229" s="230">
        <f>SUM(K230:K259)</f>
        <v>0</v>
      </c>
      <c r="L229" s="230"/>
      <c r="M229" s="230">
        <f>SUM(M230:M259)</f>
        <v>0</v>
      </c>
      <c r="N229" s="230"/>
      <c r="O229" s="230">
        <f>SUM(O230:O259)</f>
        <v>0.01</v>
      </c>
      <c r="P229" s="230"/>
      <c r="Q229" s="230">
        <f>SUM(Q230:Q259)</f>
        <v>77.05</v>
      </c>
      <c r="R229" s="230"/>
      <c r="S229" s="230"/>
      <c r="T229" s="231"/>
      <c r="U229" s="225"/>
      <c r="V229" s="225">
        <f>SUM(V230:V259)</f>
        <v>529.27</v>
      </c>
      <c r="W229" s="225"/>
      <c r="X229" s="225"/>
      <c r="AG229" t="s">
        <v>150</v>
      </c>
    </row>
    <row r="230" spans="1:60" ht="22.5" outlineLevel="1" x14ac:dyDescent="0.2">
      <c r="A230" s="232">
        <v>41</v>
      </c>
      <c r="B230" s="233" t="s">
        <v>433</v>
      </c>
      <c r="C230" s="246" t="s">
        <v>434</v>
      </c>
      <c r="D230" s="234" t="s">
        <v>265</v>
      </c>
      <c r="E230" s="235">
        <v>2.9794999999999998</v>
      </c>
      <c r="F230" s="236"/>
      <c r="G230" s="237">
        <f>ROUND(E230*F230,2)</f>
        <v>0</v>
      </c>
      <c r="H230" s="236"/>
      <c r="I230" s="237">
        <f>ROUND(E230*H230,2)</f>
        <v>0</v>
      </c>
      <c r="J230" s="236"/>
      <c r="K230" s="237">
        <f>ROUND(E230*J230,2)</f>
        <v>0</v>
      </c>
      <c r="L230" s="237">
        <v>21</v>
      </c>
      <c r="M230" s="237">
        <f>G230*(1+L230/100)</f>
        <v>0</v>
      </c>
      <c r="N230" s="237">
        <v>1.82E-3</v>
      </c>
      <c r="O230" s="237">
        <f>ROUND(E230*N230,2)</f>
        <v>0.01</v>
      </c>
      <c r="P230" s="237">
        <v>1.95</v>
      </c>
      <c r="Q230" s="237">
        <f>ROUND(E230*P230,2)</f>
        <v>5.81</v>
      </c>
      <c r="R230" s="237" t="s">
        <v>221</v>
      </c>
      <c r="S230" s="237" t="s">
        <v>154</v>
      </c>
      <c r="T230" s="238" t="s">
        <v>154</v>
      </c>
      <c r="U230" s="223">
        <v>7.5960000000000001</v>
      </c>
      <c r="V230" s="223">
        <f>ROUND(E230*U230,2)</f>
        <v>22.63</v>
      </c>
      <c r="W230" s="223"/>
      <c r="X230" s="223" t="s">
        <v>186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371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58" t="s">
        <v>435</v>
      </c>
      <c r="D231" s="255"/>
      <c r="E231" s="255"/>
      <c r="F231" s="255"/>
      <c r="G231" s="255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13"/>
      <c r="Z231" s="213"/>
      <c r="AA231" s="213"/>
      <c r="AB231" s="213"/>
      <c r="AC231" s="213"/>
      <c r="AD231" s="213"/>
      <c r="AE231" s="213"/>
      <c r="AF231" s="213"/>
      <c r="AG231" s="213" t="s">
        <v>234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57" t="s">
        <v>266</v>
      </c>
      <c r="D232" s="253"/>
      <c r="E232" s="254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13"/>
      <c r="Z232" s="213"/>
      <c r="AA232" s="213"/>
      <c r="AB232" s="213"/>
      <c r="AC232" s="213"/>
      <c r="AD232" s="213"/>
      <c r="AE232" s="213"/>
      <c r="AF232" s="213"/>
      <c r="AG232" s="213" t="s">
        <v>209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57" t="s">
        <v>436</v>
      </c>
      <c r="D233" s="253"/>
      <c r="E233" s="254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13"/>
      <c r="Z233" s="213"/>
      <c r="AA233" s="213"/>
      <c r="AB233" s="213"/>
      <c r="AC233" s="213"/>
      <c r="AD233" s="213"/>
      <c r="AE233" s="213"/>
      <c r="AF233" s="213"/>
      <c r="AG233" s="213" t="s">
        <v>209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57" t="s">
        <v>437</v>
      </c>
      <c r="D234" s="253"/>
      <c r="E234" s="254">
        <v>1.72</v>
      </c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13"/>
      <c r="Z234" s="213"/>
      <c r="AA234" s="213"/>
      <c r="AB234" s="213"/>
      <c r="AC234" s="213"/>
      <c r="AD234" s="213"/>
      <c r="AE234" s="213"/>
      <c r="AF234" s="213"/>
      <c r="AG234" s="213" t="s">
        <v>209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57" t="s">
        <v>438</v>
      </c>
      <c r="D235" s="253"/>
      <c r="E235" s="254">
        <v>0.98</v>
      </c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13"/>
      <c r="Z235" s="213"/>
      <c r="AA235" s="213"/>
      <c r="AB235" s="213"/>
      <c r="AC235" s="213"/>
      <c r="AD235" s="213"/>
      <c r="AE235" s="213"/>
      <c r="AF235" s="213"/>
      <c r="AG235" s="213" t="s">
        <v>209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57" t="s">
        <v>439</v>
      </c>
      <c r="D236" s="253"/>
      <c r="E236" s="254">
        <v>0.28999999999999998</v>
      </c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13"/>
      <c r="Z236" s="213"/>
      <c r="AA236" s="213"/>
      <c r="AB236" s="213"/>
      <c r="AC236" s="213"/>
      <c r="AD236" s="213"/>
      <c r="AE236" s="213"/>
      <c r="AF236" s="213"/>
      <c r="AG236" s="213" t="s">
        <v>209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49"/>
      <c r="D237" s="243"/>
      <c r="E237" s="243"/>
      <c r="F237" s="243"/>
      <c r="G237" s="24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13"/>
      <c r="Z237" s="213"/>
      <c r="AA237" s="213"/>
      <c r="AB237" s="213"/>
      <c r="AC237" s="213"/>
      <c r="AD237" s="213"/>
      <c r="AE237" s="213"/>
      <c r="AF237" s="213"/>
      <c r="AG237" s="213" t="s">
        <v>163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ht="33.75" outlineLevel="1" x14ac:dyDescent="0.2">
      <c r="A238" s="232">
        <v>42</v>
      </c>
      <c r="B238" s="233" t="s">
        <v>440</v>
      </c>
      <c r="C238" s="246" t="s">
        <v>441</v>
      </c>
      <c r="D238" s="234" t="s">
        <v>345</v>
      </c>
      <c r="E238" s="235">
        <v>125.85</v>
      </c>
      <c r="F238" s="236"/>
      <c r="G238" s="237">
        <f>ROUND(E238*F238,2)</f>
        <v>0</v>
      </c>
      <c r="H238" s="236"/>
      <c r="I238" s="237">
        <f>ROUND(E238*H238,2)</f>
        <v>0</v>
      </c>
      <c r="J238" s="236"/>
      <c r="K238" s="237">
        <f>ROUND(E238*J238,2)</f>
        <v>0</v>
      </c>
      <c r="L238" s="237">
        <v>21</v>
      </c>
      <c r="M238" s="237">
        <f>G238*(1+L238/100)</f>
        <v>0</v>
      </c>
      <c r="N238" s="237">
        <v>0</v>
      </c>
      <c r="O238" s="237">
        <f>ROUND(E238*N238,2)</f>
        <v>0</v>
      </c>
      <c r="P238" s="237">
        <v>6.5000000000000002E-2</v>
      </c>
      <c r="Q238" s="237">
        <f>ROUND(E238*P238,2)</f>
        <v>8.18</v>
      </c>
      <c r="R238" s="237" t="s">
        <v>221</v>
      </c>
      <c r="S238" s="237" t="s">
        <v>154</v>
      </c>
      <c r="T238" s="238" t="s">
        <v>154</v>
      </c>
      <c r="U238" s="223">
        <v>0.93</v>
      </c>
      <c r="V238" s="223">
        <f>ROUND(E238*U238,2)</f>
        <v>117.04</v>
      </c>
      <c r="W238" s="223"/>
      <c r="X238" s="223" t="s">
        <v>186</v>
      </c>
      <c r="Y238" s="213"/>
      <c r="Z238" s="213"/>
      <c r="AA238" s="213"/>
      <c r="AB238" s="213"/>
      <c r="AC238" s="213"/>
      <c r="AD238" s="213"/>
      <c r="AE238" s="213"/>
      <c r="AF238" s="213"/>
      <c r="AG238" s="213" t="s">
        <v>187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47" t="s">
        <v>442</v>
      </c>
      <c r="D239" s="240"/>
      <c r="E239" s="240"/>
      <c r="F239" s="240"/>
      <c r="G239" s="240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13"/>
      <c r="Z239" s="213"/>
      <c r="AA239" s="213"/>
      <c r="AB239" s="213"/>
      <c r="AC239" s="213"/>
      <c r="AD239" s="213"/>
      <c r="AE239" s="213"/>
      <c r="AF239" s="213"/>
      <c r="AG239" s="213" t="s">
        <v>159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57" t="s">
        <v>266</v>
      </c>
      <c r="D240" s="253"/>
      <c r="E240" s="254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13"/>
      <c r="Z240" s="213"/>
      <c r="AA240" s="213"/>
      <c r="AB240" s="213"/>
      <c r="AC240" s="213"/>
      <c r="AD240" s="213"/>
      <c r="AE240" s="213"/>
      <c r="AF240" s="213"/>
      <c r="AG240" s="213" t="s">
        <v>209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57" t="s">
        <v>443</v>
      </c>
      <c r="D241" s="253"/>
      <c r="E241" s="254">
        <v>118.35</v>
      </c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13"/>
      <c r="Z241" s="213"/>
      <c r="AA241" s="213"/>
      <c r="AB241" s="213"/>
      <c r="AC241" s="213"/>
      <c r="AD241" s="213"/>
      <c r="AE241" s="213"/>
      <c r="AF241" s="213"/>
      <c r="AG241" s="213" t="s">
        <v>209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57" t="s">
        <v>444</v>
      </c>
      <c r="D242" s="253"/>
      <c r="E242" s="254">
        <v>7.5</v>
      </c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13"/>
      <c r="Z242" s="213"/>
      <c r="AA242" s="213"/>
      <c r="AB242" s="213"/>
      <c r="AC242" s="213"/>
      <c r="AD242" s="213"/>
      <c r="AE242" s="213"/>
      <c r="AF242" s="213"/>
      <c r="AG242" s="213" t="s">
        <v>209</v>
      </c>
      <c r="AH242" s="213">
        <v>0</v>
      </c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20"/>
      <c r="B243" s="221"/>
      <c r="C243" s="249"/>
      <c r="D243" s="243"/>
      <c r="E243" s="243"/>
      <c r="F243" s="243"/>
      <c r="G243" s="24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13"/>
      <c r="Z243" s="213"/>
      <c r="AA243" s="213"/>
      <c r="AB243" s="213"/>
      <c r="AC243" s="213"/>
      <c r="AD243" s="213"/>
      <c r="AE243" s="213"/>
      <c r="AF243" s="213"/>
      <c r="AG243" s="213" t="s">
        <v>163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ht="22.5" outlineLevel="1" x14ac:dyDescent="0.2">
      <c r="A244" s="232">
        <v>43</v>
      </c>
      <c r="B244" s="233" t="s">
        <v>219</v>
      </c>
      <c r="C244" s="246" t="s">
        <v>220</v>
      </c>
      <c r="D244" s="234" t="s">
        <v>206</v>
      </c>
      <c r="E244" s="235">
        <v>704.07</v>
      </c>
      <c r="F244" s="236"/>
      <c r="G244" s="237">
        <f>ROUND(E244*F244,2)</f>
        <v>0</v>
      </c>
      <c r="H244" s="236"/>
      <c r="I244" s="237">
        <f>ROUND(E244*H244,2)</f>
        <v>0</v>
      </c>
      <c r="J244" s="236"/>
      <c r="K244" s="237">
        <f>ROUND(E244*J244,2)</f>
        <v>0</v>
      </c>
      <c r="L244" s="237">
        <v>21</v>
      </c>
      <c r="M244" s="237">
        <f>G244*(1+L244/100)</f>
        <v>0</v>
      </c>
      <c r="N244" s="237">
        <v>0</v>
      </c>
      <c r="O244" s="237">
        <f>ROUND(E244*N244,2)</f>
        <v>0</v>
      </c>
      <c r="P244" s="237">
        <v>0.05</v>
      </c>
      <c r="Q244" s="237">
        <f>ROUND(E244*P244,2)</f>
        <v>35.200000000000003</v>
      </c>
      <c r="R244" s="237" t="s">
        <v>221</v>
      </c>
      <c r="S244" s="237" t="s">
        <v>154</v>
      </c>
      <c r="T244" s="238" t="s">
        <v>154</v>
      </c>
      <c r="U244" s="223">
        <v>0.33</v>
      </c>
      <c r="V244" s="223">
        <f>ROUND(E244*U244,2)</f>
        <v>232.34</v>
      </c>
      <c r="W244" s="223"/>
      <c r="X244" s="223" t="s">
        <v>186</v>
      </c>
      <c r="Y244" s="213"/>
      <c r="Z244" s="213"/>
      <c r="AA244" s="213"/>
      <c r="AB244" s="213"/>
      <c r="AC244" s="213"/>
      <c r="AD244" s="213"/>
      <c r="AE244" s="213"/>
      <c r="AF244" s="213"/>
      <c r="AG244" s="213" t="s">
        <v>187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20"/>
      <c r="B245" s="221"/>
      <c r="C245" s="257" t="s">
        <v>445</v>
      </c>
      <c r="D245" s="253"/>
      <c r="E245" s="254">
        <v>351.8</v>
      </c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13"/>
      <c r="Z245" s="213"/>
      <c r="AA245" s="213"/>
      <c r="AB245" s="213"/>
      <c r="AC245" s="213"/>
      <c r="AD245" s="213"/>
      <c r="AE245" s="213"/>
      <c r="AF245" s="213"/>
      <c r="AG245" s="213" t="s">
        <v>209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20"/>
      <c r="B246" s="221"/>
      <c r="C246" s="257" t="s">
        <v>446</v>
      </c>
      <c r="D246" s="253"/>
      <c r="E246" s="254">
        <v>352.27</v>
      </c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13"/>
      <c r="Z246" s="213"/>
      <c r="AA246" s="213"/>
      <c r="AB246" s="213"/>
      <c r="AC246" s="213"/>
      <c r="AD246" s="213"/>
      <c r="AE246" s="213"/>
      <c r="AF246" s="213"/>
      <c r="AG246" s="213" t="s">
        <v>209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57" t="s">
        <v>447</v>
      </c>
      <c r="D247" s="253"/>
      <c r="E247" s="254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13"/>
      <c r="Z247" s="213"/>
      <c r="AA247" s="213"/>
      <c r="AB247" s="213"/>
      <c r="AC247" s="213"/>
      <c r="AD247" s="213"/>
      <c r="AE247" s="213"/>
      <c r="AF247" s="213"/>
      <c r="AG247" s="213" t="s">
        <v>209</v>
      </c>
      <c r="AH247" s="213">
        <v>0</v>
      </c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49"/>
      <c r="D248" s="243"/>
      <c r="E248" s="243"/>
      <c r="F248" s="243"/>
      <c r="G248" s="24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13"/>
      <c r="Z248" s="213"/>
      <c r="AA248" s="213"/>
      <c r="AB248" s="213"/>
      <c r="AC248" s="213"/>
      <c r="AD248" s="213"/>
      <c r="AE248" s="213"/>
      <c r="AF248" s="213"/>
      <c r="AG248" s="213" t="s">
        <v>163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ht="22.5" outlineLevel="1" x14ac:dyDescent="0.2">
      <c r="A249" s="232">
        <v>44</v>
      </c>
      <c r="B249" s="233" t="s">
        <v>223</v>
      </c>
      <c r="C249" s="246" t="s">
        <v>224</v>
      </c>
      <c r="D249" s="234" t="s">
        <v>206</v>
      </c>
      <c r="E249" s="235">
        <v>601.39599999999996</v>
      </c>
      <c r="F249" s="236"/>
      <c r="G249" s="237">
        <f>ROUND(E249*F249,2)</f>
        <v>0</v>
      </c>
      <c r="H249" s="236"/>
      <c r="I249" s="237">
        <f>ROUND(E249*H249,2)</f>
        <v>0</v>
      </c>
      <c r="J249" s="236"/>
      <c r="K249" s="237">
        <f>ROUND(E249*J249,2)</f>
        <v>0</v>
      </c>
      <c r="L249" s="237">
        <v>21</v>
      </c>
      <c r="M249" s="237">
        <f>G249*(1+L249/100)</f>
        <v>0</v>
      </c>
      <c r="N249" s="237">
        <v>0</v>
      </c>
      <c r="O249" s="237">
        <f>ROUND(E249*N249,2)</f>
        <v>0</v>
      </c>
      <c r="P249" s="237">
        <v>4.5999999999999999E-2</v>
      </c>
      <c r="Q249" s="237">
        <f>ROUND(E249*P249,2)</f>
        <v>27.66</v>
      </c>
      <c r="R249" s="237" t="s">
        <v>221</v>
      </c>
      <c r="S249" s="237" t="s">
        <v>154</v>
      </c>
      <c r="T249" s="238" t="s">
        <v>154</v>
      </c>
      <c r="U249" s="223">
        <v>0.26</v>
      </c>
      <c r="V249" s="223">
        <f>ROUND(E249*U249,2)</f>
        <v>156.36000000000001</v>
      </c>
      <c r="W249" s="223"/>
      <c r="X249" s="223" t="s">
        <v>186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187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57" t="s">
        <v>448</v>
      </c>
      <c r="D250" s="253"/>
      <c r="E250" s="254">
        <v>307.32</v>
      </c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13"/>
      <c r="Z250" s="213"/>
      <c r="AA250" s="213"/>
      <c r="AB250" s="213"/>
      <c r="AC250" s="213"/>
      <c r="AD250" s="213"/>
      <c r="AE250" s="213"/>
      <c r="AF250" s="213"/>
      <c r="AG250" s="213" t="s">
        <v>209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57" t="s">
        <v>352</v>
      </c>
      <c r="D251" s="253"/>
      <c r="E251" s="254">
        <v>294.07600000000002</v>
      </c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13"/>
      <c r="Z251" s="213"/>
      <c r="AA251" s="213"/>
      <c r="AB251" s="213"/>
      <c r="AC251" s="213"/>
      <c r="AD251" s="213"/>
      <c r="AE251" s="213"/>
      <c r="AF251" s="213"/>
      <c r="AG251" s="213" t="s">
        <v>209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57" t="s">
        <v>447</v>
      </c>
      <c r="D252" s="253"/>
      <c r="E252" s="254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13"/>
      <c r="Z252" s="213"/>
      <c r="AA252" s="213"/>
      <c r="AB252" s="213"/>
      <c r="AC252" s="213"/>
      <c r="AD252" s="213"/>
      <c r="AE252" s="213"/>
      <c r="AF252" s="213"/>
      <c r="AG252" s="213" t="s">
        <v>209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20"/>
      <c r="B253" s="221"/>
      <c r="C253" s="249"/>
      <c r="D253" s="243"/>
      <c r="E253" s="243"/>
      <c r="F253" s="243"/>
      <c r="G253" s="24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13"/>
      <c r="Z253" s="213"/>
      <c r="AA253" s="213"/>
      <c r="AB253" s="213"/>
      <c r="AC253" s="213"/>
      <c r="AD253" s="213"/>
      <c r="AE253" s="213"/>
      <c r="AF253" s="213"/>
      <c r="AG253" s="213" t="s">
        <v>163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ht="22.5" outlineLevel="1" x14ac:dyDescent="0.2">
      <c r="A254" s="232">
        <v>45</v>
      </c>
      <c r="B254" s="233" t="s">
        <v>449</v>
      </c>
      <c r="C254" s="246" t="s">
        <v>450</v>
      </c>
      <c r="D254" s="234" t="s">
        <v>206</v>
      </c>
      <c r="E254" s="235">
        <v>3</v>
      </c>
      <c r="F254" s="236"/>
      <c r="G254" s="237">
        <f>ROUND(E254*F254,2)</f>
        <v>0</v>
      </c>
      <c r="H254" s="236"/>
      <c r="I254" s="237">
        <f>ROUND(E254*H254,2)</f>
        <v>0</v>
      </c>
      <c r="J254" s="236"/>
      <c r="K254" s="237">
        <f>ROUND(E254*J254,2)</f>
        <v>0</v>
      </c>
      <c r="L254" s="237">
        <v>21</v>
      </c>
      <c r="M254" s="237">
        <f>G254*(1+L254/100)</f>
        <v>0</v>
      </c>
      <c r="N254" s="237">
        <v>0</v>
      </c>
      <c r="O254" s="237">
        <f>ROUND(E254*N254,2)</f>
        <v>0</v>
      </c>
      <c r="P254" s="237">
        <v>6.8000000000000005E-2</v>
      </c>
      <c r="Q254" s="237">
        <f>ROUND(E254*P254,2)</f>
        <v>0.2</v>
      </c>
      <c r="R254" s="237" t="s">
        <v>221</v>
      </c>
      <c r="S254" s="237" t="s">
        <v>154</v>
      </c>
      <c r="T254" s="238" t="s">
        <v>154</v>
      </c>
      <c r="U254" s="223">
        <v>0.3</v>
      </c>
      <c r="V254" s="223">
        <f>ROUND(E254*U254,2)</f>
        <v>0.9</v>
      </c>
      <c r="W254" s="223"/>
      <c r="X254" s="223" t="s">
        <v>186</v>
      </c>
      <c r="Y254" s="213"/>
      <c r="Z254" s="213"/>
      <c r="AA254" s="213"/>
      <c r="AB254" s="213"/>
      <c r="AC254" s="213"/>
      <c r="AD254" s="213"/>
      <c r="AE254" s="213"/>
      <c r="AF254" s="213"/>
      <c r="AG254" s="213" t="s">
        <v>187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58" t="s">
        <v>451</v>
      </c>
      <c r="D255" s="255"/>
      <c r="E255" s="255"/>
      <c r="F255" s="255"/>
      <c r="G255" s="255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13"/>
      <c r="Z255" s="213"/>
      <c r="AA255" s="213"/>
      <c r="AB255" s="213"/>
      <c r="AC255" s="213"/>
      <c r="AD255" s="213"/>
      <c r="AE255" s="213"/>
      <c r="AF255" s="213"/>
      <c r="AG255" s="213" t="s">
        <v>234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57" t="s">
        <v>266</v>
      </c>
      <c r="D256" s="253"/>
      <c r="E256" s="254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13"/>
      <c r="Z256" s="213"/>
      <c r="AA256" s="213"/>
      <c r="AB256" s="213"/>
      <c r="AC256" s="213"/>
      <c r="AD256" s="213"/>
      <c r="AE256" s="213"/>
      <c r="AF256" s="213"/>
      <c r="AG256" s="213" t="s">
        <v>209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57" t="s">
        <v>452</v>
      </c>
      <c r="D257" s="253"/>
      <c r="E257" s="254">
        <v>1.5</v>
      </c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13"/>
      <c r="Z257" s="213"/>
      <c r="AA257" s="213"/>
      <c r="AB257" s="213"/>
      <c r="AC257" s="213"/>
      <c r="AD257" s="213"/>
      <c r="AE257" s="213"/>
      <c r="AF257" s="213"/>
      <c r="AG257" s="213" t="s">
        <v>209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57" t="s">
        <v>453</v>
      </c>
      <c r="D258" s="253"/>
      <c r="E258" s="254">
        <v>1.5</v>
      </c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13"/>
      <c r="Z258" s="213"/>
      <c r="AA258" s="213"/>
      <c r="AB258" s="213"/>
      <c r="AC258" s="213"/>
      <c r="AD258" s="213"/>
      <c r="AE258" s="213"/>
      <c r="AF258" s="213"/>
      <c r="AG258" s="213" t="s">
        <v>209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20"/>
      <c r="B259" s="221"/>
      <c r="C259" s="249"/>
      <c r="D259" s="243"/>
      <c r="E259" s="243"/>
      <c r="F259" s="243"/>
      <c r="G259" s="24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13"/>
      <c r="Z259" s="213"/>
      <c r="AA259" s="213"/>
      <c r="AB259" s="213"/>
      <c r="AC259" s="213"/>
      <c r="AD259" s="213"/>
      <c r="AE259" s="213"/>
      <c r="AF259" s="213"/>
      <c r="AG259" s="213" t="s">
        <v>163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x14ac:dyDescent="0.2">
      <c r="A260" s="226" t="s">
        <v>149</v>
      </c>
      <c r="B260" s="227" t="s">
        <v>87</v>
      </c>
      <c r="C260" s="245" t="s">
        <v>88</v>
      </c>
      <c r="D260" s="228"/>
      <c r="E260" s="229"/>
      <c r="F260" s="230"/>
      <c r="G260" s="230">
        <f>SUMIF(AG261:AG263,"&lt;&gt;NOR",G261:G263)</f>
        <v>0</v>
      </c>
      <c r="H260" s="230"/>
      <c r="I260" s="230">
        <f>SUM(I261:I263)</f>
        <v>0</v>
      </c>
      <c r="J260" s="230"/>
      <c r="K260" s="230">
        <f>SUM(K261:K263)</f>
        <v>0</v>
      </c>
      <c r="L260" s="230"/>
      <c r="M260" s="230">
        <f>SUM(M261:M263)</f>
        <v>0</v>
      </c>
      <c r="N260" s="230"/>
      <c r="O260" s="230">
        <f>SUM(O261:O263)</f>
        <v>0</v>
      </c>
      <c r="P260" s="230"/>
      <c r="Q260" s="230">
        <f>SUM(Q261:Q263)</f>
        <v>0</v>
      </c>
      <c r="R260" s="230"/>
      <c r="S260" s="230"/>
      <c r="T260" s="231"/>
      <c r="U260" s="225"/>
      <c r="V260" s="225">
        <f>SUM(V261:V263)</f>
        <v>420.01</v>
      </c>
      <c r="W260" s="225"/>
      <c r="X260" s="225"/>
      <c r="AG260" t="s">
        <v>150</v>
      </c>
    </row>
    <row r="261" spans="1:60" ht="33.75" outlineLevel="1" x14ac:dyDescent="0.2">
      <c r="A261" s="232">
        <v>46</v>
      </c>
      <c r="B261" s="233" t="s">
        <v>454</v>
      </c>
      <c r="C261" s="246" t="s">
        <v>455</v>
      </c>
      <c r="D261" s="234" t="s">
        <v>229</v>
      </c>
      <c r="E261" s="235">
        <v>162.79611</v>
      </c>
      <c r="F261" s="236"/>
      <c r="G261" s="237">
        <f>ROUND(E261*F261,2)</f>
        <v>0</v>
      </c>
      <c r="H261" s="236"/>
      <c r="I261" s="237">
        <f>ROUND(E261*H261,2)</f>
        <v>0</v>
      </c>
      <c r="J261" s="236"/>
      <c r="K261" s="237">
        <f>ROUND(E261*J261,2)</f>
        <v>0</v>
      </c>
      <c r="L261" s="237">
        <v>21</v>
      </c>
      <c r="M261" s="237">
        <f>G261*(1+L261/100)</f>
        <v>0</v>
      </c>
      <c r="N261" s="237">
        <v>0</v>
      </c>
      <c r="O261" s="237">
        <f>ROUND(E261*N261,2)</f>
        <v>0</v>
      </c>
      <c r="P261" s="237">
        <v>0</v>
      </c>
      <c r="Q261" s="237">
        <f>ROUND(E261*P261,2)</f>
        <v>0</v>
      </c>
      <c r="R261" s="237" t="s">
        <v>251</v>
      </c>
      <c r="S261" s="237" t="s">
        <v>154</v>
      </c>
      <c r="T261" s="238" t="s">
        <v>154</v>
      </c>
      <c r="U261" s="223">
        <v>2.58</v>
      </c>
      <c r="V261" s="223">
        <f>ROUND(E261*U261,2)</f>
        <v>420.01</v>
      </c>
      <c r="W261" s="223"/>
      <c r="X261" s="223" t="s">
        <v>456</v>
      </c>
      <c r="Y261" s="213"/>
      <c r="Z261" s="213"/>
      <c r="AA261" s="213"/>
      <c r="AB261" s="213"/>
      <c r="AC261" s="213"/>
      <c r="AD261" s="213"/>
      <c r="AE261" s="213"/>
      <c r="AF261" s="213"/>
      <c r="AG261" s="213" t="s">
        <v>457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58" t="s">
        <v>458</v>
      </c>
      <c r="D262" s="255"/>
      <c r="E262" s="255"/>
      <c r="F262" s="255"/>
      <c r="G262" s="255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13"/>
      <c r="Z262" s="213"/>
      <c r="AA262" s="213"/>
      <c r="AB262" s="213"/>
      <c r="AC262" s="213"/>
      <c r="AD262" s="213"/>
      <c r="AE262" s="213"/>
      <c r="AF262" s="213"/>
      <c r="AG262" s="213" t="s">
        <v>234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49"/>
      <c r="D263" s="243"/>
      <c r="E263" s="243"/>
      <c r="F263" s="243"/>
      <c r="G263" s="24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13"/>
      <c r="Z263" s="213"/>
      <c r="AA263" s="213"/>
      <c r="AB263" s="213"/>
      <c r="AC263" s="213"/>
      <c r="AD263" s="213"/>
      <c r="AE263" s="213"/>
      <c r="AF263" s="213"/>
      <c r="AG263" s="213" t="s">
        <v>163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x14ac:dyDescent="0.2">
      <c r="A264" s="226" t="s">
        <v>149</v>
      </c>
      <c r="B264" s="227" t="s">
        <v>91</v>
      </c>
      <c r="C264" s="245" t="s">
        <v>92</v>
      </c>
      <c r="D264" s="228"/>
      <c r="E264" s="229"/>
      <c r="F264" s="230"/>
      <c r="G264" s="230">
        <f>SUMIF(AG265:AG270,"&lt;&gt;NOR",G265:G270)</f>
        <v>0</v>
      </c>
      <c r="H264" s="230"/>
      <c r="I264" s="230">
        <f>SUM(I265:I270)</f>
        <v>0</v>
      </c>
      <c r="J264" s="230"/>
      <c r="K264" s="230">
        <f>SUM(K265:K270)</f>
        <v>0</v>
      </c>
      <c r="L264" s="230"/>
      <c r="M264" s="230">
        <f>SUM(M265:M270)</f>
        <v>0</v>
      </c>
      <c r="N264" s="230"/>
      <c r="O264" s="230">
        <f>SUM(O265:O270)</f>
        <v>0</v>
      </c>
      <c r="P264" s="230"/>
      <c r="Q264" s="230">
        <f>SUM(Q265:Q270)</f>
        <v>0.03</v>
      </c>
      <c r="R264" s="230"/>
      <c r="S264" s="230"/>
      <c r="T264" s="231"/>
      <c r="U264" s="225"/>
      <c r="V264" s="225">
        <f>SUM(V265:V270)</f>
        <v>1.19</v>
      </c>
      <c r="W264" s="225"/>
      <c r="X264" s="225"/>
      <c r="AG264" t="s">
        <v>150</v>
      </c>
    </row>
    <row r="265" spans="1:60" outlineLevel="1" x14ac:dyDescent="0.2">
      <c r="A265" s="232">
        <v>47</v>
      </c>
      <c r="B265" s="233" t="s">
        <v>459</v>
      </c>
      <c r="C265" s="246" t="s">
        <v>460</v>
      </c>
      <c r="D265" s="234" t="s">
        <v>345</v>
      </c>
      <c r="E265" s="235">
        <v>6</v>
      </c>
      <c r="F265" s="236"/>
      <c r="G265" s="237">
        <f>ROUND(E265*F265,2)</f>
        <v>0</v>
      </c>
      <c r="H265" s="236"/>
      <c r="I265" s="237">
        <f>ROUND(E265*H265,2)</f>
        <v>0</v>
      </c>
      <c r="J265" s="236"/>
      <c r="K265" s="237">
        <f>ROUND(E265*J265,2)</f>
        <v>0</v>
      </c>
      <c r="L265" s="237">
        <v>21</v>
      </c>
      <c r="M265" s="237">
        <f>G265*(1+L265/100)</f>
        <v>0</v>
      </c>
      <c r="N265" s="237">
        <v>0</v>
      </c>
      <c r="O265" s="237">
        <f>ROUND(E265*N265,2)</f>
        <v>0</v>
      </c>
      <c r="P265" s="237">
        <v>2.0999999999999999E-3</v>
      </c>
      <c r="Q265" s="237">
        <f>ROUND(E265*P265,2)</f>
        <v>0.01</v>
      </c>
      <c r="R265" s="237" t="s">
        <v>461</v>
      </c>
      <c r="S265" s="237" t="s">
        <v>154</v>
      </c>
      <c r="T265" s="238" t="s">
        <v>154</v>
      </c>
      <c r="U265" s="223">
        <v>3.1E-2</v>
      </c>
      <c r="V265" s="223">
        <f>ROUND(E265*U265,2)</f>
        <v>0.19</v>
      </c>
      <c r="W265" s="223"/>
      <c r="X265" s="223" t="s">
        <v>186</v>
      </c>
      <c r="Y265" s="213"/>
      <c r="Z265" s="213"/>
      <c r="AA265" s="213"/>
      <c r="AB265" s="213"/>
      <c r="AC265" s="213"/>
      <c r="AD265" s="213"/>
      <c r="AE265" s="213"/>
      <c r="AF265" s="213"/>
      <c r="AG265" s="213" t="s">
        <v>462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58" t="s">
        <v>463</v>
      </c>
      <c r="D266" s="255"/>
      <c r="E266" s="255"/>
      <c r="F266" s="255"/>
      <c r="G266" s="255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13"/>
      <c r="Z266" s="213"/>
      <c r="AA266" s="213"/>
      <c r="AB266" s="213"/>
      <c r="AC266" s="213"/>
      <c r="AD266" s="213"/>
      <c r="AE266" s="213"/>
      <c r="AF266" s="213"/>
      <c r="AG266" s="213" t="s">
        <v>234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20"/>
      <c r="B267" s="221"/>
      <c r="C267" s="249"/>
      <c r="D267" s="243"/>
      <c r="E267" s="243"/>
      <c r="F267" s="243"/>
      <c r="G267" s="24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13"/>
      <c r="Z267" s="213"/>
      <c r="AA267" s="213"/>
      <c r="AB267" s="213"/>
      <c r="AC267" s="213"/>
      <c r="AD267" s="213"/>
      <c r="AE267" s="213"/>
      <c r="AF267" s="213"/>
      <c r="AG267" s="213" t="s">
        <v>163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32">
        <v>48</v>
      </c>
      <c r="B268" s="233" t="s">
        <v>464</v>
      </c>
      <c r="C268" s="246" t="s">
        <v>465</v>
      </c>
      <c r="D268" s="234" t="s">
        <v>345</v>
      </c>
      <c r="E268" s="235">
        <v>12</v>
      </c>
      <c r="F268" s="236"/>
      <c r="G268" s="237">
        <f>ROUND(E268*F268,2)</f>
        <v>0</v>
      </c>
      <c r="H268" s="236"/>
      <c r="I268" s="237">
        <f>ROUND(E268*H268,2)</f>
        <v>0</v>
      </c>
      <c r="J268" s="236"/>
      <c r="K268" s="237">
        <f>ROUND(E268*J268,2)</f>
        <v>0</v>
      </c>
      <c r="L268" s="237">
        <v>21</v>
      </c>
      <c r="M268" s="237">
        <f>G268*(1+L268/100)</f>
        <v>0</v>
      </c>
      <c r="N268" s="237">
        <v>0</v>
      </c>
      <c r="O268" s="237">
        <f>ROUND(E268*N268,2)</f>
        <v>0</v>
      </c>
      <c r="P268" s="237">
        <v>1.98E-3</v>
      </c>
      <c r="Q268" s="237">
        <f>ROUND(E268*P268,2)</f>
        <v>0.02</v>
      </c>
      <c r="R268" s="237" t="s">
        <v>461</v>
      </c>
      <c r="S268" s="237" t="s">
        <v>154</v>
      </c>
      <c r="T268" s="238" t="s">
        <v>154</v>
      </c>
      <c r="U268" s="223">
        <v>8.3000000000000004E-2</v>
      </c>
      <c r="V268" s="223">
        <f>ROUND(E268*U268,2)</f>
        <v>1</v>
      </c>
      <c r="W268" s="223"/>
      <c r="X268" s="223" t="s">
        <v>186</v>
      </c>
      <c r="Y268" s="213"/>
      <c r="Z268" s="213"/>
      <c r="AA268" s="213"/>
      <c r="AB268" s="213"/>
      <c r="AC268" s="213"/>
      <c r="AD268" s="213"/>
      <c r="AE268" s="213"/>
      <c r="AF268" s="213"/>
      <c r="AG268" s="213" t="s">
        <v>462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58" t="s">
        <v>463</v>
      </c>
      <c r="D269" s="255"/>
      <c r="E269" s="255"/>
      <c r="F269" s="255"/>
      <c r="G269" s="255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13"/>
      <c r="Z269" s="213"/>
      <c r="AA269" s="213"/>
      <c r="AB269" s="213"/>
      <c r="AC269" s="213"/>
      <c r="AD269" s="213"/>
      <c r="AE269" s="213"/>
      <c r="AF269" s="213"/>
      <c r="AG269" s="213" t="s">
        <v>234</v>
      </c>
      <c r="AH269" s="213"/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49"/>
      <c r="D270" s="243"/>
      <c r="E270" s="243"/>
      <c r="F270" s="243"/>
      <c r="G270" s="24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13"/>
      <c r="Z270" s="213"/>
      <c r="AA270" s="213"/>
      <c r="AB270" s="213"/>
      <c r="AC270" s="213"/>
      <c r="AD270" s="213"/>
      <c r="AE270" s="213"/>
      <c r="AF270" s="213"/>
      <c r="AG270" s="213" t="s">
        <v>163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x14ac:dyDescent="0.2">
      <c r="A271" s="226" t="s">
        <v>149</v>
      </c>
      <c r="B271" s="227" t="s">
        <v>93</v>
      </c>
      <c r="C271" s="245" t="s">
        <v>94</v>
      </c>
      <c r="D271" s="228"/>
      <c r="E271" s="229"/>
      <c r="F271" s="230"/>
      <c r="G271" s="230">
        <f>SUMIF(AG272:AG277,"&lt;&gt;NOR",G272:G277)</f>
        <v>0</v>
      </c>
      <c r="H271" s="230"/>
      <c r="I271" s="230">
        <f>SUM(I272:I277)</f>
        <v>0</v>
      </c>
      <c r="J271" s="230"/>
      <c r="K271" s="230">
        <f>SUM(K272:K277)</f>
        <v>0</v>
      </c>
      <c r="L271" s="230"/>
      <c r="M271" s="230">
        <f>SUM(M272:M277)</f>
        <v>0</v>
      </c>
      <c r="N271" s="230"/>
      <c r="O271" s="230">
        <f>SUM(O272:O277)</f>
        <v>0</v>
      </c>
      <c r="P271" s="230"/>
      <c r="Q271" s="230">
        <f>SUM(Q272:Q277)</f>
        <v>0.49</v>
      </c>
      <c r="R271" s="230"/>
      <c r="S271" s="230"/>
      <c r="T271" s="231"/>
      <c r="U271" s="225"/>
      <c r="V271" s="225">
        <f>SUM(V272:V277)</f>
        <v>23.860000000000003</v>
      </c>
      <c r="W271" s="225"/>
      <c r="X271" s="225"/>
      <c r="AG271" t="s">
        <v>150</v>
      </c>
    </row>
    <row r="272" spans="1:60" outlineLevel="1" x14ac:dyDescent="0.2">
      <c r="A272" s="232">
        <v>49</v>
      </c>
      <c r="B272" s="233" t="s">
        <v>466</v>
      </c>
      <c r="C272" s="246" t="s">
        <v>467</v>
      </c>
      <c r="D272" s="234" t="s">
        <v>345</v>
      </c>
      <c r="E272" s="235">
        <v>80</v>
      </c>
      <c r="F272" s="236"/>
      <c r="G272" s="237">
        <f>ROUND(E272*F272,2)</f>
        <v>0</v>
      </c>
      <c r="H272" s="236"/>
      <c r="I272" s="237">
        <f>ROUND(E272*H272,2)</f>
        <v>0</v>
      </c>
      <c r="J272" s="236"/>
      <c r="K272" s="237">
        <f>ROUND(E272*J272,2)</f>
        <v>0</v>
      </c>
      <c r="L272" s="237">
        <v>21</v>
      </c>
      <c r="M272" s="237">
        <f>G272*(1+L272/100)</f>
        <v>0</v>
      </c>
      <c r="N272" s="237">
        <v>0</v>
      </c>
      <c r="O272" s="237">
        <f>ROUND(E272*N272,2)</f>
        <v>0</v>
      </c>
      <c r="P272" s="237">
        <v>2.1299999999999999E-3</v>
      </c>
      <c r="Q272" s="237">
        <f>ROUND(E272*P272,2)</f>
        <v>0.17</v>
      </c>
      <c r="R272" s="237" t="s">
        <v>461</v>
      </c>
      <c r="S272" s="237" t="s">
        <v>154</v>
      </c>
      <c r="T272" s="238" t="s">
        <v>154</v>
      </c>
      <c r="U272" s="223">
        <v>0.17299999999999999</v>
      </c>
      <c r="V272" s="223">
        <f>ROUND(E272*U272,2)</f>
        <v>13.84</v>
      </c>
      <c r="W272" s="223"/>
      <c r="X272" s="223" t="s">
        <v>186</v>
      </c>
      <c r="Y272" s="213"/>
      <c r="Z272" s="213"/>
      <c r="AA272" s="213"/>
      <c r="AB272" s="213"/>
      <c r="AC272" s="213"/>
      <c r="AD272" s="213"/>
      <c r="AE272" s="213"/>
      <c r="AF272" s="213"/>
      <c r="AG272" s="213" t="s">
        <v>462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20"/>
      <c r="B273" s="221"/>
      <c r="C273" s="259"/>
      <c r="D273" s="256"/>
      <c r="E273" s="256"/>
      <c r="F273" s="256"/>
      <c r="G273" s="256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13"/>
      <c r="Z273" s="213"/>
      <c r="AA273" s="213"/>
      <c r="AB273" s="213"/>
      <c r="AC273" s="213"/>
      <c r="AD273" s="213"/>
      <c r="AE273" s="213"/>
      <c r="AF273" s="213"/>
      <c r="AG273" s="213" t="s">
        <v>163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32">
        <v>50</v>
      </c>
      <c r="B274" s="233" t="s">
        <v>468</v>
      </c>
      <c r="C274" s="246" t="s">
        <v>469</v>
      </c>
      <c r="D274" s="234" t="s">
        <v>345</v>
      </c>
      <c r="E274" s="235">
        <v>20</v>
      </c>
      <c r="F274" s="236"/>
      <c r="G274" s="237">
        <f>ROUND(E274*F274,2)</f>
        <v>0</v>
      </c>
      <c r="H274" s="236"/>
      <c r="I274" s="237">
        <f>ROUND(E274*H274,2)</f>
        <v>0</v>
      </c>
      <c r="J274" s="236"/>
      <c r="K274" s="237">
        <f>ROUND(E274*J274,2)</f>
        <v>0</v>
      </c>
      <c r="L274" s="237">
        <v>21</v>
      </c>
      <c r="M274" s="237">
        <f>G274*(1+L274/100)</f>
        <v>0</v>
      </c>
      <c r="N274" s="237">
        <v>0</v>
      </c>
      <c r="O274" s="237">
        <f>ROUND(E274*N274,2)</f>
        <v>0</v>
      </c>
      <c r="P274" s="237">
        <v>4.9699999999999996E-3</v>
      </c>
      <c r="Q274" s="237">
        <f>ROUND(E274*P274,2)</f>
        <v>0.1</v>
      </c>
      <c r="R274" s="237" t="s">
        <v>461</v>
      </c>
      <c r="S274" s="237" t="s">
        <v>154</v>
      </c>
      <c r="T274" s="238" t="s">
        <v>154</v>
      </c>
      <c r="U274" s="223">
        <v>0.20399999999999999</v>
      </c>
      <c r="V274" s="223">
        <f>ROUND(E274*U274,2)</f>
        <v>4.08</v>
      </c>
      <c r="W274" s="223"/>
      <c r="X274" s="223" t="s">
        <v>186</v>
      </c>
      <c r="Y274" s="213"/>
      <c r="Z274" s="213"/>
      <c r="AA274" s="213"/>
      <c r="AB274" s="213"/>
      <c r="AC274" s="213"/>
      <c r="AD274" s="213"/>
      <c r="AE274" s="213"/>
      <c r="AF274" s="213"/>
      <c r="AG274" s="213" t="s">
        <v>462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59"/>
      <c r="D275" s="256"/>
      <c r="E275" s="256"/>
      <c r="F275" s="256"/>
      <c r="G275" s="256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13"/>
      <c r="Z275" s="213"/>
      <c r="AA275" s="213"/>
      <c r="AB275" s="213"/>
      <c r="AC275" s="213"/>
      <c r="AD275" s="213"/>
      <c r="AE275" s="213"/>
      <c r="AF275" s="213"/>
      <c r="AG275" s="213" t="s">
        <v>163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32">
        <v>51</v>
      </c>
      <c r="B276" s="233" t="s">
        <v>470</v>
      </c>
      <c r="C276" s="246" t="s">
        <v>471</v>
      </c>
      <c r="D276" s="234" t="s">
        <v>345</v>
      </c>
      <c r="E276" s="235">
        <v>20</v>
      </c>
      <c r="F276" s="236"/>
      <c r="G276" s="237">
        <f>ROUND(E276*F276,2)</f>
        <v>0</v>
      </c>
      <c r="H276" s="236"/>
      <c r="I276" s="237">
        <f>ROUND(E276*H276,2)</f>
        <v>0</v>
      </c>
      <c r="J276" s="236"/>
      <c r="K276" s="237">
        <f>ROUND(E276*J276,2)</f>
        <v>0</v>
      </c>
      <c r="L276" s="237">
        <v>21</v>
      </c>
      <c r="M276" s="237">
        <f>G276*(1+L276/100)</f>
        <v>0</v>
      </c>
      <c r="N276" s="237">
        <v>0</v>
      </c>
      <c r="O276" s="237">
        <f>ROUND(E276*N276,2)</f>
        <v>0</v>
      </c>
      <c r="P276" s="237">
        <v>1.102E-2</v>
      </c>
      <c r="Q276" s="237">
        <f>ROUND(E276*P276,2)</f>
        <v>0.22</v>
      </c>
      <c r="R276" s="237" t="s">
        <v>461</v>
      </c>
      <c r="S276" s="237" t="s">
        <v>154</v>
      </c>
      <c r="T276" s="238" t="s">
        <v>154</v>
      </c>
      <c r="U276" s="223">
        <v>0.29699999999999999</v>
      </c>
      <c r="V276" s="223">
        <f>ROUND(E276*U276,2)</f>
        <v>5.94</v>
      </c>
      <c r="W276" s="223"/>
      <c r="X276" s="223" t="s">
        <v>186</v>
      </c>
      <c r="Y276" s="213"/>
      <c r="Z276" s="213"/>
      <c r="AA276" s="213"/>
      <c r="AB276" s="213"/>
      <c r="AC276" s="213"/>
      <c r="AD276" s="213"/>
      <c r="AE276" s="213"/>
      <c r="AF276" s="213"/>
      <c r="AG276" s="213" t="s">
        <v>462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20"/>
      <c r="B277" s="221"/>
      <c r="C277" s="259"/>
      <c r="D277" s="256"/>
      <c r="E277" s="256"/>
      <c r="F277" s="256"/>
      <c r="G277" s="256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13"/>
      <c r="Z277" s="213"/>
      <c r="AA277" s="213"/>
      <c r="AB277" s="213"/>
      <c r="AC277" s="213"/>
      <c r="AD277" s="213"/>
      <c r="AE277" s="213"/>
      <c r="AF277" s="213"/>
      <c r="AG277" s="213" t="s">
        <v>163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x14ac:dyDescent="0.2">
      <c r="A278" s="226" t="s">
        <v>149</v>
      </c>
      <c r="B278" s="227" t="s">
        <v>95</v>
      </c>
      <c r="C278" s="245" t="s">
        <v>96</v>
      </c>
      <c r="D278" s="228"/>
      <c r="E278" s="229"/>
      <c r="F278" s="230"/>
      <c r="G278" s="230">
        <f>SUMIF(AG279:AG281,"&lt;&gt;NOR",G279:G281)</f>
        <v>0</v>
      </c>
      <c r="H278" s="230"/>
      <c r="I278" s="230">
        <f>SUM(I279:I281)</f>
        <v>0</v>
      </c>
      <c r="J278" s="230"/>
      <c r="K278" s="230">
        <f>SUM(K279:K281)</f>
        <v>0</v>
      </c>
      <c r="L278" s="230"/>
      <c r="M278" s="230">
        <f>SUM(M279:M281)</f>
        <v>0</v>
      </c>
      <c r="N278" s="230"/>
      <c r="O278" s="230">
        <f>SUM(O279:O281)</f>
        <v>0</v>
      </c>
      <c r="P278" s="230"/>
      <c r="Q278" s="230">
        <f>SUM(Q279:Q281)</f>
        <v>0.03</v>
      </c>
      <c r="R278" s="230"/>
      <c r="S278" s="230"/>
      <c r="T278" s="231"/>
      <c r="U278" s="225"/>
      <c r="V278" s="225">
        <f>SUM(V279:V281)</f>
        <v>0.89</v>
      </c>
      <c r="W278" s="225"/>
      <c r="X278" s="225"/>
      <c r="AG278" t="s">
        <v>150</v>
      </c>
    </row>
    <row r="279" spans="1:60" outlineLevel="1" x14ac:dyDescent="0.2">
      <c r="A279" s="232">
        <v>52</v>
      </c>
      <c r="B279" s="233" t="s">
        <v>472</v>
      </c>
      <c r="C279" s="246" t="s">
        <v>473</v>
      </c>
      <c r="D279" s="234" t="s">
        <v>250</v>
      </c>
      <c r="E279" s="235">
        <v>1</v>
      </c>
      <c r="F279" s="236"/>
      <c r="G279" s="237">
        <f>ROUND(E279*F279,2)</f>
        <v>0</v>
      </c>
      <c r="H279" s="236"/>
      <c r="I279" s="237">
        <f>ROUND(E279*H279,2)</f>
        <v>0</v>
      </c>
      <c r="J279" s="236"/>
      <c r="K279" s="237">
        <f>ROUND(E279*J279,2)</f>
        <v>0</v>
      </c>
      <c r="L279" s="237">
        <v>21</v>
      </c>
      <c r="M279" s="237">
        <f>G279*(1+L279/100)</f>
        <v>0</v>
      </c>
      <c r="N279" s="237">
        <v>0</v>
      </c>
      <c r="O279" s="237">
        <f>ROUND(E279*N279,2)</f>
        <v>0</v>
      </c>
      <c r="P279" s="237">
        <v>3.141E-2</v>
      </c>
      <c r="Q279" s="237">
        <f>ROUND(E279*P279,2)</f>
        <v>0.03</v>
      </c>
      <c r="R279" s="237" t="s">
        <v>474</v>
      </c>
      <c r="S279" s="237" t="s">
        <v>154</v>
      </c>
      <c r="T279" s="238" t="s">
        <v>154</v>
      </c>
      <c r="U279" s="223">
        <v>0.89376</v>
      </c>
      <c r="V279" s="223">
        <f>ROUND(E279*U279,2)</f>
        <v>0.89</v>
      </c>
      <c r="W279" s="223"/>
      <c r="X279" s="223" t="s">
        <v>475</v>
      </c>
      <c r="Y279" s="213"/>
      <c r="Z279" s="213"/>
      <c r="AA279" s="213"/>
      <c r="AB279" s="213"/>
      <c r="AC279" s="213"/>
      <c r="AD279" s="213"/>
      <c r="AE279" s="213"/>
      <c r="AF279" s="213"/>
      <c r="AG279" s="213" t="s">
        <v>476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20"/>
      <c r="B280" s="221"/>
      <c r="C280" s="257" t="s">
        <v>420</v>
      </c>
      <c r="D280" s="253"/>
      <c r="E280" s="254">
        <v>1</v>
      </c>
      <c r="F280" s="223"/>
      <c r="G280" s="223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13"/>
      <c r="Z280" s="213"/>
      <c r="AA280" s="213"/>
      <c r="AB280" s="213"/>
      <c r="AC280" s="213"/>
      <c r="AD280" s="213"/>
      <c r="AE280" s="213"/>
      <c r="AF280" s="213"/>
      <c r="AG280" s="213" t="s">
        <v>209</v>
      </c>
      <c r="AH280" s="213">
        <v>0</v>
      </c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20"/>
      <c r="B281" s="221"/>
      <c r="C281" s="249"/>
      <c r="D281" s="243"/>
      <c r="E281" s="243"/>
      <c r="F281" s="243"/>
      <c r="G281" s="243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13"/>
      <c r="Z281" s="213"/>
      <c r="AA281" s="213"/>
      <c r="AB281" s="213"/>
      <c r="AC281" s="213"/>
      <c r="AD281" s="213"/>
      <c r="AE281" s="213"/>
      <c r="AF281" s="213"/>
      <c r="AG281" s="213" t="s">
        <v>163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x14ac:dyDescent="0.2">
      <c r="A282" s="226" t="s">
        <v>149</v>
      </c>
      <c r="B282" s="227" t="s">
        <v>97</v>
      </c>
      <c r="C282" s="245" t="s">
        <v>98</v>
      </c>
      <c r="D282" s="228"/>
      <c r="E282" s="229"/>
      <c r="F282" s="230"/>
      <c r="G282" s="230">
        <f>SUMIF(AG283:AG287,"&lt;&gt;NOR",G283:G287)</f>
        <v>0</v>
      </c>
      <c r="H282" s="230"/>
      <c r="I282" s="230">
        <f>SUM(I283:I287)</f>
        <v>0</v>
      </c>
      <c r="J282" s="230"/>
      <c r="K282" s="230">
        <f>SUM(K283:K287)</f>
        <v>0</v>
      </c>
      <c r="L282" s="230"/>
      <c r="M282" s="230">
        <f>SUM(M283:M287)</f>
        <v>0</v>
      </c>
      <c r="N282" s="230"/>
      <c r="O282" s="230">
        <f>SUM(O283:O287)</f>
        <v>0</v>
      </c>
      <c r="P282" s="230"/>
      <c r="Q282" s="230">
        <f>SUM(Q283:Q287)</f>
        <v>0.28999999999999998</v>
      </c>
      <c r="R282" s="230"/>
      <c r="S282" s="230"/>
      <c r="T282" s="231"/>
      <c r="U282" s="225"/>
      <c r="V282" s="225">
        <f>SUM(V283:V287)</f>
        <v>0</v>
      </c>
      <c r="W282" s="225"/>
      <c r="X282" s="225"/>
      <c r="AG282" t="s">
        <v>150</v>
      </c>
    </row>
    <row r="283" spans="1:60" outlineLevel="1" x14ac:dyDescent="0.2">
      <c r="A283" s="232">
        <v>53</v>
      </c>
      <c r="B283" s="233" t="s">
        <v>477</v>
      </c>
      <c r="C283" s="246" t="s">
        <v>478</v>
      </c>
      <c r="D283" s="234" t="s">
        <v>0</v>
      </c>
      <c r="E283" s="235">
        <v>11.816000000000001</v>
      </c>
      <c r="F283" s="236"/>
      <c r="G283" s="237">
        <f>ROUND(E283*F283,2)</f>
        <v>0</v>
      </c>
      <c r="H283" s="236"/>
      <c r="I283" s="237">
        <f>ROUND(E283*H283,2)</f>
        <v>0</v>
      </c>
      <c r="J283" s="236"/>
      <c r="K283" s="237">
        <f>ROUND(E283*J283,2)</f>
        <v>0</v>
      </c>
      <c r="L283" s="237">
        <v>21</v>
      </c>
      <c r="M283" s="237">
        <f>G283*(1+L283/100)</f>
        <v>0</v>
      </c>
      <c r="N283" s="237">
        <v>0</v>
      </c>
      <c r="O283" s="237">
        <f>ROUND(E283*N283,2)</f>
        <v>0</v>
      </c>
      <c r="P283" s="237">
        <v>0</v>
      </c>
      <c r="Q283" s="237">
        <f>ROUND(E283*P283,2)</f>
        <v>0</v>
      </c>
      <c r="R283" s="237" t="s">
        <v>479</v>
      </c>
      <c r="S283" s="237" t="s">
        <v>154</v>
      </c>
      <c r="T283" s="238" t="s">
        <v>155</v>
      </c>
      <c r="U283" s="223">
        <v>0</v>
      </c>
      <c r="V283" s="223">
        <f>ROUND(E283*U283,2)</f>
        <v>0</v>
      </c>
      <c r="W283" s="223"/>
      <c r="X283" s="223" t="s">
        <v>186</v>
      </c>
      <c r="Y283" s="213"/>
      <c r="Z283" s="213"/>
      <c r="AA283" s="213"/>
      <c r="AB283" s="213"/>
      <c r="AC283" s="213"/>
      <c r="AD283" s="213"/>
      <c r="AE283" s="213"/>
      <c r="AF283" s="213"/>
      <c r="AG283" s="213" t="s">
        <v>325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20"/>
      <c r="B284" s="221"/>
      <c r="C284" s="259"/>
      <c r="D284" s="256"/>
      <c r="E284" s="256"/>
      <c r="F284" s="256"/>
      <c r="G284" s="256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13"/>
      <c r="Z284" s="213"/>
      <c r="AA284" s="213"/>
      <c r="AB284" s="213"/>
      <c r="AC284" s="213"/>
      <c r="AD284" s="213"/>
      <c r="AE284" s="213"/>
      <c r="AF284" s="213"/>
      <c r="AG284" s="213" t="s">
        <v>163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32">
        <v>54</v>
      </c>
      <c r="B285" s="233" t="s">
        <v>480</v>
      </c>
      <c r="C285" s="246" t="s">
        <v>481</v>
      </c>
      <c r="D285" s="234" t="s">
        <v>250</v>
      </c>
      <c r="E285" s="235">
        <v>14</v>
      </c>
      <c r="F285" s="236"/>
      <c r="G285" s="237">
        <f>ROUND(E285*F285,2)</f>
        <v>0</v>
      </c>
      <c r="H285" s="236"/>
      <c r="I285" s="237">
        <f>ROUND(E285*H285,2)</f>
        <v>0</v>
      </c>
      <c r="J285" s="236"/>
      <c r="K285" s="237">
        <f>ROUND(E285*J285,2)</f>
        <v>0</v>
      </c>
      <c r="L285" s="237">
        <v>21</v>
      </c>
      <c r="M285" s="237">
        <f>G285*(1+L285/100)</f>
        <v>0</v>
      </c>
      <c r="N285" s="237">
        <v>8.0000000000000007E-5</v>
      </c>
      <c r="O285" s="237">
        <f>ROUND(E285*N285,2)</f>
        <v>0</v>
      </c>
      <c r="P285" s="237">
        <v>2.06E-2</v>
      </c>
      <c r="Q285" s="237">
        <f>ROUND(E285*P285,2)</f>
        <v>0.28999999999999998</v>
      </c>
      <c r="R285" s="237"/>
      <c r="S285" s="237" t="s">
        <v>185</v>
      </c>
      <c r="T285" s="238" t="s">
        <v>155</v>
      </c>
      <c r="U285" s="223">
        <v>0</v>
      </c>
      <c r="V285" s="223">
        <f>ROUND(E285*U285,2)</f>
        <v>0</v>
      </c>
      <c r="W285" s="223"/>
      <c r="X285" s="223" t="s">
        <v>186</v>
      </c>
      <c r="Y285" s="213"/>
      <c r="Z285" s="213"/>
      <c r="AA285" s="213"/>
      <c r="AB285" s="213"/>
      <c r="AC285" s="213"/>
      <c r="AD285" s="213"/>
      <c r="AE285" s="213"/>
      <c r="AF285" s="213"/>
      <c r="AG285" s="213" t="s">
        <v>371</v>
      </c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20"/>
      <c r="B286" s="221"/>
      <c r="C286" s="257" t="s">
        <v>482</v>
      </c>
      <c r="D286" s="253"/>
      <c r="E286" s="254">
        <v>14</v>
      </c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13"/>
      <c r="Z286" s="213"/>
      <c r="AA286" s="213"/>
      <c r="AB286" s="213"/>
      <c r="AC286" s="213"/>
      <c r="AD286" s="213"/>
      <c r="AE286" s="213"/>
      <c r="AF286" s="213"/>
      <c r="AG286" s="213" t="s">
        <v>209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49"/>
      <c r="D287" s="243"/>
      <c r="E287" s="243"/>
      <c r="F287" s="243"/>
      <c r="G287" s="243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13"/>
      <c r="Z287" s="213"/>
      <c r="AA287" s="213"/>
      <c r="AB287" s="213"/>
      <c r="AC287" s="213"/>
      <c r="AD287" s="213"/>
      <c r="AE287" s="213"/>
      <c r="AF287" s="213"/>
      <c r="AG287" s="213" t="s">
        <v>163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x14ac:dyDescent="0.2">
      <c r="A288" s="226" t="s">
        <v>149</v>
      </c>
      <c r="B288" s="227" t="s">
        <v>99</v>
      </c>
      <c r="C288" s="245" t="s">
        <v>100</v>
      </c>
      <c r="D288" s="228"/>
      <c r="E288" s="229"/>
      <c r="F288" s="230"/>
      <c r="G288" s="230">
        <f>SUMIF(AG289:AG303,"&lt;&gt;NOR",G289:G303)</f>
        <v>0</v>
      </c>
      <c r="H288" s="230"/>
      <c r="I288" s="230">
        <f>SUM(I289:I303)</f>
        <v>0</v>
      </c>
      <c r="J288" s="230"/>
      <c r="K288" s="230">
        <f>SUM(K289:K303)</f>
        <v>0</v>
      </c>
      <c r="L288" s="230"/>
      <c r="M288" s="230">
        <f>SUM(M289:M303)</f>
        <v>0</v>
      </c>
      <c r="N288" s="230"/>
      <c r="O288" s="230">
        <f>SUM(O289:O303)</f>
        <v>3.24</v>
      </c>
      <c r="P288" s="230"/>
      <c r="Q288" s="230">
        <f>SUM(Q289:Q303)</f>
        <v>3.16</v>
      </c>
      <c r="R288" s="230"/>
      <c r="S288" s="230"/>
      <c r="T288" s="231"/>
      <c r="U288" s="225"/>
      <c r="V288" s="225">
        <f>SUM(V289:V303)</f>
        <v>7.19</v>
      </c>
      <c r="W288" s="225"/>
      <c r="X288" s="225"/>
      <c r="AG288" t="s">
        <v>150</v>
      </c>
    </row>
    <row r="289" spans="1:60" outlineLevel="1" x14ac:dyDescent="0.2">
      <c r="A289" s="232">
        <v>55</v>
      </c>
      <c r="B289" s="233" t="s">
        <v>483</v>
      </c>
      <c r="C289" s="246" t="s">
        <v>484</v>
      </c>
      <c r="D289" s="234" t="s">
        <v>206</v>
      </c>
      <c r="E289" s="235">
        <v>13.819000000000001</v>
      </c>
      <c r="F289" s="236"/>
      <c r="G289" s="237">
        <f>ROUND(E289*F289,2)</f>
        <v>0</v>
      </c>
      <c r="H289" s="236"/>
      <c r="I289" s="237">
        <f>ROUND(E289*H289,2)</f>
        <v>0</v>
      </c>
      <c r="J289" s="236"/>
      <c r="K289" s="237">
        <f>ROUND(E289*J289,2)</f>
        <v>0</v>
      </c>
      <c r="L289" s="237">
        <v>21</v>
      </c>
      <c r="M289" s="237">
        <f>G289*(1+L289/100)</f>
        <v>0</v>
      </c>
      <c r="N289" s="237">
        <v>2.9700000000000001E-2</v>
      </c>
      <c r="O289" s="237">
        <f>ROUND(E289*N289,2)</f>
        <v>0.41</v>
      </c>
      <c r="P289" s="237">
        <v>0</v>
      </c>
      <c r="Q289" s="237">
        <f>ROUND(E289*P289,2)</f>
        <v>0</v>
      </c>
      <c r="R289" s="237" t="s">
        <v>485</v>
      </c>
      <c r="S289" s="237" t="s">
        <v>154</v>
      </c>
      <c r="T289" s="238" t="s">
        <v>154</v>
      </c>
      <c r="U289" s="223">
        <v>0.34</v>
      </c>
      <c r="V289" s="223">
        <f>ROUND(E289*U289,2)</f>
        <v>4.7</v>
      </c>
      <c r="W289" s="223"/>
      <c r="X289" s="223" t="s">
        <v>186</v>
      </c>
      <c r="Y289" s="213"/>
      <c r="Z289" s="213"/>
      <c r="AA289" s="213"/>
      <c r="AB289" s="213"/>
      <c r="AC289" s="213"/>
      <c r="AD289" s="213"/>
      <c r="AE289" s="213"/>
      <c r="AF289" s="213"/>
      <c r="AG289" s="213" t="s">
        <v>371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20"/>
      <c r="B290" s="221"/>
      <c r="C290" s="247" t="s">
        <v>486</v>
      </c>
      <c r="D290" s="240"/>
      <c r="E290" s="240"/>
      <c r="F290" s="240"/>
      <c r="G290" s="240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13"/>
      <c r="Z290" s="213"/>
      <c r="AA290" s="213"/>
      <c r="AB290" s="213"/>
      <c r="AC290" s="213"/>
      <c r="AD290" s="213"/>
      <c r="AE290" s="213"/>
      <c r="AF290" s="213"/>
      <c r="AG290" s="213" t="s">
        <v>159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57" t="s">
        <v>487</v>
      </c>
      <c r="D291" s="253"/>
      <c r="E291" s="254">
        <v>13.819000000000001</v>
      </c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13"/>
      <c r="Z291" s="213"/>
      <c r="AA291" s="213"/>
      <c r="AB291" s="213"/>
      <c r="AC291" s="213"/>
      <c r="AD291" s="213"/>
      <c r="AE291" s="213"/>
      <c r="AF291" s="213"/>
      <c r="AG291" s="213" t="s">
        <v>209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20"/>
      <c r="B292" s="221"/>
      <c r="C292" s="249"/>
      <c r="D292" s="243"/>
      <c r="E292" s="243"/>
      <c r="F292" s="243"/>
      <c r="G292" s="243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13"/>
      <c r="Z292" s="213"/>
      <c r="AA292" s="213"/>
      <c r="AB292" s="213"/>
      <c r="AC292" s="213"/>
      <c r="AD292" s="213"/>
      <c r="AE292" s="213"/>
      <c r="AF292" s="213"/>
      <c r="AG292" s="213" t="s">
        <v>163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32">
        <v>56</v>
      </c>
      <c r="B293" s="233" t="s">
        <v>488</v>
      </c>
      <c r="C293" s="246" t="s">
        <v>489</v>
      </c>
      <c r="D293" s="234" t="s">
        <v>206</v>
      </c>
      <c r="E293" s="235">
        <v>13.819000000000001</v>
      </c>
      <c r="F293" s="236"/>
      <c r="G293" s="237">
        <f>ROUND(E293*F293,2)</f>
        <v>0</v>
      </c>
      <c r="H293" s="236"/>
      <c r="I293" s="237">
        <f>ROUND(E293*H293,2)</f>
        <v>0</v>
      </c>
      <c r="J293" s="236"/>
      <c r="K293" s="237">
        <f>ROUND(E293*J293,2)</f>
        <v>0</v>
      </c>
      <c r="L293" s="237">
        <v>21</v>
      </c>
      <c r="M293" s="237">
        <f>G293*(1+L293/100)</f>
        <v>0</v>
      </c>
      <c r="N293" s="237">
        <v>0</v>
      </c>
      <c r="O293" s="237">
        <f>ROUND(E293*N293,2)</f>
        <v>0</v>
      </c>
      <c r="P293" s="237">
        <v>2.4E-2</v>
      </c>
      <c r="Q293" s="237">
        <f>ROUND(E293*P293,2)</f>
        <v>0.33</v>
      </c>
      <c r="R293" s="237" t="s">
        <v>485</v>
      </c>
      <c r="S293" s="237" t="s">
        <v>154</v>
      </c>
      <c r="T293" s="238" t="s">
        <v>154</v>
      </c>
      <c r="U293" s="223">
        <v>0.18</v>
      </c>
      <c r="V293" s="223">
        <f>ROUND(E293*U293,2)</f>
        <v>2.4900000000000002</v>
      </c>
      <c r="W293" s="223"/>
      <c r="X293" s="223" t="s">
        <v>186</v>
      </c>
      <c r="Y293" s="213"/>
      <c r="Z293" s="213"/>
      <c r="AA293" s="213"/>
      <c r="AB293" s="213"/>
      <c r="AC293" s="213"/>
      <c r="AD293" s="213"/>
      <c r="AE293" s="213"/>
      <c r="AF293" s="213"/>
      <c r="AG293" s="213" t="s">
        <v>462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57" t="s">
        <v>487</v>
      </c>
      <c r="D294" s="253"/>
      <c r="E294" s="254">
        <v>13.819000000000001</v>
      </c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13"/>
      <c r="Z294" s="213"/>
      <c r="AA294" s="213"/>
      <c r="AB294" s="213"/>
      <c r="AC294" s="213"/>
      <c r="AD294" s="213"/>
      <c r="AE294" s="213"/>
      <c r="AF294" s="213"/>
      <c r="AG294" s="213" t="s">
        <v>209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49"/>
      <c r="D295" s="243"/>
      <c r="E295" s="243"/>
      <c r="F295" s="243"/>
      <c r="G295" s="24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13"/>
      <c r="Z295" s="213"/>
      <c r="AA295" s="213"/>
      <c r="AB295" s="213"/>
      <c r="AC295" s="213"/>
      <c r="AD295" s="213"/>
      <c r="AE295" s="213"/>
      <c r="AF295" s="213"/>
      <c r="AG295" s="213" t="s">
        <v>163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32">
        <v>57</v>
      </c>
      <c r="B296" s="233" t="s">
        <v>490</v>
      </c>
      <c r="C296" s="246" t="s">
        <v>491</v>
      </c>
      <c r="D296" s="234" t="s">
        <v>265</v>
      </c>
      <c r="E296" s="235">
        <v>0.69094999999999995</v>
      </c>
      <c r="F296" s="236"/>
      <c r="G296" s="237">
        <f>ROUND(E296*F296,2)</f>
        <v>0</v>
      </c>
      <c r="H296" s="236"/>
      <c r="I296" s="237">
        <f>ROUND(E296*H296,2)</f>
        <v>0</v>
      </c>
      <c r="J296" s="236"/>
      <c r="K296" s="237">
        <f>ROUND(E296*J296,2)</f>
        <v>0</v>
      </c>
      <c r="L296" s="237">
        <v>21</v>
      </c>
      <c r="M296" s="237">
        <f>G296*(1+L296/100)</f>
        <v>0</v>
      </c>
      <c r="N296" s="237">
        <v>3.1099999999999999E-3</v>
      </c>
      <c r="O296" s="237">
        <f>ROUND(E296*N296,2)</f>
        <v>0</v>
      </c>
      <c r="P296" s="237">
        <v>0</v>
      </c>
      <c r="Q296" s="237">
        <f>ROUND(E296*P296,2)</f>
        <v>0</v>
      </c>
      <c r="R296" s="237" t="s">
        <v>485</v>
      </c>
      <c r="S296" s="237" t="s">
        <v>154</v>
      </c>
      <c r="T296" s="238" t="s">
        <v>154</v>
      </c>
      <c r="U296" s="223">
        <v>0</v>
      </c>
      <c r="V296" s="223">
        <f>ROUND(E296*U296,2)</f>
        <v>0</v>
      </c>
      <c r="W296" s="223"/>
      <c r="X296" s="223" t="s">
        <v>186</v>
      </c>
      <c r="Y296" s="213"/>
      <c r="Z296" s="213"/>
      <c r="AA296" s="213"/>
      <c r="AB296" s="213"/>
      <c r="AC296" s="213"/>
      <c r="AD296" s="213"/>
      <c r="AE296" s="213"/>
      <c r="AF296" s="213"/>
      <c r="AG296" s="213" t="s">
        <v>462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57" t="s">
        <v>492</v>
      </c>
      <c r="D297" s="253"/>
      <c r="E297" s="254">
        <v>0.69094999999999995</v>
      </c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13"/>
      <c r="Z297" s="213"/>
      <c r="AA297" s="213"/>
      <c r="AB297" s="213"/>
      <c r="AC297" s="213"/>
      <c r="AD297" s="213"/>
      <c r="AE297" s="213"/>
      <c r="AF297" s="213"/>
      <c r="AG297" s="213" t="s">
        <v>209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49"/>
      <c r="D298" s="243"/>
      <c r="E298" s="243"/>
      <c r="F298" s="243"/>
      <c r="G298" s="243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13"/>
      <c r="Z298" s="213"/>
      <c r="AA298" s="213"/>
      <c r="AB298" s="213"/>
      <c r="AC298" s="213"/>
      <c r="AD298" s="213"/>
      <c r="AE298" s="213"/>
      <c r="AF298" s="213"/>
      <c r="AG298" s="213" t="s">
        <v>163</v>
      </c>
      <c r="AH298" s="213"/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32">
        <v>58</v>
      </c>
      <c r="B299" s="233" t="s">
        <v>493</v>
      </c>
      <c r="C299" s="246" t="s">
        <v>494</v>
      </c>
      <c r="D299" s="234" t="s">
        <v>206</v>
      </c>
      <c r="E299" s="235">
        <v>80.954999999999998</v>
      </c>
      <c r="F299" s="236"/>
      <c r="G299" s="237">
        <f>ROUND(E299*F299,2)</f>
        <v>0</v>
      </c>
      <c r="H299" s="236"/>
      <c r="I299" s="237">
        <f>ROUND(E299*H299,2)</f>
        <v>0</v>
      </c>
      <c r="J299" s="236"/>
      <c r="K299" s="237">
        <f>ROUND(E299*J299,2)</f>
        <v>0</v>
      </c>
      <c r="L299" s="237">
        <v>21</v>
      </c>
      <c r="M299" s="237">
        <f>G299*(1+L299/100)</f>
        <v>0</v>
      </c>
      <c r="N299" s="237">
        <v>3.5000000000000003E-2</v>
      </c>
      <c r="O299" s="237">
        <f>ROUND(E299*N299,2)</f>
        <v>2.83</v>
      </c>
      <c r="P299" s="237">
        <v>3.5000000000000003E-2</v>
      </c>
      <c r="Q299" s="237">
        <f>ROUND(E299*P299,2)</f>
        <v>2.83</v>
      </c>
      <c r="R299" s="237"/>
      <c r="S299" s="237" t="s">
        <v>185</v>
      </c>
      <c r="T299" s="238" t="s">
        <v>155</v>
      </c>
      <c r="U299" s="223">
        <v>0</v>
      </c>
      <c r="V299" s="223">
        <f>ROUND(E299*U299,2)</f>
        <v>0</v>
      </c>
      <c r="W299" s="223"/>
      <c r="X299" s="223" t="s">
        <v>186</v>
      </c>
      <c r="Y299" s="213"/>
      <c r="Z299" s="213"/>
      <c r="AA299" s="213"/>
      <c r="AB299" s="213"/>
      <c r="AC299" s="213"/>
      <c r="AD299" s="213"/>
      <c r="AE299" s="213"/>
      <c r="AF299" s="213"/>
      <c r="AG299" s="213" t="s">
        <v>462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47" t="s">
        <v>495</v>
      </c>
      <c r="D300" s="240"/>
      <c r="E300" s="240"/>
      <c r="F300" s="240"/>
      <c r="G300" s="240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13"/>
      <c r="Z300" s="213"/>
      <c r="AA300" s="213"/>
      <c r="AB300" s="213"/>
      <c r="AC300" s="213"/>
      <c r="AD300" s="213"/>
      <c r="AE300" s="213"/>
      <c r="AF300" s="213"/>
      <c r="AG300" s="213" t="s">
        <v>159</v>
      </c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57" t="s">
        <v>496</v>
      </c>
      <c r="D301" s="253"/>
      <c r="E301" s="254">
        <v>45.84</v>
      </c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13"/>
      <c r="Z301" s="213"/>
      <c r="AA301" s="213"/>
      <c r="AB301" s="213"/>
      <c r="AC301" s="213"/>
      <c r="AD301" s="213"/>
      <c r="AE301" s="213"/>
      <c r="AF301" s="213"/>
      <c r="AG301" s="213" t="s">
        <v>209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57" t="s">
        <v>497</v>
      </c>
      <c r="D302" s="253"/>
      <c r="E302" s="254">
        <v>35.115000000000002</v>
      </c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13"/>
      <c r="Z302" s="213"/>
      <c r="AA302" s="213"/>
      <c r="AB302" s="213"/>
      <c r="AC302" s="213"/>
      <c r="AD302" s="213"/>
      <c r="AE302" s="213"/>
      <c r="AF302" s="213"/>
      <c r="AG302" s="213" t="s">
        <v>209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49"/>
      <c r="D303" s="243"/>
      <c r="E303" s="243"/>
      <c r="F303" s="243"/>
      <c r="G303" s="24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13"/>
      <c r="Z303" s="213"/>
      <c r="AA303" s="213"/>
      <c r="AB303" s="213"/>
      <c r="AC303" s="213"/>
      <c r="AD303" s="213"/>
      <c r="AE303" s="213"/>
      <c r="AF303" s="213"/>
      <c r="AG303" s="213" t="s">
        <v>163</v>
      </c>
      <c r="AH303" s="213"/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x14ac:dyDescent="0.2">
      <c r="A304" s="226" t="s">
        <v>149</v>
      </c>
      <c r="B304" s="227" t="s">
        <v>101</v>
      </c>
      <c r="C304" s="245" t="s">
        <v>102</v>
      </c>
      <c r="D304" s="228"/>
      <c r="E304" s="229"/>
      <c r="F304" s="230"/>
      <c r="G304" s="230">
        <f>SUMIF(AG305:AG317,"&lt;&gt;NOR",G305:G317)</f>
        <v>0</v>
      </c>
      <c r="H304" s="230"/>
      <c r="I304" s="230">
        <f>SUM(I305:I317)</f>
        <v>0</v>
      </c>
      <c r="J304" s="230"/>
      <c r="K304" s="230">
        <f>SUM(K305:K317)</f>
        <v>0</v>
      </c>
      <c r="L304" s="230"/>
      <c r="M304" s="230">
        <f>SUM(M305:M317)</f>
        <v>0</v>
      </c>
      <c r="N304" s="230"/>
      <c r="O304" s="230">
        <f>SUM(O305:O317)</f>
        <v>0.16</v>
      </c>
      <c r="P304" s="230"/>
      <c r="Q304" s="230">
        <f>SUM(Q305:Q317)</f>
        <v>0.02</v>
      </c>
      <c r="R304" s="230"/>
      <c r="S304" s="230"/>
      <c r="T304" s="231"/>
      <c r="U304" s="225"/>
      <c r="V304" s="225">
        <f>SUM(V305:V317)</f>
        <v>49.96</v>
      </c>
      <c r="W304" s="225"/>
      <c r="X304" s="225"/>
      <c r="AG304" t="s">
        <v>150</v>
      </c>
    </row>
    <row r="305" spans="1:60" ht="33.75" outlineLevel="1" x14ac:dyDescent="0.2">
      <c r="A305" s="232">
        <v>59</v>
      </c>
      <c r="B305" s="233" t="s">
        <v>498</v>
      </c>
      <c r="C305" s="246" t="s">
        <v>499</v>
      </c>
      <c r="D305" s="234" t="s">
        <v>345</v>
      </c>
      <c r="E305" s="235">
        <v>57</v>
      </c>
      <c r="F305" s="236"/>
      <c r="G305" s="237">
        <f>ROUND(E305*F305,2)</f>
        <v>0</v>
      </c>
      <c r="H305" s="236"/>
      <c r="I305" s="237">
        <f>ROUND(E305*H305,2)</f>
        <v>0</v>
      </c>
      <c r="J305" s="236"/>
      <c r="K305" s="237">
        <f>ROUND(E305*J305,2)</f>
        <v>0</v>
      </c>
      <c r="L305" s="237">
        <v>21</v>
      </c>
      <c r="M305" s="237">
        <f>G305*(1+L305/100)</f>
        <v>0</v>
      </c>
      <c r="N305" s="237">
        <v>2.7200000000000002E-3</v>
      </c>
      <c r="O305" s="237">
        <f>ROUND(E305*N305,2)</f>
        <v>0.16</v>
      </c>
      <c r="P305" s="237">
        <v>0</v>
      </c>
      <c r="Q305" s="237">
        <f>ROUND(E305*P305,2)</f>
        <v>0</v>
      </c>
      <c r="R305" s="237" t="s">
        <v>500</v>
      </c>
      <c r="S305" s="237" t="s">
        <v>154</v>
      </c>
      <c r="T305" s="238" t="s">
        <v>154</v>
      </c>
      <c r="U305" s="223">
        <v>0.85</v>
      </c>
      <c r="V305" s="223">
        <f>ROUND(E305*U305,2)</f>
        <v>48.45</v>
      </c>
      <c r="W305" s="223"/>
      <c r="X305" s="223" t="s">
        <v>186</v>
      </c>
      <c r="Y305" s="213"/>
      <c r="Z305" s="213"/>
      <c r="AA305" s="213"/>
      <c r="AB305" s="213"/>
      <c r="AC305" s="213"/>
      <c r="AD305" s="213"/>
      <c r="AE305" s="213"/>
      <c r="AF305" s="213"/>
      <c r="AG305" s="213" t="s">
        <v>462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57" t="s">
        <v>300</v>
      </c>
      <c r="D306" s="253"/>
      <c r="E306" s="254"/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13"/>
      <c r="Z306" s="213"/>
      <c r="AA306" s="213"/>
      <c r="AB306" s="213"/>
      <c r="AC306" s="213"/>
      <c r="AD306" s="213"/>
      <c r="AE306" s="213"/>
      <c r="AF306" s="213"/>
      <c r="AG306" s="213" t="s">
        <v>209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57" t="s">
        <v>501</v>
      </c>
      <c r="D307" s="253"/>
      <c r="E307" s="254">
        <v>28.5</v>
      </c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13"/>
      <c r="Z307" s="213"/>
      <c r="AA307" s="213"/>
      <c r="AB307" s="213"/>
      <c r="AC307" s="213"/>
      <c r="AD307" s="213"/>
      <c r="AE307" s="213"/>
      <c r="AF307" s="213"/>
      <c r="AG307" s="213" t="s">
        <v>209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57" t="s">
        <v>502</v>
      </c>
      <c r="D308" s="253"/>
      <c r="E308" s="254">
        <v>28.5</v>
      </c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13"/>
      <c r="Z308" s="213"/>
      <c r="AA308" s="213"/>
      <c r="AB308" s="213"/>
      <c r="AC308" s="213"/>
      <c r="AD308" s="213"/>
      <c r="AE308" s="213"/>
      <c r="AF308" s="213"/>
      <c r="AG308" s="213" t="s">
        <v>209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49"/>
      <c r="D309" s="243"/>
      <c r="E309" s="243"/>
      <c r="F309" s="243"/>
      <c r="G309" s="24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13"/>
      <c r="Z309" s="213"/>
      <c r="AA309" s="213"/>
      <c r="AB309" s="213"/>
      <c r="AC309" s="213"/>
      <c r="AD309" s="213"/>
      <c r="AE309" s="213"/>
      <c r="AF309" s="213"/>
      <c r="AG309" s="213" t="s">
        <v>163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32">
        <v>60</v>
      </c>
      <c r="B310" s="233" t="s">
        <v>503</v>
      </c>
      <c r="C310" s="246" t="s">
        <v>504</v>
      </c>
      <c r="D310" s="234" t="s">
        <v>345</v>
      </c>
      <c r="E310" s="235">
        <v>16.8</v>
      </c>
      <c r="F310" s="236"/>
      <c r="G310" s="237">
        <f>ROUND(E310*F310,2)</f>
        <v>0</v>
      </c>
      <c r="H310" s="236"/>
      <c r="I310" s="237">
        <f>ROUND(E310*H310,2)</f>
        <v>0</v>
      </c>
      <c r="J310" s="236"/>
      <c r="K310" s="237">
        <f>ROUND(E310*J310,2)</f>
        <v>0</v>
      </c>
      <c r="L310" s="237">
        <v>21</v>
      </c>
      <c r="M310" s="237">
        <f>G310*(1+L310/100)</f>
        <v>0</v>
      </c>
      <c r="N310" s="237">
        <v>0</v>
      </c>
      <c r="O310" s="237">
        <f>ROUND(E310*N310,2)</f>
        <v>0</v>
      </c>
      <c r="P310" s="237">
        <v>1.3500000000000001E-3</v>
      </c>
      <c r="Q310" s="237">
        <f>ROUND(E310*P310,2)</f>
        <v>0.02</v>
      </c>
      <c r="R310" s="237" t="s">
        <v>500</v>
      </c>
      <c r="S310" s="237" t="s">
        <v>154</v>
      </c>
      <c r="T310" s="238" t="s">
        <v>154</v>
      </c>
      <c r="U310" s="223">
        <v>0.09</v>
      </c>
      <c r="V310" s="223">
        <f>ROUND(E310*U310,2)</f>
        <v>1.51</v>
      </c>
      <c r="W310" s="223"/>
      <c r="X310" s="223" t="s">
        <v>186</v>
      </c>
      <c r="Y310" s="213"/>
      <c r="Z310" s="213"/>
      <c r="AA310" s="213"/>
      <c r="AB310" s="213"/>
      <c r="AC310" s="213"/>
      <c r="AD310" s="213"/>
      <c r="AE310" s="213"/>
      <c r="AF310" s="213"/>
      <c r="AG310" s="213" t="s">
        <v>462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57" t="s">
        <v>266</v>
      </c>
      <c r="D311" s="253"/>
      <c r="E311" s="254"/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13"/>
      <c r="Z311" s="213"/>
      <c r="AA311" s="213"/>
      <c r="AB311" s="213"/>
      <c r="AC311" s="213"/>
      <c r="AD311" s="213"/>
      <c r="AE311" s="213"/>
      <c r="AF311" s="213"/>
      <c r="AG311" s="213" t="s">
        <v>209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57" t="s">
        <v>505</v>
      </c>
      <c r="D312" s="253"/>
      <c r="E312" s="254">
        <v>16.8</v>
      </c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13"/>
      <c r="Z312" s="213"/>
      <c r="AA312" s="213"/>
      <c r="AB312" s="213"/>
      <c r="AC312" s="213"/>
      <c r="AD312" s="213"/>
      <c r="AE312" s="213"/>
      <c r="AF312" s="213"/>
      <c r="AG312" s="213" t="s">
        <v>209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57" t="s">
        <v>406</v>
      </c>
      <c r="D313" s="253"/>
      <c r="E313" s="254"/>
      <c r="F313" s="223"/>
      <c r="G313" s="223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13"/>
      <c r="Z313" s="213"/>
      <c r="AA313" s="213"/>
      <c r="AB313" s="213"/>
      <c r="AC313" s="213"/>
      <c r="AD313" s="213"/>
      <c r="AE313" s="213"/>
      <c r="AF313" s="213"/>
      <c r="AG313" s="213" t="s">
        <v>209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20"/>
      <c r="B314" s="221"/>
      <c r="C314" s="249"/>
      <c r="D314" s="243"/>
      <c r="E314" s="243"/>
      <c r="F314" s="243"/>
      <c r="G314" s="24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13"/>
      <c r="Z314" s="213"/>
      <c r="AA314" s="213"/>
      <c r="AB314" s="213"/>
      <c r="AC314" s="213"/>
      <c r="AD314" s="213"/>
      <c r="AE314" s="213"/>
      <c r="AF314" s="213"/>
      <c r="AG314" s="213" t="s">
        <v>163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>
        <v>61</v>
      </c>
      <c r="B315" s="221" t="s">
        <v>506</v>
      </c>
      <c r="C315" s="261" t="s">
        <v>507</v>
      </c>
      <c r="D315" s="222" t="s">
        <v>0</v>
      </c>
      <c r="E315" s="242"/>
      <c r="F315" s="224"/>
      <c r="G315" s="223">
        <f>ROUND(E315*F315,2)</f>
        <v>0</v>
      </c>
      <c r="H315" s="224"/>
      <c r="I315" s="223">
        <f>ROUND(E315*H315,2)</f>
        <v>0</v>
      </c>
      <c r="J315" s="224"/>
      <c r="K315" s="223">
        <f>ROUND(E315*J315,2)</f>
        <v>0</v>
      </c>
      <c r="L315" s="223">
        <v>21</v>
      </c>
      <c r="M315" s="223">
        <f>G315*(1+L315/100)</f>
        <v>0</v>
      </c>
      <c r="N315" s="223">
        <v>0</v>
      </c>
      <c r="O315" s="223">
        <f>ROUND(E315*N315,2)</f>
        <v>0</v>
      </c>
      <c r="P315" s="223">
        <v>0</v>
      </c>
      <c r="Q315" s="223">
        <f>ROUND(E315*P315,2)</f>
        <v>0</v>
      </c>
      <c r="R315" s="223" t="s">
        <v>500</v>
      </c>
      <c r="S315" s="223" t="s">
        <v>154</v>
      </c>
      <c r="T315" s="223" t="s">
        <v>154</v>
      </c>
      <c r="U315" s="223">
        <v>0</v>
      </c>
      <c r="V315" s="223">
        <f>ROUND(E315*U315,2)</f>
        <v>0</v>
      </c>
      <c r="W315" s="223"/>
      <c r="X315" s="223" t="s">
        <v>456</v>
      </c>
      <c r="Y315" s="213"/>
      <c r="Z315" s="213"/>
      <c r="AA315" s="213"/>
      <c r="AB315" s="213"/>
      <c r="AC315" s="213"/>
      <c r="AD315" s="213"/>
      <c r="AE315" s="213"/>
      <c r="AF315" s="213"/>
      <c r="AG315" s="213" t="s">
        <v>457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20"/>
      <c r="B316" s="221"/>
      <c r="C316" s="262" t="s">
        <v>508</v>
      </c>
      <c r="D316" s="260"/>
      <c r="E316" s="260"/>
      <c r="F316" s="260"/>
      <c r="G316" s="260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13"/>
      <c r="Z316" s="213"/>
      <c r="AA316" s="213"/>
      <c r="AB316" s="213"/>
      <c r="AC316" s="213"/>
      <c r="AD316" s="213"/>
      <c r="AE316" s="213"/>
      <c r="AF316" s="213"/>
      <c r="AG316" s="213" t="s">
        <v>234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49"/>
      <c r="D317" s="243"/>
      <c r="E317" s="243"/>
      <c r="F317" s="243"/>
      <c r="G317" s="24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13"/>
      <c r="Z317" s="213"/>
      <c r="AA317" s="213"/>
      <c r="AB317" s="213"/>
      <c r="AC317" s="213"/>
      <c r="AD317" s="213"/>
      <c r="AE317" s="213"/>
      <c r="AF317" s="213"/>
      <c r="AG317" s="213" t="s">
        <v>163</v>
      </c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x14ac:dyDescent="0.2">
      <c r="A318" s="226" t="s">
        <v>149</v>
      </c>
      <c r="B318" s="227" t="s">
        <v>103</v>
      </c>
      <c r="C318" s="245" t="s">
        <v>104</v>
      </c>
      <c r="D318" s="228"/>
      <c r="E318" s="229"/>
      <c r="F318" s="230"/>
      <c r="G318" s="230">
        <f>SUMIF(AG319:AG356,"&lt;&gt;NOR",G319:G356)</f>
        <v>0</v>
      </c>
      <c r="H318" s="230"/>
      <c r="I318" s="230">
        <f>SUM(I319:I356)</f>
        <v>0</v>
      </c>
      <c r="J318" s="230"/>
      <c r="K318" s="230">
        <f>SUM(K319:K356)</f>
        <v>0</v>
      </c>
      <c r="L318" s="230"/>
      <c r="M318" s="230">
        <f>SUM(M319:M356)</f>
        <v>0</v>
      </c>
      <c r="N318" s="230"/>
      <c r="O318" s="230">
        <f>SUM(O319:O356)</f>
        <v>0.22000000000000003</v>
      </c>
      <c r="P318" s="230"/>
      <c r="Q318" s="230">
        <f>SUM(Q319:Q356)</f>
        <v>0.24</v>
      </c>
      <c r="R318" s="230"/>
      <c r="S318" s="230"/>
      <c r="T318" s="231"/>
      <c r="U318" s="225"/>
      <c r="V318" s="225">
        <f>SUM(V319:V356)</f>
        <v>14.279999999999998</v>
      </c>
      <c r="W318" s="225"/>
      <c r="X318" s="225"/>
      <c r="AG318" t="s">
        <v>150</v>
      </c>
    </row>
    <row r="319" spans="1:60" ht="22.5" outlineLevel="1" x14ac:dyDescent="0.2">
      <c r="A319" s="232">
        <v>62</v>
      </c>
      <c r="B319" s="233" t="s">
        <v>509</v>
      </c>
      <c r="C319" s="246" t="s">
        <v>510</v>
      </c>
      <c r="D319" s="234" t="s">
        <v>250</v>
      </c>
      <c r="E319" s="235">
        <v>5</v>
      </c>
      <c r="F319" s="236"/>
      <c r="G319" s="237">
        <f>ROUND(E319*F319,2)</f>
        <v>0</v>
      </c>
      <c r="H319" s="236"/>
      <c r="I319" s="237">
        <f>ROUND(E319*H319,2)</f>
        <v>0</v>
      </c>
      <c r="J319" s="236"/>
      <c r="K319" s="237">
        <f>ROUND(E319*J319,2)</f>
        <v>0</v>
      </c>
      <c r="L319" s="237">
        <v>21</v>
      </c>
      <c r="M319" s="237">
        <f>G319*(1+L319/100)</f>
        <v>0</v>
      </c>
      <c r="N319" s="237">
        <v>0</v>
      </c>
      <c r="O319" s="237">
        <f>ROUND(E319*N319,2)</f>
        <v>0</v>
      </c>
      <c r="P319" s="237">
        <v>0</v>
      </c>
      <c r="Q319" s="237">
        <f>ROUND(E319*P319,2)</f>
        <v>0</v>
      </c>
      <c r="R319" s="237" t="s">
        <v>511</v>
      </c>
      <c r="S319" s="237" t="s">
        <v>154</v>
      </c>
      <c r="T319" s="238" t="s">
        <v>154</v>
      </c>
      <c r="U319" s="223">
        <v>1.5</v>
      </c>
      <c r="V319" s="223">
        <f>ROUND(E319*U319,2)</f>
        <v>7.5</v>
      </c>
      <c r="W319" s="223"/>
      <c r="X319" s="223" t="s">
        <v>186</v>
      </c>
      <c r="Y319" s="213"/>
      <c r="Z319" s="213"/>
      <c r="AA319" s="213"/>
      <c r="AB319" s="213"/>
      <c r="AC319" s="213"/>
      <c r="AD319" s="213"/>
      <c r="AE319" s="213"/>
      <c r="AF319" s="213"/>
      <c r="AG319" s="213" t="s">
        <v>462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47" t="s">
        <v>512</v>
      </c>
      <c r="D320" s="240"/>
      <c r="E320" s="240"/>
      <c r="F320" s="240"/>
      <c r="G320" s="240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13"/>
      <c r="Z320" s="213"/>
      <c r="AA320" s="213"/>
      <c r="AB320" s="213"/>
      <c r="AC320" s="213"/>
      <c r="AD320" s="213"/>
      <c r="AE320" s="213"/>
      <c r="AF320" s="213"/>
      <c r="AG320" s="213" t="s">
        <v>159</v>
      </c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57" t="s">
        <v>401</v>
      </c>
      <c r="D321" s="253"/>
      <c r="E321" s="254"/>
      <c r="F321" s="223"/>
      <c r="G321" s="223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13"/>
      <c r="Z321" s="213"/>
      <c r="AA321" s="213"/>
      <c r="AB321" s="213"/>
      <c r="AC321" s="213"/>
      <c r="AD321" s="213"/>
      <c r="AE321" s="213"/>
      <c r="AF321" s="213"/>
      <c r="AG321" s="213" t="s">
        <v>209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57" t="s">
        <v>513</v>
      </c>
      <c r="D322" s="253"/>
      <c r="E322" s="254">
        <v>5</v>
      </c>
      <c r="F322" s="223"/>
      <c r="G322" s="223"/>
      <c r="H322" s="223"/>
      <c r="I322" s="223"/>
      <c r="J322" s="223"/>
      <c r="K322" s="223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23"/>
      <c r="Y322" s="213"/>
      <c r="Z322" s="213"/>
      <c r="AA322" s="213"/>
      <c r="AB322" s="213"/>
      <c r="AC322" s="213"/>
      <c r="AD322" s="213"/>
      <c r="AE322" s="213"/>
      <c r="AF322" s="213"/>
      <c r="AG322" s="213" t="s">
        <v>209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20"/>
      <c r="B323" s="221"/>
      <c r="C323" s="249"/>
      <c r="D323" s="243"/>
      <c r="E323" s="243"/>
      <c r="F323" s="243"/>
      <c r="G323" s="243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13"/>
      <c r="Z323" s="213"/>
      <c r="AA323" s="213"/>
      <c r="AB323" s="213"/>
      <c r="AC323" s="213"/>
      <c r="AD323" s="213"/>
      <c r="AE323" s="213"/>
      <c r="AF323" s="213"/>
      <c r="AG323" s="213" t="s">
        <v>163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ht="22.5" outlineLevel="1" x14ac:dyDescent="0.2">
      <c r="A324" s="232">
        <v>63</v>
      </c>
      <c r="B324" s="233" t="s">
        <v>514</v>
      </c>
      <c r="C324" s="246" t="s">
        <v>515</v>
      </c>
      <c r="D324" s="234" t="s">
        <v>250</v>
      </c>
      <c r="E324" s="235">
        <v>1</v>
      </c>
      <c r="F324" s="236"/>
      <c r="G324" s="237">
        <f>ROUND(E324*F324,2)</f>
        <v>0</v>
      </c>
      <c r="H324" s="236"/>
      <c r="I324" s="237">
        <f>ROUND(E324*H324,2)</f>
        <v>0</v>
      </c>
      <c r="J324" s="236"/>
      <c r="K324" s="237">
        <f>ROUND(E324*J324,2)</f>
        <v>0</v>
      </c>
      <c r="L324" s="237">
        <v>21</v>
      </c>
      <c r="M324" s="237">
        <f>G324*(1+L324/100)</f>
        <v>0</v>
      </c>
      <c r="N324" s="237">
        <v>0</v>
      </c>
      <c r="O324" s="237">
        <f>ROUND(E324*N324,2)</f>
        <v>0</v>
      </c>
      <c r="P324" s="237">
        <v>0</v>
      </c>
      <c r="Q324" s="237">
        <f>ROUND(E324*P324,2)</f>
        <v>0</v>
      </c>
      <c r="R324" s="237" t="s">
        <v>511</v>
      </c>
      <c r="S324" s="237" t="s">
        <v>154</v>
      </c>
      <c r="T324" s="238" t="s">
        <v>154</v>
      </c>
      <c r="U324" s="223">
        <v>1.63</v>
      </c>
      <c r="V324" s="223">
        <f>ROUND(E324*U324,2)</f>
        <v>1.63</v>
      </c>
      <c r="W324" s="223"/>
      <c r="X324" s="223" t="s">
        <v>186</v>
      </c>
      <c r="Y324" s="213"/>
      <c r="Z324" s="213"/>
      <c r="AA324" s="213"/>
      <c r="AB324" s="213"/>
      <c r="AC324" s="213"/>
      <c r="AD324" s="213"/>
      <c r="AE324" s="213"/>
      <c r="AF324" s="213"/>
      <c r="AG324" s="213" t="s">
        <v>462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57" t="s">
        <v>393</v>
      </c>
      <c r="D325" s="253"/>
      <c r="E325" s="254">
        <v>1</v>
      </c>
      <c r="F325" s="223"/>
      <c r="G325" s="223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13"/>
      <c r="Z325" s="213"/>
      <c r="AA325" s="213"/>
      <c r="AB325" s="213"/>
      <c r="AC325" s="213"/>
      <c r="AD325" s="213"/>
      <c r="AE325" s="213"/>
      <c r="AF325" s="213"/>
      <c r="AG325" s="213" t="s">
        <v>209</v>
      </c>
      <c r="AH325" s="213">
        <v>0</v>
      </c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20"/>
      <c r="B326" s="221"/>
      <c r="C326" s="249"/>
      <c r="D326" s="243"/>
      <c r="E326" s="243"/>
      <c r="F326" s="243"/>
      <c r="G326" s="243"/>
      <c r="H326" s="223"/>
      <c r="I326" s="223"/>
      <c r="J326" s="223"/>
      <c r="K326" s="223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3"/>
      <c r="W326" s="223"/>
      <c r="X326" s="223"/>
      <c r="Y326" s="213"/>
      <c r="Z326" s="213"/>
      <c r="AA326" s="213"/>
      <c r="AB326" s="213"/>
      <c r="AC326" s="213"/>
      <c r="AD326" s="213"/>
      <c r="AE326" s="213"/>
      <c r="AF326" s="213"/>
      <c r="AG326" s="213" t="s">
        <v>163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ht="22.5" outlineLevel="1" x14ac:dyDescent="0.2">
      <c r="A327" s="232">
        <v>64</v>
      </c>
      <c r="B327" s="233" t="s">
        <v>516</v>
      </c>
      <c r="C327" s="246" t="s">
        <v>517</v>
      </c>
      <c r="D327" s="234" t="s">
        <v>250</v>
      </c>
      <c r="E327" s="235">
        <v>1</v>
      </c>
      <c r="F327" s="236"/>
      <c r="G327" s="237">
        <f>ROUND(E327*F327,2)</f>
        <v>0</v>
      </c>
      <c r="H327" s="236"/>
      <c r="I327" s="237">
        <f>ROUND(E327*H327,2)</f>
        <v>0</v>
      </c>
      <c r="J327" s="236"/>
      <c r="K327" s="237">
        <f>ROUND(E327*J327,2)</f>
        <v>0</v>
      </c>
      <c r="L327" s="237">
        <v>21</v>
      </c>
      <c r="M327" s="237">
        <f>G327*(1+L327/100)</f>
        <v>0</v>
      </c>
      <c r="N327" s="237">
        <v>0</v>
      </c>
      <c r="O327" s="237">
        <f>ROUND(E327*N327,2)</f>
        <v>0</v>
      </c>
      <c r="P327" s="237">
        <v>0</v>
      </c>
      <c r="Q327" s="237">
        <f>ROUND(E327*P327,2)</f>
        <v>0</v>
      </c>
      <c r="R327" s="237" t="s">
        <v>511</v>
      </c>
      <c r="S327" s="237" t="s">
        <v>154</v>
      </c>
      <c r="T327" s="238" t="s">
        <v>154</v>
      </c>
      <c r="U327" s="223">
        <v>2.52</v>
      </c>
      <c r="V327" s="223">
        <f>ROUND(E327*U327,2)</f>
        <v>2.52</v>
      </c>
      <c r="W327" s="223"/>
      <c r="X327" s="223" t="s">
        <v>186</v>
      </c>
      <c r="Y327" s="213"/>
      <c r="Z327" s="213"/>
      <c r="AA327" s="213"/>
      <c r="AB327" s="213"/>
      <c r="AC327" s="213"/>
      <c r="AD327" s="213"/>
      <c r="AE327" s="213"/>
      <c r="AF327" s="213"/>
      <c r="AG327" s="213" t="s">
        <v>371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/>
      <c r="B328" s="221"/>
      <c r="C328" s="257" t="s">
        <v>401</v>
      </c>
      <c r="D328" s="253"/>
      <c r="E328" s="254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13"/>
      <c r="Z328" s="213"/>
      <c r="AA328" s="213"/>
      <c r="AB328" s="213"/>
      <c r="AC328" s="213"/>
      <c r="AD328" s="213"/>
      <c r="AE328" s="213"/>
      <c r="AF328" s="213"/>
      <c r="AG328" s="213" t="s">
        <v>209</v>
      </c>
      <c r="AH328" s="213">
        <v>0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20"/>
      <c r="B329" s="221"/>
      <c r="C329" s="257" t="s">
        <v>393</v>
      </c>
      <c r="D329" s="253"/>
      <c r="E329" s="254">
        <v>1</v>
      </c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13"/>
      <c r="Z329" s="213"/>
      <c r="AA329" s="213"/>
      <c r="AB329" s="213"/>
      <c r="AC329" s="213"/>
      <c r="AD329" s="213"/>
      <c r="AE329" s="213"/>
      <c r="AF329" s="213"/>
      <c r="AG329" s="213" t="s">
        <v>209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20"/>
      <c r="B330" s="221"/>
      <c r="C330" s="249"/>
      <c r="D330" s="243"/>
      <c r="E330" s="243"/>
      <c r="F330" s="243"/>
      <c r="G330" s="24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13"/>
      <c r="Z330" s="213"/>
      <c r="AA330" s="213"/>
      <c r="AB330" s="213"/>
      <c r="AC330" s="213"/>
      <c r="AD330" s="213"/>
      <c r="AE330" s="213"/>
      <c r="AF330" s="213"/>
      <c r="AG330" s="213" t="s">
        <v>163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ht="22.5" outlineLevel="1" x14ac:dyDescent="0.2">
      <c r="A331" s="232">
        <v>65</v>
      </c>
      <c r="B331" s="233" t="s">
        <v>516</v>
      </c>
      <c r="C331" s="246" t="s">
        <v>517</v>
      </c>
      <c r="D331" s="234" t="s">
        <v>250</v>
      </c>
      <c r="E331" s="235">
        <v>1</v>
      </c>
      <c r="F331" s="236"/>
      <c r="G331" s="237">
        <f>ROUND(E331*F331,2)</f>
        <v>0</v>
      </c>
      <c r="H331" s="236"/>
      <c r="I331" s="237">
        <f>ROUND(E331*H331,2)</f>
        <v>0</v>
      </c>
      <c r="J331" s="236"/>
      <c r="K331" s="237">
        <f>ROUND(E331*J331,2)</f>
        <v>0</v>
      </c>
      <c r="L331" s="237">
        <v>21</v>
      </c>
      <c r="M331" s="237">
        <f>G331*(1+L331/100)</f>
        <v>0</v>
      </c>
      <c r="N331" s="237">
        <v>0</v>
      </c>
      <c r="O331" s="237">
        <f>ROUND(E331*N331,2)</f>
        <v>0</v>
      </c>
      <c r="P331" s="237">
        <v>0</v>
      </c>
      <c r="Q331" s="237">
        <f>ROUND(E331*P331,2)</f>
        <v>0</v>
      </c>
      <c r="R331" s="237" t="s">
        <v>511</v>
      </c>
      <c r="S331" s="237" t="s">
        <v>154</v>
      </c>
      <c r="T331" s="238" t="s">
        <v>155</v>
      </c>
      <c r="U331" s="223">
        <v>2.52</v>
      </c>
      <c r="V331" s="223">
        <f>ROUND(E331*U331,2)</f>
        <v>2.52</v>
      </c>
      <c r="W331" s="223"/>
      <c r="X331" s="223" t="s">
        <v>186</v>
      </c>
      <c r="Y331" s="213"/>
      <c r="Z331" s="213"/>
      <c r="AA331" s="213"/>
      <c r="AB331" s="213"/>
      <c r="AC331" s="213"/>
      <c r="AD331" s="213"/>
      <c r="AE331" s="213"/>
      <c r="AF331" s="213"/>
      <c r="AG331" s="213" t="s">
        <v>371</v>
      </c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20"/>
      <c r="B332" s="221"/>
      <c r="C332" s="259"/>
      <c r="D332" s="256"/>
      <c r="E332" s="256"/>
      <c r="F332" s="256"/>
      <c r="G332" s="256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13"/>
      <c r="Z332" s="213"/>
      <c r="AA332" s="213"/>
      <c r="AB332" s="213"/>
      <c r="AC332" s="213"/>
      <c r="AD332" s="213"/>
      <c r="AE332" s="213"/>
      <c r="AF332" s="213"/>
      <c r="AG332" s="213" t="s">
        <v>163</v>
      </c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ht="22.5" outlineLevel="1" x14ac:dyDescent="0.2">
      <c r="A333" s="232">
        <v>66</v>
      </c>
      <c r="B333" s="233" t="s">
        <v>518</v>
      </c>
      <c r="C333" s="246" t="s">
        <v>519</v>
      </c>
      <c r="D333" s="234" t="s">
        <v>250</v>
      </c>
      <c r="E333" s="235">
        <v>1</v>
      </c>
      <c r="F333" s="236"/>
      <c r="G333" s="237">
        <f>ROUND(E333*F333,2)</f>
        <v>0</v>
      </c>
      <c r="H333" s="236"/>
      <c r="I333" s="237">
        <f>ROUND(E333*H333,2)</f>
        <v>0</v>
      </c>
      <c r="J333" s="236"/>
      <c r="K333" s="237">
        <f>ROUND(E333*J333,2)</f>
        <v>0</v>
      </c>
      <c r="L333" s="237">
        <v>21</v>
      </c>
      <c r="M333" s="237">
        <f>G333*(1+L333/100)</f>
        <v>0</v>
      </c>
      <c r="N333" s="237">
        <v>0</v>
      </c>
      <c r="O333" s="237">
        <f>ROUND(E333*N333,2)</f>
        <v>0</v>
      </c>
      <c r="P333" s="237">
        <v>1.8E-3</v>
      </c>
      <c r="Q333" s="237">
        <f>ROUND(E333*P333,2)</f>
        <v>0</v>
      </c>
      <c r="R333" s="237" t="s">
        <v>511</v>
      </c>
      <c r="S333" s="237" t="s">
        <v>154</v>
      </c>
      <c r="T333" s="238" t="s">
        <v>154</v>
      </c>
      <c r="U333" s="223">
        <v>0.11</v>
      </c>
      <c r="V333" s="223">
        <f>ROUND(E333*U333,2)</f>
        <v>0.11</v>
      </c>
      <c r="W333" s="223"/>
      <c r="X333" s="223" t="s">
        <v>186</v>
      </c>
      <c r="Y333" s="213"/>
      <c r="Z333" s="213"/>
      <c r="AA333" s="213"/>
      <c r="AB333" s="213"/>
      <c r="AC333" s="213"/>
      <c r="AD333" s="213"/>
      <c r="AE333" s="213"/>
      <c r="AF333" s="213"/>
      <c r="AG333" s="213" t="s">
        <v>462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20"/>
      <c r="B334" s="221"/>
      <c r="C334" s="257" t="s">
        <v>266</v>
      </c>
      <c r="D334" s="253"/>
      <c r="E334" s="254"/>
      <c r="F334" s="223"/>
      <c r="G334" s="223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13"/>
      <c r="Z334" s="213"/>
      <c r="AA334" s="213"/>
      <c r="AB334" s="213"/>
      <c r="AC334" s="213"/>
      <c r="AD334" s="213"/>
      <c r="AE334" s="213"/>
      <c r="AF334" s="213"/>
      <c r="AG334" s="213" t="s">
        <v>209</v>
      </c>
      <c r="AH334" s="213">
        <v>0</v>
      </c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20"/>
      <c r="B335" s="221"/>
      <c r="C335" s="257" t="s">
        <v>420</v>
      </c>
      <c r="D335" s="253"/>
      <c r="E335" s="254">
        <v>1</v>
      </c>
      <c r="F335" s="223"/>
      <c r="G335" s="223"/>
      <c r="H335" s="223"/>
      <c r="I335" s="223"/>
      <c r="J335" s="223"/>
      <c r="K335" s="223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3"/>
      <c r="W335" s="223"/>
      <c r="X335" s="223"/>
      <c r="Y335" s="213"/>
      <c r="Z335" s="213"/>
      <c r="AA335" s="213"/>
      <c r="AB335" s="213"/>
      <c r="AC335" s="213"/>
      <c r="AD335" s="213"/>
      <c r="AE335" s="213"/>
      <c r="AF335" s="213"/>
      <c r="AG335" s="213" t="s">
        <v>209</v>
      </c>
      <c r="AH335" s="213">
        <v>0</v>
      </c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57" t="s">
        <v>406</v>
      </c>
      <c r="D336" s="253"/>
      <c r="E336" s="254"/>
      <c r="F336" s="223"/>
      <c r="G336" s="223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13"/>
      <c r="Z336" s="213"/>
      <c r="AA336" s="213"/>
      <c r="AB336" s="213"/>
      <c r="AC336" s="213"/>
      <c r="AD336" s="213"/>
      <c r="AE336" s="213"/>
      <c r="AF336" s="213"/>
      <c r="AG336" s="213" t="s">
        <v>209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20"/>
      <c r="B337" s="221"/>
      <c r="C337" s="249"/>
      <c r="D337" s="243"/>
      <c r="E337" s="243"/>
      <c r="F337" s="243"/>
      <c r="G337" s="243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13"/>
      <c r="Z337" s="213"/>
      <c r="AA337" s="213"/>
      <c r="AB337" s="213"/>
      <c r="AC337" s="213"/>
      <c r="AD337" s="213"/>
      <c r="AE337" s="213"/>
      <c r="AF337" s="213"/>
      <c r="AG337" s="213" t="s">
        <v>163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32">
        <v>67</v>
      </c>
      <c r="B338" s="233" t="s">
        <v>520</v>
      </c>
      <c r="C338" s="246" t="s">
        <v>521</v>
      </c>
      <c r="D338" s="234" t="s">
        <v>345</v>
      </c>
      <c r="E338" s="235">
        <v>25.95</v>
      </c>
      <c r="F338" s="236"/>
      <c r="G338" s="237">
        <f>ROUND(E338*F338,2)</f>
        <v>0</v>
      </c>
      <c r="H338" s="236"/>
      <c r="I338" s="237">
        <f>ROUND(E338*H338,2)</f>
        <v>0</v>
      </c>
      <c r="J338" s="236"/>
      <c r="K338" s="237">
        <f>ROUND(E338*J338,2)</f>
        <v>0</v>
      </c>
      <c r="L338" s="237">
        <v>21</v>
      </c>
      <c r="M338" s="237">
        <f>G338*(1+L338/100)</f>
        <v>0</v>
      </c>
      <c r="N338" s="237">
        <v>0</v>
      </c>
      <c r="O338" s="237">
        <f>ROUND(E338*N338,2)</f>
        <v>0</v>
      </c>
      <c r="P338" s="237">
        <v>9.2399999999999999E-3</v>
      </c>
      <c r="Q338" s="237">
        <f>ROUND(E338*P338,2)</f>
        <v>0.24</v>
      </c>
      <c r="R338" s="237"/>
      <c r="S338" s="237" t="s">
        <v>185</v>
      </c>
      <c r="T338" s="238" t="s">
        <v>155</v>
      </c>
      <c r="U338" s="223">
        <v>0</v>
      </c>
      <c r="V338" s="223">
        <f>ROUND(E338*U338,2)</f>
        <v>0</v>
      </c>
      <c r="W338" s="223"/>
      <c r="X338" s="223" t="s">
        <v>186</v>
      </c>
      <c r="Y338" s="213"/>
      <c r="Z338" s="213"/>
      <c r="AA338" s="213"/>
      <c r="AB338" s="213"/>
      <c r="AC338" s="213"/>
      <c r="AD338" s="213"/>
      <c r="AE338" s="213"/>
      <c r="AF338" s="213"/>
      <c r="AG338" s="213" t="s">
        <v>371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20"/>
      <c r="B339" s="221"/>
      <c r="C339" s="247" t="s">
        <v>522</v>
      </c>
      <c r="D339" s="240"/>
      <c r="E339" s="240"/>
      <c r="F339" s="240"/>
      <c r="G339" s="240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13"/>
      <c r="Z339" s="213"/>
      <c r="AA339" s="213"/>
      <c r="AB339" s="213"/>
      <c r="AC339" s="213"/>
      <c r="AD339" s="213"/>
      <c r="AE339" s="213"/>
      <c r="AF339" s="213"/>
      <c r="AG339" s="213" t="s">
        <v>159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20"/>
      <c r="B340" s="221"/>
      <c r="C340" s="257" t="s">
        <v>266</v>
      </c>
      <c r="D340" s="253"/>
      <c r="E340" s="254"/>
      <c r="F340" s="223"/>
      <c r="G340" s="223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13"/>
      <c r="Z340" s="213"/>
      <c r="AA340" s="213"/>
      <c r="AB340" s="213"/>
      <c r="AC340" s="213"/>
      <c r="AD340" s="213"/>
      <c r="AE340" s="213"/>
      <c r="AF340" s="213"/>
      <c r="AG340" s="213" t="s">
        <v>209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20"/>
      <c r="B341" s="221"/>
      <c r="C341" s="257" t="s">
        <v>523</v>
      </c>
      <c r="D341" s="253"/>
      <c r="E341" s="254">
        <v>25.95</v>
      </c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13"/>
      <c r="Z341" s="213"/>
      <c r="AA341" s="213"/>
      <c r="AB341" s="213"/>
      <c r="AC341" s="213"/>
      <c r="AD341" s="213"/>
      <c r="AE341" s="213"/>
      <c r="AF341" s="213"/>
      <c r="AG341" s="213" t="s">
        <v>209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20"/>
      <c r="B342" s="221"/>
      <c r="C342" s="249"/>
      <c r="D342" s="243"/>
      <c r="E342" s="243"/>
      <c r="F342" s="243"/>
      <c r="G342" s="24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13"/>
      <c r="Z342" s="213"/>
      <c r="AA342" s="213"/>
      <c r="AB342" s="213"/>
      <c r="AC342" s="213"/>
      <c r="AD342" s="213"/>
      <c r="AE342" s="213"/>
      <c r="AF342" s="213"/>
      <c r="AG342" s="213" t="s">
        <v>163</v>
      </c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">
      <c r="A343" s="232">
        <v>68</v>
      </c>
      <c r="B343" s="233" t="s">
        <v>524</v>
      </c>
      <c r="C343" s="246" t="s">
        <v>525</v>
      </c>
      <c r="D343" s="234" t="s">
        <v>250</v>
      </c>
      <c r="E343" s="235">
        <v>1</v>
      </c>
      <c r="F343" s="236"/>
      <c r="G343" s="237">
        <f>ROUND(E343*F343,2)</f>
        <v>0</v>
      </c>
      <c r="H343" s="236"/>
      <c r="I343" s="237">
        <f>ROUND(E343*H343,2)</f>
        <v>0</v>
      </c>
      <c r="J343" s="236"/>
      <c r="K343" s="237">
        <f>ROUND(E343*J343,2)</f>
        <v>0</v>
      </c>
      <c r="L343" s="237">
        <v>21</v>
      </c>
      <c r="M343" s="237">
        <f>G343*(1+L343/100)</f>
        <v>0</v>
      </c>
      <c r="N343" s="237">
        <v>1.4999999999999999E-2</v>
      </c>
      <c r="O343" s="237">
        <f>ROUND(E343*N343,2)</f>
        <v>0.02</v>
      </c>
      <c r="P343" s="237">
        <v>0</v>
      </c>
      <c r="Q343" s="237">
        <f>ROUND(E343*P343,2)</f>
        <v>0</v>
      </c>
      <c r="R343" s="237"/>
      <c r="S343" s="237" t="s">
        <v>185</v>
      </c>
      <c r="T343" s="238" t="s">
        <v>155</v>
      </c>
      <c r="U343" s="223">
        <v>0</v>
      </c>
      <c r="V343" s="223">
        <f>ROUND(E343*U343,2)</f>
        <v>0</v>
      </c>
      <c r="W343" s="223"/>
      <c r="X343" s="223" t="s">
        <v>318</v>
      </c>
      <c r="Y343" s="213"/>
      <c r="Z343" s="213"/>
      <c r="AA343" s="213"/>
      <c r="AB343" s="213"/>
      <c r="AC343" s="213"/>
      <c r="AD343" s="213"/>
      <c r="AE343" s="213"/>
      <c r="AF343" s="213"/>
      <c r="AG343" s="213" t="s">
        <v>319</v>
      </c>
      <c r="AH343" s="213"/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">
      <c r="A344" s="220"/>
      <c r="B344" s="221"/>
      <c r="C344" s="247" t="s">
        <v>526</v>
      </c>
      <c r="D344" s="240"/>
      <c r="E344" s="240"/>
      <c r="F344" s="240"/>
      <c r="G344" s="240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13"/>
      <c r="Z344" s="213"/>
      <c r="AA344" s="213"/>
      <c r="AB344" s="213"/>
      <c r="AC344" s="213"/>
      <c r="AD344" s="213"/>
      <c r="AE344" s="213"/>
      <c r="AF344" s="213"/>
      <c r="AG344" s="213" t="s">
        <v>159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48" t="s">
        <v>527</v>
      </c>
      <c r="D345" s="241"/>
      <c r="E345" s="241"/>
      <c r="F345" s="241"/>
      <c r="G345" s="241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13"/>
      <c r="Z345" s="213"/>
      <c r="AA345" s="213"/>
      <c r="AB345" s="213"/>
      <c r="AC345" s="213"/>
      <c r="AD345" s="213"/>
      <c r="AE345" s="213"/>
      <c r="AF345" s="213"/>
      <c r="AG345" s="213" t="s">
        <v>159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20"/>
      <c r="B346" s="221"/>
      <c r="C346" s="249"/>
      <c r="D346" s="243"/>
      <c r="E346" s="243"/>
      <c r="F346" s="243"/>
      <c r="G346" s="24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13"/>
      <c r="Z346" s="213"/>
      <c r="AA346" s="213"/>
      <c r="AB346" s="213"/>
      <c r="AC346" s="213"/>
      <c r="AD346" s="213"/>
      <c r="AE346" s="213"/>
      <c r="AF346" s="213"/>
      <c r="AG346" s="213" t="s">
        <v>163</v>
      </c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">
      <c r="A347" s="232">
        <v>69</v>
      </c>
      <c r="B347" s="233" t="s">
        <v>528</v>
      </c>
      <c r="C347" s="246" t="s">
        <v>529</v>
      </c>
      <c r="D347" s="234" t="s">
        <v>250</v>
      </c>
      <c r="E347" s="235">
        <v>1</v>
      </c>
      <c r="F347" s="236"/>
      <c r="G347" s="237">
        <f>ROUND(E347*F347,2)</f>
        <v>0</v>
      </c>
      <c r="H347" s="236"/>
      <c r="I347" s="237">
        <f>ROUND(E347*H347,2)</f>
        <v>0</v>
      </c>
      <c r="J347" s="236"/>
      <c r="K347" s="237">
        <f>ROUND(E347*J347,2)</f>
        <v>0</v>
      </c>
      <c r="L347" s="237">
        <v>21</v>
      </c>
      <c r="M347" s="237">
        <f>G347*(1+L347/100)</f>
        <v>0</v>
      </c>
      <c r="N347" s="237">
        <v>6.5000000000000002E-2</v>
      </c>
      <c r="O347" s="237">
        <f>ROUND(E347*N347,2)</f>
        <v>7.0000000000000007E-2</v>
      </c>
      <c r="P347" s="237">
        <v>0</v>
      </c>
      <c r="Q347" s="237">
        <f>ROUND(E347*P347,2)</f>
        <v>0</v>
      </c>
      <c r="R347" s="237"/>
      <c r="S347" s="237" t="s">
        <v>185</v>
      </c>
      <c r="T347" s="238" t="s">
        <v>155</v>
      </c>
      <c r="U347" s="223">
        <v>0</v>
      </c>
      <c r="V347" s="223">
        <f>ROUND(E347*U347,2)</f>
        <v>0</v>
      </c>
      <c r="W347" s="223"/>
      <c r="X347" s="223" t="s">
        <v>318</v>
      </c>
      <c r="Y347" s="213"/>
      <c r="Z347" s="213"/>
      <c r="AA347" s="213"/>
      <c r="AB347" s="213"/>
      <c r="AC347" s="213"/>
      <c r="AD347" s="213"/>
      <c r="AE347" s="213"/>
      <c r="AF347" s="213"/>
      <c r="AG347" s="213" t="s">
        <v>319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">
      <c r="A348" s="220"/>
      <c r="B348" s="221"/>
      <c r="C348" s="247" t="s">
        <v>526</v>
      </c>
      <c r="D348" s="240"/>
      <c r="E348" s="240"/>
      <c r="F348" s="240"/>
      <c r="G348" s="240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  <c r="X348" s="223"/>
      <c r="Y348" s="213"/>
      <c r="Z348" s="213"/>
      <c r="AA348" s="213"/>
      <c r="AB348" s="213"/>
      <c r="AC348" s="213"/>
      <c r="AD348" s="213"/>
      <c r="AE348" s="213"/>
      <c r="AF348" s="213"/>
      <c r="AG348" s="213" t="s">
        <v>159</v>
      </c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20"/>
      <c r="B349" s="221"/>
      <c r="C349" s="248" t="s">
        <v>527</v>
      </c>
      <c r="D349" s="241"/>
      <c r="E349" s="241"/>
      <c r="F349" s="241"/>
      <c r="G349" s="241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13"/>
      <c r="Z349" s="213"/>
      <c r="AA349" s="213"/>
      <c r="AB349" s="213"/>
      <c r="AC349" s="213"/>
      <c r="AD349" s="213"/>
      <c r="AE349" s="213"/>
      <c r="AF349" s="213"/>
      <c r="AG349" s="213" t="s">
        <v>159</v>
      </c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">
      <c r="A350" s="220"/>
      <c r="B350" s="221"/>
      <c r="C350" s="249"/>
      <c r="D350" s="243"/>
      <c r="E350" s="243"/>
      <c r="F350" s="243"/>
      <c r="G350" s="243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3"/>
      <c r="W350" s="223"/>
      <c r="X350" s="223"/>
      <c r="Y350" s="213"/>
      <c r="Z350" s="213"/>
      <c r="AA350" s="213"/>
      <c r="AB350" s="213"/>
      <c r="AC350" s="213"/>
      <c r="AD350" s="213"/>
      <c r="AE350" s="213"/>
      <c r="AF350" s="213"/>
      <c r="AG350" s="213" t="s">
        <v>163</v>
      </c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32">
        <v>70</v>
      </c>
      <c r="B351" s="233" t="s">
        <v>530</v>
      </c>
      <c r="C351" s="246" t="s">
        <v>531</v>
      </c>
      <c r="D351" s="234" t="s">
        <v>250</v>
      </c>
      <c r="E351" s="235">
        <v>2</v>
      </c>
      <c r="F351" s="236"/>
      <c r="G351" s="237">
        <f>ROUND(E351*F351,2)</f>
        <v>0</v>
      </c>
      <c r="H351" s="236"/>
      <c r="I351" s="237">
        <f>ROUND(E351*H351,2)</f>
        <v>0</v>
      </c>
      <c r="J351" s="236"/>
      <c r="K351" s="237">
        <f>ROUND(E351*J351,2)</f>
        <v>0</v>
      </c>
      <c r="L351" s="237">
        <v>21</v>
      </c>
      <c r="M351" s="237">
        <f>G351*(1+L351/100)</f>
        <v>0</v>
      </c>
      <c r="N351" s="237">
        <v>6.5000000000000002E-2</v>
      </c>
      <c r="O351" s="237">
        <f>ROUND(E351*N351,2)</f>
        <v>0.13</v>
      </c>
      <c r="P351" s="237">
        <v>0</v>
      </c>
      <c r="Q351" s="237">
        <f>ROUND(E351*P351,2)</f>
        <v>0</v>
      </c>
      <c r="R351" s="237"/>
      <c r="S351" s="237" t="s">
        <v>185</v>
      </c>
      <c r="T351" s="238" t="s">
        <v>155</v>
      </c>
      <c r="U351" s="223">
        <v>0</v>
      </c>
      <c r="V351" s="223">
        <f>ROUND(E351*U351,2)</f>
        <v>0</v>
      </c>
      <c r="W351" s="223"/>
      <c r="X351" s="223" t="s">
        <v>318</v>
      </c>
      <c r="Y351" s="213"/>
      <c r="Z351" s="213"/>
      <c r="AA351" s="213"/>
      <c r="AB351" s="213"/>
      <c r="AC351" s="213"/>
      <c r="AD351" s="213"/>
      <c r="AE351" s="213"/>
      <c r="AF351" s="213"/>
      <c r="AG351" s="213" t="s">
        <v>319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">
      <c r="A352" s="220"/>
      <c r="B352" s="221"/>
      <c r="C352" s="247" t="s">
        <v>532</v>
      </c>
      <c r="D352" s="240"/>
      <c r="E352" s="240"/>
      <c r="F352" s="240"/>
      <c r="G352" s="240"/>
      <c r="H352" s="223"/>
      <c r="I352" s="223"/>
      <c r="J352" s="223"/>
      <c r="K352" s="223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3"/>
      <c r="W352" s="223"/>
      <c r="X352" s="223"/>
      <c r="Y352" s="213"/>
      <c r="Z352" s="213"/>
      <c r="AA352" s="213"/>
      <c r="AB352" s="213"/>
      <c r="AC352" s="213"/>
      <c r="AD352" s="213"/>
      <c r="AE352" s="213"/>
      <c r="AF352" s="213"/>
      <c r="AG352" s="213" t="s">
        <v>159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20"/>
      <c r="B353" s="221"/>
      <c r="C353" s="249"/>
      <c r="D353" s="243"/>
      <c r="E353" s="243"/>
      <c r="F353" s="243"/>
      <c r="G353" s="243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13"/>
      <c r="Z353" s="213"/>
      <c r="AA353" s="213"/>
      <c r="AB353" s="213"/>
      <c r="AC353" s="213"/>
      <c r="AD353" s="213"/>
      <c r="AE353" s="213"/>
      <c r="AF353" s="213"/>
      <c r="AG353" s="213" t="s">
        <v>163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">
      <c r="A354" s="220">
        <v>71</v>
      </c>
      <c r="B354" s="221" t="s">
        <v>533</v>
      </c>
      <c r="C354" s="261" t="s">
        <v>534</v>
      </c>
      <c r="D354" s="222" t="s">
        <v>0</v>
      </c>
      <c r="E354" s="242"/>
      <c r="F354" s="224"/>
      <c r="G354" s="223">
        <f>ROUND(E354*F354,2)</f>
        <v>0</v>
      </c>
      <c r="H354" s="224"/>
      <c r="I354" s="223">
        <f>ROUND(E354*H354,2)</f>
        <v>0</v>
      </c>
      <c r="J354" s="224"/>
      <c r="K354" s="223">
        <f>ROUND(E354*J354,2)</f>
        <v>0</v>
      </c>
      <c r="L354" s="223">
        <v>21</v>
      </c>
      <c r="M354" s="223">
        <f>G354*(1+L354/100)</f>
        <v>0</v>
      </c>
      <c r="N354" s="223">
        <v>0</v>
      </c>
      <c r="O354" s="223">
        <f>ROUND(E354*N354,2)</f>
        <v>0</v>
      </c>
      <c r="P354" s="223">
        <v>0</v>
      </c>
      <c r="Q354" s="223">
        <f>ROUND(E354*P354,2)</f>
        <v>0</v>
      </c>
      <c r="R354" s="223" t="s">
        <v>511</v>
      </c>
      <c r="S354" s="223" t="s">
        <v>154</v>
      </c>
      <c r="T354" s="223" t="s">
        <v>154</v>
      </c>
      <c r="U354" s="223">
        <v>0</v>
      </c>
      <c r="V354" s="223">
        <f>ROUND(E354*U354,2)</f>
        <v>0</v>
      </c>
      <c r="W354" s="223"/>
      <c r="X354" s="223" t="s">
        <v>456</v>
      </c>
      <c r="Y354" s="213"/>
      <c r="Z354" s="213"/>
      <c r="AA354" s="213"/>
      <c r="AB354" s="213"/>
      <c r="AC354" s="213"/>
      <c r="AD354" s="213"/>
      <c r="AE354" s="213"/>
      <c r="AF354" s="213"/>
      <c r="AG354" s="213" t="s">
        <v>457</v>
      </c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1" x14ac:dyDescent="0.2">
      <c r="A355" s="220"/>
      <c r="B355" s="221"/>
      <c r="C355" s="262" t="s">
        <v>508</v>
      </c>
      <c r="D355" s="260"/>
      <c r="E355" s="260"/>
      <c r="F355" s="260"/>
      <c r="G355" s="260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13"/>
      <c r="Z355" s="213"/>
      <c r="AA355" s="213"/>
      <c r="AB355" s="213"/>
      <c r="AC355" s="213"/>
      <c r="AD355" s="213"/>
      <c r="AE355" s="213"/>
      <c r="AF355" s="213"/>
      <c r="AG355" s="213" t="s">
        <v>234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20"/>
      <c r="B356" s="221"/>
      <c r="C356" s="249"/>
      <c r="D356" s="243"/>
      <c r="E356" s="243"/>
      <c r="F356" s="243"/>
      <c r="G356" s="24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13"/>
      <c r="Z356" s="213"/>
      <c r="AA356" s="213"/>
      <c r="AB356" s="213"/>
      <c r="AC356" s="213"/>
      <c r="AD356" s="213"/>
      <c r="AE356" s="213"/>
      <c r="AF356" s="213"/>
      <c r="AG356" s="213" t="s">
        <v>163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x14ac:dyDescent="0.2">
      <c r="A357" s="226" t="s">
        <v>149</v>
      </c>
      <c r="B357" s="227" t="s">
        <v>105</v>
      </c>
      <c r="C357" s="245" t="s">
        <v>106</v>
      </c>
      <c r="D357" s="228"/>
      <c r="E357" s="229"/>
      <c r="F357" s="230"/>
      <c r="G357" s="230">
        <f>SUMIF(AG358:AG394,"&lt;&gt;NOR",G358:G394)</f>
        <v>0</v>
      </c>
      <c r="H357" s="230"/>
      <c r="I357" s="230">
        <f>SUM(I358:I394)</f>
        <v>0</v>
      </c>
      <c r="J357" s="230"/>
      <c r="K357" s="230">
        <f>SUM(K358:K394)</f>
        <v>0</v>
      </c>
      <c r="L357" s="230"/>
      <c r="M357" s="230">
        <f>SUM(M358:M394)</f>
        <v>0</v>
      </c>
      <c r="N357" s="230"/>
      <c r="O357" s="230">
        <f>SUM(O358:O394)</f>
        <v>2.0100000000000002</v>
      </c>
      <c r="P357" s="230"/>
      <c r="Q357" s="230">
        <f>SUM(Q358:Q394)</f>
        <v>0</v>
      </c>
      <c r="R357" s="230"/>
      <c r="S357" s="230"/>
      <c r="T357" s="231"/>
      <c r="U357" s="225"/>
      <c r="V357" s="225">
        <f>SUM(V358:V394)</f>
        <v>0</v>
      </c>
      <c r="W357" s="225"/>
      <c r="X357" s="225"/>
      <c r="AG357" t="s">
        <v>150</v>
      </c>
    </row>
    <row r="358" spans="1:60" outlineLevel="1" x14ac:dyDescent="0.2">
      <c r="A358" s="232">
        <v>72</v>
      </c>
      <c r="B358" s="233" t="s">
        <v>535</v>
      </c>
      <c r="C358" s="246" t="s">
        <v>536</v>
      </c>
      <c r="D358" s="234" t="s">
        <v>537</v>
      </c>
      <c r="E358" s="235">
        <v>7</v>
      </c>
      <c r="F358" s="236"/>
      <c r="G358" s="237">
        <f>ROUND(E358*F358,2)</f>
        <v>0</v>
      </c>
      <c r="H358" s="236"/>
      <c r="I358" s="237">
        <f>ROUND(E358*H358,2)</f>
        <v>0</v>
      </c>
      <c r="J358" s="236"/>
      <c r="K358" s="237">
        <f>ROUND(E358*J358,2)</f>
        <v>0</v>
      </c>
      <c r="L358" s="237">
        <v>21</v>
      </c>
      <c r="M358" s="237">
        <f>G358*(1+L358/100)</f>
        <v>0</v>
      </c>
      <c r="N358" s="237">
        <v>0</v>
      </c>
      <c r="O358" s="237">
        <f>ROUND(E358*N358,2)</f>
        <v>0</v>
      </c>
      <c r="P358" s="237">
        <v>0</v>
      </c>
      <c r="Q358" s="237">
        <f>ROUND(E358*P358,2)</f>
        <v>0</v>
      </c>
      <c r="R358" s="237"/>
      <c r="S358" s="237" t="s">
        <v>185</v>
      </c>
      <c r="T358" s="238" t="s">
        <v>155</v>
      </c>
      <c r="U358" s="223">
        <v>0</v>
      </c>
      <c r="V358" s="223">
        <f>ROUND(E358*U358,2)</f>
        <v>0</v>
      </c>
      <c r="W358" s="223"/>
      <c r="X358" s="223" t="s">
        <v>186</v>
      </c>
      <c r="Y358" s="213"/>
      <c r="Z358" s="213"/>
      <c r="AA358" s="213"/>
      <c r="AB358" s="213"/>
      <c r="AC358" s="213"/>
      <c r="AD358" s="213"/>
      <c r="AE358" s="213"/>
      <c r="AF358" s="213"/>
      <c r="AG358" s="213" t="s">
        <v>462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20"/>
      <c r="B359" s="221"/>
      <c r="C359" s="247" t="s">
        <v>538</v>
      </c>
      <c r="D359" s="240"/>
      <c r="E359" s="240"/>
      <c r="F359" s="240"/>
      <c r="G359" s="240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13"/>
      <c r="Z359" s="213"/>
      <c r="AA359" s="213"/>
      <c r="AB359" s="213"/>
      <c r="AC359" s="213"/>
      <c r="AD359" s="213"/>
      <c r="AE359" s="213"/>
      <c r="AF359" s="213"/>
      <c r="AG359" s="213" t="s">
        <v>159</v>
      </c>
      <c r="AH359" s="213"/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/>
      <c r="B360" s="221"/>
      <c r="C360" s="257" t="s">
        <v>539</v>
      </c>
      <c r="D360" s="253"/>
      <c r="E360" s="254">
        <v>1</v>
      </c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13"/>
      <c r="Z360" s="213"/>
      <c r="AA360" s="213"/>
      <c r="AB360" s="213"/>
      <c r="AC360" s="213"/>
      <c r="AD360" s="213"/>
      <c r="AE360" s="213"/>
      <c r="AF360" s="213"/>
      <c r="AG360" s="213" t="s">
        <v>209</v>
      </c>
      <c r="AH360" s="213">
        <v>0</v>
      </c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20"/>
      <c r="B361" s="221"/>
      <c r="C361" s="257" t="s">
        <v>540</v>
      </c>
      <c r="D361" s="253"/>
      <c r="E361" s="254">
        <v>3</v>
      </c>
      <c r="F361" s="223"/>
      <c r="G361" s="223"/>
      <c r="H361" s="223"/>
      <c r="I361" s="223"/>
      <c r="J361" s="223"/>
      <c r="K361" s="223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  <c r="X361" s="223"/>
      <c r="Y361" s="213"/>
      <c r="Z361" s="213"/>
      <c r="AA361" s="213"/>
      <c r="AB361" s="213"/>
      <c r="AC361" s="213"/>
      <c r="AD361" s="213"/>
      <c r="AE361" s="213"/>
      <c r="AF361" s="213"/>
      <c r="AG361" s="213" t="s">
        <v>209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20"/>
      <c r="B362" s="221"/>
      <c r="C362" s="257" t="s">
        <v>541</v>
      </c>
      <c r="D362" s="253"/>
      <c r="E362" s="254">
        <v>3</v>
      </c>
      <c r="F362" s="223"/>
      <c r="G362" s="223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13"/>
      <c r="Z362" s="213"/>
      <c r="AA362" s="213"/>
      <c r="AB362" s="213"/>
      <c r="AC362" s="213"/>
      <c r="AD362" s="213"/>
      <c r="AE362" s="213"/>
      <c r="AF362" s="213"/>
      <c r="AG362" s="213" t="s">
        <v>209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">
      <c r="A363" s="220"/>
      <c r="B363" s="221"/>
      <c r="C363" s="249"/>
      <c r="D363" s="243"/>
      <c r="E363" s="243"/>
      <c r="F363" s="243"/>
      <c r="G363" s="243"/>
      <c r="H363" s="223"/>
      <c r="I363" s="223"/>
      <c r="J363" s="223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13"/>
      <c r="Z363" s="213"/>
      <c r="AA363" s="213"/>
      <c r="AB363" s="213"/>
      <c r="AC363" s="213"/>
      <c r="AD363" s="213"/>
      <c r="AE363" s="213"/>
      <c r="AF363" s="213"/>
      <c r="AG363" s="213" t="s">
        <v>163</v>
      </c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32">
        <v>73</v>
      </c>
      <c r="B364" s="233" t="s">
        <v>542</v>
      </c>
      <c r="C364" s="246" t="s">
        <v>543</v>
      </c>
      <c r="D364" s="234" t="s">
        <v>250</v>
      </c>
      <c r="E364" s="235">
        <v>17</v>
      </c>
      <c r="F364" s="236"/>
      <c r="G364" s="237">
        <f>ROUND(E364*F364,2)</f>
        <v>0</v>
      </c>
      <c r="H364" s="236"/>
      <c r="I364" s="237">
        <f>ROUND(E364*H364,2)</f>
        <v>0</v>
      </c>
      <c r="J364" s="236"/>
      <c r="K364" s="237">
        <f>ROUND(E364*J364,2)</f>
        <v>0</v>
      </c>
      <c r="L364" s="237">
        <v>21</v>
      </c>
      <c r="M364" s="237">
        <f>G364*(1+L364/100)</f>
        <v>0</v>
      </c>
      <c r="N364" s="237">
        <v>0</v>
      </c>
      <c r="O364" s="237">
        <f>ROUND(E364*N364,2)</f>
        <v>0</v>
      </c>
      <c r="P364" s="237">
        <v>0</v>
      </c>
      <c r="Q364" s="237">
        <f>ROUND(E364*P364,2)</f>
        <v>0</v>
      </c>
      <c r="R364" s="237"/>
      <c r="S364" s="237" t="s">
        <v>185</v>
      </c>
      <c r="T364" s="238" t="s">
        <v>155</v>
      </c>
      <c r="U364" s="223">
        <v>0</v>
      </c>
      <c r="V364" s="223">
        <f>ROUND(E364*U364,2)</f>
        <v>0</v>
      </c>
      <c r="W364" s="223"/>
      <c r="X364" s="223" t="s">
        <v>186</v>
      </c>
      <c r="Y364" s="213"/>
      <c r="Z364" s="213"/>
      <c r="AA364" s="213"/>
      <c r="AB364" s="213"/>
      <c r="AC364" s="213"/>
      <c r="AD364" s="213"/>
      <c r="AE364" s="213"/>
      <c r="AF364" s="213"/>
      <c r="AG364" s="213" t="s">
        <v>371</v>
      </c>
      <c r="AH364" s="213"/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20"/>
      <c r="B365" s="221"/>
      <c r="C365" s="257" t="s">
        <v>544</v>
      </c>
      <c r="D365" s="253"/>
      <c r="E365" s="254"/>
      <c r="F365" s="223"/>
      <c r="G365" s="223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13"/>
      <c r="Z365" s="213"/>
      <c r="AA365" s="213"/>
      <c r="AB365" s="213"/>
      <c r="AC365" s="213"/>
      <c r="AD365" s="213"/>
      <c r="AE365" s="213"/>
      <c r="AF365" s="213"/>
      <c r="AG365" s="213" t="s">
        <v>209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20"/>
      <c r="B366" s="221"/>
      <c r="C366" s="257" t="s">
        <v>545</v>
      </c>
      <c r="D366" s="253"/>
      <c r="E366" s="254">
        <v>17</v>
      </c>
      <c r="F366" s="223"/>
      <c r="G366" s="223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  <c r="X366" s="223"/>
      <c r="Y366" s="213"/>
      <c r="Z366" s="213"/>
      <c r="AA366" s="213"/>
      <c r="AB366" s="213"/>
      <c r="AC366" s="213"/>
      <c r="AD366" s="213"/>
      <c r="AE366" s="213"/>
      <c r="AF366" s="213"/>
      <c r="AG366" s="213" t="s">
        <v>209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">
      <c r="A367" s="220"/>
      <c r="B367" s="221"/>
      <c r="C367" s="249"/>
      <c r="D367" s="243"/>
      <c r="E367" s="243"/>
      <c r="F367" s="243"/>
      <c r="G367" s="24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13"/>
      <c r="Z367" s="213"/>
      <c r="AA367" s="213"/>
      <c r="AB367" s="213"/>
      <c r="AC367" s="213"/>
      <c r="AD367" s="213"/>
      <c r="AE367" s="213"/>
      <c r="AF367" s="213"/>
      <c r="AG367" s="213" t="s">
        <v>163</v>
      </c>
      <c r="AH367" s="213"/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">
      <c r="A368" s="232">
        <v>74</v>
      </c>
      <c r="B368" s="233" t="s">
        <v>546</v>
      </c>
      <c r="C368" s="246" t="s">
        <v>547</v>
      </c>
      <c r="D368" s="234" t="s">
        <v>345</v>
      </c>
      <c r="E368" s="235">
        <v>30</v>
      </c>
      <c r="F368" s="236"/>
      <c r="G368" s="237">
        <f>ROUND(E368*F368,2)</f>
        <v>0</v>
      </c>
      <c r="H368" s="236"/>
      <c r="I368" s="237">
        <f>ROUND(E368*H368,2)</f>
        <v>0</v>
      </c>
      <c r="J368" s="236"/>
      <c r="K368" s="237">
        <f>ROUND(E368*J368,2)</f>
        <v>0</v>
      </c>
      <c r="L368" s="237">
        <v>21</v>
      </c>
      <c r="M368" s="237">
        <f>G368*(1+L368/100)</f>
        <v>0</v>
      </c>
      <c r="N368" s="237">
        <v>2.9E-4</v>
      </c>
      <c r="O368" s="237">
        <f>ROUND(E368*N368,2)</f>
        <v>0.01</v>
      </c>
      <c r="P368" s="237">
        <v>0</v>
      </c>
      <c r="Q368" s="237">
        <f>ROUND(E368*P368,2)</f>
        <v>0</v>
      </c>
      <c r="R368" s="237"/>
      <c r="S368" s="237" t="s">
        <v>185</v>
      </c>
      <c r="T368" s="238" t="s">
        <v>155</v>
      </c>
      <c r="U368" s="223">
        <v>0</v>
      </c>
      <c r="V368" s="223">
        <f>ROUND(E368*U368,2)</f>
        <v>0</v>
      </c>
      <c r="W368" s="223"/>
      <c r="X368" s="223" t="s">
        <v>186</v>
      </c>
      <c r="Y368" s="213"/>
      <c r="Z368" s="213"/>
      <c r="AA368" s="213"/>
      <c r="AB368" s="213"/>
      <c r="AC368" s="213"/>
      <c r="AD368" s="213"/>
      <c r="AE368" s="213"/>
      <c r="AF368" s="213"/>
      <c r="AG368" s="213" t="s">
        <v>371</v>
      </c>
      <c r="AH368" s="213"/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outlineLevel="1" x14ac:dyDescent="0.2">
      <c r="A369" s="220"/>
      <c r="B369" s="221"/>
      <c r="C369" s="247" t="s">
        <v>548</v>
      </c>
      <c r="D369" s="240"/>
      <c r="E369" s="240"/>
      <c r="F369" s="240"/>
      <c r="G369" s="240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13"/>
      <c r="Z369" s="213"/>
      <c r="AA369" s="213"/>
      <c r="AB369" s="213"/>
      <c r="AC369" s="213"/>
      <c r="AD369" s="213"/>
      <c r="AE369" s="213"/>
      <c r="AF369" s="213"/>
      <c r="AG369" s="213" t="s">
        <v>159</v>
      </c>
      <c r="AH369" s="213"/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">
      <c r="A370" s="220"/>
      <c r="B370" s="221"/>
      <c r="C370" s="257" t="s">
        <v>549</v>
      </c>
      <c r="D370" s="253"/>
      <c r="E370" s="254">
        <v>30</v>
      </c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13"/>
      <c r="Z370" s="213"/>
      <c r="AA370" s="213"/>
      <c r="AB370" s="213"/>
      <c r="AC370" s="213"/>
      <c r="AD370" s="213"/>
      <c r="AE370" s="213"/>
      <c r="AF370" s="213"/>
      <c r="AG370" s="213" t="s">
        <v>209</v>
      </c>
      <c r="AH370" s="213">
        <v>0</v>
      </c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">
      <c r="A371" s="220"/>
      <c r="B371" s="221"/>
      <c r="C371" s="249"/>
      <c r="D371" s="243"/>
      <c r="E371" s="243"/>
      <c r="F371" s="243"/>
      <c r="G371" s="24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13"/>
      <c r="Z371" s="213"/>
      <c r="AA371" s="213"/>
      <c r="AB371" s="213"/>
      <c r="AC371" s="213"/>
      <c r="AD371" s="213"/>
      <c r="AE371" s="213"/>
      <c r="AF371" s="213"/>
      <c r="AG371" s="213" t="s">
        <v>163</v>
      </c>
      <c r="AH371" s="213"/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">
      <c r="A372" s="232">
        <v>75</v>
      </c>
      <c r="B372" s="233" t="s">
        <v>550</v>
      </c>
      <c r="C372" s="246" t="s">
        <v>551</v>
      </c>
      <c r="D372" s="234" t="s">
        <v>250</v>
      </c>
      <c r="E372" s="235">
        <v>8</v>
      </c>
      <c r="F372" s="236"/>
      <c r="G372" s="237">
        <f>ROUND(E372*F372,2)</f>
        <v>0</v>
      </c>
      <c r="H372" s="236"/>
      <c r="I372" s="237">
        <f>ROUND(E372*H372,2)</f>
        <v>0</v>
      </c>
      <c r="J372" s="236"/>
      <c r="K372" s="237">
        <f>ROUND(E372*J372,2)</f>
        <v>0</v>
      </c>
      <c r="L372" s="237">
        <v>21</v>
      </c>
      <c r="M372" s="237">
        <f>G372*(1+L372/100)</f>
        <v>0</v>
      </c>
      <c r="N372" s="237">
        <v>0.1</v>
      </c>
      <c r="O372" s="237">
        <f>ROUND(E372*N372,2)</f>
        <v>0.8</v>
      </c>
      <c r="P372" s="237">
        <v>0</v>
      </c>
      <c r="Q372" s="237">
        <f>ROUND(E372*P372,2)</f>
        <v>0</v>
      </c>
      <c r="R372" s="237"/>
      <c r="S372" s="237" t="s">
        <v>185</v>
      </c>
      <c r="T372" s="238" t="s">
        <v>155</v>
      </c>
      <c r="U372" s="223">
        <v>0</v>
      </c>
      <c r="V372" s="223">
        <f>ROUND(E372*U372,2)</f>
        <v>0</v>
      </c>
      <c r="W372" s="223"/>
      <c r="X372" s="223" t="s">
        <v>318</v>
      </c>
      <c r="Y372" s="213"/>
      <c r="Z372" s="213"/>
      <c r="AA372" s="213"/>
      <c r="AB372" s="213"/>
      <c r="AC372" s="213"/>
      <c r="AD372" s="213"/>
      <c r="AE372" s="213"/>
      <c r="AF372" s="213"/>
      <c r="AG372" s="213" t="s">
        <v>319</v>
      </c>
      <c r="AH372" s="213"/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">
      <c r="A373" s="220"/>
      <c r="B373" s="221"/>
      <c r="C373" s="247" t="s">
        <v>527</v>
      </c>
      <c r="D373" s="240"/>
      <c r="E373" s="240"/>
      <c r="F373" s="240"/>
      <c r="G373" s="240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13"/>
      <c r="Z373" s="213"/>
      <c r="AA373" s="213"/>
      <c r="AB373" s="213"/>
      <c r="AC373" s="213"/>
      <c r="AD373" s="213"/>
      <c r="AE373" s="213"/>
      <c r="AF373" s="213"/>
      <c r="AG373" s="213" t="s">
        <v>159</v>
      </c>
      <c r="AH373" s="213"/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">
      <c r="A374" s="220"/>
      <c r="B374" s="221"/>
      <c r="C374" s="257" t="s">
        <v>552</v>
      </c>
      <c r="D374" s="253"/>
      <c r="E374" s="254">
        <v>8</v>
      </c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13"/>
      <c r="Z374" s="213"/>
      <c r="AA374" s="213"/>
      <c r="AB374" s="213"/>
      <c r="AC374" s="213"/>
      <c r="AD374" s="213"/>
      <c r="AE374" s="213"/>
      <c r="AF374" s="213"/>
      <c r="AG374" s="213" t="s">
        <v>209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">
      <c r="A375" s="220"/>
      <c r="B375" s="221"/>
      <c r="C375" s="249"/>
      <c r="D375" s="243"/>
      <c r="E375" s="243"/>
      <c r="F375" s="243"/>
      <c r="G375" s="243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13"/>
      <c r="Z375" s="213"/>
      <c r="AA375" s="213"/>
      <c r="AB375" s="213"/>
      <c r="AC375" s="213"/>
      <c r="AD375" s="213"/>
      <c r="AE375" s="213"/>
      <c r="AF375" s="213"/>
      <c r="AG375" s="213" t="s">
        <v>163</v>
      </c>
      <c r="AH375" s="213"/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">
      <c r="A376" s="232">
        <v>76</v>
      </c>
      <c r="B376" s="233" t="s">
        <v>553</v>
      </c>
      <c r="C376" s="246" t="s">
        <v>554</v>
      </c>
      <c r="D376" s="234" t="s">
        <v>250</v>
      </c>
      <c r="E376" s="235">
        <v>5</v>
      </c>
      <c r="F376" s="236"/>
      <c r="G376" s="237">
        <f>ROUND(E376*F376,2)</f>
        <v>0</v>
      </c>
      <c r="H376" s="236"/>
      <c r="I376" s="237">
        <f>ROUND(E376*H376,2)</f>
        <v>0</v>
      </c>
      <c r="J376" s="236"/>
      <c r="K376" s="237">
        <f>ROUND(E376*J376,2)</f>
        <v>0</v>
      </c>
      <c r="L376" s="237">
        <v>21</v>
      </c>
      <c r="M376" s="237">
        <f>G376*(1+L376/100)</f>
        <v>0</v>
      </c>
      <c r="N376" s="237">
        <v>0.12</v>
      </c>
      <c r="O376" s="237">
        <f>ROUND(E376*N376,2)</f>
        <v>0.6</v>
      </c>
      <c r="P376" s="237">
        <v>0</v>
      </c>
      <c r="Q376" s="237">
        <f>ROUND(E376*P376,2)</f>
        <v>0</v>
      </c>
      <c r="R376" s="237"/>
      <c r="S376" s="237" t="s">
        <v>185</v>
      </c>
      <c r="T376" s="238" t="s">
        <v>155</v>
      </c>
      <c r="U376" s="223">
        <v>0</v>
      </c>
      <c r="V376" s="223">
        <f>ROUND(E376*U376,2)</f>
        <v>0</v>
      </c>
      <c r="W376" s="223"/>
      <c r="X376" s="223" t="s">
        <v>318</v>
      </c>
      <c r="Y376" s="213"/>
      <c r="Z376" s="213"/>
      <c r="AA376" s="213"/>
      <c r="AB376" s="213"/>
      <c r="AC376" s="213"/>
      <c r="AD376" s="213"/>
      <c r="AE376" s="213"/>
      <c r="AF376" s="213"/>
      <c r="AG376" s="213" t="s">
        <v>319</v>
      </c>
      <c r="AH376" s="213"/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">
      <c r="A377" s="220"/>
      <c r="B377" s="221"/>
      <c r="C377" s="247" t="s">
        <v>527</v>
      </c>
      <c r="D377" s="240"/>
      <c r="E377" s="240"/>
      <c r="F377" s="240"/>
      <c r="G377" s="240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  <c r="X377" s="223"/>
      <c r="Y377" s="213"/>
      <c r="Z377" s="213"/>
      <c r="AA377" s="213"/>
      <c r="AB377" s="213"/>
      <c r="AC377" s="213"/>
      <c r="AD377" s="213"/>
      <c r="AE377" s="213"/>
      <c r="AF377" s="213"/>
      <c r="AG377" s="213" t="s">
        <v>159</v>
      </c>
      <c r="AH377" s="213"/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">
      <c r="A378" s="220"/>
      <c r="B378" s="221"/>
      <c r="C378" s="257" t="s">
        <v>555</v>
      </c>
      <c r="D378" s="253"/>
      <c r="E378" s="254">
        <v>5</v>
      </c>
      <c r="F378" s="223"/>
      <c r="G378" s="223"/>
      <c r="H378" s="223"/>
      <c r="I378" s="223"/>
      <c r="J378" s="223"/>
      <c r="K378" s="223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  <c r="X378" s="223"/>
      <c r="Y378" s="213"/>
      <c r="Z378" s="213"/>
      <c r="AA378" s="213"/>
      <c r="AB378" s="213"/>
      <c r="AC378" s="213"/>
      <c r="AD378" s="213"/>
      <c r="AE378" s="213"/>
      <c r="AF378" s="213"/>
      <c r="AG378" s="213" t="s">
        <v>209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">
      <c r="A379" s="220"/>
      <c r="B379" s="221"/>
      <c r="C379" s="249"/>
      <c r="D379" s="243"/>
      <c r="E379" s="243"/>
      <c r="F379" s="243"/>
      <c r="G379" s="243"/>
      <c r="H379" s="223"/>
      <c r="I379" s="223"/>
      <c r="J379" s="223"/>
      <c r="K379" s="223"/>
      <c r="L379" s="223"/>
      <c r="M379" s="223"/>
      <c r="N379" s="223"/>
      <c r="O379" s="223"/>
      <c r="P379" s="223"/>
      <c r="Q379" s="223"/>
      <c r="R379" s="223"/>
      <c r="S379" s="223"/>
      <c r="T379" s="223"/>
      <c r="U379" s="223"/>
      <c r="V379" s="223"/>
      <c r="W379" s="223"/>
      <c r="X379" s="223"/>
      <c r="Y379" s="213"/>
      <c r="Z379" s="213"/>
      <c r="AA379" s="213"/>
      <c r="AB379" s="213"/>
      <c r="AC379" s="213"/>
      <c r="AD379" s="213"/>
      <c r="AE379" s="213"/>
      <c r="AF379" s="213"/>
      <c r="AG379" s="213" t="s">
        <v>163</v>
      </c>
      <c r="AH379" s="213"/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ht="22.5" outlineLevel="1" x14ac:dyDescent="0.2">
      <c r="A380" s="232">
        <v>77</v>
      </c>
      <c r="B380" s="233" t="s">
        <v>556</v>
      </c>
      <c r="C380" s="246" t="s">
        <v>557</v>
      </c>
      <c r="D380" s="234" t="s">
        <v>250</v>
      </c>
      <c r="E380" s="235">
        <v>1</v>
      </c>
      <c r="F380" s="236"/>
      <c r="G380" s="237">
        <f>ROUND(E380*F380,2)</f>
        <v>0</v>
      </c>
      <c r="H380" s="236"/>
      <c r="I380" s="237">
        <f>ROUND(E380*H380,2)</f>
        <v>0</v>
      </c>
      <c r="J380" s="236"/>
      <c r="K380" s="237">
        <f>ROUND(E380*J380,2)</f>
        <v>0</v>
      </c>
      <c r="L380" s="237">
        <v>21</v>
      </c>
      <c r="M380" s="237">
        <f>G380*(1+L380/100)</f>
        <v>0</v>
      </c>
      <c r="N380" s="237">
        <v>7.4999999999999997E-2</v>
      </c>
      <c r="O380" s="237">
        <f>ROUND(E380*N380,2)</f>
        <v>0.08</v>
      </c>
      <c r="P380" s="237">
        <v>0</v>
      </c>
      <c r="Q380" s="237">
        <f>ROUND(E380*P380,2)</f>
        <v>0</v>
      </c>
      <c r="R380" s="237"/>
      <c r="S380" s="237" t="s">
        <v>185</v>
      </c>
      <c r="T380" s="238" t="s">
        <v>155</v>
      </c>
      <c r="U380" s="223">
        <v>0</v>
      </c>
      <c r="V380" s="223">
        <f>ROUND(E380*U380,2)</f>
        <v>0</v>
      </c>
      <c r="W380" s="223"/>
      <c r="X380" s="223" t="s">
        <v>318</v>
      </c>
      <c r="Y380" s="213"/>
      <c r="Z380" s="213"/>
      <c r="AA380" s="213"/>
      <c r="AB380" s="213"/>
      <c r="AC380" s="213"/>
      <c r="AD380" s="213"/>
      <c r="AE380" s="213"/>
      <c r="AF380" s="213"/>
      <c r="AG380" s="213" t="s">
        <v>319</v>
      </c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">
      <c r="A381" s="220"/>
      <c r="B381" s="221"/>
      <c r="C381" s="247" t="s">
        <v>527</v>
      </c>
      <c r="D381" s="240"/>
      <c r="E381" s="240"/>
      <c r="F381" s="240"/>
      <c r="G381" s="240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3"/>
      <c r="Y381" s="213"/>
      <c r="Z381" s="213"/>
      <c r="AA381" s="213"/>
      <c r="AB381" s="213"/>
      <c r="AC381" s="213"/>
      <c r="AD381" s="213"/>
      <c r="AE381" s="213"/>
      <c r="AF381" s="213"/>
      <c r="AG381" s="213" t="s">
        <v>159</v>
      </c>
      <c r="AH381" s="213"/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">
      <c r="A382" s="220"/>
      <c r="B382" s="221"/>
      <c r="C382" s="257" t="s">
        <v>393</v>
      </c>
      <c r="D382" s="253"/>
      <c r="E382" s="254">
        <v>1</v>
      </c>
      <c r="F382" s="223"/>
      <c r="G382" s="223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23"/>
      <c r="Y382" s="213"/>
      <c r="Z382" s="213"/>
      <c r="AA382" s="213"/>
      <c r="AB382" s="213"/>
      <c r="AC382" s="213"/>
      <c r="AD382" s="213"/>
      <c r="AE382" s="213"/>
      <c r="AF382" s="213"/>
      <c r="AG382" s="213" t="s">
        <v>209</v>
      </c>
      <c r="AH382" s="213">
        <v>0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">
      <c r="A383" s="220"/>
      <c r="B383" s="221"/>
      <c r="C383" s="249"/>
      <c r="D383" s="243"/>
      <c r="E383" s="243"/>
      <c r="F383" s="243"/>
      <c r="G383" s="243"/>
      <c r="H383" s="223"/>
      <c r="I383" s="223"/>
      <c r="J383" s="223"/>
      <c r="K383" s="223"/>
      <c r="L383" s="223"/>
      <c r="M383" s="223"/>
      <c r="N383" s="223"/>
      <c r="O383" s="223"/>
      <c r="P383" s="223"/>
      <c r="Q383" s="223"/>
      <c r="R383" s="223"/>
      <c r="S383" s="223"/>
      <c r="T383" s="223"/>
      <c r="U383" s="223"/>
      <c r="V383" s="223"/>
      <c r="W383" s="223"/>
      <c r="X383" s="223"/>
      <c r="Y383" s="213"/>
      <c r="Z383" s="213"/>
      <c r="AA383" s="213"/>
      <c r="AB383" s="213"/>
      <c r="AC383" s="213"/>
      <c r="AD383" s="213"/>
      <c r="AE383" s="213"/>
      <c r="AF383" s="213"/>
      <c r="AG383" s="213" t="s">
        <v>163</v>
      </c>
      <c r="AH383" s="213"/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">
      <c r="A384" s="232">
        <v>78</v>
      </c>
      <c r="B384" s="233" t="s">
        <v>558</v>
      </c>
      <c r="C384" s="246" t="s">
        <v>559</v>
      </c>
      <c r="D384" s="234" t="s">
        <v>250</v>
      </c>
      <c r="E384" s="235">
        <v>4</v>
      </c>
      <c r="F384" s="236"/>
      <c r="G384" s="237">
        <f>ROUND(E384*F384,2)</f>
        <v>0</v>
      </c>
      <c r="H384" s="236"/>
      <c r="I384" s="237">
        <f>ROUND(E384*H384,2)</f>
        <v>0</v>
      </c>
      <c r="J384" s="236"/>
      <c r="K384" s="237">
        <f>ROUND(E384*J384,2)</f>
        <v>0</v>
      </c>
      <c r="L384" s="237">
        <v>21</v>
      </c>
      <c r="M384" s="237">
        <f>G384*(1+L384/100)</f>
        <v>0</v>
      </c>
      <c r="N384" s="237">
        <v>0.1</v>
      </c>
      <c r="O384" s="237">
        <f>ROUND(E384*N384,2)</f>
        <v>0.4</v>
      </c>
      <c r="P384" s="237">
        <v>0</v>
      </c>
      <c r="Q384" s="237">
        <f>ROUND(E384*P384,2)</f>
        <v>0</v>
      </c>
      <c r="R384" s="237"/>
      <c r="S384" s="237" t="s">
        <v>185</v>
      </c>
      <c r="T384" s="238" t="s">
        <v>155</v>
      </c>
      <c r="U384" s="223">
        <v>0</v>
      </c>
      <c r="V384" s="223">
        <f>ROUND(E384*U384,2)</f>
        <v>0</v>
      </c>
      <c r="W384" s="223"/>
      <c r="X384" s="223" t="s">
        <v>318</v>
      </c>
      <c r="Y384" s="213"/>
      <c r="Z384" s="213"/>
      <c r="AA384" s="213"/>
      <c r="AB384" s="213"/>
      <c r="AC384" s="213"/>
      <c r="AD384" s="213"/>
      <c r="AE384" s="213"/>
      <c r="AF384" s="213"/>
      <c r="AG384" s="213" t="s">
        <v>319</v>
      </c>
      <c r="AH384" s="213"/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">
      <c r="A385" s="220"/>
      <c r="B385" s="221"/>
      <c r="C385" s="247" t="s">
        <v>527</v>
      </c>
      <c r="D385" s="240"/>
      <c r="E385" s="240"/>
      <c r="F385" s="240"/>
      <c r="G385" s="240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13"/>
      <c r="Z385" s="213"/>
      <c r="AA385" s="213"/>
      <c r="AB385" s="213"/>
      <c r="AC385" s="213"/>
      <c r="AD385" s="213"/>
      <c r="AE385" s="213"/>
      <c r="AF385" s="213"/>
      <c r="AG385" s="213" t="s">
        <v>159</v>
      </c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outlineLevel="1" x14ac:dyDescent="0.2">
      <c r="A386" s="220"/>
      <c r="B386" s="221"/>
      <c r="C386" s="257" t="s">
        <v>560</v>
      </c>
      <c r="D386" s="253"/>
      <c r="E386" s="254">
        <v>4</v>
      </c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13"/>
      <c r="Z386" s="213"/>
      <c r="AA386" s="213"/>
      <c r="AB386" s="213"/>
      <c r="AC386" s="213"/>
      <c r="AD386" s="213"/>
      <c r="AE386" s="213"/>
      <c r="AF386" s="213"/>
      <c r="AG386" s="213" t="s">
        <v>209</v>
      </c>
      <c r="AH386" s="213">
        <v>0</v>
      </c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outlineLevel="1" x14ac:dyDescent="0.2">
      <c r="A387" s="220"/>
      <c r="B387" s="221"/>
      <c r="C387" s="249"/>
      <c r="D387" s="243"/>
      <c r="E387" s="243"/>
      <c r="F387" s="243"/>
      <c r="G387" s="243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13"/>
      <c r="Z387" s="213"/>
      <c r="AA387" s="213"/>
      <c r="AB387" s="213"/>
      <c r="AC387" s="213"/>
      <c r="AD387" s="213"/>
      <c r="AE387" s="213"/>
      <c r="AF387" s="213"/>
      <c r="AG387" s="213" t="s">
        <v>163</v>
      </c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outlineLevel="1" x14ac:dyDescent="0.2">
      <c r="A388" s="232">
        <v>79</v>
      </c>
      <c r="B388" s="233" t="s">
        <v>561</v>
      </c>
      <c r="C388" s="246" t="s">
        <v>562</v>
      </c>
      <c r="D388" s="234" t="s">
        <v>250</v>
      </c>
      <c r="E388" s="235">
        <v>1</v>
      </c>
      <c r="F388" s="236"/>
      <c r="G388" s="237">
        <f>ROUND(E388*F388,2)</f>
        <v>0</v>
      </c>
      <c r="H388" s="236"/>
      <c r="I388" s="237">
        <f>ROUND(E388*H388,2)</f>
        <v>0</v>
      </c>
      <c r="J388" s="236"/>
      <c r="K388" s="237">
        <f>ROUND(E388*J388,2)</f>
        <v>0</v>
      </c>
      <c r="L388" s="237">
        <v>21</v>
      </c>
      <c r="M388" s="237">
        <f>G388*(1+L388/100)</f>
        <v>0</v>
      </c>
      <c r="N388" s="237">
        <v>0.12</v>
      </c>
      <c r="O388" s="237">
        <f>ROUND(E388*N388,2)</f>
        <v>0.12</v>
      </c>
      <c r="P388" s="237">
        <v>0</v>
      </c>
      <c r="Q388" s="237">
        <f>ROUND(E388*P388,2)</f>
        <v>0</v>
      </c>
      <c r="R388" s="237"/>
      <c r="S388" s="237" t="s">
        <v>185</v>
      </c>
      <c r="T388" s="238" t="s">
        <v>155</v>
      </c>
      <c r="U388" s="223">
        <v>0</v>
      </c>
      <c r="V388" s="223">
        <f>ROUND(E388*U388,2)</f>
        <v>0</v>
      </c>
      <c r="W388" s="223"/>
      <c r="X388" s="223" t="s">
        <v>318</v>
      </c>
      <c r="Y388" s="213"/>
      <c r="Z388" s="213"/>
      <c r="AA388" s="213"/>
      <c r="AB388" s="213"/>
      <c r="AC388" s="213"/>
      <c r="AD388" s="213"/>
      <c r="AE388" s="213"/>
      <c r="AF388" s="213"/>
      <c r="AG388" s="213" t="s">
        <v>319</v>
      </c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</row>
    <row r="389" spans="1:60" outlineLevel="1" x14ac:dyDescent="0.2">
      <c r="A389" s="220"/>
      <c r="B389" s="221"/>
      <c r="C389" s="247" t="s">
        <v>527</v>
      </c>
      <c r="D389" s="240"/>
      <c r="E389" s="240"/>
      <c r="F389" s="240"/>
      <c r="G389" s="240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13"/>
      <c r="Z389" s="213"/>
      <c r="AA389" s="213"/>
      <c r="AB389" s="213"/>
      <c r="AC389" s="213"/>
      <c r="AD389" s="213"/>
      <c r="AE389" s="213"/>
      <c r="AF389" s="213"/>
      <c r="AG389" s="213" t="s">
        <v>159</v>
      </c>
      <c r="AH389" s="213"/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">
      <c r="A390" s="220"/>
      <c r="B390" s="221"/>
      <c r="C390" s="257" t="s">
        <v>393</v>
      </c>
      <c r="D390" s="253"/>
      <c r="E390" s="254">
        <v>1</v>
      </c>
      <c r="F390" s="223"/>
      <c r="G390" s="223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13"/>
      <c r="Z390" s="213"/>
      <c r="AA390" s="213"/>
      <c r="AB390" s="213"/>
      <c r="AC390" s="213"/>
      <c r="AD390" s="213"/>
      <c r="AE390" s="213"/>
      <c r="AF390" s="213"/>
      <c r="AG390" s="213" t="s">
        <v>209</v>
      </c>
      <c r="AH390" s="213">
        <v>0</v>
      </c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outlineLevel="1" x14ac:dyDescent="0.2">
      <c r="A391" s="220"/>
      <c r="B391" s="221"/>
      <c r="C391" s="249"/>
      <c r="D391" s="243"/>
      <c r="E391" s="243"/>
      <c r="F391" s="243"/>
      <c r="G391" s="243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  <c r="X391" s="223"/>
      <c r="Y391" s="213"/>
      <c r="Z391" s="213"/>
      <c r="AA391" s="213"/>
      <c r="AB391" s="213"/>
      <c r="AC391" s="213"/>
      <c r="AD391" s="213"/>
      <c r="AE391" s="213"/>
      <c r="AF391" s="213"/>
      <c r="AG391" s="213" t="s">
        <v>163</v>
      </c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">
      <c r="A392" s="220">
        <v>80</v>
      </c>
      <c r="B392" s="221" t="s">
        <v>563</v>
      </c>
      <c r="C392" s="261" t="s">
        <v>564</v>
      </c>
      <c r="D392" s="222" t="s">
        <v>0</v>
      </c>
      <c r="E392" s="242"/>
      <c r="F392" s="224"/>
      <c r="G392" s="223">
        <f>ROUND(E392*F392,2)</f>
        <v>0</v>
      </c>
      <c r="H392" s="224"/>
      <c r="I392" s="223">
        <f>ROUND(E392*H392,2)</f>
        <v>0</v>
      </c>
      <c r="J392" s="224"/>
      <c r="K392" s="223">
        <f>ROUND(E392*J392,2)</f>
        <v>0</v>
      </c>
      <c r="L392" s="223">
        <v>21</v>
      </c>
      <c r="M392" s="223">
        <f>G392*(1+L392/100)</f>
        <v>0</v>
      </c>
      <c r="N392" s="223">
        <v>0</v>
      </c>
      <c r="O392" s="223">
        <f>ROUND(E392*N392,2)</f>
        <v>0</v>
      </c>
      <c r="P392" s="223">
        <v>0</v>
      </c>
      <c r="Q392" s="223">
        <f>ROUND(E392*P392,2)</f>
        <v>0</v>
      </c>
      <c r="R392" s="223" t="s">
        <v>565</v>
      </c>
      <c r="S392" s="223" t="s">
        <v>154</v>
      </c>
      <c r="T392" s="223" t="s">
        <v>154</v>
      </c>
      <c r="U392" s="223">
        <v>0</v>
      </c>
      <c r="V392" s="223">
        <f>ROUND(E392*U392,2)</f>
        <v>0</v>
      </c>
      <c r="W392" s="223"/>
      <c r="X392" s="223" t="s">
        <v>456</v>
      </c>
      <c r="Y392" s="213"/>
      <c r="Z392" s="213"/>
      <c r="AA392" s="213"/>
      <c r="AB392" s="213"/>
      <c r="AC392" s="213"/>
      <c r="AD392" s="213"/>
      <c r="AE392" s="213"/>
      <c r="AF392" s="213"/>
      <c r="AG392" s="213" t="s">
        <v>457</v>
      </c>
      <c r="AH392" s="213"/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">
      <c r="A393" s="220"/>
      <c r="B393" s="221"/>
      <c r="C393" s="262" t="s">
        <v>508</v>
      </c>
      <c r="D393" s="260"/>
      <c r="E393" s="260"/>
      <c r="F393" s="260"/>
      <c r="G393" s="260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13"/>
      <c r="Z393" s="213"/>
      <c r="AA393" s="213"/>
      <c r="AB393" s="213"/>
      <c r="AC393" s="213"/>
      <c r="AD393" s="213"/>
      <c r="AE393" s="213"/>
      <c r="AF393" s="213"/>
      <c r="AG393" s="213" t="s">
        <v>234</v>
      </c>
      <c r="AH393" s="213"/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">
      <c r="A394" s="220"/>
      <c r="B394" s="221"/>
      <c r="C394" s="249"/>
      <c r="D394" s="243"/>
      <c r="E394" s="243"/>
      <c r="F394" s="243"/>
      <c r="G394" s="243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13"/>
      <c r="Z394" s="213"/>
      <c r="AA394" s="213"/>
      <c r="AB394" s="213"/>
      <c r="AC394" s="213"/>
      <c r="AD394" s="213"/>
      <c r="AE394" s="213"/>
      <c r="AF394" s="213"/>
      <c r="AG394" s="213" t="s">
        <v>163</v>
      </c>
      <c r="AH394" s="213"/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x14ac:dyDescent="0.2">
      <c r="A395" s="226" t="s">
        <v>149</v>
      </c>
      <c r="B395" s="227" t="s">
        <v>107</v>
      </c>
      <c r="C395" s="245" t="s">
        <v>108</v>
      </c>
      <c r="D395" s="228"/>
      <c r="E395" s="229"/>
      <c r="F395" s="230"/>
      <c r="G395" s="230">
        <f>SUMIF(AG396:AG419,"&lt;&gt;NOR",G396:G419)</f>
        <v>0</v>
      </c>
      <c r="H395" s="230"/>
      <c r="I395" s="230">
        <f>SUM(I396:I419)</f>
        <v>0</v>
      </c>
      <c r="J395" s="230"/>
      <c r="K395" s="230">
        <f>SUM(K396:K419)</f>
        <v>0</v>
      </c>
      <c r="L395" s="230"/>
      <c r="M395" s="230">
        <f>SUM(M396:M419)</f>
        <v>0</v>
      </c>
      <c r="N395" s="230"/>
      <c r="O395" s="230">
        <f>SUM(O396:O419)</f>
        <v>0.8</v>
      </c>
      <c r="P395" s="230"/>
      <c r="Q395" s="230">
        <f>SUM(Q396:Q419)</f>
        <v>0</v>
      </c>
      <c r="R395" s="230"/>
      <c r="S395" s="230"/>
      <c r="T395" s="231"/>
      <c r="U395" s="225"/>
      <c r="V395" s="225">
        <f>SUM(V396:V419)</f>
        <v>873.56999999999994</v>
      </c>
      <c r="W395" s="225"/>
      <c r="X395" s="225"/>
      <c r="AG395" t="s">
        <v>150</v>
      </c>
    </row>
    <row r="396" spans="1:60" outlineLevel="1" x14ac:dyDescent="0.2">
      <c r="A396" s="232">
        <v>81</v>
      </c>
      <c r="B396" s="233" t="s">
        <v>566</v>
      </c>
      <c r="C396" s="246" t="s">
        <v>567</v>
      </c>
      <c r="D396" s="234" t="s">
        <v>206</v>
      </c>
      <c r="E396" s="235">
        <v>727.97900000000004</v>
      </c>
      <c r="F396" s="236"/>
      <c r="G396" s="237">
        <f>ROUND(E396*F396,2)</f>
        <v>0</v>
      </c>
      <c r="H396" s="236"/>
      <c r="I396" s="237">
        <f>ROUND(E396*H396,2)</f>
        <v>0</v>
      </c>
      <c r="J396" s="236"/>
      <c r="K396" s="237">
        <f>ROUND(E396*J396,2)</f>
        <v>0</v>
      </c>
      <c r="L396" s="237">
        <v>21</v>
      </c>
      <c r="M396" s="237">
        <f>G396*(1+L396/100)</f>
        <v>0</v>
      </c>
      <c r="N396" s="237">
        <v>1.0000000000000001E-5</v>
      </c>
      <c r="O396" s="237">
        <f>ROUND(E396*N396,2)</f>
        <v>0.01</v>
      </c>
      <c r="P396" s="237">
        <v>0</v>
      </c>
      <c r="Q396" s="237">
        <f>ROUND(E396*P396,2)</f>
        <v>0</v>
      </c>
      <c r="R396" s="237" t="s">
        <v>568</v>
      </c>
      <c r="S396" s="237" t="s">
        <v>154</v>
      </c>
      <c r="T396" s="238" t="s">
        <v>154</v>
      </c>
      <c r="U396" s="223">
        <v>0.34</v>
      </c>
      <c r="V396" s="223">
        <f>ROUND(E396*U396,2)</f>
        <v>247.51</v>
      </c>
      <c r="W396" s="223"/>
      <c r="X396" s="223" t="s">
        <v>186</v>
      </c>
      <c r="Y396" s="213"/>
      <c r="Z396" s="213"/>
      <c r="AA396" s="213"/>
      <c r="AB396" s="213"/>
      <c r="AC396" s="213"/>
      <c r="AD396" s="213"/>
      <c r="AE396" s="213"/>
      <c r="AF396" s="213"/>
      <c r="AG396" s="213" t="s">
        <v>462</v>
      </c>
      <c r="AH396" s="213"/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">
      <c r="A397" s="220"/>
      <c r="B397" s="221"/>
      <c r="C397" s="257" t="s">
        <v>397</v>
      </c>
      <c r="D397" s="253"/>
      <c r="E397" s="254">
        <v>352.27</v>
      </c>
      <c r="F397" s="223"/>
      <c r="G397" s="223"/>
      <c r="H397" s="223"/>
      <c r="I397" s="223"/>
      <c r="J397" s="223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13"/>
      <c r="Z397" s="213"/>
      <c r="AA397" s="213"/>
      <c r="AB397" s="213"/>
      <c r="AC397" s="213"/>
      <c r="AD397" s="213"/>
      <c r="AE397" s="213"/>
      <c r="AF397" s="213"/>
      <c r="AG397" s="213" t="s">
        <v>209</v>
      </c>
      <c r="AH397" s="213">
        <v>0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1" x14ac:dyDescent="0.2">
      <c r="A398" s="220"/>
      <c r="B398" s="221"/>
      <c r="C398" s="257" t="s">
        <v>569</v>
      </c>
      <c r="D398" s="253"/>
      <c r="E398" s="254">
        <v>361.89</v>
      </c>
      <c r="F398" s="223"/>
      <c r="G398" s="223"/>
      <c r="H398" s="223"/>
      <c r="I398" s="223"/>
      <c r="J398" s="223"/>
      <c r="K398" s="223"/>
      <c r="L398" s="223"/>
      <c r="M398" s="223"/>
      <c r="N398" s="223"/>
      <c r="O398" s="223"/>
      <c r="P398" s="223"/>
      <c r="Q398" s="223"/>
      <c r="R398" s="223"/>
      <c r="S398" s="223"/>
      <c r="T398" s="223"/>
      <c r="U398" s="223"/>
      <c r="V398" s="223"/>
      <c r="W398" s="223"/>
      <c r="X398" s="223"/>
      <c r="Y398" s="213"/>
      <c r="Z398" s="213"/>
      <c r="AA398" s="213"/>
      <c r="AB398" s="213"/>
      <c r="AC398" s="213"/>
      <c r="AD398" s="213"/>
      <c r="AE398" s="213"/>
      <c r="AF398" s="213"/>
      <c r="AG398" s="213" t="s">
        <v>209</v>
      </c>
      <c r="AH398" s="213">
        <v>0</v>
      </c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">
      <c r="A399" s="220"/>
      <c r="B399" s="221"/>
      <c r="C399" s="257" t="s">
        <v>570</v>
      </c>
      <c r="D399" s="253"/>
      <c r="E399" s="254">
        <v>13.819000000000001</v>
      </c>
      <c r="F399" s="223"/>
      <c r="G399" s="223"/>
      <c r="H399" s="223"/>
      <c r="I399" s="223"/>
      <c r="J399" s="223"/>
      <c r="K399" s="223"/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3"/>
      <c r="W399" s="223"/>
      <c r="X399" s="223"/>
      <c r="Y399" s="213"/>
      <c r="Z399" s="213"/>
      <c r="AA399" s="213"/>
      <c r="AB399" s="213"/>
      <c r="AC399" s="213"/>
      <c r="AD399" s="213"/>
      <c r="AE399" s="213"/>
      <c r="AF399" s="213"/>
      <c r="AG399" s="213" t="s">
        <v>209</v>
      </c>
      <c r="AH399" s="213">
        <v>0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">
      <c r="A400" s="220"/>
      <c r="B400" s="221"/>
      <c r="C400" s="249"/>
      <c r="D400" s="243"/>
      <c r="E400" s="243"/>
      <c r="F400" s="243"/>
      <c r="G400" s="243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23"/>
      <c r="Y400" s="213"/>
      <c r="Z400" s="213"/>
      <c r="AA400" s="213"/>
      <c r="AB400" s="213"/>
      <c r="AC400" s="213"/>
      <c r="AD400" s="213"/>
      <c r="AE400" s="213"/>
      <c r="AF400" s="213"/>
      <c r="AG400" s="213" t="s">
        <v>163</v>
      </c>
      <c r="AH400" s="213"/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">
      <c r="A401" s="232">
        <v>82</v>
      </c>
      <c r="B401" s="233" t="s">
        <v>571</v>
      </c>
      <c r="C401" s="246" t="s">
        <v>572</v>
      </c>
      <c r="D401" s="234" t="s">
        <v>206</v>
      </c>
      <c r="E401" s="235">
        <v>727.97900000000004</v>
      </c>
      <c r="F401" s="236"/>
      <c r="G401" s="237">
        <f>ROUND(E401*F401,2)</f>
        <v>0</v>
      </c>
      <c r="H401" s="236"/>
      <c r="I401" s="237">
        <f>ROUND(E401*H401,2)</f>
        <v>0</v>
      </c>
      <c r="J401" s="236"/>
      <c r="K401" s="237">
        <f>ROUND(E401*J401,2)</f>
        <v>0</v>
      </c>
      <c r="L401" s="237">
        <v>21</v>
      </c>
      <c r="M401" s="237">
        <f>G401*(1+L401/100)</f>
        <v>0</v>
      </c>
      <c r="N401" s="237">
        <v>5.8E-4</v>
      </c>
      <c r="O401" s="237">
        <f>ROUND(E401*N401,2)</f>
        <v>0.42</v>
      </c>
      <c r="P401" s="237">
        <v>0</v>
      </c>
      <c r="Q401" s="237">
        <f>ROUND(E401*P401,2)</f>
        <v>0</v>
      </c>
      <c r="R401" s="237" t="s">
        <v>568</v>
      </c>
      <c r="S401" s="237" t="s">
        <v>154</v>
      </c>
      <c r="T401" s="238" t="s">
        <v>154</v>
      </c>
      <c r="U401" s="223">
        <v>0.13</v>
      </c>
      <c r="V401" s="223">
        <f>ROUND(E401*U401,2)</f>
        <v>94.64</v>
      </c>
      <c r="W401" s="223"/>
      <c r="X401" s="223" t="s">
        <v>186</v>
      </c>
      <c r="Y401" s="213"/>
      <c r="Z401" s="213"/>
      <c r="AA401" s="213"/>
      <c r="AB401" s="213"/>
      <c r="AC401" s="213"/>
      <c r="AD401" s="213"/>
      <c r="AE401" s="213"/>
      <c r="AF401" s="213"/>
      <c r="AG401" s="213" t="s">
        <v>462</v>
      </c>
      <c r="AH401" s="213"/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">
      <c r="A402" s="220"/>
      <c r="B402" s="221"/>
      <c r="C402" s="257" t="s">
        <v>397</v>
      </c>
      <c r="D402" s="253"/>
      <c r="E402" s="254">
        <v>352.27</v>
      </c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13"/>
      <c r="Z402" s="213"/>
      <c r="AA402" s="213"/>
      <c r="AB402" s="213"/>
      <c r="AC402" s="213"/>
      <c r="AD402" s="213"/>
      <c r="AE402" s="213"/>
      <c r="AF402" s="213"/>
      <c r="AG402" s="213" t="s">
        <v>209</v>
      </c>
      <c r="AH402" s="213">
        <v>0</v>
      </c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">
      <c r="A403" s="220"/>
      <c r="B403" s="221"/>
      <c r="C403" s="257" t="s">
        <v>569</v>
      </c>
      <c r="D403" s="253"/>
      <c r="E403" s="254">
        <v>361.89</v>
      </c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13"/>
      <c r="Z403" s="213"/>
      <c r="AA403" s="213"/>
      <c r="AB403" s="213"/>
      <c r="AC403" s="213"/>
      <c r="AD403" s="213"/>
      <c r="AE403" s="213"/>
      <c r="AF403" s="213"/>
      <c r="AG403" s="213" t="s">
        <v>209</v>
      </c>
      <c r="AH403" s="213">
        <v>0</v>
      </c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">
      <c r="A404" s="220"/>
      <c r="B404" s="221"/>
      <c r="C404" s="257" t="s">
        <v>570</v>
      </c>
      <c r="D404" s="253"/>
      <c r="E404" s="254">
        <v>13.819000000000001</v>
      </c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13"/>
      <c r="Z404" s="213"/>
      <c r="AA404" s="213"/>
      <c r="AB404" s="213"/>
      <c r="AC404" s="213"/>
      <c r="AD404" s="213"/>
      <c r="AE404" s="213"/>
      <c r="AF404" s="213"/>
      <c r="AG404" s="213" t="s">
        <v>209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">
      <c r="A405" s="220"/>
      <c r="B405" s="221"/>
      <c r="C405" s="249"/>
      <c r="D405" s="243"/>
      <c r="E405" s="243"/>
      <c r="F405" s="243"/>
      <c r="G405" s="24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13"/>
      <c r="Z405" s="213"/>
      <c r="AA405" s="213"/>
      <c r="AB405" s="213"/>
      <c r="AC405" s="213"/>
      <c r="AD405" s="213"/>
      <c r="AE405" s="213"/>
      <c r="AF405" s="213"/>
      <c r="AG405" s="213" t="s">
        <v>163</v>
      </c>
      <c r="AH405" s="213"/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">
      <c r="A406" s="232">
        <v>83</v>
      </c>
      <c r="B406" s="233" t="s">
        <v>573</v>
      </c>
      <c r="C406" s="246" t="s">
        <v>574</v>
      </c>
      <c r="D406" s="234" t="s">
        <v>206</v>
      </c>
      <c r="E406" s="235">
        <v>727.97900000000004</v>
      </c>
      <c r="F406" s="236"/>
      <c r="G406" s="237">
        <f>ROUND(E406*F406,2)</f>
        <v>0</v>
      </c>
      <c r="H406" s="236"/>
      <c r="I406" s="237">
        <f>ROUND(E406*H406,2)</f>
        <v>0</v>
      </c>
      <c r="J406" s="236"/>
      <c r="K406" s="237">
        <f>ROUND(E406*J406,2)</f>
        <v>0</v>
      </c>
      <c r="L406" s="237">
        <v>21</v>
      </c>
      <c r="M406" s="237">
        <f>G406*(1+L406/100)</f>
        <v>0</v>
      </c>
      <c r="N406" s="237">
        <v>4.8999999999999998E-4</v>
      </c>
      <c r="O406" s="237">
        <f>ROUND(E406*N406,2)</f>
        <v>0.36</v>
      </c>
      <c r="P406" s="237">
        <v>0</v>
      </c>
      <c r="Q406" s="237">
        <f>ROUND(E406*P406,2)</f>
        <v>0</v>
      </c>
      <c r="R406" s="237" t="s">
        <v>568</v>
      </c>
      <c r="S406" s="237" t="s">
        <v>154</v>
      </c>
      <c r="T406" s="238" t="s">
        <v>154</v>
      </c>
      <c r="U406" s="223">
        <v>0.73</v>
      </c>
      <c r="V406" s="223">
        <f>ROUND(E406*U406,2)</f>
        <v>531.41999999999996</v>
      </c>
      <c r="W406" s="223"/>
      <c r="X406" s="223" t="s">
        <v>186</v>
      </c>
      <c r="Y406" s="213"/>
      <c r="Z406" s="213"/>
      <c r="AA406" s="213"/>
      <c r="AB406" s="213"/>
      <c r="AC406" s="213"/>
      <c r="AD406" s="213"/>
      <c r="AE406" s="213"/>
      <c r="AF406" s="213"/>
      <c r="AG406" s="213" t="s">
        <v>462</v>
      </c>
      <c r="AH406" s="213"/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">
      <c r="A407" s="220"/>
      <c r="B407" s="221"/>
      <c r="C407" s="247" t="s">
        <v>575</v>
      </c>
      <c r="D407" s="240"/>
      <c r="E407" s="240"/>
      <c r="F407" s="240"/>
      <c r="G407" s="240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13"/>
      <c r="Z407" s="213"/>
      <c r="AA407" s="213"/>
      <c r="AB407" s="213"/>
      <c r="AC407" s="213"/>
      <c r="AD407" s="213"/>
      <c r="AE407" s="213"/>
      <c r="AF407" s="213"/>
      <c r="AG407" s="213" t="s">
        <v>159</v>
      </c>
      <c r="AH407" s="213"/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outlineLevel="1" x14ac:dyDescent="0.2">
      <c r="A408" s="220"/>
      <c r="B408" s="221"/>
      <c r="C408" s="257" t="s">
        <v>397</v>
      </c>
      <c r="D408" s="253"/>
      <c r="E408" s="254">
        <v>352.27</v>
      </c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23"/>
      <c r="Y408" s="213"/>
      <c r="Z408" s="213"/>
      <c r="AA408" s="213"/>
      <c r="AB408" s="213"/>
      <c r="AC408" s="213"/>
      <c r="AD408" s="213"/>
      <c r="AE408" s="213"/>
      <c r="AF408" s="213"/>
      <c r="AG408" s="213" t="s">
        <v>209</v>
      </c>
      <c r="AH408" s="213">
        <v>0</v>
      </c>
      <c r="AI408" s="213"/>
      <c r="AJ408" s="213"/>
      <c r="AK408" s="213"/>
      <c r="AL408" s="213"/>
      <c r="AM408" s="213"/>
      <c r="AN408" s="213"/>
      <c r="AO408" s="213"/>
      <c r="AP408" s="213"/>
      <c r="AQ408" s="213"/>
      <c r="AR408" s="213"/>
      <c r="AS408" s="213"/>
      <c r="AT408" s="213"/>
      <c r="AU408" s="213"/>
      <c r="AV408" s="213"/>
      <c r="AW408" s="213"/>
      <c r="AX408" s="213"/>
      <c r="AY408" s="213"/>
      <c r="AZ408" s="213"/>
      <c r="BA408" s="213"/>
      <c r="BB408" s="213"/>
      <c r="BC408" s="213"/>
      <c r="BD408" s="213"/>
      <c r="BE408" s="213"/>
      <c r="BF408" s="213"/>
      <c r="BG408" s="213"/>
      <c r="BH408" s="213"/>
    </row>
    <row r="409" spans="1:60" outlineLevel="1" x14ac:dyDescent="0.2">
      <c r="A409" s="220"/>
      <c r="B409" s="221"/>
      <c r="C409" s="257" t="s">
        <v>569</v>
      </c>
      <c r="D409" s="253"/>
      <c r="E409" s="254">
        <v>361.89</v>
      </c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13"/>
      <c r="Z409" s="213"/>
      <c r="AA409" s="213"/>
      <c r="AB409" s="213"/>
      <c r="AC409" s="213"/>
      <c r="AD409" s="213"/>
      <c r="AE409" s="213"/>
      <c r="AF409" s="213"/>
      <c r="AG409" s="213" t="s">
        <v>209</v>
      </c>
      <c r="AH409" s="213">
        <v>0</v>
      </c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outlineLevel="1" x14ac:dyDescent="0.2">
      <c r="A410" s="220"/>
      <c r="B410" s="221"/>
      <c r="C410" s="257" t="s">
        <v>570</v>
      </c>
      <c r="D410" s="253"/>
      <c r="E410" s="254">
        <v>13.819000000000001</v>
      </c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23"/>
      <c r="Y410" s="213"/>
      <c r="Z410" s="213"/>
      <c r="AA410" s="213"/>
      <c r="AB410" s="213"/>
      <c r="AC410" s="213"/>
      <c r="AD410" s="213"/>
      <c r="AE410" s="213"/>
      <c r="AF410" s="213"/>
      <c r="AG410" s="213" t="s">
        <v>209</v>
      </c>
      <c r="AH410" s="213">
        <v>0</v>
      </c>
      <c r="AI410" s="213"/>
      <c r="AJ410" s="213"/>
      <c r="AK410" s="213"/>
      <c r="AL410" s="213"/>
      <c r="AM410" s="213"/>
      <c r="AN410" s="213"/>
      <c r="AO410" s="213"/>
      <c r="AP410" s="213"/>
      <c r="AQ410" s="213"/>
      <c r="AR410" s="213"/>
      <c r="AS410" s="213"/>
      <c r="AT410" s="213"/>
      <c r="AU410" s="213"/>
      <c r="AV410" s="213"/>
      <c r="AW410" s="213"/>
      <c r="AX410" s="213"/>
      <c r="AY410" s="213"/>
      <c r="AZ410" s="213"/>
      <c r="BA410" s="213"/>
      <c r="BB410" s="213"/>
      <c r="BC410" s="213"/>
      <c r="BD410" s="213"/>
      <c r="BE410" s="213"/>
      <c r="BF410" s="213"/>
      <c r="BG410" s="213"/>
      <c r="BH410" s="213"/>
    </row>
    <row r="411" spans="1:60" outlineLevel="1" x14ac:dyDescent="0.2">
      <c r="A411" s="220"/>
      <c r="B411" s="221"/>
      <c r="C411" s="249"/>
      <c r="D411" s="243"/>
      <c r="E411" s="243"/>
      <c r="F411" s="243"/>
      <c r="G411" s="243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13"/>
      <c r="Z411" s="213"/>
      <c r="AA411" s="213"/>
      <c r="AB411" s="213"/>
      <c r="AC411" s="213"/>
      <c r="AD411" s="213"/>
      <c r="AE411" s="213"/>
      <c r="AF411" s="213"/>
      <c r="AG411" s="213" t="s">
        <v>163</v>
      </c>
      <c r="AH411" s="213"/>
      <c r="AI411" s="213"/>
      <c r="AJ411" s="213"/>
      <c r="AK411" s="213"/>
      <c r="AL411" s="213"/>
      <c r="AM411" s="213"/>
      <c r="AN411" s="213"/>
      <c r="AO411" s="213"/>
      <c r="AP411" s="213"/>
      <c r="AQ411" s="213"/>
      <c r="AR411" s="213"/>
      <c r="AS411" s="213"/>
      <c r="AT411" s="213"/>
      <c r="AU411" s="213"/>
      <c r="AV411" s="213"/>
      <c r="AW411" s="213"/>
      <c r="AX411" s="213"/>
      <c r="AY411" s="213"/>
      <c r="AZ411" s="213"/>
      <c r="BA411" s="213"/>
      <c r="BB411" s="213"/>
      <c r="BC411" s="213"/>
      <c r="BD411" s="213"/>
      <c r="BE411" s="213"/>
      <c r="BF411" s="213"/>
      <c r="BG411" s="213"/>
      <c r="BH411" s="213"/>
    </row>
    <row r="412" spans="1:60" outlineLevel="1" x14ac:dyDescent="0.2">
      <c r="A412" s="232">
        <v>84</v>
      </c>
      <c r="B412" s="233" t="s">
        <v>576</v>
      </c>
      <c r="C412" s="246" t="s">
        <v>577</v>
      </c>
      <c r="D412" s="234" t="s">
        <v>345</v>
      </c>
      <c r="E412" s="235">
        <v>187.61</v>
      </c>
      <c r="F412" s="236"/>
      <c r="G412" s="237">
        <f>ROUND(E412*F412,2)</f>
        <v>0</v>
      </c>
      <c r="H412" s="236"/>
      <c r="I412" s="237">
        <f>ROUND(E412*H412,2)</f>
        <v>0</v>
      </c>
      <c r="J412" s="236"/>
      <c r="K412" s="237">
        <f>ROUND(E412*J412,2)</f>
        <v>0</v>
      </c>
      <c r="L412" s="237">
        <v>21</v>
      </c>
      <c r="M412" s="237">
        <f>G412*(1+L412/100)</f>
        <v>0</v>
      </c>
      <c r="N412" s="237">
        <v>3.0000000000000001E-5</v>
      </c>
      <c r="O412" s="237">
        <f>ROUND(E412*N412,2)</f>
        <v>0.01</v>
      </c>
      <c r="P412" s="237">
        <v>0</v>
      </c>
      <c r="Q412" s="237">
        <f>ROUND(E412*P412,2)</f>
        <v>0</v>
      </c>
      <c r="R412" s="237"/>
      <c r="S412" s="237" t="s">
        <v>185</v>
      </c>
      <c r="T412" s="238" t="s">
        <v>155</v>
      </c>
      <c r="U412" s="223">
        <v>0</v>
      </c>
      <c r="V412" s="223">
        <f>ROUND(E412*U412,2)</f>
        <v>0</v>
      </c>
      <c r="W412" s="223"/>
      <c r="X412" s="223" t="s">
        <v>186</v>
      </c>
      <c r="Y412" s="213"/>
      <c r="Z412" s="213"/>
      <c r="AA412" s="213"/>
      <c r="AB412" s="213"/>
      <c r="AC412" s="213"/>
      <c r="AD412" s="213"/>
      <c r="AE412" s="213"/>
      <c r="AF412" s="213"/>
      <c r="AG412" s="213" t="s">
        <v>462</v>
      </c>
      <c r="AH412" s="213"/>
      <c r="AI412" s="213"/>
      <c r="AJ412" s="213"/>
      <c r="AK412" s="213"/>
      <c r="AL412" s="213"/>
      <c r="AM412" s="213"/>
      <c r="AN412" s="213"/>
      <c r="AO412" s="213"/>
      <c r="AP412" s="213"/>
      <c r="AQ412" s="213"/>
      <c r="AR412" s="213"/>
      <c r="AS412" s="213"/>
      <c r="AT412" s="213"/>
      <c r="AU412" s="213"/>
      <c r="AV412" s="213"/>
      <c r="AW412" s="213"/>
      <c r="AX412" s="213"/>
      <c r="AY412" s="213"/>
      <c r="AZ412" s="213"/>
      <c r="BA412" s="213"/>
      <c r="BB412" s="213"/>
      <c r="BC412" s="213"/>
      <c r="BD412" s="213"/>
      <c r="BE412" s="213"/>
      <c r="BF412" s="213"/>
      <c r="BG412" s="213"/>
      <c r="BH412" s="213"/>
    </row>
    <row r="413" spans="1:60" outlineLevel="1" x14ac:dyDescent="0.2">
      <c r="A413" s="220"/>
      <c r="B413" s="221"/>
      <c r="C413" s="257" t="s">
        <v>578</v>
      </c>
      <c r="D413" s="253"/>
      <c r="E413" s="254">
        <v>79.48</v>
      </c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13"/>
      <c r="Z413" s="213"/>
      <c r="AA413" s="213"/>
      <c r="AB413" s="213"/>
      <c r="AC413" s="213"/>
      <c r="AD413" s="213"/>
      <c r="AE413" s="213"/>
      <c r="AF413" s="213"/>
      <c r="AG413" s="213" t="s">
        <v>209</v>
      </c>
      <c r="AH413" s="213">
        <v>0</v>
      </c>
      <c r="AI413" s="213"/>
      <c r="AJ413" s="213"/>
      <c r="AK413" s="213"/>
      <c r="AL413" s="213"/>
      <c r="AM413" s="213"/>
      <c r="AN413" s="213"/>
      <c r="AO413" s="213"/>
      <c r="AP413" s="213"/>
      <c r="AQ413" s="213"/>
      <c r="AR413" s="213"/>
      <c r="AS413" s="213"/>
      <c r="AT413" s="213"/>
      <c r="AU413" s="213"/>
      <c r="AV413" s="213"/>
      <c r="AW413" s="213"/>
      <c r="AX413" s="213"/>
      <c r="AY413" s="213"/>
      <c r="AZ413" s="213"/>
      <c r="BA413" s="213"/>
      <c r="BB413" s="213"/>
      <c r="BC413" s="213"/>
      <c r="BD413" s="213"/>
      <c r="BE413" s="213"/>
      <c r="BF413" s="213"/>
      <c r="BG413" s="213"/>
      <c r="BH413" s="213"/>
    </row>
    <row r="414" spans="1:60" outlineLevel="1" x14ac:dyDescent="0.2">
      <c r="A414" s="220"/>
      <c r="B414" s="221"/>
      <c r="C414" s="257" t="s">
        <v>579</v>
      </c>
      <c r="D414" s="253"/>
      <c r="E414" s="254">
        <v>84.27</v>
      </c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13"/>
      <c r="Z414" s="213"/>
      <c r="AA414" s="213"/>
      <c r="AB414" s="213"/>
      <c r="AC414" s="213"/>
      <c r="AD414" s="213"/>
      <c r="AE414" s="213"/>
      <c r="AF414" s="213"/>
      <c r="AG414" s="213" t="s">
        <v>209</v>
      </c>
      <c r="AH414" s="213">
        <v>0</v>
      </c>
      <c r="AI414" s="213"/>
      <c r="AJ414" s="213"/>
      <c r="AK414" s="213"/>
      <c r="AL414" s="213"/>
      <c r="AM414" s="213"/>
      <c r="AN414" s="213"/>
      <c r="AO414" s="213"/>
      <c r="AP414" s="213"/>
      <c r="AQ414" s="213"/>
      <c r="AR414" s="213"/>
      <c r="AS414" s="213"/>
      <c r="AT414" s="213"/>
      <c r="AU414" s="213"/>
      <c r="AV414" s="213"/>
      <c r="AW414" s="213"/>
      <c r="AX414" s="213"/>
      <c r="AY414" s="213"/>
      <c r="AZ414" s="213"/>
      <c r="BA414" s="213"/>
      <c r="BB414" s="213"/>
      <c r="BC414" s="213"/>
      <c r="BD414" s="213"/>
      <c r="BE414" s="213"/>
      <c r="BF414" s="213"/>
      <c r="BG414" s="213"/>
      <c r="BH414" s="213"/>
    </row>
    <row r="415" spans="1:60" outlineLevel="1" x14ac:dyDescent="0.2">
      <c r="A415" s="220"/>
      <c r="B415" s="221"/>
      <c r="C415" s="257" t="s">
        <v>580</v>
      </c>
      <c r="D415" s="253"/>
      <c r="E415" s="254">
        <v>23.86</v>
      </c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13"/>
      <c r="Z415" s="213"/>
      <c r="AA415" s="213"/>
      <c r="AB415" s="213"/>
      <c r="AC415" s="213"/>
      <c r="AD415" s="213"/>
      <c r="AE415" s="213"/>
      <c r="AF415" s="213"/>
      <c r="AG415" s="213" t="s">
        <v>209</v>
      </c>
      <c r="AH415" s="213">
        <v>0</v>
      </c>
      <c r="AI415" s="213"/>
      <c r="AJ415" s="213"/>
      <c r="AK415" s="213"/>
      <c r="AL415" s="213"/>
      <c r="AM415" s="213"/>
      <c r="AN415" s="213"/>
      <c r="AO415" s="213"/>
      <c r="AP415" s="213"/>
      <c r="AQ415" s="213"/>
      <c r="AR415" s="213"/>
      <c r="AS415" s="213"/>
      <c r="AT415" s="213"/>
      <c r="AU415" s="213"/>
      <c r="AV415" s="213"/>
      <c r="AW415" s="213"/>
      <c r="AX415" s="213"/>
      <c r="AY415" s="213"/>
      <c r="AZ415" s="213"/>
      <c r="BA415" s="213"/>
      <c r="BB415" s="213"/>
      <c r="BC415" s="213"/>
      <c r="BD415" s="213"/>
      <c r="BE415" s="213"/>
      <c r="BF415" s="213"/>
      <c r="BG415" s="213"/>
      <c r="BH415" s="213"/>
    </row>
    <row r="416" spans="1:60" outlineLevel="1" x14ac:dyDescent="0.2">
      <c r="A416" s="220"/>
      <c r="B416" s="221"/>
      <c r="C416" s="249"/>
      <c r="D416" s="243"/>
      <c r="E416" s="243"/>
      <c r="F416" s="243"/>
      <c r="G416" s="24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13"/>
      <c r="Z416" s="213"/>
      <c r="AA416" s="213"/>
      <c r="AB416" s="213"/>
      <c r="AC416" s="213"/>
      <c r="AD416" s="213"/>
      <c r="AE416" s="213"/>
      <c r="AF416" s="213"/>
      <c r="AG416" s="213" t="s">
        <v>163</v>
      </c>
      <c r="AH416" s="213"/>
      <c r="AI416" s="213"/>
      <c r="AJ416" s="213"/>
      <c r="AK416" s="213"/>
      <c r="AL416" s="213"/>
      <c r="AM416" s="213"/>
      <c r="AN416" s="213"/>
      <c r="AO416" s="213"/>
      <c r="AP416" s="213"/>
      <c r="AQ416" s="213"/>
      <c r="AR416" s="213"/>
      <c r="AS416" s="213"/>
      <c r="AT416" s="213"/>
      <c r="AU416" s="213"/>
      <c r="AV416" s="213"/>
      <c r="AW416" s="213"/>
      <c r="AX416" s="213"/>
      <c r="AY416" s="213"/>
      <c r="AZ416" s="213"/>
      <c r="BA416" s="213"/>
      <c r="BB416" s="213"/>
      <c r="BC416" s="213"/>
      <c r="BD416" s="213"/>
      <c r="BE416" s="213"/>
      <c r="BF416" s="213"/>
      <c r="BG416" s="213"/>
      <c r="BH416" s="213"/>
    </row>
    <row r="417" spans="1:60" outlineLevel="1" x14ac:dyDescent="0.2">
      <c r="A417" s="220">
        <v>85</v>
      </c>
      <c r="B417" s="221" t="s">
        <v>581</v>
      </c>
      <c r="C417" s="261" t="s">
        <v>582</v>
      </c>
      <c r="D417" s="222" t="s">
        <v>0</v>
      </c>
      <c r="E417" s="242"/>
      <c r="F417" s="224"/>
      <c r="G417" s="223">
        <f>ROUND(E417*F417,2)</f>
        <v>0</v>
      </c>
      <c r="H417" s="224"/>
      <c r="I417" s="223">
        <f>ROUND(E417*H417,2)</f>
        <v>0</v>
      </c>
      <c r="J417" s="224"/>
      <c r="K417" s="223">
        <f>ROUND(E417*J417,2)</f>
        <v>0</v>
      </c>
      <c r="L417" s="223">
        <v>21</v>
      </c>
      <c r="M417" s="223">
        <f>G417*(1+L417/100)</f>
        <v>0</v>
      </c>
      <c r="N417" s="223">
        <v>0</v>
      </c>
      <c r="O417" s="223">
        <f>ROUND(E417*N417,2)</f>
        <v>0</v>
      </c>
      <c r="P417" s="223">
        <v>0</v>
      </c>
      <c r="Q417" s="223">
        <f>ROUND(E417*P417,2)</f>
        <v>0</v>
      </c>
      <c r="R417" s="223" t="s">
        <v>568</v>
      </c>
      <c r="S417" s="223" t="s">
        <v>154</v>
      </c>
      <c r="T417" s="223" t="s">
        <v>154</v>
      </c>
      <c r="U417" s="223">
        <v>0</v>
      </c>
      <c r="V417" s="223">
        <f>ROUND(E417*U417,2)</f>
        <v>0</v>
      </c>
      <c r="W417" s="223"/>
      <c r="X417" s="223" t="s">
        <v>456</v>
      </c>
      <c r="Y417" s="213"/>
      <c r="Z417" s="213"/>
      <c r="AA417" s="213"/>
      <c r="AB417" s="213"/>
      <c r="AC417" s="213"/>
      <c r="AD417" s="213"/>
      <c r="AE417" s="213"/>
      <c r="AF417" s="213"/>
      <c r="AG417" s="213" t="s">
        <v>457</v>
      </c>
      <c r="AH417" s="213"/>
      <c r="AI417" s="213"/>
      <c r="AJ417" s="213"/>
      <c r="AK417" s="213"/>
      <c r="AL417" s="213"/>
      <c r="AM417" s="213"/>
      <c r="AN417" s="213"/>
      <c r="AO417" s="213"/>
      <c r="AP417" s="213"/>
      <c r="AQ417" s="213"/>
      <c r="AR417" s="213"/>
      <c r="AS417" s="213"/>
      <c r="AT417" s="213"/>
      <c r="AU417" s="213"/>
      <c r="AV417" s="213"/>
      <c r="AW417" s="213"/>
      <c r="AX417" s="213"/>
      <c r="AY417" s="213"/>
      <c r="AZ417" s="213"/>
      <c r="BA417" s="213"/>
      <c r="BB417" s="213"/>
      <c r="BC417" s="213"/>
      <c r="BD417" s="213"/>
      <c r="BE417" s="213"/>
      <c r="BF417" s="213"/>
      <c r="BG417" s="213"/>
      <c r="BH417" s="213"/>
    </row>
    <row r="418" spans="1:60" outlineLevel="1" x14ac:dyDescent="0.2">
      <c r="A418" s="220"/>
      <c r="B418" s="221"/>
      <c r="C418" s="262" t="s">
        <v>508</v>
      </c>
      <c r="D418" s="260"/>
      <c r="E418" s="260"/>
      <c r="F418" s="260"/>
      <c r="G418" s="260"/>
      <c r="H418" s="223"/>
      <c r="I418" s="223"/>
      <c r="J418" s="223"/>
      <c r="K418" s="223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3"/>
      <c r="X418" s="223"/>
      <c r="Y418" s="213"/>
      <c r="Z418" s="213"/>
      <c r="AA418" s="213"/>
      <c r="AB418" s="213"/>
      <c r="AC418" s="213"/>
      <c r="AD418" s="213"/>
      <c r="AE418" s="213"/>
      <c r="AF418" s="213"/>
      <c r="AG418" s="213" t="s">
        <v>234</v>
      </c>
      <c r="AH418" s="213"/>
      <c r="AI418" s="213"/>
      <c r="AJ418" s="213"/>
      <c r="AK418" s="213"/>
      <c r="AL418" s="213"/>
      <c r="AM418" s="213"/>
      <c r="AN418" s="213"/>
      <c r="AO418" s="213"/>
      <c r="AP418" s="213"/>
      <c r="AQ418" s="213"/>
      <c r="AR418" s="213"/>
      <c r="AS418" s="213"/>
      <c r="AT418" s="213"/>
      <c r="AU418" s="213"/>
      <c r="AV418" s="213"/>
      <c r="AW418" s="213"/>
      <c r="AX418" s="213"/>
      <c r="AY418" s="213"/>
      <c r="AZ418" s="213"/>
      <c r="BA418" s="213"/>
      <c r="BB418" s="213"/>
      <c r="BC418" s="213"/>
      <c r="BD418" s="213"/>
      <c r="BE418" s="213"/>
      <c r="BF418" s="213"/>
      <c r="BG418" s="213"/>
      <c r="BH418" s="213"/>
    </row>
    <row r="419" spans="1:60" outlineLevel="1" x14ac:dyDescent="0.2">
      <c r="A419" s="220"/>
      <c r="B419" s="221"/>
      <c r="C419" s="249"/>
      <c r="D419" s="243"/>
      <c r="E419" s="243"/>
      <c r="F419" s="243"/>
      <c r="G419" s="243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23"/>
      <c r="Y419" s="213"/>
      <c r="Z419" s="213"/>
      <c r="AA419" s="213"/>
      <c r="AB419" s="213"/>
      <c r="AC419" s="213"/>
      <c r="AD419" s="213"/>
      <c r="AE419" s="213"/>
      <c r="AF419" s="213"/>
      <c r="AG419" s="213" t="s">
        <v>163</v>
      </c>
      <c r="AH419" s="213"/>
      <c r="AI419" s="213"/>
      <c r="AJ419" s="213"/>
      <c r="AK419" s="213"/>
      <c r="AL419" s="213"/>
      <c r="AM419" s="213"/>
      <c r="AN419" s="213"/>
      <c r="AO419" s="213"/>
      <c r="AP419" s="213"/>
      <c r="AQ419" s="213"/>
      <c r="AR419" s="213"/>
      <c r="AS419" s="213"/>
      <c r="AT419" s="213"/>
      <c r="AU419" s="213"/>
      <c r="AV419" s="213"/>
      <c r="AW419" s="213"/>
      <c r="AX419" s="213"/>
      <c r="AY419" s="213"/>
      <c r="AZ419" s="213"/>
      <c r="BA419" s="213"/>
      <c r="BB419" s="213"/>
      <c r="BC419" s="213"/>
      <c r="BD419" s="213"/>
      <c r="BE419" s="213"/>
      <c r="BF419" s="213"/>
      <c r="BG419" s="213"/>
      <c r="BH419" s="213"/>
    </row>
    <row r="420" spans="1:60" x14ac:dyDescent="0.2">
      <c r="A420" s="226" t="s">
        <v>149</v>
      </c>
      <c r="B420" s="227" t="s">
        <v>109</v>
      </c>
      <c r="C420" s="245" t="s">
        <v>110</v>
      </c>
      <c r="D420" s="228"/>
      <c r="E420" s="229"/>
      <c r="F420" s="230"/>
      <c r="G420" s="230">
        <f>SUMIF(AG421:AG446,"&lt;&gt;NOR",G421:G446)</f>
        <v>0</v>
      </c>
      <c r="H420" s="230"/>
      <c r="I420" s="230">
        <f>SUM(I421:I446)</f>
        <v>0</v>
      </c>
      <c r="J420" s="230"/>
      <c r="K420" s="230">
        <f>SUM(K421:K446)</f>
        <v>0</v>
      </c>
      <c r="L420" s="230"/>
      <c r="M420" s="230">
        <f>SUM(M421:M446)</f>
        <v>0</v>
      </c>
      <c r="N420" s="230"/>
      <c r="O420" s="230">
        <f>SUM(O421:O446)</f>
        <v>0.03</v>
      </c>
      <c r="P420" s="230"/>
      <c r="Q420" s="230">
        <f>SUM(Q421:Q446)</f>
        <v>0</v>
      </c>
      <c r="R420" s="230"/>
      <c r="S420" s="230"/>
      <c r="T420" s="231"/>
      <c r="U420" s="225"/>
      <c r="V420" s="225">
        <f>SUM(V421:V446)</f>
        <v>57.289999999999992</v>
      </c>
      <c r="W420" s="225"/>
      <c r="X420" s="225"/>
      <c r="AG420" t="s">
        <v>150</v>
      </c>
    </row>
    <row r="421" spans="1:60" outlineLevel="1" x14ac:dyDescent="0.2">
      <c r="A421" s="232">
        <v>86</v>
      </c>
      <c r="B421" s="233" t="s">
        <v>583</v>
      </c>
      <c r="C421" s="246" t="s">
        <v>584</v>
      </c>
      <c r="D421" s="234" t="s">
        <v>206</v>
      </c>
      <c r="E421" s="235">
        <v>2.5</v>
      </c>
      <c r="F421" s="236"/>
      <c r="G421" s="237">
        <f>ROUND(E421*F421,2)</f>
        <v>0</v>
      </c>
      <c r="H421" s="236"/>
      <c r="I421" s="237">
        <f>ROUND(E421*H421,2)</f>
        <v>0</v>
      </c>
      <c r="J421" s="236"/>
      <c r="K421" s="237">
        <f>ROUND(E421*J421,2)</f>
        <v>0</v>
      </c>
      <c r="L421" s="237">
        <v>21</v>
      </c>
      <c r="M421" s="237">
        <f>G421*(1+L421/100)</f>
        <v>0</v>
      </c>
      <c r="N421" s="237">
        <v>2.5999999999999998E-4</v>
      </c>
      <c r="O421" s="237">
        <f>ROUND(E421*N421,2)</f>
        <v>0</v>
      </c>
      <c r="P421" s="237">
        <v>0</v>
      </c>
      <c r="Q421" s="237">
        <f>ROUND(E421*P421,2)</f>
        <v>0</v>
      </c>
      <c r="R421" s="237" t="s">
        <v>585</v>
      </c>
      <c r="S421" s="237" t="s">
        <v>154</v>
      </c>
      <c r="T421" s="238" t="s">
        <v>154</v>
      </c>
      <c r="U421" s="223">
        <v>0.27300000000000002</v>
      </c>
      <c r="V421" s="223">
        <f>ROUND(E421*U421,2)</f>
        <v>0.68</v>
      </c>
      <c r="W421" s="223"/>
      <c r="X421" s="223" t="s">
        <v>186</v>
      </c>
      <c r="Y421" s="213"/>
      <c r="Z421" s="213"/>
      <c r="AA421" s="213"/>
      <c r="AB421" s="213"/>
      <c r="AC421" s="213"/>
      <c r="AD421" s="213"/>
      <c r="AE421" s="213"/>
      <c r="AF421" s="213"/>
      <c r="AG421" s="213" t="s">
        <v>462</v>
      </c>
      <c r="AH421" s="213"/>
      <c r="AI421" s="213"/>
      <c r="AJ421" s="213"/>
      <c r="AK421" s="213"/>
      <c r="AL421" s="213"/>
      <c r="AM421" s="213"/>
      <c r="AN421" s="213"/>
      <c r="AO421" s="213"/>
      <c r="AP421" s="213"/>
      <c r="AQ421" s="213"/>
      <c r="AR421" s="213"/>
      <c r="AS421" s="213"/>
      <c r="AT421" s="213"/>
      <c r="AU421" s="213"/>
      <c r="AV421" s="213"/>
      <c r="AW421" s="213"/>
      <c r="AX421" s="213"/>
      <c r="AY421" s="213"/>
      <c r="AZ421" s="213"/>
      <c r="BA421" s="213"/>
      <c r="BB421" s="213"/>
      <c r="BC421" s="213"/>
      <c r="BD421" s="213"/>
      <c r="BE421" s="213"/>
      <c r="BF421" s="213"/>
      <c r="BG421" s="213"/>
      <c r="BH421" s="213"/>
    </row>
    <row r="422" spans="1:60" outlineLevel="1" x14ac:dyDescent="0.2">
      <c r="A422" s="220"/>
      <c r="B422" s="221"/>
      <c r="C422" s="247" t="s">
        <v>586</v>
      </c>
      <c r="D422" s="240"/>
      <c r="E422" s="240"/>
      <c r="F422" s="240"/>
      <c r="G422" s="240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223"/>
      <c r="Y422" s="213"/>
      <c r="Z422" s="213"/>
      <c r="AA422" s="213"/>
      <c r="AB422" s="213"/>
      <c r="AC422" s="213"/>
      <c r="AD422" s="213"/>
      <c r="AE422" s="213"/>
      <c r="AF422" s="213"/>
      <c r="AG422" s="213" t="s">
        <v>159</v>
      </c>
      <c r="AH422" s="213"/>
      <c r="AI422" s="213"/>
      <c r="AJ422" s="213"/>
      <c r="AK422" s="213"/>
      <c r="AL422" s="213"/>
      <c r="AM422" s="213"/>
      <c r="AN422" s="213"/>
      <c r="AO422" s="213"/>
      <c r="AP422" s="213"/>
      <c r="AQ422" s="213"/>
      <c r="AR422" s="213"/>
      <c r="AS422" s="213"/>
      <c r="AT422" s="213"/>
      <c r="AU422" s="213"/>
      <c r="AV422" s="213"/>
      <c r="AW422" s="213"/>
      <c r="AX422" s="213"/>
      <c r="AY422" s="213"/>
      <c r="AZ422" s="213"/>
      <c r="BA422" s="213"/>
      <c r="BB422" s="213"/>
      <c r="BC422" s="213"/>
      <c r="BD422" s="213"/>
      <c r="BE422" s="213"/>
      <c r="BF422" s="213"/>
      <c r="BG422" s="213"/>
      <c r="BH422" s="213"/>
    </row>
    <row r="423" spans="1:60" outlineLevel="1" x14ac:dyDescent="0.2">
      <c r="A423" s="220"/>
      <c r="B423" s="221"/>
      <c r="C423" s="257" t="s">
        <v>587</v>
      </c>
      <c r="D423" s="253"/>
      <c r="E423" s="254">
        <v>1.23</v>
      </c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13"/>
      <c r="Z423" s="213"/>
      <c r="AA423" s="213"/>
      <c r="AB423" s="213"/>
      <c r="AC423" s="213"/>
      <c r="AD423" s="213"/>
      <c r="AE423" s="213"/>
      <c r="AF423" s="213"/>
      <c r="AG423" s="213" t="s">
        <v>209</v>
      </c>
      <c r="AH423" s="213">
        <v>0</v>
      </c>
      <c r="AI423" s="213"/>
      <c r="AJ423" s="213"/>
      <c r="AK423" s="213"/>
      <c r="AL423" s="213"/>
      <c r="AM423" s="213"/>
      <c r="AN423" s="213"/>
      <c r="AO423" s="213"/>
      <c r="AP423" s="213"/>
      <c r="AQ423" s="213"/>
      <c r="AR423" s="213"/>
      <c r="AS423" s="213"/>
      <c r="AT423" s="213"/>
      <c r="AU423" s="213"/>
      <c r="AV423" s="213"/>
      <c r="AW423" s="213"/>
      <c r="AX423" s="213"/>
      <c r="AY423" s="213"/>
      <c r="AZ423" s="213"/>
      <c r="BA423" s="213"/>
      <c r="BB423" s="213"/>
      <c r="BC423" s="213"/>
      <c r="BD423" s="213"/>
      <c r="BE423" s="213"/>
      <c r="BF423" s="213"/>
      <c r="BG423" s="213"/>
      <c r="BH423" s="213"/>
    </row>
    <row r="424" spans="1:60" outlineLevel="1" x14ac:dyDescent="0.2">
      <c r="A424" s="220"/>
      <c r="B424" s="221"/>
      <c r="C424" s="257" t="s">
        <v>588</v>
      </c>
      <c r="D424" s="253"/>
      <c r="E424" s="254">
        <v>1.27</v>
      </c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13"/>
      <c r="Z424" s="213"/>
      <c r="AA424" s="213"/>
      <c r="AB424" s="213"/>
      <c r="AC424" s="213"/>
      <c r="AD424" s="213"/>
      <c r="AE424" s="213"/>
      <c r="AF424" s="213"/>
      <c r="AG424" s="213" t="s">
        <v>209</v>
      </c>
      <c r="AH424" s="213">
        <v>0</v>
      </c>
      <c r="AI424" s="213"/>
      <c r="AJ424" s="213"/>
      <c r="AK424" s="213"/>
      <c r="AL424" s="213"/>
      <c r="AM424" s="213"/>
      <c r="AN424" s="213"/>
      <c r="AO424" s="213"/>
      <c r="AP424" s="213"/>
      <c r="AQ424" s="213"/>
      <c r="AR424" s="213"/>
      <c r="AS424" s="213"/>
      <c r="AT424" s="213"/>
      <c r="AU424" s="213"/>
      <c r="AV424" s="213"/>
      <c r="AW424" s="213"/>
      <c r="AX424" s="213"/>
      <c r="AY424" s="213"/>
      <c r="AZ424" s="213"/>
      <c r="BA424" s="213"/>
      <c r="BB424" s="213"/>
      <c r="BC424" s="213"/>
      <c r="BD424" s="213"/>
      <c r="BE424" s="213"/>
      <c r="BF424" s="213"/>
      <c r="BG424" s="213"/>
      <c r="BH424" s="213"/>
    </row>
    <row r="425" spans="1:60" outlineLevel="1" x14ac:dyDescent="0.2">
      <c r="A425" s="220"/>
      <c r="B425" s="221"/>
      <c r="C425" s="249"/>
      <c r="D425" s="243"/>
      <c r="E425" s="243"/>
      <c r="F425" s="243"/>
      <c r="G425" s="24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13"/>
      <c r="Z425" s="213"/>
      <c r="AA425" s="213"/>
      <c r="AB425" s="213"/>
      <c r="AC425" s="213"/>
      <c r="AD425" s="213"/>
      <c r="AE425" s="213"/>
      <c r="AF425" s="213"/>
      <c r="AG425" s="213" t="s">
        <v>163</v>
      </c>
      <c r="AH425" s="213"/>
      <c r="AI425" s="213"/>
      <c r="AJ425" s="213"/>
      <c r="AK425" s="213"/>
      <c r="AL425" s="213"/>
      <c r="AM425" s="213"/>
      <c r="AN425" s="213"/>
      <c r="AO425" s="213"/>
      <c r="AP425" s="213"/>
      <c r="AQ425" s="213"/>
      <c r="AR425" s="213"/>
      <c r="AS425" s="213"/>
      <c r="AT425" s="213"/>
      <c r="AU425" s="213"/>
      <c r="AV425" s="213"/>
      <c r="AW425" s="213"/>
      <c r="AX425" s="213"/>
      <c r="AY425" s="213"/>
      <c r="AZ425" s="213"/>
      <c r="BA425" s="213"/>
      <c r="BB425" s="213"/>
      <c r="BC425" s="213"/>
      <c r="BD425" s="213"/>
      <c r="BE425" s="213"/>
      <c r="BF425" s="213"/>
      <c r="BG425" s="213"/>
      <c r="BH425" s="213"/>
    </row>
    <row r="426" spans="1:60" outlineLevel="1" x14ac:dyDescent="0.2">
      <c r="A426" s="232">
        <v>87</v>
      </c>
      <c r="B426" s="233" t="s">
        <v>589</v>
      </c>
      <c r="C426" s="246" t="s">
        <v>590</v>
      </c>
      <c r="D426" s="234" t="s">
        <v>206</v>
      </c>
      <c r="E426" s="235">
        <v>96.444999999999993</v>
      </c>
      <c r="F426" s="236"/>
      <c r="G426" s="237">
        <f>ROUND(E426*F426,2)</f>
        <v>0</v>
      </c>
      <c r="H426" s="236"/>
      <c r="I426" s="237">
        <f>ROUND(E426*H426,2)</f>
        <v>0</v>
      </c>
      <c r="J426" s="236"/>
      <c r="K426" s="237">
        <f>ROUND(E426*J426,2)</f>
        <v>0</v>
      </c>
      <c r="L426" s="237">
        <v>21</v>
      </c>
      <c r="M426" s="237">
        <f>G426*(1+L426/100)</f>
        <v>0</v>
      </c>
      <c r="N426" s="237">
        <v>3.2000000000000003E-4</v>
      </c>
      <c r="O426" s="237">
        <f>ROUND(E426*N426,2)</f>
        <v>0.03</v>
      </c>
      <c r="P426" s="237">
        <v>0</v>
      </c>
      <c r="Q426" s="237">
        <f>ROUND(E426*P426,2)</f>
        <v>0</v>
      </c>
      <c r="R426" s="237" t="s">
        <v>585</v>
      </c>
      <c r="S426" s="237" t="s">
        <v>154</v>
      </c>
      <c r="T426" s="238" t="s">
        <v>154</v>
      </c>
      <c r="U426" s="223">
        <v>0.28699999999999998</v>
      </c>
      <c r="V426" s="223">
        <f>ROUND(E426*U426,2)</f>
        <v>27.68</v>
      </c>
      <c r="W426" s="223"/>
      <c r="X426" s="223" t="s">
        <v>186</v>
      </c>
      <c r="Y426" s="213"/>
      <c r="Z426" s="213"/>
      <c r="AA426" s="213"/>
      <c r="AB426" s="213"/>
      <c r="AC426" s="213"/>
      <c r="AD426" s="213"/>
      <c r="AE426" s="213"/>
      <c r="AF426" s="213"/>
      <c r="AG426" s="213" t="s">
        <v>462</v>
      </c>
      <c r="AH426" s="213"/>
      <c r="AI426" s="213"/>
      <c r="AJ426" s="213"/>
      <c r="AK426" s="213"/>
      <c r="AL426" s="213"/>
      <c r="AM426" s="213"/>
      <c r="AN426" s="213"/>
      <c r="AO426" s="213"/>
      <c r="AP426" s="213"/>
      <c r="AQ426" s="213"/>
      <c r="AR426" s="213"/>
      <c r="AS426" s="213"/>
      <c r="AT426" s="213"/>
      <c r="AU426" s="213"/>
      <c r="AV426" s="213"/>
      <c r="AW426" s="213"/>
      <c r="AX426" s="213"/>
      <c r="AY426" s="213"/>
      <c r="AZ426" s="213"/>
      <c r="BA426" s="213"/>
      <c r="BB426" s="213"/>
      <c r="BC426" s="213"/>
      <c r="BD426" s="213"/>
      <c r="BE426" s="213"/>
      <c r="BF426" s="213"/>
      <c r="BG426" s="213"/>
      <c r="BH426" s="213"/>
    </row>
    <row r="427" spans="1:60" outlineLevel="1" x14ac:dyDescent="0.2">
      <c r="A427" s="220"/>
      <c r="B427" s="221"/>
      <c r="C427" s="247" t="s">
        <v>591</v>
      </c>
      <c r="D427" s="240"/>
      <c r="E427" s="240"/>
      <c r="F427" s="240"/>
      <c r="G427" s="240"/>
      <c r="H427" s="223"/>
      <c r="I427" s="223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  <c r="X427" s="223"/>
      <c r="Y427" s="213"/>
      <c r="Z427" s="213"/>
      <c r="AA427" s="213"/>
      <c r="AB427" s="213"/>
      <c r="AC427" s="213"/>
      <c r="AD427" s="213"/>
      <c r="AE427" s="213"/>
      <c r="AF427" s="213"/>
      <c r="AG427" s="213" t="s">
        <v>159</v>
      </c>
      <c r="AH427" s="213"/>
      <c r="AI427" s="213"/>
      <c r="AJ427" s="213"/>
      <c r="AK427" s="213"/>
      <c r="AL427" s="213"/>
      <c r="AM427" s="213"/>
      <c r="AN427" s="213"/>
      <c r="AO427" s="213"/>
      <c r="AP427" s="213"/>
      <c r="AQ427" s="213"/>
      <c r="AR427" s="213"/>
      <c r="AS427" s="213"/>
      <c r="AT427" s="213"/>
      <c r="AU427" s="213"/>
      <c r="AV427" s="213"/>
      <c r="AW427" s="213"/>
      <c r="AX427" s="213"/>
      <c r="AY427" s="213"/>
      <c r="AZ427" s="213"/>
      <c r="BA427" s="213"/>
      <c r="BB427" s="213"/>
      <c r="BC427" s="213"/>
      <c r="BD427" s="213"/>
      <c r="BE427" s="213"/>
      <c r="BF427" s="213"/>
      <c r="BG427" s="213"/>
      <c r="BH427" s="213"/>
    </row>
    <row r="428" spans="1:60" outlineLevel="1" x14ac:dyDescent="0.2">
      <c r="A428" s="220"/>
      <c r="B428" s="221"/>
      <c r="C428" s="257" t="s">
        <v>592</v>
      </c>
      <c r="D428" s="253"/>
      <c r="E428" s="254">
        <v>28.16</v>
      </c>
      <c r="F428" s="223"/>
      <c r="G428" s="223"/>
      <c r="H428" s="223"/>
      <c r="I428" s="223"/>
      <c r="J428" s="223"/>
      <c r="K428" s="223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3"/>
      <c r="W428" s="223"/>
      <c r="X428" s="223"/>
      <c r="Y428" s="213"/>
      <c r="Z428" s="213"/>
      <c r="AA428" s="213"/>
      <c r="AB428" s="213"/>
      <c r="AC428" s="213"/>
      <c r="AD428" s="213"/>
      <c r="AE428" s="213"/>
      <c r="AF428" s="213"/>
      <c r="AG428" s="213" t="s">
        <v>209</v>
      </c>
      <c r="AH428" s="213">
        <v>0</v>
      </c>
      <c r="AI428" s="213"/>
      <c r="AJ428" s="213"/>
      <c r="AK428" s="213"/>
      <c r="AL428" s="213"/>
      <c r="AM428" s="213"/>
      <c r="AN428" s="213"/>
      <c r="AO428" s="213"/>
      <c r="AP428" s="213"/>
      <c r="AQ428" s="213"/>
      <c r="AR428" s="213"/>
      <c r="AS428" s="213"/>
      <c r="AT428" s="213"/>
      <c r="AU428" s="213"/>
      <c r="AV428" s="213"/>
      <c r="AW428" s="213"/>
      <c r="AX428" s="213"/>
      <c r="AY428" s="213"/>
      <c r="AZ428" s="213"/>
      <c r="BA428" s="213"/>
      <c r="BB428" s="213"/>
      <c r="BC428" s="213"/>
      <c r="BD428" s="213"/>
      <c r="BE428" s="213"/>
      <c r="BF428" s="213"/>
      <c r="BG428" s="213"/>
      <c r="BH428" s="213"/>
    </row>
    <row r="429" spans="1:60" outlineLevel="1" x14ac:dyDescent="0.2">
      <c r="A429" s="220"/>
      <c r="B429" s="221"/>
      <c r="C429" s="257" t="s">
        <v>593</v>
      </c>
      <c r="D429" s="253"/>
      <c r="E429" s="254">
        <v>29.09</v>
      </c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13"/>
      <c r="Z429" s="213"/>
      <c r="AA429" s="213"/>
      <c r="AB429" s="213"/>
      <c r="AC429" s="213"/>
      <c r="AD429" s="213"/>
      <c r="AE429" s="213"/>
      <c r="AF429" s="213"/>
      <c r="AG429" s="213" t="s">
        <v>209</v>
      </c>
      <c r="AH429" s="213">
        <v>0</v>
      </c>
      <c r="AI429" s="213"/>
      <c r="AJ429" s="213"/>
      <c r="AK429" s="213"/>
      <c r="AL429" s="213"/>
      <c r="AM429" s="213"/>
      <c r="AN429" s="213"/>
      <c r="AO429" s="213"/>
      <c r="AP429" s="213"/>
      <c r="AQ429" s="213"/>
      <c r="AR429" s="213"/>
      <c r="AS429" s="213"/>
      <c r="AT429" s="213"/>
      <c r="AU429" s="213"/>
      <c r="AV429" s="213"/>
      <c r="AW429" s="213"/>
      <c r="AX429" s="213"/>
      <c r="AY429" s="213"/>
      <c r="AZ429" s="213"/>
      <c r="BA429" s="213"/>
      <c r="BB429" s="213"/>
      <c r="BC429" s="213"/>
      <c r="BD429" s="213"/>
      <c r="BE429" s="213"/>
      <c r="BF429" s="213"/>
      <c r="BG429" s="213"/>
      <c r="BH429" s="213"/>
    </row>
    <row r="430" spans="1:60" outlineLevel="1" x14ac:dyDescent="0.2">
      <c r="A430" s="220"/>
      <c r="B430" s="221"/>
      <c r="C430" s="257" t="s">
        <v>594</v>
      </c>
      <c r="D430" s="253"/>
      <c r="E430" s="254">
        <v>39.200000000000003</v>
      </c>
      <c r="F430" s="223"/>
      <c r="G430" s="223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23"/>
      <c r="Y430" s="213"/>
      <c r="Z430" s="213"/>
      <c r="AA430" s="213"/>
      <c r="AB430" s="213"/>
      <c r="AC430" s="213"/>
      <c r="AD430" s="213"/>
      <c r="AE430" s="213"/>
      <c r="AF430" s="213"/>
      <c r="AG430" s="213" t="s">
        <v>209</v>
      </c>
      <c r="AH430" s="213">
        <v>0</v>
      </c>
      <c r="AI430" s="213"/>
      <c r="AJ430" s="213"/>
      <c r="AK430" s="213"/>
      <c r="AL430" s="213"/>
      <c r="AM430" s="213"/>
      <c r="AN430" s="213"/>
      <c r="AO430" s="213"/>
      <c r="AP430" s="213"/>
      <c r="AQ430" s="213"/>
      <c r="AR430" s="213"/>
      <c r="AS430" s="213"/>
      <c r="AT430" s="213"/>
      <c r="AU430" s="213"/>
      <c r="AV430" s="213"/>
      <c r="AW430" s="213"/>
      <c r="AX430" s="213"/>
      <c r="AY430" s="213"/>
      <c r="AZ430" s="213"/>
      <c r="BA430" s="213"/>
      <c r="BB430" s="213"/>
      <c r="BC430" s="213"/>
      <c r="BD430" s="213"/>
      <c r="BE430" s="213"/>
      <c r="BF430" s="213"/>
      <c r="BG430" s="213"/>
      <c r="BH430" s="213"/>
    </row>
    <row r="431" spans="1:60" outlineLevel="1" x14ac:dyDescent="0.2">
      <c r="A431" s="220"/>
      <c r="B431" s="221"/>
      <c r="C431" s="249"/>
      <c r="D431" s="243"/>
      <c r="E431" s="243"/>
      <c r="F431" s="243"/>
      <c r="G431" s="243"/>
      <c r="H431" s="223"/>
      <c r="I431" s="223"/>
      <c r="J431" s="223"/>
      <c r="K431" s="223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3"/>
      <c r="W431" s="223"/>
      <c r="X431" s="223"/>
      <c r="Y431" s="213"/>
      <c r="Z431" s="213"/>
      <c r="AA431" s="213"/>
      <c r="AB431" s="213"/>
      <c r="AC431" s="213"/>
      <c r="AD431" s="213"/>
      <c r="AE431" s="213"/>
      <c r="AF431" s="213"/>
      <c r="AG431" s="213" t="s">
        <v>163</v>
      </c>
      <c r="AH431" s="213"/>
      <c r="AI431" s="213"/>
      <c r="AJ431" s="213"/>
      <c r="AK431" s="213"/>
      <c r="AL431" s="213"/>
      <c r="AM431" s="213"/>
      <c r="AN431" s="213"/>
      <c r="AO431" s="213"/>
      <c r="AP431" s="213"/>
      <c r="AQ431" s="213"/>
      <c r="AR431" s="213"/>
      <c r="AS431" s="213"/>
      <c r="AT431" s="213"/>
      <c r="AU431" s="213"/>
      <c r="AV431" s="213"/>
      <c r="AW431" s="213"/>
      <c r="AX431" s="213"/>
      <c r="AY431" s="213"/>
      <c r="AZ431" s="213"/>
      <c r="BA431" s="213"/>
      <c r="BB431" s="213"/>
      <c r="BC431" s="213"/>
      <c r="BD431" s="213"/>
      <c r="BE431" s="213"/>
      <c r="BF431" s="213"/>
      <c r="BG431" s="213"/>
      <c r="BH431" s="213"/>
    </row>
    <row r="432" spans="1:60" outlineLevel="1" x14ac:dyDescent="0.2">
      <c r="A432" s="232">
        <v>88</v>
      </c>
      <c r="B432" s="233" t="s">
        <v>595</v>
      </c>
      <c r="C432" s="246" t="s">
        <v>596</v>
      </c>
      <c r="D432" s="234" t="s">
        <v>206</v>
      </c>
      <c r="E432" s="235">
        <v>156.15700000000001</v>
      </c>
      <c r="F432" s="236"/>
      <c r="G432" s="237">
        <f>ROUND(E432*F432,2)</f>
        <v>0</v>
      </c>
      <c r="H432" s="236"/>
      <c r="I432" s="237">
        <f>ROUND(E432*H432,2)</f>
        <v>0</v>
      </c>
      <c r="J432" s="236"/>
      <c r="K432" s="237">
        <f>ROUND(E432*J432,2)</f>
        <v>0</v>
      </c>
      <c r="L432" s="237">
        <v>21</v>
      </c>
      <c r="M432" s="237">
        <f>G432*(1+L432/100)</f>
        <v>0</v>
      </c>
      <c r="N432" s="237">
        <v>0</v>
      </c>
      <c r="O432" s="237">
        <f>ROUND(E432*N432,2)</f>
        <v>0</v>
      </c>
      <c r="P432" s="237">
        <v>0</v>
      </c>
      <c r="Q432" s="237">
        <f>ROUND(E432*P432,2)</f>
        <v>0</v>
      </c>
      <c r="R432" s="237" t="s">
        <v>585</v>
      </c>
      <c r="S432" s="237" t="s">
        <v>154</v>
      </c>
      <c r="T432" s="238" t="s">
        <v>154</v>
      </c>
      <c r="U432" s="223">
        <v>0.16</v>
      </c>
      <c r="V432" s="223">
        <f>ROUND(E432*U432,2)</f>
        <v>24.99</v>
      </c>
      <c r="W432" s="223"/>
      <c r="X432" s="223" t="s">
        <v>186</v>
      </c>
      <c r="Y432" s="213"/>
      <c r="Z432" s="213"/>
      <c r="AA432" s="213"/>
      <c r="AB432" s="213"/>
      <c r="AC432" s="213"/>
      <c r="AD432" s="213"/>
      <c r="AE432" s="213"/>
      <c r="AF432" s="213"/>
      <c r="AG432" s="213" t="s">
        <v>462</v>
      </c>
      <c r="AH432" s="213"/>
      <c r="AI432" s="213"/>
      <c r="AJ432" s="213"/>
      <c r="AK432" s="213"/>
      <c r="AL432" s="213"/>
      <c r="AM432" s="213"/>
      <c r="AN432" s="213"/>
      <c r="AO432" s="213"/>
      <c r="AP432" s="213"/>
      <c r="AQ432" s="213"/>
      <c r="AR432" s="213"/>
      <c r="AS432" s="213"/>
      <c r="AT432" s="213"/>
      <c r="AU432" s="213"/>
      <c r="AV432" s="213"/>
      <c r="AW432" s="213"/>
      <c r="AX432" s="213"/>
      <c r="AY432" s="213"/>
      <c r="AZ432" s="213"/>
      <c r="BA432" s="213"/>
      <c r="BB432" s="213"/>
      <c r="BC432" s="213"/>
      <c r="BD432" s="213"/>
      <c r="BE432" s="213"/>
      <c r="BF432" s="213"/>
      <c r="BG432" s="213"/>
      <c r="BH432" s="213"/>
    </row>
    <row r="433" spans="1:60" outlineLevel="1" x14ac:dyDescent="0.2">
      <c r="A433" s="220"/>
      <c r="B433" s="221"/>
      <c r="C433" s="247" t="s">
        <v>597</v>
      </c>
      <c r="D433" s="240"/>
      <c r="E433" s="240"/>
      <c r="F433" s="240"/>
      <c r="G433" s="240"/>
      <c r="H433" s="223"/>
      <c r="I433" s="223"/>
      <c r="J433" s="223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23"/>
      <c r="Y433" s="213"/>
      <c r="Z433" s="213"/>
      <c r="AA433" s="213"/>
      <c r="AB433" s="213"/>
      <c r="AC433" s="213"/>
      <c r="AD433" s="213"/>
      <c r="AE433" s="213"/>
      <c r="AF433" s="213"/>
      <c r="AG433" s="213" t="s">
        <v>159</v>
      </c>
      <c r="AH433" s="213"/>
      <c r="AI433" s="213"/>
      <c r="AJ433" s="213"/>
      <c r="AK433" s="213"/>
      <c r="AL433" s="213"/>
      <c r="AM433" s="213"/>
      <c r="AN433" s="213"/>
      <c r="AO433" s="213"/>
      <c r="AP433" s="213"/>
      <c r="AQ433" s="213"/>
      <c r="AR433" s="213"/>
      <c r="AS433" s="213"/>
      <c r="AT433" s="213"/>
      <c r="AU433" s="213"/>
      <c r="AV433" s="213"/>
      <c r="AW433" s="213"/>
      <c r="AX433" s="213"/>
      <c r="AY433" s="213"/>
      <c r="AZ433" s="213"/>
      <c r="BA433" s="213"/>
      <c r="BB433" s="213"/>
      <c r="BC433" s="213"/>
      <c r="BD433" s="213"/>
      <c r="BE433" s="213"/>
      <c r="BF433" s="213"/>
      <c r="BG433" s="213"/>
      <c r="BH433" s="213"/>
    </row>
    <row r="434" spans="1:60" outlineLevel="1" x14ac:dyDescent="0.2">
      <c r="A434" s="220"/>
      <c r="B434" s="221"/>
      <c r="C434" s="257" t="s">
        <v>300</v>
      </c>
      <c r="D434" s="253"/>
      <c r="E434" s="254"/>
      <c r="F434" s="223"/>
      <c r="G434" s="223"/>
      <c r="H434" s="223"/>
      <c r="I434" s="223"/>
      <c r="J434" s="223"/>
      <c r="K434" s="223"/>
      <c r="L434" s="223"/>
      <c r="M434" s="223"/>
      <c r="N434" s="223"/>
      <c r="O434" s="223"/>
      <c r="P434" s="223"/>
      <c r="Q434" s="223"/>
      <c r="R434" s="223"/>
      <c r="S434" s="223"/>
      <c r="T434" s="223"/>
      <c r="U434" s="223"/>
      <c r="V434" s="223"/>
      <c r="W434" s="223"/>
      <c r="X434" s="223"/>
      <c r="Y434" s="213"/>
      <c r="Z434" s="213"/>
      <c r="AA434" s="213"/>
      <c r="AB434" s="213"/>
      <c r="AC434" s="213"/>
      <c r="AD434" s="213"/>
      <c r="AE434" s="213"/>
      <c r="AF434" s="213"/>
      <c r="AG434" s="213" t="s">
        <v>209</v>
      </c>
      <c r="AH434" s="213">
        <v>0</v>
      </c>
      <c r="AI434" s="213"/>
      <c r="AJ434" s="213"/>
      <c r="AK434" s="213"/>
      <c r="AL434" s="213"/>
      <c r="AM434" s="213"/>
      <c r="AN434" s="213"/>
      <c r="AO434" s="213"/>
      <c r="AP434" s="213"/>
      <c r="AQ434" s="213"/>
      <c r="AR434" s="213"/>
      <c r="AS434" s="213"/>
      <c r="AT434" s="213"/>
      <c r="AU434" s="213"/>
      <c r="AV434" s="213"/>
      <c r="AW434" s="213"/>
      <c r="AX434" s="213"/>
      <c r="AY434" s="213"/>
      <c r="AZ434" s="213"/>
      <c r="BA434" s="213"/>
      <c r="BB434" s="213"/>
      <c r="BC434" s="213"/>
      <c r="BD434" s="213"/>
      <c r="BE434" s="213"/>
      <c r="BF434" s="213"/>
      <c r="BG434" s="213"/>
      <c r="BH434" s="213"/>
    </row>
    <row r="435" spans="1:60" outlineLevel="1" x14ac:dyDescent="0.2">
      <c r="A435" s="220"/>
      <c r="B435" s="221"/>
      <c r="C435" s="257" t="s">
        <v>598</v>
      </c>
      <c r="D435" s="253"/>
      <c r="E435" s="254">
        <v>68.671999999999997</v>
      </c>
      <c r="F435" s="223"/>
      <c r="G435" s="223"/>
      <c r="H435" s="223"/>
      <c r="I435" s="223"/>
      <c r="J435" s="223"/>
      <c r="K435" s="223"/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3"/>
      <c r="W435" s="223"/>
      <c r="X435" s="223"/>
      <c r="Y435" s="213"/>
      <c r="Z435" s="213"/>
      <c r="AA435" s="213"/>
      <c r="AB435" s="213"/>
      <c r="AC435" s="213"/>
      <c r="AD435" s="213"/>
      <c r="AE435" s="213"/>
      <c r="AF435" s="213"/>
      <c r="AG435" s="213" t="s">
        <v>209</v>
      </c>
      <c r="AH435" s="213">
        <v>0</v>
      </c>
      <c r="AI435" s="213"/>
      <c r="AJ435" s="213"/>
      <c r="AK435" s="213"/>
      <c r="AL435" s="213"/>
      <c r="AM435" s="213"/>
      <c r="AN435" s="213"/>
      <c r="AO435" s="213"/>
      <c r="AP435" s="213"/>
      <c r="AQ435" s="213"/>
      <c r="AR435" s="213"/>
      <c r="AS435" s="213"/>
      <c r="AT435" s="213"/>
      <c r="AU435" s="213"/>
      <c r="AV435" s="213"/>
      <c r="AW435" s="213"/>
      <c r="AX435" s="213"/>
      <c r="AY435" s="213"/>
      <c r="AZ435" s="213"/>
      <c r="BA435" s="213"/>
      <c r="BB435" s="213"/>
      <c r="BC435" s="213"/>
      <c r="BD435" s="213"/>
      <c r="BE435" s="213"/>
      <c r="BF435" s="213"/>
      <c r="BG435" s="213"/>
      <c r="BH435" s="213"/>
    </row>
    <row r="436" spans="1:60" outlineLevel="1" x14ac:dyDescent="0.2">
      <c r="A436" s="220"/>
      <c r="B436" s="221"/>
      <c r="C436" s="257" t="s">
        <v>599</v>
      </c>
      <c r="D436" s="253"/>
      <c r="E436" s="254"/>
      <c r="F436" s="223"/>
      <c r="G436" s="223"/>
      <c r="H436" s="223"/>
      <c r="I436" s="223"/>
      <c r="J436" s="223"/>
      <c r="K436" s="223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  <c r="X436" s="223"/>
      <c r="Y436" s="213"/>
      <c r="Z436" s="213"/>
      <c r="AA436" s="213"/>
      <c r="AB436" s="213"/>
      <c r="AC436" s="213"/>
      <c r="AD436" s="213"/>
      <c r="AE436" s="213"/>
      <c r="AF436" s="213"/>
      <c r="AG436" s="213" t="s">
        <v>209</v>
      </c>
      <c r="AH436" s="213">
        <v>0</v>
      </c>
      <c r="AI436" s="213"/>
      <c r="AJ436" s="213"/>
      <c r="AK436" s="213"/>
      <c r="AL436" s="213"/>
      <c r="AM436" s="213"/>
      <c r="AN436" s="213"/>
      <c r="AO436" s="213"/>
      <c r="AP436" s="213"/>
      <c r="AQ436" s="213"/>
      <c r="AR436" s="213"/>
      <c r="AS436" s="213"/>
      <c r="AT436" s="213"/>
      <c r="AU436" s="213"/>
      <c r="AV436" s="213"/>
      <c r="AW436" s="213"/>
      <c r="AX436" s="213"/>
      <c r="AY436" s="213"/>
      <c r="AZ436" s="213"/>
      <c r="BA436" s="213"/>
      <c r="BB436" s="213"/>
      <c r="BC436" s="213"/>
      <c r="BD436" s="213"/>
      <c r="BE436" s="213"/>
      <c r="BF436" s="213"/>
      <c r="BG436" s="213"/>
      <c r="BH436" s="213"/>
    </row>
    <row r="437" spans="1:60" outlineLevel="1" x14ac:dyDescent="0.2">
      <c r="A437" s="220"/>
      <c r="B437" s="221"/>
      <c r="C437" s="257" t="s">
        <v>600</v>
      </c>
      <c r="D437" s="253"/>
      <c r="E437" s="254">
        <v>19.2</v>
      </c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13"/>
      <c r="Z437" s="213"/>
      <c r="AA437" s="213"/>
      <c r="AB437" s="213"/>
      <c r="AC437" s="213"/>
      <c r="AD437" s="213"/>
      <c r="AE437" s="213"/>
      <c r="AF437" s="213"/>
      <c r="AG437" s="213" t="s">
        <v>209</v>
      </c>
      <c r="AH437" s="213">
        <v>0</v>
      </c>
      <c r="AI437" s="213"/>
      <c r="AJ437" s="213"/>
      <c r="AK437" s="213"/>
      <c r="AL437" s="213"/>
      <c r="AM437" s="213"/>
      <c r="AN437" s="213"/>
      <c r="AO437" s="213"/>
      <c r="AP437" s="213"/>
      <c r="AQ437" s="213"/>
      <c r="AR437" s="213"/>
      <c r="AS437" s="213"/>
      <c r="AT437" s="213"/>
      <c r="AU437" s="213"/>
      <c r="AV437" s="213"/>
      <c r="AW437" s="213"/>
      <c r="AX437" s="213"/>
      <c r="AY437" s="213"/>
      <c r="AZ437" s="213"/>
      <c r="BA437" s="213"/>
      <c r="BB437" s="213"/>
      <c r="BC437" s="213"/>
      <c r="BD437" s="213"/>
      <c r="BE437" s="213"/>
      <c r="BF437" s="213"/>
      <c r="BG437" s="213"/>
      <c r="BH437" s="213"/>
    </row>
    <row r="438" spans="1:60" outlineLevel="1" x14ac:dyDescent="0.2">
      <c r="A438" s="220"/>
      <c r="B438" s="221"/>
      <c r="C438" s="257" t="s">
        <v>593</v>
      </c>
      <c r="D438" s="253"/>
      <c r="E438" s="254">
        <v>29.085000000000001</v>
      </c>
      <c r="F438" s="223"/>
      <c r="G438" s="223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13"/>
      <c r="Z438" s="213"/>
      <c r="AA438" s="213"/>
      <c r="AB438" s="213"/>
      <c r="AC438" s="213"/>
      <c r="AD438" s="213"/>
      <c r="AE438" s="213"/>
      <c r="AF438" s="213"/>
      <c r="AG438" s="213" t="s">
        <v>209</v>
      </c>
      <c r="AH438" s="213">
        <v>0</v>
      </c>
      <c r="AI438" s="213"/>
      <c r="AJ438" s="213"/>
      <c r="AK438" s="213"/>
      <c r="AL438" s="213"/>
      <c r="AM438" s="213"/>
      <c r="AN438" s="213"/>
      <c r="AO438" s="213"/>
      <c r="AP438" s="213"/>
      <c r="AQ438" s="213"/>
      <c r="AR438" s="213"/>
      <c r="AS438" s="213"/>
      <c r="AT438" s="213"/>
      <c r="AU438" s="213"/>
      <c r="AV438" s="213"/>
      <c r="AW438" s="213"/>
      <c r="AX438" s="213"/>
      <c r="AY438" s="213"/>
      <c r="AZ438" s="213"/>
      <c r="BA438" s="213"/>
      <c r="BB438" s="213"/>
      <c r="BC438" s="213"/>
      <c r="BD438" s="213"/>
      <c r="BE438" s="213"/>
      <c r="BF438" s="213"/>
      <c r="BG438" s="213"/>
      <c r="BH438" s="213"/>
    </row>
    <row r="439" spans="1:60" outlineLevel="1" x14ac:dyDescent="0.2">
      <c r="A439" s="220"/>
      <c r="B439" s="221"/>
      <c r="C439" s="257" t="s">
        <v>594</v>
      </c>
      <c r="D439" s="253"/>
      <c r="E439" s="254">
        <v>39.200000000000003</v>
      </c>
      <c r="F439" s="223"/>
      <c r="G439" s="223"/>
      <c r="H439" s="223"/>
      <c r="I439" s="223"/>
      <c r="J439" s="223"/>
      <c r="K439" s="223"/>
      <c r="L439" s="223"/>
      <c r="M439" s="223"/>
      <c r="N439" s="223"/>
      <c r="O439" s="223"/>
      <c r="P439" s="223"/>
      <c r="Q439" s="223"/>
      <c r="R439" s="223"/>
      <c r="S439" s="223"/>
      <c r="T439" s="223"/>
      <c r="U439" s="223"/>
      <c r="V439" s="223"/>
      <c r="W439" s="223"/>
      <c r="X439" s="223"/>
      <c r="Y439" s="213"/>
      <c r="Z439" s="213"/>
      <c r="AA439" s="213"/>
      <c r="AB439" s="213"/>
      <c r="AC439" s="213"/>
      <c r="AD439" s="213"/>
      <c r="AE439" s="213"/>
      <c r="AF439" s="213"/>
      <c r="AG439" s="213" t="s">
        <v>209</v>
      </c>
      <c r="AH439" s="213">
        <v>0</v>
      </c>
      <c r="AI439" s="213"/>
      <c r="AJ439" s="213"/>
      <c r="AK439" s="213"/>
      <c r="AL439" s="213"/>
      <c r="AM439" s="213"/>
      <c r="AN439" s="213"/>
      <c r="AO439" s="213"/>
      <c r="AP439" s="213"/>
      <c r="AQ439" s="213"/>
      <c r="AR439" s="213"/>
      <c r="AS439" s="213"/>
      <c r="AT439" s="213"/>
      <c r="AU439" s="213"/>
      <c r="AV439" s="213"/>
      <c r="AW439" s="213"/>
      <c r="AX439" s="213"/>
      <c r="AY439" s="213"/>
      <c r="AZ439" s="213"/>
      <c r="BA439" s="213"/>
      <c r="BB439" s="213"/>
      <c r="BC439" s="213"/>
      <c r="BD439" s="213"/>
      <c r="BE439" s="213"/>
      <c r="BF439" s="213"/>
      <c r="BG439" s="213"/>
      <c r="BH439" s="213"/>
    </row>
    <row r="440" spans="1:60" outlineLevel="1" x14ac:dyDescent="0.2">
      <c r="A440" s="220"/>
      <c r="B440" s="221"/>
      <c r="C440" s="249"/>
      <c r="D440" s="243"/>
      <c r="E440" s="243"/>
      <c r="F440" s="243"/>
      <c r="G440" s="243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3"/>
      <c r="Y440" s="213"/>
      <c r="Z440" s="213"/>
      <c r="AA440" s="213"/>
      <c r="AB440" s="213"/>
      <c r="AC440" s="213"/>
      <c r="AD440" s="213"/>
      <c r="AE440" s="213"/>
      <c r="AF440" s="213"/>
      <c r="AG440" s="213" t="s">
        <v>163</v>
      </c>
      <c r="AH440" s="213"/>
      <c r="AI440" s="213"/>
      <c r="AJ440" s="213"/>
      <c r="AK440" s="213"/>
      <c r="AL440" s="213"/>
      <c r="AM440" s="213"/>
      <c r="AN440" s="213"/>
      <c r="AO440" s="213"/>
      <c r="AP440" s="213"/>
      <c r="AQ440" s="213"/>
      <c r="AR440" s="213"/>
      <c r="AS440" s="213"/>
      <c r="AT440" s="213"/>
      <c r="AU440" s="213"/>
      <c r="AV440" s="213"/>
      <c r="AW440" s="213"/>
      <c r="AX440" s="213"/>
      <c r="AY440" s="213"/>
      <c r="AZ440" s="213"/>
      <c r="BA440" s="213"/>
      <c r="BB440" s="213"/>
      <c r="BC440" s="213"/>
      <c r="BD440" s="213"/>
      <c r="BE440" s="213"/>
      <c r="BF440" s="213"/>
      <c r="BG440" s="213"/>
      <c r="BH440" s="213"/>
    </row>
    <row r="441" spans="1:60" outlineLevel="1" x14ac:dyDescent="0.2">
      <c r="A441" s="232">
        <v>89</v>
      </c>
      <c r="B441" s="233" t="s">
        <v>601</v>
      </c>
      <c r="C441" s="246" t="s">
        <v>602</v>
      </c>
      <c r="D441" s="234" t="s">
        <v>206</v>
      </c>
      <c r="E441" s="235">
        <v>87.484999999999999</v>
      </c>
      <c r="F441" s="236"/>
      <c r="G441" s="237">
        <f>ROUND(E441*F441,2)</f>
        <v>0</v>
      </c>
      <c r="H441" s="236"/>
      <c r="I441" s="237">
        <f>ROUND(E441*H441,2)</f>
        <v>0</v>
      </c>
      <c r="J441" s="236"/>
      <c r="K441" s="237">
        <f>ROUND(E441*J441,2)</f>
        <v>0</v>
      </c>
      <c r="L441" s="237">
        <v>21</v>
      </c>
      <c r="M441" s="237">
        <f>G441*(1+L441/100)</f>
        <v>0</v>
      </c>
      <c r="N441" s="237">
        <v>1.0000000000000001E-5</v>
      </c>
      <c r="O441" s="237">
        <f>ROUND(E441*N441,2)</f>
        <v>0</v>
      </c>
      <c r="P441" s="237">
        <v>0</v>
      </c>
      <c r="Q441" s="237">
        <f>ROUND(E441*P441,2)</f>
        <v>0</v>
      </c>
      <c r="R441" s="237" t="s">
        <v>585</v>
      </c>
      <c r="S441" s="237" t="s">
        <v>154</v>
      </c>
      <c r="T441" s="238" t="s">
        <v>154</v>
      </c>
      <c r="U441" s="223">
        <v>4.4999999999999998E-2</v>
      </c>
      <c r="V441" s="223">
        <f>ROUND(E441*U441,2)</f>
        <v>3.94</v>
      </c>
      <c r="W441" s="223"/>
      <c r="X441" s="223" t="s">
        <v>186</v>
      </c>
      <c r="Y441" s="213"/>
      <c r="Z441" s="213"/>
      <c r="AA441" s="213"/>
      <c r="AB441" s="213"/>
      <c r="AC441" s="213"/>
      <c r="AD441" s="213"/>
      <c r="AE441" s="213"/>
      <c r="AF441" s="213"/>
      <c r="AG441" s="213" t="s">
        <v>462</v>
      </c>
      <c r="AH441" s="213"/>
      <c r="AI441" s="213"/>
      <c r="AJ441" s="213"/>
      <c r="AK441" s="213"/>
      <c r="AL441" s="213"/>
      <c r="AM441" s="213"/>
      <c r="AN441" s="213"/>
      <c r="AO441" s="213"/>
      <c r="AP441" s="213"/>
      <c r="AQ441" s="213"/>
      <c r="AR441" s="213"/>
      <c r="AS441" s="213"/>
      <c r="AT441" s="213"/>
      <c r="AU441" s="213"/>
      <c r="AV441" s="213"/>
      <c r="AW441" s="213"/>
      <c r="AX441" s="213"/>
      <c r="AY441" s="213"/>
      <c r="AZ441" s="213"/>
      <c r="BA441" s="213"/>
      <c r="BB441" s="213"/>
      <c r="BC441" s="213"/>
      <c r="BD441" s="213"/>
      <c r="BE441" s="213"/>
      <c r="BF441" s="213"/>
      <c r="BG441" s="213"/>
      <c r="BH441" s="213"/>
    </row>
    <row r="442" spans="1:60" outlineLevel="1" x14ac:dyDescent="0.2">
      <c r="A442" s="220"/>
      <c r="B442" s="221"/>
      <c r="C442" s="247" t="s">
        <v>597</v>
      </c>
      <c r="D442" s="240"/>
      <c r="E442" s="240"/>
      <c r="F442" s="240"/>
      <c r="G442" s="240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  <c r="X442" s="223"/>
      <c r="Y442" s="213"/>
      <c r="Z442" s="213"/>
      <c r="AA442" s="213"/>
      <c r="AB442" s="213"/>
      <c r="AC442" s="213"/>
      <c r="AD442" s="213"/>
      <c r="AE442" s="213"/>
      <c r="AF442" s="213"/>
      <c r="AG442" s="213" t="s">
        <v>159</v>
      </c>
      <c r="AH442" s="213"/>
      <c r="AI442" s="213"/>
      <c r="AJ442" s="213"/>
      <c r="AK442" s="213"/>
      <c r="AL442" s="213"/>
      <c r="AM442" s="213"/>
      <c r="AN442" s="213"/>
      <c r="AO442" s="213"/>
      <c r="AP442" s="213"/>
      <c r="AQ442" s="213"/>
      <c r="AR442" s="213"/>
      <c r="AS442" s="213"/>
      <c r="AT442" s="213"/>
      <c r="AU442" s="213"/>
      <c r="AV442" s="213"/>
      <c r="AW442" s="213"/>
      <c r="AX442" s="213"/>
      <c r="AY442" s="213"/>
      <c r="AZ442" s="213"/>
      <c r="BA442" s="213"/>
      <c r="BB442" s="213"/>
      <c r="BC442" s="213"/>
      <c r="BD442" s="213"/>
      <c r="BE442" s="213"/>
      <c r="BF442" s="213"/>
      <c r="BG442" s="213"/>
      <c r="BH442" s="213"/>
    </row>
    <row r="443" spans="1:60" outlineLevel="1" x14ac:dyDescent="0.2">
      <c r="A443" s="220"/>
      <c r="B443" s="221"/>
      <c r="C443" s="257" t="s">
        <v>600</v>
      </c>
      <c r="D443" s="253"/>
      <c r="E443" s="254">
        <v>19.2</v>
      </c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223"/>
      <c r="Y443" s="213"/>
      <c r="Z443" s="213"/>
      <c r="AA443" s="213"/>
      <c r="AB443" s="213"/>
      <c r="AC443" s="213"/>
      <c r="AD443" s="213"/>
      <c r="AE443" s="213"/>
      <c r="AF443" s="213"/>
      <c r="AG443" s="213" t="s">
        <v>209</v>
      </c>
      <c r="AH443" s="213">
        <v>0</v>
      </c>
      <c r="AI443" s="213"/>
      <c r="AJ443" s="213"/>
      <c r="AK443" s="213"/>
      <c r="AL443" s="213"/>
      <c r="AM443" s="213"/>
      <c r="AN443" s="213"/>
      <c r="AO443" s="213"/>
      <c r="AP443" s="213"/>
      <c r="AQ443" s="213"/>
      <c r="AR443" s="213"/>
      <c r="AS443" s="213"/>
      <c r="AT443" s="213"/>
      <c r="AU443" s="213"/>
      <c r="AV443" s="213"/>
      <c r="AW443" s="213"/>
      <c r="AX443" s="213"/>
      <c r="AY443" s="213"/>
      <c r="AZ443" s="213"/>
      <c r="BA443" s="213"/>
      <c r="BB443" s="213"/>
      <c r="BC443" s="213"/>
      <c r="BD443" s="213"/>
      <c r="BE443" s="213"/>
      <c r="BF443" s="213"/>
      <c r="BG443" s="213"/>
      <c r="BH443" s="213"/>
    </row>
    <row r="444" spans="1:60" outlineLevel="1" x14ac:dyDescent="0.2">
      <c r="A444" s="220"/>
      <c r="B444" s="221"/>
      <c r="C444" s="257" t="s">
        <v>593</v>
      </c>
      <c r="D444" s="253"/>
      <c r="E444" s="254">
        <v>29.09</v>
      </c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3"/>
      <c r="Y444" s="213"/>
      <c r="Z444" s="213"/>
      <c r="AA444" s="213"/>
      <c r="AB444" s="213"/>
      <c r="AC444" s="213"/>
      <c r="AD444" s="213"/>
      <c r="AE444" s="213"/>
      <c r="AF444" s="213"/>
      <c r="AG444" s="213" t="s">
        <v>209</v>
      </c>
      <c r="AH444" s="213">
        <v>0</v>
      </c>
      <c r="AI444" s="213"/>
      <c r="AJ444" s="213"/>
      <c r="AK444" s="213"/>
      <c r="AL444" s="213"/>
      <c r="AM444" s="213"/>
      <c r="AN444" s="213"/>
      <c r="AO444" s="213"/>
      <c r="AP444" s="213"/>
      <c r="AQ444" s="213"/>
      <c r="AR444" s="213"/>
      <c r="AS444" s="213"/>
      <c r="AT444" s="213"/>
      <c r="AU444" s="213"/>
      <c r="AV444" s="213"/>
      <c r="AW444" s="213"/>
      <c r="AX444" s="213"/>
      <c r="AY444" s="213"/>
      <c r="AZ444" s="213"/>
      <c r="BA444" s="213"/>
      <c r="BB444" s="213"/>
      <c r="BC444" s="213"/>
      <c r="BD444" s="213"/>
      <c r="BE444" s="213"/>
      <c r="BF444" s="213"/>
      <c r="BG444" s="213"/>
      <c r="BH444" s="213"/>
    </row>
    <row r="445" spans="1:60" outlineLevel="1" x14ac:dyDescent="0.2">
      <c r="A445" s="220"/>
      <c r="B445" s="221"/>
      <c r="C445" s="257" t="s">
        <v>594</v>
      </c>
      <c r="D445" s="253"/>
      <c r="E445" s="254">
        <v>39.200000000000003</v>
      </c>
      <c r="F445" s="223"/>
      <c r="G445" s="223"/>
      <c r="H445" s="223"/>
      <c r="I445" s="223"/>
      <c r="J445" s="223"/>
      <c r="K445" s="223"/>
      <c r="L445" s="223"/>
      <c r="M445" s="223"/>
      <c r="N445" s="223"/>
      <c r="O445" s="223"/>
      <c r="P445" s="223"/>
      <c r="Q445" s="223"/>
      <c r="R445" s="223"/>
      <c r="S445" s="223"/>
      <c r="T445" s="223"/>
      <c r="U445" s="223"/>
      <c r="V445" s="223"/>
      <c r="W445" s="223"/>
      <c r="X445" s="223"/>
      <c r="Y445" s="213"/>
      <c r="Z445" s="213"/>
      <c r="AA445" s="213"/>
      <c r="AB445" s="213"/>
      <c r="AC445" s="213"/>
      <c r="AD445" s="213"/>
      <c r="AE445" s="213"/>
      <c r="AF445" s="213"/>
      <c r="AG445" s="213" t="s">
        <v>209</v>
      </c>
      <c r="AH445" s="213">
        <v>0</v>
      </c>
      <c r="AI445" s="213"/>
      <c r="AJ445" s="213"/>
      <c r="AK445" s="213"/>
      <c r="AL445" s="213"/>
      <c r="AM445" s="213"/>
      <c r="AN445" s="213"/>
      <c r="AO445" s="213"/>
      <c r="AP445" s="213"/>
      <c r="AQ445" s="213"/>
      <c r="AR445" s="213"/>
      <c r="AS445" s="213"/>
      <c r="AT445" s="213"/>
      <c r="AU445" s="213"/>
      <c r="AV445" s="213"/>
      <c r="AW445" s="213"/>
      <c r="AX445" s="213"/>
      <c r="AY445" s="213"/>
      <c r="AZ445" s="213"/>
      <c r="BA445" s="213"/>
      <c r="BB445" s="213"/>
      <c r="BC445" s="213"/>
      <c r="BD445" s="213"/>
      <c r="BE445" s="213"/>
      <c r="BF445" s="213"/>
      <c r="BG445" s="213"/>
      <c r="BH445" s="213"/>
    </row>
    <row r="446" spans="1:60" outlineLevel="1" x14ac:dyDescent="0.2">
      <c r="A446" s="220"/>
      <c r="B446" s="221"/>
      <c r="C446" s="249"/>
      <c r="D446" s="243"/>
      <c r="E446" s="243"/>
      <c r="F446" s="243"/>
      <c r="G446" s="243"/>
      <c r="H446" s="223"/>
      <c r="I446" s="223"/>
      <c r="J446" s="223"/>
      <c r="K446" s="223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3"/>
      <c r="W446" s="223"/>
      <c r="X446" s="223"/>
      <c r="Y446" s="213"/>
      <c r="Z446" s="213"/>
      <c r="AA446" s="213"/>
      <c r="AB446" s="213"/>
      <c r="AC446" s="213"/>
      <c r="AD446" s="213"/>
      <c r="AE446" s="213"/>
      <c r="AF446" s="213"/>
      <c r="AG446" s="213" t="s">
        <v>163</v>
      </c>
      <c r="AH446" s="213"/>
      <c r="AI446" s="213"/>
      <c r="AJ446" s="213"/>
      <c r="AK446" s="213"/>
      <c r="AL446" s="213"/>
      <c r="AM446" s="213"/>
      <c r="AN446" s="213"/>
      <c r="AO446" s="213"/>
      <c r="AP446" s="213"/>
      <c r="AQ446" s="213"/>
      <c r="AR446" s="213"/>
      <c r="AS446" s="213"/>
      <c r="AT446" s="213"/>
      <c r="AU446" s="213"/>
      <c r="AV446" s="213"/>
      <c r="AW446" s="213"/>
      <c r="AX446" s="213"/>
      <c r="AY446" s="213"/>
      <c r="AZ446" s="213"/>
      <c r="BA446" s="213"/>
      <c r="BB446" s="213"/>
      <c r="BC446" s="213"/>
      <c r="BD446" s="213"/>
      <c r="BE446" s="213"/>
      <c r="BF446" s="213"/>
      <c r="BG446" s="213"/>
      <c r="BH446" s="213"/>
    </row>
    <row r="447" spans="1:60" x14ac:dyDescent="0.2">
      <c r="A447" s="226" t="s">
        <v>149</v>
      </c>
      <c r="B447" s="227" t="s">
        <v>111</v>
      </c>
      <c r="C447" s="245" t="s">
        <v>112</v>
      </c>
      <c r="D447" s="228"/>
      <c r="E447" s="229"/>
      <c r="F447" s="230"/>
      <c r="G447" s="230">
        <f>SUMIF(AG448:AG457,"&lt;&gt;NOR",G448:G457)</f>
        <v>0</v>
      </c>
      <c r="H447" s="230"/>
      <c r="I447" s="230">
        <f>SUM(I448:I457)</f>
        <v>0</v>
      </c>
      <c r="J447" s="230"/>
      <c r="K447" s="230">
        <f>SUM(K448:K457)</f>
        <v>0</v>
      </c>
      <c r="L447" s="230"/>
      <c r="M447" s="230">
        <f>SUM(M448:M457)</f>
        <v>0</v>
      </c>
      <c r="N447" s="230"/>
      <c r="O447" s="230">
        <f>SUM(O448:O457)</f>
        <v>0.49</v>
      </c>
      <c r="P447" s="230"/>
      <c r="Q447" s="230">
        <f>SUM(Q448:Q457)</f>
        <v>0</v>
      </c>
      <c r="R447" s="230"/>
      <c r="S447" s="230"/>
      <c r="T447" s="231"/>
      <c r="U447" s="225"/>
      <c r="V447" s="225">
        <f>SUM(V448:V457)</f>
        <v>183.63</v>
      </c>
      <c r="W447" s="225"/>
      <c r="X447" s="225"/>
      <c r="AG447" t="s">
        <v>150</v>
      </c>
    </row>
    <row r="448" spans="1:60" outlineLevel="1" x14ac:dyDescent="0.2">
      <c r="A448" s="232">
        <v>90</v>
      </c>
      <c r="B448" s="233" t="s">
        <v>603</v>
      </c>
      <c r="C448" s="246" t="s">
        <v>604</v>
      </c>
      <c r="D448" s="234" t="s">
        <v>206</v>
      </c>
      <c r="E448" s="235">
        <v>1311.6079999999999</v>
      </c>
      <c r="F448" s="236"/>
      <c r="G448" s="237">
        <f>ROUND(E448*F448,2)</f>
        <v>0</v>
      </c>
      <c r="H448" s="236"/>
      <c r="I448" s="237">
        <f>ROUND(E448*H448,2)</f>
        <v>0</v>
      </c>
      <c r="J448" s="236"/>
      <c r="K448" s="237">
        <f>ROUND(E448*J448,2)</f>
        <v>0</v>
      </c>
      <c r="L448" s="237">
        <v>21</v>
      </c>
      <c r="M448" s="237">
        <f>G448*(1+L448/100)</f>
        <v>0</v>
      </c>
      <c r="N448" s="237">
        <v>5.0000000000000002E-5</v>
      </c>
      <c r="O448" s="237">
        <f>ROUND(E448*N448,2)</f>
        <v>7.0000000000000007E-2</v>
      </c>
      <c r="P448" s="237">
        <v>0</v>
      </c>
      <c r="Q448" s="237">
        <f>ROUND(E448*P448,2)</f>
        <v>0</v>
      </c>
      <c r="R448" s="237" t="s">
        <v>605</v>
      </c>
      <c r="S448" s="237" t="s">
        <v>154</v>
      </c>
      <c r="T448" s="238" t="s">
        <v>154</v>
      </c>
      <c r="U448" s="223">
        <v>0.03</v>
      </c>
      <c r="V448" s="223">
        <f>ROUND(E448*U448,2)</f>
        <v>39.35</v>
      </c>
      <c r="W448" s="223"/>
      <c r="X448" s="223" t="s">
        <v>186</v>
      </c>
      <c r="Y448" s="213"/>
      <c r="Z448" s="213"/>
      <c r="AA448" s="213"/>
      <c r="AB448" s="213"/>
      <c r="AC448" s="213"/>
      <c r="AD448" s="213"/>
      <c r="AE448" s="213"/>
      <c r="AF448" s="213"/>
      <c r="AG448" s="213" t="s">
        <v>462</v>
      </c>
      <c r="AH448" s="213"/>
      <c r="AI448" s="213"/>
      <c r="AJ448" s="213"/>
      <c r="AK448" s="213"/>
      <c r="AL448" s="213"/>
      <c r="AM448" s="213"/>
      <c r="AN448" s="213"/>
      <c r="AO448" s="213"/>
      <c r="AP448" s="213"/>
      <c r="AQ448" s="213"/>
      <c r="AR448" s="213"/>
      <c r="AS448" s="213"/>
      <c r="AT448" s="213"/>
      <c r="AU448" s="213"/>
      <c r="AV448" s="213"/>
      <c r="AW448" s="213"/>
      <c r="AX448" s="213"/>
      <c r="AY448" s="213"/>
      <c r="AZ448" s="213"/>
      <c r="BA448" s="213"/>
      <c r="BB448" s="213"/>
      <c r="BC448" s="213"/>
      <c r="BD448" s="213"/>
      <c r="BE448" s="213"/>
      <c r="BF448" s="213"/>
      <c r="BG448" s="213"/>
      <c r="BH448" s="213"/>
    </row>
    <row r="449" spans="1:60" outlineLevel="1" x14ac:dyDescent="0.2">
      <c r="A449" s="220"/>
      <c r="B449" s="221"/>
      <c r="C449" s="257" t="s">
        <v>606</v>
      </c>
      <c r="D449" s="253"/>
      <c r="E449" s="254"/>
      <c r="F449" s="223"/>
      <c r="G449" s="223"/>
      <c r="H449" s="223"/>
      <c r="I449" s="223"/>
      <c r="J449" s="223"/>
      <c r="K449" s="223"/>
      <c r="L449" s="223"/>
      <c r="M449" s="223"/>
      <c r="N449" s="223"/>
      <c r="O449" s="223"/>
      <c r="P449" s="223"/>
      <c r="Q449" s="223"/>
      <c r="R449" s="223"/>
      <c r="S449" s="223"/>
      <c r="T449" s="223"/>
      <c r="U449" s="223"/>
      <c r="V449" s="223"/>
      <c r="W449" s="223"/>
      <c r="X449" s="223"/>
      <c r="Y449" s="213"/>
      <c r="Z449" s="213"/>
      <c r="AA449" s="213"/>
      <c r="AB449" s="213"/>
      <c r="AC449" s="213"/>
      <c r="AD449" s="213"/>
      <c r="AE449" s="213"/>
      <c r="AF449" s="213"/>
      <c r="AG449" s="213" t="s">
        <v>209</v>
      </c>
      <c r="AH449" s="213">
        <v>0</v>
      </c>
      <c r="AI449" s="213"/>
      <c r="AJ449" s="213"/>
      <c r="AK449" s="213"/>
      <c r="AL449" s="213"/>
      <c r="AM449" s="213"/>
      <c r="AN449" s="213"/>
      <c r="AO449" s="213"/>
      <c r="AP449" s="213"/>
      <c r="AQ449" s="213"/>
      <c r="AR449" s="213"/>
      <c r="AS449" s="213"/>
      <c r="AT449" s="213"/>
      <c r="AU449" s="213"/>
      <c r="AV449" s="213"/>
      <c r="AW449" s="213"/>
      <c r="AX449" s="213"/>
      <c r="AY449" s="213"/>
      <c r="AZ449" s="213"/>
      <c r="BA449" s="213"/>
      <c r="BB449" s="213"/>
      <c r="BC449" s="213"/>
      <c r="BD449" s="213"/>
      <c r="BE449" s="213"/>
      <c r="BF449" s="213"/>
      <c r="BG449" s="213"/>
      <c r="BH449" s="213"/>
    </row>
    <row r="450" spans="1:60" outlineLevel="1" x14ac:dyDescent="0.2">
      <c r="A450" s="220"/>
      <c r="B450" s="221"/>
      <c r="C450" s="257" t="s">
        <v>607</v>
      </c>
      <c r="D450" s="253"/>
      <c r="E450" s="254">
        <v>646.346</v>
      </c>
      <c r="F450" s="223"/>
      <c r="G450" s="223"/>
      <c r="H450" s="223"/>
      <c r="I450" s="223"/>
      <c r="J450" s="223"/>
      <c r="K450" s="223"/>
      <c r="L450" s="223"/>
      <c r="M450" s="223"/>
      <c r="N450" s="223"/>
      <c r="O450" s="223"/>
      <c r="P450" s="223"/>
      <c r="Q450" s="223"/>
      <c r="R450" s="223"/>
      <c r="S450" s="223"/>
      <c r="T450" s="223"/>
      <c r="U450" s="223"/>
      <c r="V450" s="223"/>
      <c r="W450" s="223"/>
      <c r="X450" s="223"/>
      <c r="Y450" s="213"/>
      <c r="Z450" s="213"/>
      <c r="AA450" s="213"/>
      <c r="AB450" s="213"/>
      <c r="AC450" s="213"/>
      <c r="AD450" s="213"/>
      <c r="AE450" s="213"/>
      <c r="AF450" s="213"/>
      <c r="AG450" s="213" t="s">
        <v>209</v>
      </c>
      <c r="AH450" s="213">
        <v>0</v>
      </c>
      <c r="AI450" s="213"/>
      <c r="AJ450" s="213"/>
      <c r="AK450" s="213"/>
      <c r="AL450" s="213"/>
      <c r="AM450" s="213"/>
      <c r="AN450" s="213"/>
      <c r="AO450" s="213"/>
      <c r="AP450" s="213"/>
      <c r="AQ450" s="213"/>
      <c r="AR450" s="213"/>
      <c r="AS450" s="213"/>
      <c r="AT450" s="213"/>
      <c r="AU450" s="213"/>
      <c r="AV450" s="213"/>
      <c r="AW450" s="213"/>
      <c r="AX450" s="213"/>
      <c r="AY450" s="213"/>
      <c r="AZ450" s="213"/>
      <c r="BA450" s="213"/>
      <c r="BB450" s="213"/>
      <c r="BC450" s="213"/>
      <c r="BD450" s="213"/>
      <c r="BE450" s="213"/>
      <c r="BF450" s="213"/>
      <c r="BG450" s="213"/>
      <c r="BH450" s="213"/>
    </row>
    <row r="451" spans="1:60" outlineLevel="1" x14ac:dyDescent="0.2">
      <c r="A451" s="220"/>
      <c r="B451" s="221"/>
      <c r="C451" s="257" t="s">
        <v>608</v>
      </c>
      <c r="D451" s="253"/>
      <c r="E451" s="254">
        <v>665.26199999999994</v>
      </c>
      <c r="F451" s="223"/>
      <c r="G451" s="223"/>
      <c r="H451" s="223"/>
      <c r="I451" s="223"/>
      <c r="J451" s="223"/>
      <c r="K451" s="223"/>
      <c r="L451" s="223"/>
      <c r="M451" s="223"/>
      <c r="N451" s="223"/>
      <c r="O451" s="223"/>
      <c r="P451" s="223"/>
      <c r="Q451" s="223"/>
      <c r="R451" s="223"/>
      <c r="S451" s="223"/>
      <c r="T451" s="223"/>
      <c r="U451" s="223"/>
      <c r="V451" s="223"/>
      <c r="W451" s="223"/>
      <c r="X451" s="223"/>
      <c r="Y451" s="213"/>
      <c r="Z451" s="213"/>
      <c r="AA451" s="213"/>
      <c r="AB451" s="213"/>
      <c r="AC451" s="213"/>
      <c r="AD451" s="213"/>
      <c r="AE451" s="213"/>
      <c r="AF451" s="213"/>
      <c r="AG451" s="213" t="s">
        <v>209</v>
      </c>
      <c r="AH451" s="213">
        <v>0</v>
      </c>
      <c r="AI451" s="213"/>
      <c r="AJ451" s="213"/>
      <c r="AK451" s="213"/>
      <c r="AL451" s="213"/>
      <c r="AM451" s="213"/>
      <c r="AN451" s="213"/>
      <c r="AO451" s="213"/>
      <c r="AP451" s="213"/>
      <c r="AQ451" s="213"/>
      <c r="AR451" s="213"/>
      <c r="AS451" s="213"/>
      <c r="AT451" s="213"/>
      <c r="AU451" s="213"/>
      <c r="AV451" s="213"/>
      <c r="AW451" s="213"/>
      <c r="AX451" s="213"/>
      <c r="AY451" s="213"/>
      <c r="AZ451" s="213"/>
      <c r="BA451" s="213"/>
      <c r="BB451" s="213"/>
      <c r="BC451" s="213"/>
      <c r="BD451" s="213"/>
      <c r="BE451" s="213"/>
      <c r="BF451" s="213"/>
      <c r="BG451" s="213"/>
      <c r="BH451" s="213"/>
    </row>
    <row r="452" spans="1:60" outlineLevel="1" x14ac:dyDescent="0.2">
      <c r="A452" s="220"/>
      <c r="B452" s="221"/>
      <c r="C452" s="249"/>
      <c r="D452" s="243"/>
      <c r="E452" s="243"/>
      <c r="F452" s="243"/>
      <c r="G452" s="243"/>
      <c r="H452" s="223"/>
      <c r="I452" s="223"/>
      <c r="J452" s="223"/>
      <c r="K452" s="223"/>
      <c r="L452" s="223"/>
      <c r="M452" s="223"/>
      <c r="N452" s="223"/>
      <c r="O452" s="223"/>
      <c r="P452" s="223"/>
      <c r="Q452" s="223"/>
      <c r="R452" s="223"/>
      <c r="S452" s="223"/>
      <c r="T452" s="223"/>
      <c r="U452" s="223"/>
      <c r="V452" s="223"/>
      <c r="W452" s="223"/>
      <c r="X452" s="223"/>
      <c r="Y452" s="213"/>
      <c r="Z452" s="213"/>
      <c r="AA452" s="213"/>
      <c r="AB452" s="213"/>
      <c r="AC452" s="213"/>
      <c r="AD452" s="213"/>
      <c r="AE452" s="213"/>
      <c r="AF452" s="213"/>
      <c r="AG452" s="213" t="s">
        <v>163</v>
      </c>
      <c r="AH452" s="213"/>
      <c r="AI452" s="213"/>
      <c r="AJ452" s="213"/>
      <c r="AK452" s="213"/>
      <c r="AL452" s="213"/>
      <c r="AM452" s="213"/>
      <c r="AN452" s="213"/>
      <c r="AO452" s="213"/>
      <c r="AP452" s="213"/>
      <c r="AQ452" s="213"/>
      <c r="AR452" s="213"/>
      <c r="AS452" s="213"/>
      <c r="AT452" s="213"/>
      <c r="AU452" s="213"/>
      <c r="AV452" s="213"/>
      <c r="AW452" s="213"/>
      <c r="AX452" s="213"/>
      <c r="AY452" s="213"/>
      <c r="AZ452" s="213"/>
      <c r="BA452" s="213"/>
      <c r="BB452" s="213"/>
      <c r="BC452" s="213"/>
      <c r="BD452" s="213"/>
      <c r="BE452" s="213"/>
      <c r="BF452" s="213"/>
      <c r="BG452" s="213"/>
      <c r="BH452" s="213"/>
    </row>
    <row r="453" spans="1:60" outlineLevel="1" x14ac:dyDescent="0.2">
      <c r="A453" s="232">
        <v>91</v>
      </c>
      <c r="B453" s="233" t="s">
        <v>609</v>
      </c>
      <c r="C453" s="246" t="s">
        <v>610</v>
      </c>
      <c r="D453" s="234" t="s">
        <v>206</v>
      </c>
      <c r="E453" s="235">
        <v>1311.6079999999999</v>
      </c>
      <c r="F453" s="236"/>
      <c r="G453" s="237">
        <f>ROUND(E453*F453,2)</f>
        <v>0</v>
      </c>
      <c r="H453" s="236"/>
      <c r="I453" s="237">
        <f>ROUND(E453*H453,2)</f>
        <v>0</v>
      </c>
      <c r="J453" s="236"/>
      <c r="K453" s="237">
        <f>ROUND(E453*J453,2)</f>
        <v>0</v>
      </c>
      <c r="L453" s="237">
        <v>21</v>
      </c>
      <c r="M453" s="237">
        <f>G453*(1+L453/100)</f>
        <v>0</v>
      </c>
      <c r="N453" s="237">
        <v>3.2000000000000003E-4</v>
      </c>
      <c r="O453" s="237">
        <f>ROUND(E453*N453,2)</f>
        <v>0.42</v>
      </c>
      <c r="P453" s="237">
        <v>0</v>
      </c>
      <c r="Q453" s="237">
        <f>ROUND(E453*P453,2)</f>
        <v>0</v>
      </c>
      <c r="R453" s="237" t="s">
        <v>605</v>
      </c>
      <c r="S453" s="237" t="s">
        <v>154</v>
      </c>
      <c r="T453" s="238" t="s">
        <v>154</v>
      </c>
      <c r="U453" s="223">
        <v>0.11</v>
      </c>
      <c r="V453" s="223">
        <f>ROUND(E453*U453,2)</f>
        <v>144.28</v>
      </c>
      <c r="W453" s="223"/>
      <c r="X453" s="223" t="s">
        <v>186</v>
      </c>
      <c r="Y453" s="213"/>
      <c r="Z453" s="213"/>
      <c r="AA453" s="213"/>
      <c r="AB453" s="213"/>
      <c r="AC453" s="213"/>
      <c r="AD453" s="213"/>
      <c r="AE453" s="213"/>
      <c r="AF453" s="213"/>
      <c r="AG453" s="213" t="s">
        <v>462</v>
      </c>
      <c r="AH453" s="213"/>
      <c r="AI453" s="213"/>
      <c r="AJ453" s="213"/>
      <c r="AK453" s="213"/>
      <c r="AL453" s="213"/>
      <c r="AM453" s="213"/>
      <c r="AN453" s="213"/>
      <c r="AO453" s="213"/>
      <c r="AP453" s="213"/>
      <c r="AQ453" s="213"/>
      <c r="AR453" s="213"/>
      <c r="AS453" s="213"/>
      <c r="AT453" s="213"/>
      <c r="AU453" s="213"/>
      <c r="AV453" s="213"/>
      <c r="AW453" s="213"/>
      <c r="AX453" s="213"/>
      <c r="AY453" s="213"/>
      <c r="AZ453" s="213"/>
      <c r="BA453" s="213"/>
      <c r="BB453" s="213"/>
      <c r="BC453" s="213"/>
      <c r="BD453" s="213"/>
      <c r="BE453" s="213"/>
      <c r="BF453" s="213"/>
      <c r="BG453" s="213"/>
      <c r="BH453" s="213"/>
    </row>
    <row r="454" spans="1:60" outlineLevel="1" x14ac:dyDescent="0.2">
      <c r="A454" s="220"/>
      <c r="B454" s="221"/>
      <c r="C454" s="257" t="s">
        <v>606</v>
      </c>
      <c r="D454" s="253"/>
      <c r="E454" s="254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  <c r="X454" s="223"/>
      <c r="Y454" s="213"/>
      <c r="Z454" s="213"/>
      <c r="AA454" s="213"/>
      <c r="AB454" s="213"/>
      <c r="AC454" s="213"/>
      <c r="AD454" s="213"/>
      <c r="AE454" s="213"/>
      <c r="AF454" s="213"/>
      <c r="AG454" s="213" t="s">
        <v>209</v>
      </c>
      <c r="AH454" s="213">
        <v>0</v>
      </c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</row>
    <row r="455" spans="1:60" outlineLevel="1" x14ac:dyDescent="0.2">
      <c r="A455" s="220"/>
      <c r="B455" s="221"/>
      <c r="C455" s="257" t="s">
        <v>607</v>
      </c>
      <c r="D455" s="253"/>
      <c r="E455" s="254">
        <v>646.346</v>
      </c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  <c r="R455" s="223"/>
      <c r="S455" s="223"/>
      <c r="T455" s="223"/>
      <c r="U455" s="223"/>
      <c r="V455" s="223"/>
      <c r="W455" s="223"/>
      <c r="X455" s="223"/>
      <c r="Y455" s="213"/>
      <c r="Z455" s="213"/>
      <c r="AA455" s="213"/>
      <c r="AB455" s="213"/>
      <c r="AC455" s="213"/>
      <c r="AD455" s="213"/>
      <c r="AE455" s="213"/>
      <c r="AF455" s="213"/>
      <c r="AG455" s="213" t="s">
        <v>209</v>
      </c>
      <c r="AH455" s="213">
        <v>0</v>
      </c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</row>
    <row r="456" spans="1:60" outlineLevel="1" x14ac:dyDescent="0.2">
      <c r="A456" s="220"/>
      <c r="B456" s="221"/>
      <c r="C456" s="257" t="s">
        <v>608</v>
      </c>
      <c r="D456" s="253"/>
      <c r="E456" s="254">
        <v>665.26199999999994</v>
      </c>
      <c r="F456" s="223"/>
      <c r="G456" s="223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  <c r="X456" s="223"/>
      <c r="Y456" s="213"/>
      <c r="Z456" s="213"/>
      <c r="AA456" s="213"/>
      <c r="AB456" s="213"/>
      <c r="AC456" s="213"/>
      <c r="AD456" s="213"/>
      <c r="AE456" s="213"/>
      <c r="AF456" s="213"/>
      <c r="AG456" s="213" t="s">
        <v>209</v>
      </c>
      <c r="AH456" s="213">
        <v>0</v>
      </c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</row>
    <row r="457" spans="1:60" outlineLevel="1" x14ac:dyDescent="0.2">
      <c r="A457" s="220"/>
      <c r="B457" s="221"/>
      <c r="C457" s="249"/>
      <c r="D457" s="243"/>
      <c r="E457" s="243"/>
      <c r="F457" s="243"/>
      <c r="G457" s="243"/>
      <c r="H457" s="223"/>
      <c r="I457" s="223"/>
      <c r="J457" s="223"/>
      <c r="K457" s="223"/>
      <c r="L457" s="223"/>
      <c r="M457" s="223"/>
      <c r="N457" s="223"/>
      <c r="O457" s="223"/>
      <c r="P457" s="223"/>
      <c r="Q457" s="223"/>
      <c r="R457" s="223"/>
      <c r="S457" s="223"/>
      <c r="T457" s="223"/>
      <c r="U457" s="223"/>
      <c r="V457" s="223"/>
      <c r="W457" s="223"/>
      <c r="X457" s="223"/>
      <c r="Y457" s="213"/>
      <c r="Z457" s="213"/>
      <c r="AA457" s="213"/>
      <c r="AB457" s="213"/>
      <c r="AC457" s="213"/>
      <c r="AD457" s="213"/>
      <c r="AE457" s="213"/>
      <c r="AF457" s="213"/>
      <c r="AG457" s="213" t="s">
        <v>163</v>
      </c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</row>
    <row r="458" spans="1:60" x14ac:dyDescent="0.2">
      <c r="A458" s="226" t="s">
        <v>149</v>
      </c>
      <c r="B458" s="227" t="s">
        <v>118</v>
      </c>
      <c r="C458" s="245" t="s">
        <v>119</v>
      </c>
      <c r="D458" s="228"/>
      <c r="E458" s="229"/>
      <c r="F458" s="230"/>
      <c r="G458" s="230">
        <f>SUMIF(AG459:AG475,"&lt;&gt;NOR",G459:G475)</f>
        <v>0</v>
      </c>
      <c r="H458" s="230"/>
      <c r="I458" s="230">
        <f>SUM(I459:I475)</f>
        <v>0</v>
      </c>
      <c r="J458" s="230"/>
      <c r="K458" s="230">
        <f>SUM(K459:K475)</f>
        <v>0</v>
      </c>
      <c r="L458" s="230"/>
      <c r="M458" s="230">
        <f>SUM(M459:M475)</f>
        <v>0</v>
      </c>
      <c r="N458" s="230"/>
      <c r="O458" s="230">
        <f>SUM(O459:O475)</f>
        <v>0</v>
      </c>
      <c r="P458" s="230"/>
      <c r="Q458" s="230">
        <f>SUM(Q459:Q475)</f>
        <v>0</v>
      </c>
      <c r="R458" s="230"/>
      <c r="S458" s="230"/>
      <c r="T458" s="231"/>
      <c r="U458" s="225"/>
      <c r="V458" s="225">
        <f>SUM(V459:V475)</f>
        <v>339.86</v>
      </c>
      <c r="W458" s="225"/>
      <c r="X458" s="225"/>
      <c r="AG458" t="s">
        <v>150</v>
      </c>
    </row>
    <row r="459" spans="1:60" outlineLevel="1" x14ac:dyDescent="0.2">
      <c r="A459" s="232">
        <v>92</v>
      </c>
      <c r="B459" s="233" t="s">
        <v>227</v>
      </c>
      <c r="C459" s="246" t="s">
        <v>228</v>
      </c>
      <c r="D459" s="234" t="s">
        <v>229</v>
      </c>
      <c r="E459" s="235">
        <v>89.156030000000001</v>
      </c>
      <c r="F459" s="236"/>
      <c r="G459" s="237">
        <f>ROUND(E459*F459,2)</f>
        <v>0</v>
      </c>
      <c r="H459" s="236"/>
      <c r="I459" s="237">
        <f>ROUND(E459*H459,2)</f>
        <v>0</v>
      </c>
      <c r="J459" s="236"/>
      <c r="K459" s="237">
        <f>ROUND(E459*J459,2)</f>
        <v>0</v>
      </c>
      <c r="L459" s="237">
        <v>21</v>
      </c>
      <c r="M459" s="237">
        <f>G459*(1+L459/100)</f>
        <v>0</v>
      </c>
      <c r="N459" s="237">
        <v>0</v>
      </c>
      <c r="O459" s="237">
        <f>ROUND(E459*N459,2)</f>
        <v>0</v>
      </c>
      <c r="P459" s="237">
        <v>0</v>
      </c>
      <c r="Q459" s="237">
        <f>ROUND(E459*P459,2)</f>
        <v>0</v>
      </c>
      <c r="R459" s="237" t="s">
        <v>230</v>
      </c>
      <c r="S459" s="237" t="s">
        <v>154</v>
      </c>
      <c r="T459" s="238" t="s">
        <v>154</v>
      </c>
      <c r="U459" s="223">
        <v>0.16400000000000001</v>
      </c>
      <c r="V459" s="223">
        <f>ROUND(E459*U459,2)</f>
        <v>14.62</v>
      </c>
      <c r="W459" s="223"/>
      <c r="X459" s="223" t="s">
        <v>231</v>
      </c>
      <c r="Y459" s="213"/>
      <c r="Z459" s="213"/>
      <c r="AA459" s="213"/>
      <c r="AB459" s="213"/>
      <c r="AC459" s="213"/>
      <c r="AD459" s="213"/>
      <c r="AE459" s="213"/>
      <c r="AF459" s="213"/>
      <c r="AG459" s="213" t="s">
        <v>611</v>
      </c>
      <c r="AH459" s="213"/>
      <c r="AI459" s="213"/>
      <c r="AJ459" s="213"/>
      <c r="AK459" s="213"/>
      <c r="AL459" s="213"/>
      <c r="AM459" s="213"/>
      <c r="AN459" s="213"/>
      <c r="AO459" s="213"/>
      <c r="AP459" s="213"/>
      <c r="AQ459" s="213"/>
      <c r="AR459" s="213"/>
      <c r="AS459" s="213"/>
      <c r="AT459" s="213"/>
      <c r="AU459" s="213"/>
      <c r="AV459" s="213"/>
      <c r="AW459" s="213"/>
      <c r="AX459" s="213"/>
      <c r="AY459" s="213"/>
      <c r="AZ459" s="213"/>
      <c r="BA459" s="213"/>
      <c r="BB459" s="213"/>
      <c r="BC459" s="213"/>
      <c r="BD459" s="213"/>
      <c r="BE459" s="213"/>
      <c r="BF459" s="213"/>
      <c r="BG459" s="213"/>
      <c r="BH459" s="213"/>
    </row>
    <row r="460" spans="1:60" ht="22.5" outlineLevel="1" x14ac:dyDescent="0.2">
      <c r="A460" s="220"/>
      <c r="B460" s="221"/>
      <c r="C460" s="258" t="s">
        <v>233</v>
      </c>
      <c r="D460" s="255"/>
      <c r="E460" s="255"/>
      <c r="F460" s="255"/>
      <c r="G460" s="255"/>
      <c r="H460" s="223"/>
      <c r="I460" s="223"/>
      <c r="J460" s="223"/>
      <c r="K460" s="223"/>
      <c r="L460" s="223"/>
      <c r="M460" s="223"/>
      <c r="N460" s="223"/>
      <c r="O460" s="223"/>
      <c r="P460" s="223"/>
      <c r="Q460" s="223"/>
      <c r="R460" s="223"/>
      <c r="S460" s="223"/>
      <c r="T460" s="223"/>
      <c r="U460" s="223"/>
      <c r="V460" s="223"/>
      <c r="W460" s="223"/>
      <c r="X460" s="223"/>
      <c r="Y460" s="213"/>
      <c r="Z460" s="213"/>
      <c r="AA460" s="213"/>
      <c r="AB460" s="213"/>
      <c r="AC460" s="213"/>
      <c r="AD460" s="213"/>
      <c r="AE460" s="213"/>
      <c r="AF460" s="213"/>
      <c r="AG460" s="213" t="s">
        <v>234</v>
      </c>
      <c r="AH460" s="213"/>
      <c r="AI460" s="213"/>
      <c r="AJ460" s="213"/>
      <c r="AK460" s="213"/>
      <c r="AL460" s="213"/>
      <c r="AM460" s="213"/>
      <c r="AN460" s="213"/>
      <c r="AO460" s="213"/>
      <c r="AP460" s="213"/>
      <c r="AQ460" s="213"/>
      <c r="AR460" s="213"/>
      <c r="AS460" s="213"/>
      <c r="AT460" s="213"/>
      <c r="AU460" s="213"/>
      <c r="AV460" s="213"/>
      <c r="AW460" s="213"/>
      <c r="AX460" s="213"/>
      <c r="AY460" s="213"/>
      <c r="AZ460" s="213"/>
      <c r="BA460" s="239" t="str">
        <f>C460</f>
        <v>se složením a hrubým urovnáním nebo s přeložením na jiný dopravní prostředek kromě lodi, vč. příplatku za každých dalších i započatých 1000 m přes 1000 m,</v>
      </c>
      <c r="BB460" s="213"/>
      <c r="BC460" s="213"/>
      <c r="BD460" s="213"/>
      <c r="BE460" s="213"/>
      <c r="BF460" s="213"/>
      <c r="BG460" s="213"/>
      <c r="BH460" s="213"/>
    </row>
    <row r="461" spans="1:60" outlineLevel="1" x14ac:dyDescent="0.2">
      <c r="A461" s="220"/>
      <c r="B461" s="221"/>
      <c r="C461" s="249"/>
      <c r="D461" s="243"/>
      <c r="E461" s="243"/>
      <c r="F461" s="243"/>
      <c r="G461" s="243"/>
      <c r="H461" s="223"/>
      <c r="I461" s="223"/>
      <c r="J461" s="223"/>
      <c r="K461" s="223"/>
      <c r="L461" s="223"/>
      <c r="M461" s="223"/>
      <c r="N461" s="223"/>
      <c r="O461" s="223"/>
      <c r="P461" s="223"/>
      <c r="Q461" s="223"/>
      <c r="R461" s="223"/>
      <c r="S461" s="223"/>
      <c r="T461" s="223"/>
      <c r="U461" s="223"/>
      <c r="V461" s="223"/>
      <c r="W461" s="223"/>
      <c r="X461" s="223"/>
      <c r="Y461" s="213"/>
      <c r="Z461" s="213"/>
      <c r="AA461" s="213"/>
      <c r="AB461" s="213"/>
      <c r="AC461" s="213"/>
      <c r="AD461" s="213"/>
      <c r="AE461" s="213"/>
      <c r="AF461" s="213"/>
      <c r="AG461" s="213" t="s">
        <v>163</v>
      </c>
      <c r="AH461" s="213"/>
      <c r="AI461" s="213"/>
      <c r="AJ461" s="213"/>
      <c r="AK461" s="213"/>
      <c r="AL461" s="213"/>
      <c r="AM461" s="213"/>
      <c r="AN461" s="213"/>
      <c r="AO461" s="213"/>
      <c r="AP461" s="213"/>
      <c r="AQ461" s="213"/>
      <c r="AR461" s="213"/>
      <c r="AS461" s="213"/>
      <c r="AT461" s="213"/>
      <c r="AU461" s="213"/>
      <c r="AV461" s="213"/>
      <c r="AW461" s="213"/>
      <c r="AX461" s="213"/>
      <c r="AY461" s="213"/>
      <c r="AZ461" s="213"/>
      <c r="BA461" s="213"/>
      <c r="BB461" s="213"/>
      <c r="BC461" s="213"/>
      <c r="BD461" s="213"/>
      <c r="BE461" s="213"/>
      <c r="BF461" s="213"/>
      <c r="BG461" s="213"/>
      <c r="BH461" s="213"/>
    </row>
    <row r="462" spans="1:60" ht="22.5" outlineLevel="1" x14ac:dyDescent="0.2">
      <c r="A462" s="232">
        <v>93</v>
      </c>
      <c r="B462" s="233" t="s">
        <v>235</v>
      </c>
      <c r="C462" s="246" t="s">
        <v>236</v>
      </c>
      <c r="D462" s="234" t="s">
        <v>229</v>
      </c>
      <c r="E462" s="235">
        <v>89.156030000000001</v>
      </c>
      <c r="F462" s="236"/>
      <c r="G462" s="237">
        <f>ROUND(E462*F462,2)</f>
        <v>0</v>
      </c>
      <c r="H462" s="236"/>
      <c r="I462" s="237">
        <f>ROUND(E462*H462,2)</f>
        <v>0</v>
      </c>
      <c r="J462" s="236"/>
      <c r="K462" s="237">
        <f>ROUND(E462*J462,2)</f>
        <v>0</v>
      </c>
      <c r="L462" s="237">
        <v>21</v>
      </c>
      <c r="M462" s="237">
        <f>G462*(1+L462/100)</f>
        <v>0</v>
      </c>
      <c r="N462" s="237">
        <v>0</v>
      </c>
      <c r="O462" s="237">
        <f>ROUND(E462*N462,2)</f>
        <v>0</v>
      </c>
      <c r="P462" s="237">
        <v>0</v>
      </c>
      <c r="Q462" s="237">
        <f>ROUND(E462*P462,2)</f>
        <v>0</v>
      </c>
      <c r="R462" s="237" t="s">
        <v>221</v>
      </c>
      <c r="S462" s="237" t="s">
        <v>154</v>
      </c>
      <c r="T462" s="238" t="s">
        <v>154</v>
      </c>
      <c r="U462" s="223">
        <v>0.93300000000000005</v>
      </c>
      <c r="V462" s="223">
        <f>ROUND(E462*U462,2)</f>
        <v>83.18</v>
      </c>
      <c r="W462" s="223"/>
      <c r="X462" s="223" t="s">
        <v>231</v>
      </c>
      <c r="Y462" s="213"/>
      <c r="Z462" s="213"/>
      <c r="AA462" s="213"/>
      <c r="AB462" s="213"/>
      <c r="AC462" s="213"/>
      <c r="AD462" s="213"/>
      <c r="AE462" s="213"/>
      <c r="AF462" s="213"/>
      <c r="AG462" s="213" t="s">
        <v>232</v>
      </c>
      <c r="AH462" s="213"/>
      <c r="AI462" s="213"/>
      <c r="AJ462" s="213"/>
      <c r="AK462" s="213"/>
      <c r="AL462" s="213"/>
      <c r="AM462" s="213"/>
      <c r="AN462" s="213"/>
      <c r="AO462" s="213"/>
      <c r="AP462" s="213"/>
      <c r="AQ462" s="213"/>
      <c r="AR462" s="213"/>
      <c r="AS462" s="213"/>
      <c r="AT462" s="213"/>
      <c r="AU462" s="213"/>
      <c r="AV462" s="213"/>
      <c r="AW462" s="213"/>
      <c r="AX462" s="213"/>
      <c r="AY462" s="213"/>
      <c r="AZ462" s="213"/>
      <c r="BA462" s="213"/>
      <c r="BB462" s="213"/>
      <c r="BC462" s="213"/>
      <c r="BD462" s="213"/>
      <c r="BE462" s="213"/>
      <c r="BF462" s="213"/>
      <c r="BG462" s="213"/>
      <c r="BH462" s="213"/>
    </row>
    <row r="463" spans="1:60" outlineLevel="1" x14ac:dyDescent="0.2">
      <c r="A463" s="220"/>
      <c r="B463" s="221"/>
      <c r="C463" s="259"/>
      <c r="D463" s="256"/>
      <c r="E463" s="256"/>
      <c r="F463" s="256"/>
      <c r="G463" s="256"/>
      <c r="H463" s="223"/>
      <c r="I463" s="223"/>
      <c r="J463" s="223"/>
      <c r="K463" s="223"/>
      <c r="L463" s="223"/>
      <c r="M463" s="223"/>
      <c r="N463" s="223"/>
      <c r="O463" s="223"/>
      <c r="P463" s="223"/>
      <c r="Q463" s="223"/>
      <c r="R463" s="223"/>
      <c r="S463" s="223"/>
      <c r="T463" s="223"/>
      <c r="U463" s="223"/>
      <c r="V463" s="223"/>
      <c r="W463" s="223"/>
      <c r="X463" s="223"/>
      <c r="Y463" s="213"/>
      <c r="Z463" s="213"/>
      <c r="AA463" s="213"/>
      <c r="AB463" s="213"/>
      <c r="AC463" s="213"/>
      <c r="AD463" s="213"/>
      <c r="AE463" s="213"/>
      <c r="AF463" s="213"/>
      <c r="AG463" s="213" t="s">
        <v>163</v>
      </c>
      <c r="AH463" s="213"/>
      <c r="AI463" s="213"/>
      <c r="AJ463" s="213"/>
      <c r="AK463" s="213"/>
      <c r="AL463" s="213"/>
      <c r="AM463" s="213"/>
      <c r="AN463" s="213"/>
      <c r="AO463" s="213"/>
      <c r="AP463" s="213"/>
      <c r="AQ463" s="213"/>
      <c r="AR463" s="213"/>
      <c r="AS463" s="213"/>
      <c r="AT463" s="213"/>
      <c r="AU463" s="213"/>
      <c r="AV463" s="213"/>
      <c r="AW463" s="213"/>
      <c r="AX463" s="213"/>
      <c r="AY463" s="213"/>
      <c r="AZ463" s="213"/>
      <c r="BA463" s="213"/>
      <c r="BB463" s="213"/>
      <c r="BC463" s="213"/>
      <c r="BD463" s="213"/>
      <c r="BE463" s="213"/>
      <c r="BF463" s="213"/>
      <c r="BG463" s="213"/>
      <c r="BH463" s="213"/>
    </row>
    <row r="464" spans="1:60" outlineLevel="1" x14ac:dyDescent="0.2">
      <c r="A464" s="232">
        <v>94</v>
      </c>
      <c r="B464" s="233" t="s">
        <v>612</v>
      </c>
      <c r="C464" s="246" t="s">
        <v>613</v>
      </c>
      <c r="D464" s="234" t="s">
        <v>229</v>
      </c>
      <c r="E464" s="235">
        <v>89.156030000000001</v>
      </c>
      <c r="F464" s="236"/>
      <c r="G464" s="237">
        <f>ROUND(E464*F464,2)</f>
        <v>0</v>
      </c>
      <c r="H464" s="236"/>
      <c r="I464" s="237">
        <f>ROUND(E464*H464,2)</f>
        <v>0</v>
      </c>
      <c r="J464" s="236"/>
      <c r="K464" s="237">
        <f>ROUND(E464*J464,2)</f>
        <v>0</v>
      </c>
      <c r="L464" s="237">
        <v>21</v>
      </c>
      <c r="M464" s="237">
        <f>G464*(1+L464/100)</f>
        <v>0</v>
      </c>
      <c r="N464" s="237">
        <v>0</v>
      </c>
      <c r="O464" s="237">
        <f>ROUND(E464*N464,2)</f>
        <v>0</v>
      </c>
      <c r="P464" s="237">
        <v>0</v>
      </c>
      <c r="Q464" s="237">
        <f>ROUND(E464*P464,2)</f>
        <v>0</v>
      </c>
      <c r="R464" s="237" t="s">
        <v>221</v>
      </c>
      <c r="S464" s="237" t="s">
        <v>154</v>
      </c>
      <c r="T464" s="238" t="s">
        <v>154</v>
      </c>
      <c r="U464" s="223">
        <v>0.65300000000000002</v>
      </c>
      <c r="V464" s="223">
        <f>ROUND(E464*U464,2)</f>
        <v>58.22</v>
      </c>
      <c r="W464" s="223"/>
      <c r="X464" s="223" t="s">
        <v>231</v>
      </c>
      <c r="Y464" s="213"/>
      <c r="Z464" s="213"/>
      <c r="AA464" s="213"/>
      <c r="AB464" s="213"/>
      <c r="AC464" s="213"/>
      <c r="AD464" s="213"/>
      <c r="AE464" s="213"/>
      <c r="AF464" s="213"/>
      <c r="AG464" s="213" t="s">
        <v>232</v>
      </c>
      <c r="AH464" s="213"/>
      <c r="AI464" s="213"/>
      <c r="AJ464" s="213"/>
      <c r="AK464" s="213"/>
      <c r="AL464" s="213"/>
      <c r="AM464" s="213"/>
      <c r="AN464" s="213"/>
      <c r="AO464" s="213"/>
      <c r="AP464" s="213"/>
      <c r="AQ464" s="213"/>
      <c r="AR464" s="213"/>
      <c r="AS464" s="213"/>
      <c r="AT464" s="213"/>
      <c r="AU464" s="213"/>
      <c r="AV464" s="213"/>
      <c r="AW464" s="213"/>
      <c r="AX464" s="213"/>
      <c r="AY464" s="213"/>
      <c r="AZ464" s="213"/>
      <c r="BA464" s="213"/>
      <c r="BB464" s="213"/>
      <c r="BC464" s="213"/>
      <c r="BD464" s="213"/>
      <c r="BE464" s="213"/>
      <c r="BF464" s="213"/>
      <c r="BG464" s="213"/>
      <c r="BH464" s="213"/>
    </row>
    <row r="465" spans="1:60" outlineLevel="1" x14ac:dyDescent="0.2">
      <c r="A465" s="220"/>
      <c r="B465" s="221"/>
      <c r="C465" s="259"/>
      <c r="D465" s="256"/>
      <c r="E465" s="256"/>
      <c r="F465" s="256"/>
      <c r="G465" s="256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3"/>
      <c r="Y465" s="213"/>
      <c r="Z465" s="213"/>
      <c r="AA465" s="213"/>
      <c r="AB465" s="213"/>
      <c r="AC465" s="213"/>
      <c r="AD465" s="213"/>
      <c r="AE465" s="213"/>
      <c r="AF465" s="213"/>
      <c r="AG465" s="213" t="s">
        <v>163</v>
      </c>
      <c r="AH465" s="213"/>
      <c r="AI465" s="213"/>
      <c r="AJ465" s="213"/>
      <c r="AK465" s="213"/>
      <c r="AL465" s="213"/>
      <c r="AM465" s="213"/>
      <c r="AN465" s="213"/>
      <c r="AO465" s="213"/>
      <c r="AP465" s="213"/>
      <c r="AQ465" s="213"/>
      <c r="AR465" s="213"/>
      <c r="AS465" s="213"/>
      <c r="AT465" s="213"/>
      <c r="AU465" s="213"/>
      <c r="AV465" s="213"/>
      <c r="AW465" s="213"/>
      <c r="AX465" s="213"/>
      <c r="AY465" s="213"/>
      <c r="AZ465" s="213"/>
      <c r="BA465" s="213"/>
      <c r="BB465" s="213"/>
      <c r="BC465" s="213"/>
      <c r="BD465" s="213"/>
      <c r="BE465" s="213"/>
      <c r="BF465" s="213"/>
      <c r="BG465" s="213"/>
      <c r="BH465" s="213"/>
    </row>
    <row r="466" spans="1:60" outlineLevel="1" x14ac:dyDescent="0.2">
      <c r="A466" s="232">
        <v>95</v>
      </c>
      <c r="B466" s="233" t="s">
        <v>237</v>
      </c>
      <c r="C466" s="246" t="s">
        <v>238</v>
      </c>
      <c r="D466" s="234" t="s">
        <v>229</v>
      </c>
      <c r="E466" s="235">
        <v>89.156030000000001</v>
      </c>
      <c r="F466" s="236"/>
      <c r="G466" s="237">
        <f>ROUND(E466*F466,2)</f>
        <v>0</v>
      </c>
      <c r="H466" s="236"/>
      <c r="I466" s="237">
        <f>ROUND(E466*H466,2)</f>
        <v>0</v>
      </c>
      <c r="J466" s="236"/>
      <c r="K466" s="237">
        <f>ROUND(E466*J466,2)</f>
        <v>0</v>
      </c>
      <c r="L466" s="237">
        <v>21</v>
      </c>
      <c r="M466" s="237">
        <f>G466*(1+L466/100)</f>
        <v>0</v>
      </c>
      <c r="N466" s="237">
        <v>0</v>
      </c>
      <c r="O466" s="237">
        <f>ROUND(E466*N466,2)</f>
        <v>0</v>
      </c>
      <c r="P466" s="237">
        <v>0</v>
      </c>
      <c r="Q466" s="237">
        <f>ROUND(E466*P466,2)</f>
        <v>0</v>
      </c>
      <c r="R466" s="237" t="s">
        <v>221</v>
      </c>
      <c r="S466" s="237" t="s">
        <v>154</v>
      </c>
      <c r="T466" s="238" t="s">
        <v>154</v>
      </c>
      <c r="U466" s="223">
        <v>0.49</v>
      </c>
      <c r="V466" s="223">
        <f>ROUND(E466*U466,2)</f>
        <v>43.69</v>
      </c>
      <c r="W466" s="223"/>
      <c r="X466" s="223" t="s">
        <v>231</v>
      </c>
      <c r="Y466" s="213"/>
      <c r="Z466" s="213"/>
      <c r="AA466" s="213"/>
      <c r="AB466" s="213"/>
      <c r="AC466" s="213"/>
      <c r="AD466" s="213"/>
      <c r="AE466" s="213"/>
      <c r="AF466" s="213"/>
      <c r="AG466" s="213" t="s">
        <v>232</v>
      </c>
      <c r="AH466" s="213"/>
      <c r="AI466" s="213"/>
      <c r="AJ466" s="213"/>
      <c r="AK466" s="213"/>
      <c r="AL466" s="213"/>
      <c r="AM466" s="213"/>
      <c r="AN466" s="213"/>
      <c r="AO466" s="213"/>
      <c r="AP466" s="213"/>
      <c r="AQ466" s="213"/>
      <c r="AR466" s="213"/>
      <c r="AS466" s="213"/>
      <c r="AT466" s="213"/>
      <c r="AU466" s="213"/>
      <c r="AV466" s="213"/>
      <c r="AW466" s="213"/>
      <c r="AX466" s="213"/>
      <c r="AY466" s="213"/>
      <c r="AZ466" s="213"/>
      <c r="BA466" s="213"/>
      <c r="BB466" s="213"/>
      <c r="BC466" s="213"/>
      <c r="BD466" s="213"/>
      <c r="BE466" s="213"/>
      <c r="BF466" s="213"/>
      <c r="BG466" s="213"/>
      <c r="BH466" s="213"/>
    </row>
    <row r="467" spans="1:60" outlineLevel="1" x14ac:dyDescent="0.2">
      <c r="A467" s="220"/>
      <c r="B467" s="221"/>
      <c r="C467" s="259"/>
      <c r="D467" s="256"/>
      <c r="E467" s="256"/>
      <c r="F467" s="256"/>
      <c r="G467" s="256"/>
      <c r="H467" s="223"/>
      <c r="I467" s="223"/>
      <c r="J467" s="223"/>
      <c r="K467" s="223"/>
      <c r="L467" s="223"/>
      <c r="M467" s="223"/>
      <c r="N467" s="223"/>
      <c r="O467" s="223"/>
      <c r="P467" s="223"/>
      <c r="Q467" s="223"/>
      <c r="R467" s="223"/>
      <c r="S467" s="223"/>
      <c r="T467" s="223"/>
      <c r="U467" s="223"/>
      <c r="V467" s="223"/>
      <c r="W467" s="223"/>
      <c r="X467" s="223"/>
      <c r="Y467" s="213"/>
      <c r="Z467" s="213"/>
      <c r="AA467" s="213"/>
      <c r="AB467" s="213"/>
      <c r="AC467" s="213"/>
      <c r="AD467" s="213"/>
      <c r="AE467" s="213"/>
      <c r="AF467" s="213"/>
      <c r="AG467" s="213" t="s">
        <v>163</v>
      </c>
      <c r="AH467" s="213"/>
      <c r="AI467" s="213"/>
      <c r="AJ467" s="213"/>
      <c r="AK467" s="213"/>
      <c r="AL467" s="213"/>
      <c r="AM467" s="213"/>
      <c r="AN467" s="213"/>
      <c r="AO467" s="213"/>
      <c r="AP467" s="213"/>
      <c r="AQ467" s="213"/>
      <c r="AR467" s="213"/>
      <c r="AS467" s="213"/>
      <c r="AT467" s="213"/>
      <c r="AU467" s="213"/>
      <c r="AV467" s="213"/>
      <c r="AW467" s="213"/>
      <c r="AX467" s="213"/>
      <c r="AY467" s="213"/>
      <c r="AZ467" s="213"/>
      <c r="BA467" s="213"/>
      <c r="BB467" s="213"/>
      <c r="BC467" s="213"/>
      <c r="BD467" s="213"/>
      <c r="BE467" s="213"/>
      <c r="BF467" s="213"/>
      <c r="BG467" s="213"/>
      <c r="BH467" s="213"/>
    </row>
    <row r="468" spans="1:60" outlineLevel="1" x14ac:dyDescent="0.2">
      <c r="A468" s="232">
        <v>96</v>
      </c>
      <c r="B468" s="233" t="s">
        <v>240</v>
      </c>
      <c r="C468" s="246" t="s">
        <v>241</v>
      </c>
      <c r="D468" s="234" t="s">
        <v>229</v>
      </c>
      <c r="E468" s="235">
        <v>1693.96451</v>
      </c>
      <c r="F468" s="236"/>
      <c r="G468" s="237">
        <f>ROUND(E468*F468,2)</f>
        <v>0</v>
      </c>
      <c r="H468" s="236"/>
      <c r="I468" s="237">
        <f>ROUND(E468*H468,2)</f>
        <v>0</v>
      </c>
      <c r="J468" s="236"/>
      <c r="K468" s="237">
        <f>ROUND(E468*J468,2)</f>
        <v>0</v>
      </c>
      <c r="L468" s="237">
        <v>21</v>
      </c>
      <c r="M468" s="237">
        <f>G468*(1+L468/100)</f>
        <v>0</v>
      </c>
      <c r="N468" s="237">
        <v>0</v>
      </c>
      <c r="O468" s="237">
        <f>ROUND(E468*N468,2)</f>
        <v>0</v>
      </c>
      <c r="P468" s="237">
        <v>0</v>
      </c>
      <c r="Q468" s="237">
        <f>ROUND(E468*P468,2)</f>
        <v>0</v>
      </c>
      <c r="R468" s="237" t="s">
        <v>221</v>
      </c>
      <c r="S468" s="237" t="s">
        <v>154</v>
      </c>
      <c r="T468" s="238" t="s">
        <v>154</v>
      </c>
      <c r="U468" s="223">
        <v>0</v>
      </c>
      <c r="V468" s="223">
        <f>ROUND(E468*U468,2)</f>
        <v>0</v>
      </c>
      <c r="W468" s="223"/>
      <c r="X468" s="223" t="s">
        <v>231</v>
      </c>
      <c r="Y468" s="213"/>
      <c r="Z468" s="213"/>
      <c r="AA468" s="213"/>
      <c r="AB468" s="213"/>
      <c r="AC468" s="213"/>
      <c r="AD468" s="213"/>
      <c r="AE468" s="213"/>
      <c r="AF468" s="213"/>
      <c r="AG468" s="213" t="s">
        <v>232</v>
      </c>
      <c r="AH468" s="213"/>
      <c r="AI468" s="213"/>
      <c r="AJ468" s="213"/>
      <c r="AK468" s="213"/>
      <c r="AL468" s="213"/>
      <c r="AM468" s="213"/>
      <c r="AN468" s="213"/>
      <c r="AO468" s="213"/>
      <c r="AP468" s="213"/>
      <c r="AQ468" s="213"/>
      <c r="AR468" s="213"/>
      <c r="AS468" s="213"/>
      <c r="AT468" s="213"/>
      <c r="AU468" s="213"/>
      <c r="AV468" s="213"/>
      <c r="AW468" s="213"/>
      <c r="AX468" s="213"/>
      <c r="AY468" s="213"/>
      <c r="AZ468" s="213"/>
      <c r="BA468" s="213"/>
      <c r="BB468" s="213"/>
      <c r="BC468" s="213"/>
      <c r="BD468" s="213"/>
      <c r="BE468" s="213"/>
      <c r="BF468" s="213"/>
      <c r="BG468" s="213"/>
      <c r="BH468" s="213"/>
    </row>
    <row r="469" spans="1:60" outlineLevel="1" x14ac:dyDescent="0.2">
      <c r="A469" s="220"/>
      <c r="B469" s="221"/>
      <c r="C469" s="259"/>
      <c r="D469" s="256"/>
      <c r="E469" s="256"/>
      <c r="F469" s="256"/>
      <c r="G469" s="256"/>
      <c r="H469" s="223"/>
      <c r="I469" s="223"/>
      <c r="J469" s="223"/>
      <c r="K469" s="223"/>
      <c r="L469" s="223"/>
      <c r="M469" s="223"/>
      <c r="N469" s="223"/>
      <c r="O469" s="223"/>
      <c r="P469" s="223"/>
      <c r="Q469" s="223"/>
      <c r="R469" s="223"/>
      <c r="S469" s="223"/>
      <c r="T469" s="223"/>
      <c r="U469" s="223"/>
      <c r="V469" s="223"/>
      <c r="W469" s="223"/>
      <c r="X469" s="223"/>
      <c r="Y469" s="213"/>
      <c r="Z469" s="213"/>
      <c r="AA469" s="213"/>
      <c r="AB469" s="213"/>
      <c r="AC469" s="213"/>
      <c r="AD469" s="213"/>
      <c r="AE469" s="213"/>
      <c r="AF469" s="213"/>
      <c r="AG469" s="213" t="s">
        <v>163</v>
      </c>
      <c r="AH469" s="213"/>
      <c r="AI469" s="213"/>
      <c r="AJ469" s="213"/>
      <c r="AK469" s="213"/>
      <c r="AL469" s="213"/>
      <c r="AM469" s="213"/>
      <c r="AN469" s="213"/>
      <c r="AO469" s="213"/>
      <c r="AP469" s="213"/>
      <c r="AQ469" s="213"/>
      <c r="AR469" s="213"/>
      <c r="AS469" s="213"/>
      <c r="AT469" s="213"/>
      <c r="AU469" s="213"/>
      <c r="AV469" s="213"/>
      <c r="AW469" s="213"/>
      <c r="AX469" s="213"/>
      <c r="AY469" s="213"/>
      <c r="AZ469" s="213"/>
      <c r="BA469" s="213"/>
      <c r="BB469" s="213"/>
      <c r="BC469" s="213"/>
      <c r="BD469" s="213"/>
      <c r="BE469" s="213"/>
      <c r="BF469" s="213"/>
      <c r="BG469" s="213"/>
      <c r="BH469" s="213"/>
    </row>
    <row r="470" spans="1:60" outlineLevel="1" x14ac:dyDescent="0.2">
      <c r="A470" s="232">
        <v>97</v>
      </c>
      <c r="B470" s="233" t="s">
        <v>242</v>
      </c>
      <c r="C470" s="246" t="s">
        <v>243</v>
      </c>
      <c r="D470" s="234" t="s">
        <v>229</v>
      </c>
      <c r="E470" s="235">
        <v>89.156030000000001</v>
      </c>
      <c r="F470" s="236"/>
      <c r="G470" s="237">
        <f>ROUND(E470*F470,2)</f>
        <v>0</v>
      </c>
      <c r="H470" s="236"/>
      <c r="I470" s="237">
        <f>ROUND(E470*H470,2)</f>
        <v>0</v>
      </c>
      <c r="J470" s="236"/>
      <c r="K470" s="237">
        <f>ROUND(E470*J470,2)</f>
        <v>0</v>
      </c>
      <c r="L470" s="237">
        <v>21</v>
      </c>
      <c r="M470" s="237">
        <f>G470*(1+L470/100)</f>
        <v>0</v>
      </c>
      <c r="N470" s="237">
        <v>0</v>
      </c>
      <c r="O470" s="237">
        <f>ROUND(E470*N470,2)</f>
        <v>0</v>
      </c>
      <c r="P470" s="237">
        <v>0</v>
      </c>
      <c r="Q470" s="237">
        <f>ROUND(E470*P470,2)</f>
        <v>0</v>
      </c>
      <c r="R470" s="237" t="s">
        <v>221</v>
      </c>
      <c r="S470" s="237" t="s">
        <v>154</v>
      </c>
      <c r="T470" s="238" t="s">
        <v>154</v>
      </c>
      <c r="U470" s="223">
        <v>0.94199999999999995</v>
      </c>
      <c r="V470" s="223">
        <f>ROUND(E470*U470,2)</f>
        <v>83.98</v>
      </c>
      <c r="W470" s="223"/>
      <c r="X470" s="223" t="s">
        <v>231</v>
      </c>
      <c r="Y470" s="213"/>
      <c r="Z470" s="213"/>
      <c r="AA470" s="213"/>
      <c r="AB470" s="213"/>
      <c r="AC470" s="213"/>
      <c r="AD470" s="213"/>
      <c r="AE470" s="213"/>
      <c r="AF470" s="213"/>
      <c r="AG470" s="213" t="s">
        <v>232</v>
      </c>
      <c r="AH470" s="213"/>
      <c r="AI470" s="213"/>
      <c r="AJ470" s="213"/>
      <c r="AK470" s="213"/>
      <c r="AL470" s="213"/>
      <c r="AM470" s="213"/>
      <c r="AN470" s="213"/>
      <c r="AO470" s="213"/>
      <c r="AP470" s="213"/>
      <c r="AQ470" s="213"/>
      <c r="AR470" s="213"/>
      <c r="AS470" s="213"/>
      <c r="AT470" s="213"/>
      <c r="AU470" s="213"/>
      <c r="AV470" s="213"/>
      <c r="AW470" s="213"/>
      <c r="AX470" s="213"/>
      <c r="AY470" s="213"/>
      <c r="AZ470" s="213"/>
      <c r="BA470" s="213"/>
      <c r="BB470" s="213"/>
      <c r="BC470" s="213"/>
      <c r="BD470" s="213"/>
      <c r="BE470" s="213"/>
      <c r="BF470" s="213"/>
      <c r="BG470" s="213"/>
      <c r="BH470" s="213"/>
    </row>
    <row r="471" spans="1:60" outlineLevel="1" x14ac:dyDescent="0.2">
      <c r="A471" s="220"/>
      <c r="B471" s="221"/>
      <c r="C471" s="259"/>
      <c r="D471" s="256"/>
      <c r="E471" s="256"/>
      <c r="F471" s="256"/>
      <c r="G471" s="256"/>
      <c r="H471" s="223"/>
      <c r="I471" s="223"/>
      <c r="J471" s="223"/>
      <c r="K471" s="223"/>
      <c r="L471" s="223"/>
      <c r="M471" s="223"/>
      <c r="N471" s="223"/>
      <c r="O471" s="223"/>
      <c r="P471" s="223"/>
      <c r="Q471" s="223"/>
      <c r="R471" s="223"/>
      <c r="S471" s="223"/>
      <c r="T471" s="223"/>
      <c r="U471" s="223"/>
      <c r="V471" s="223"/>
      <c r="W471" s="223"/>
      <c r="X471" s="223"/>
      <c r="Y471" s="213"/>
      <c r="Z471" s="213"/>
      <c r="AA471" s="213"/>
      <c r="AB471" s="213"/>
      <c r="AC471" s="213"/>
      <c r="AD471" s="213"/>
      <c r="AE471" s="213"/>
      <c r="AF471" s="213"/>
      <c r="AG471" s="213" t="s">
        <v>163</v>
      </c>
      <c r="AH471" s="213"/>
      <c r="AI471" s="213"/>
      <c r="AJ471" s="213"/>
      <c r="AK471" s="213"/>
      <c r="AL471" s="213"/>
      <c r="AM471" s="213"/>
      <c r="AN471" s="213"/>
      <c r="AO471" s="213"/>
      <c r="AP471" s="213"/>
      <c r="AQ471" s="213"/>
      <c r="AR471" s="213"/>
      <c r="AS471" s="213"/>
      <c r="AT471" s="213"/>
      <c r="AU471" s="213"/>
      <c r="AV471" s="213"/>
      <c r="AW471" s="213"/>
      <c r="AX471" s="213"/>
      <c r="AY471" s="213"/>
      <c r="AZ471" s="213"/>
      <c r="BA471" s="213"/>
      <c r="BB471" s="213"/>
      <c r="BC471" s="213"/>
      <c r="BD471" s="213"/>
      <c r="BE471" s="213"/>
      <c r="BF471" s="213"/>
      <c r="BG471" s="213"/>
      <c r="BH471" s="213"/>
    </row>
    <row r="472" spans="1:60" ht="22.5" outlineLevel="1" x14ac:dyDescent="0.2">
      <c r="A472" s="232">
        <v>98</v>
      </c>
      <c r="B472" s="233" t="s">
        <v>244</v>
      </c>
      <c r="C472" s="246" t="s">
        <v>245</v>
      </c>
      <c r="D472" s="234" t="s">
        <v>229</v>
      </c>
      <c r="E472" s="235">
        <v>534.93615999999997</v>
      </c>
      <c r="F472" s="236"/>
      <c r="G472" s="237">
        <f>ROUND(E472*F472,2)</f>
        <v>0</v>
      </c>
      <c r="H472" s="236"/>
      <c r="I472" s="237">
        <f>ROUND(E472*H472,2)</f>
        <v>0</v>
      </c>
      <c r="J472" s="236"/>
      <c r="K472" s="237">
        <f>ROUND(E472*J472,2)</f>
        <v>0</v>
      </c>
      <c r="L472" s="237">
        <v>21</v>
      </c>
      <c r="M472" s="237">
        <f>G472*(1+L472/100)</f>
        <v>0</v>
      </c>
      <c r="N472" s="237">
        <v>0</v>
      </c>
      <c r="O472" s="237">
        <f>ROUND(E472*N472,2)</f>
        <v>0</v>
      </c>
      <c r="P472" s="237">
        <v>0</v>
      </c>
      <c r="Q472" s="237">
        <f>ROUND(E472*P472,2)</f>
        <v>0</v>
      </c>
      <c r="R472" s="237" t="s">
        <v>221</v>
      </c>
      <c r="S472" s="237" t="s">
        <v>154</v>
      </c>
      <c r="T472" s="238" t="s">
        <v>154</v>
      </c>
      <c r="U472" s="223">
        <v>0.105</v>
      </c>
      <c r="V472" s="223">
        <f>ROUND(E472*U472,2)</f>
        <v>56.17</v>
      </c>
      <c r="W472" s="223"/>
      <c r="X472" s="223" t="s">
        <v>231</v>
      </c>
      <c r="Y472" s="213"/>
      <c r="Z472" s="213"/>
      <c r="AA472" s="213"/>
      <c r="AB472" s="213"/>
      <c r="AC472" s="213"/>
      <c r="AD472" s="213"/>
      <c r="AE472" s="213"/>
      <c r="AF472" s="213"/>
      <c r="AG472" s="213" t="s">
        <v>232</v>
      </c>
      <c r="AH472" s="213"/>
      <c r="AI472" s="213"/>
      <c r="AJ472" s="213"/>
      <c r="AK472" s="213"/>
      <c r="AL472" s="213"/>
      <c r="AM472" s="213"/>
      <c r="AN472" s="213"/>
      <c r="AO472" s="213"/>
      <c r="AP472" s="213"/>
      <c r="AQ472" s="213"/>
      <c r="AR472" s="213"/>
      <c r="AS472" s="213"/>
      <c r="AT472" s="213"/>
      <c r="AU472" s="213"/>
      <c r="AV472" s="213"/>
      <c r="AW472" s="213"/>
      <c r="AX472" s="213"/>
      <c r="AY472" s="213"/>
      <c r="AZ472" s="213"/>
      <c r="BA472" s="213"/>
      <c r="BB472" s="213"/>
      <c r="BC472" s="213"/>
      <c r="BD472" s="213"/>
      <c r="BE472" s="213"/>
      <c r="BF472" s="213"/>
      <c r="BG472" s="213"/>
      <c r="BH472" s="213"/>
    </row>
    <row r="473" spans="1:60" outlineLevel="1" x14ac:dyDescent="0.2">
      <c r="A473" s="220"/>
      <c r="B473" s="221"/>
      <c r="C473" s="259"/>
      <c r="D473" s="256"/>
      <c r="E473" s="256"/>
      <c r="F473" s="256"/>
      <c r="G473" s="256"/>
      <c r="H473" s="223"/>
      <c r="I473" s="223"/>
      <c r="J473" s="223"/>
      <c r="K473" s="223"/>
      <c r="L473" s="223"/>
      <c r="M473" s="223"/>
      <c r="N473" s="223"/>
      <c r="O473" s="223"/>
      <c r="P473" s="223"/>
      <c r="Q473" s="223"/>
      <c r="R473" s="223"/>
      <c r="S473" s="223"/>
      <c r="T473" s="223"/>
      <c r="U473" s="223"/>
      <c r="V473" s="223"/>
      <c r="W473" s="223"/>
      <c r="X473" s="223"/>
      <c r="Y473" s="213"/>
      <c r="Z473" s="213"/>
      <c r="AA473" s="213"/>
      <c r="AB473" s="213"/>
      <c r="AC473" s="213"/>
      <c r="AD473" s="213"/>
      <c r="AE473" s="213"/>
      <c r="AF473" s="213"/>
      <c r="AG473" s="213" t="s">
        <v>163</v>
      </c>
      <c r="AH473" s="213"/>
      <c r="AI473" s="213"/>
      <c r="AJ473" s="213"/>
      <c r="AK473" s="213"/>
      <c r="AL473" s="213"/>
      <c r="AM473" s="213"/>
      <c r="AN473" s="213"/>
      <c r="AO473" s="213"/>
      <c r="AP473" s="213"/>
      <c r="AQ473" s="213"/>
      <c r="AR473" s="213"/>
      <c r="AS473" s="213"/>
      <c r="AT473" s="213"/>
      <c r="AU473" s="213"/>
      <c r="AV473" s="213"/>
      <c r="AW473" s="213"/>
      <c r="AX473" s="213"/>
      <c r="AY473" s="213"/>
      <c r="AZ473" s="213"/>
      <c r="BA473" s="213"/>
      <c r="BB473" s="213"/>
      <c r="BC473" s="213"/>
      <c r="BD473" s="213"/>
      <c r="BE473" s="213"/>
      <c r="BF473" s="213"/>
      <c r="BG473" s="213"/>
      <c r="BH473" s="213"/>
    </row>
    <row r="474" spans="1:60" outlineLevel="1" x14ac:dyDescent="0.2">
      <c r="A474" s="232">
        <v>99</v>
      </c>
      <c r="B474" s="233" t="s">
        <v>246</v>
      </c>
      <c r="C474" s="246" t="s">
        <v>247</v>
      </c>
      <c r="D474" s="234" t="s">
        <v>229</v>
      </c>
      <c r="E474" s="235">
        <v>89.156030000000001</v>
      </c>
      <c r="F474" s="236"/>
      <c r="G474" s="237">
        <f>ROUND(E474*F474,2)</f>
        <v>0</v>
      </c>
      <c r="H474" s="236"/>
      <c r="I474" s="237">
        <f>ROUND(E474*H474,2)</f>
        <v>0</v>
      </c>
      <c r="J474" s="236"/>
      <c r="K474" s="237">
        <f>ROUND(E474*J474,2)</f>
        <v>0</v>
      </c>
      <c r="L474" s="237">
        <v>21</v>
      </c>
      <c r="M474" s="237">
        <f>G474*(1+L474/100)</f>
        <v>0</v>
      </c>
      <c r="N474" s="237">
        <v>0</v>
      </c>
      <c r="O474" s="237">
        <f>ROUND(E474*N474,2)</f>
        <v>0</v>
      </c>
      <c r="P474" s="237">
        <v>0</v>
      </c>
      <c r="Q474" s="237">
        <f>ROUND(E474*P474,2)</f>
        <v>0</v>
      </c>
      <c r="R474" s="237" t="s">
        <v>221</v>
      </c>
      <c r="S474" s="237" t="s">
        <v>154</v>
      </c>
      <c r="T474" s="238" t="s">
        <v>154</v>
      </c>
      <c r="U474" s="223">
        <v>0</v>
      </c>
      <c r="V474" s="223">
        <f>ROUND(E474*U474,2)</f>
        <v>0</v>
      </c>
      <c r="W474" s="223"/>
      <c r="X474" s="223" t="s">
        <v>231</v>
      </c>
      <c r="Y474" s="213"/>
      <c r="Z474" s="213"/>
      <c r="AA474" s="213"/>
      <c r="AB474" s="213"/>
      <c r="AC474" s="213"/>
      <c r="AD474" s="213"/>
      <c r="AE474" s="213"/>
      <c r="AF474" s="213"/>
      <c r="AG474" s="213" t="s">
        <v>232</v>
      </c>
      <c r="AH474" s="213"/>
      <c r="AI474" s="213"/>
      <c r="AJ474" s="213"/>
      <c r="AK474" s="213"/>
      <c r="AL474" s="213"/>
      <c r="AM474" s="213"/>
      <c r="AN474" s="213"/>
      <c r="AO474" s="213"/>
      <c r="AP474" s="213"/>
      <c r="AQ474" s="213"/>
      <c r="AR474" s="213"/>
      <c r="AS474" s="213"/>
      <c r="AT474" s="213"/>
      <c r="AU474" s="213"/>
      <c r="AV474" s="213"/>
      <c r="AW474" s="213"/>
      <c r="AX474" s="213"/>
      <c r="AY474" s="213"/>
      <c r="AZ474" s="213"/>
      <c r="BA474" s="213"/>
      <c r="BB474" s="213"/>
      <c r="BC474" s="213"/>
      <c r="BD474" s="213"/>
      <c r="BE474" s="213"/>
      <c r="BF474" s="213"/>
      <c r="BG474" s="213"/>
      <c r="BH474" s="213"/>
    </row>
    <row r="475" spans="1:60" outlineLevel="1" x14ac:dyDescent="0.2">
      <c r="A475" s="220"/>
      <c r="B475" s="221"/>
      <c r="C475" s="259"/>
      <c r="D475" s="256"/>
      <c r="E475" s="256"/>
      <c r="F475" s="256"/>
      <c r="G475" s="256"/>
      <c r="H475" s="223"/>
      <c r="I475" s="223"/>
      <c r="J475" s="223"/>
      <c r="K475" s="223"/>
      <c r="L475" s="223"/>
      <c r="M475" s="223"/>
      <c r="N475" s="223"/>
      <c r="O475" s="223"/>
      <c r="P475" s="223"/>
      <c r="Q475" s="223"/>
      <c r="R475" s="223"/>
      <c r="S475" s="223"/>
      <c r="T475" s="223"/>
      <c r="U475" s="223"/>
      <c r="V475" s="223"/>
      <c r="W475" s="223"/>
      <c r="X475" s="223"/>
      <c r="Y475" s="213"/>
      <c r="Z475" s="213"/>
      <c r="AA475" s="213"/>
      <c r="AB475" s="213"/>
      <c r="AC475" s="213"/>
      <c r="AD475" s="213"/>
      <c r="AE475" s="213"/>
      <c r="AF475" s="213"/>
      <c r="AG475" s="213" t="s">
        <v>163</v>
      </c>
      <c r="AH475" s="213"/>
      <c r="AI475" s="213"/>
      <c r="AJ475" s="213"/>
      <c r="AK475" s="213"/>
      <c r="AL475" s="213"/>
      <c r="AM475" s="213"/>
      <c r="AN475" s="213"/>
      <c r="AO475" s="213"/>
      <c r="AP475" s="213"/>
      <c r="AQ475" s="213"/>
      <c r="AR475" s="213"/>
      <c r="AS475" s="213"/>
      <c r="AT475" s="213"/>
      <c r="AU475" s="213"/>
      <c r="AV475" s="213"/>
      <c r="AW475" s="213"/>
      <c r="AX475" s="213"/>
      <c r="AY475" s="213"/>
      <c r="AZ475" s="213"/>
      <c r="BA475" s="213"/>
      <c r="BB475" s="213"/>
      <c r="BC475" s="213"/>
      <c r="BD475" s="213"/>
      <c r="BE475" s="213"/>
      <c r="BF475" s="213"/>
      <c r="BG475" s="213"/>
      <c r="BH475" s="213"/>
    </row>
    <row r="476" spans="1:60" x14ac:dyDescent="0.2">
      <c r="A476" s="3"/>
      <c r="B476" s="4"/>
      <c r="C476" s="250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AE476">
        <v>15</v>
      </c>
      <c r="AF476">
        <v>21</v>
      </c>
      <c r="AG476" t="s">
        <v>136</v>
      </c>
    </row>
    <row r="477" spans="1:60" x14ac:dyDescent="0.2">
      <c r="A477" s="216"/>
      <c r="B477" s="217" t="s">
        <v>29</v>
      </c>
      <c r="C477" s="251"/>
      <c r="D477" s="218"/>
      <c r="E477" s="219"/>
      <c r="F477" s="219"/>
      <c r="G477" s="244">
        <f>G8+G87+G138+G156+G168+G174+G183+G229+G260+G264+G271+G278+G282+G288+G304+G318+G357+G395+G420+G447+G458</f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AE477">
        <f>SUMIF(L7:L475,AE476,G7:G475)</f>
        <v>0</v>
      </c>
      <c r="AF477">
        <f>SUMIF(L7:L475,AF476,G7:G475)</f>
        <v>0</v>
      </c>
      <c r="AG477" t="s">
        <v>180</v>
      </c>
    </row>
    <row r="478" spans="1:60" x14ac:dyDescent="0.2">
      <c r="C478" s="252"/>
      <c r="D478" s="10"/>
      <c r="AG478" t="s">
        <v>181</v>
      </c>
    </row>
    <row r="479" spans="1:60" x14ac:dyDescent="0.2">
      <c r="D479" s="10"/>
    </row>
    <row r="480" spans="1:60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lsF6Qy3s/CPdkbfqiX9+lTGYv1TEUn5QScpDsYXzIdVUmMRU/PL9TuLQ4EaZ3kJGhVzrpzzrsaHNTQC2gipoQ==" saltValue="TcFfqmq43kciZtEDdcGz5A==" spinCount="100000" sheet="1"/>
  <mergeCells count="174">
    <mergeCell ref="C465:G465"/>
    <mergeCell ref="C467:G467"/>
    <mergeCell ref="C469:G469"/>
    <mergeCell ref="C471:G471"/>
    <mergeCell ref="C473:G473"/>
    <mergeCell ref="C475:G475"/>
    <mergeCell ref="C446:G446"/>
    <mergeCell ref="C452:G452"/>
    <mergeCell ref="C457:G457"/>
    <mergeCell ref="C460:G460"/>
    <mergeCell ref="C461:G461"/>
    <mergeCell ref="C463:G463"/>
    <mergeCell ref="C425:G425"/>
    <mergeCell ref="C427:G427"/>
    <mergeCell ref="C431:G431"/>
    <mergeCell ref="C433:G433"/>
    <mergeCell ref="C440:G440"/>
    <mergeCell ref="C442:G442"/>
    <mergeCell ref="C407:G407"/>
    <mergeCell ref="C411:G411"/>
    <mergeCell ref="C416:G416"/>
    <mergeCell ref="C418:G418"/>
    <mergeCell ref="C419:G419"/>
    <mergeCell ref="C422:G422"/>
    <mergeCell ref="C389:G389"/>
    <mergeCell ref="C391:G391"/>
    <mergeCell ref="C393:G393"/>
    <mergeCell ref="C394:G394"/>
    <mergeCell ref="C400:G400"/>
    <mergeCell ref="C405:G405"/>
    <mergeCell ref="C377:G377"/>
    <mergeCell ref="C379:G379"/>
    <mergeCell ref="C381:G381"/>
    <mergeCell ref="C383:G383"/>
    <mergeCell ref="C385:G385"/>
    <mergeCell ref="C387:G387"/>
    <mergeCell ref="C363:G363"/>
    <mergeCell ref="C367:G367"/>
    <mergeCell ref="C369:G369"/>
    <mergeCell ref="C371:G371"/>
    <mergeCell ref="C373:G373"/>
    <mergeCell ref="C375:G375"/>
    <mergeCell ref="C350:G350"/>
    <mergeCell ref="C352:G352"/>
    <mergeCell ref="C353:G353"/>
    <mergeCell ref="C355:G355"/>
    <mergeCell ref="C356:G356"/>
    <mergeCell ref="C359:G359"/>
    <mergeCell ref="C342:G342"/>
    <mergeCell ref="C344:G344"/>
    <mergeCell ref="C345:G345"/>
    <mergeCell ref="C346:G346"/>
    <mergeCell ref="C348:G348"/>
    <mergeCell ref="C349:G349"/>
    <mergeCell ref="C323:G323"/>
    <mergeCell ref="C326:G326"/>
    <mergeCell ref="C330:G330"/>
    <mergeCell ref="C332:G332"/>
    <mergeCell ref="C337:G337"/>
    <mergeCell ref="C339:G339"/>
    <mergeCell ref="C303:G303"/>
    <mergeCell ref="C309:G309"/>
    <mergeCell ref="C314:G314"/>
    <mergeCell ref="C316:G316"/>
    <mergeCell ref="C317:G317"/>
    <mergeCell ref="C320:G320"/>
    <mergeCell ref="C287:G287"/>
    <mergeCell ref="C290:G290"/>
    <mergeCell ref="C292:G292"/>
    <mergeCell ref="C295:G295"/>
    <mergeCell ref="C298:G298"/>
    <mergeCell ref="C300:G300"/>
    <mergeCell ref="C270:G270"/>
    <mergeCell ref="C273:G273"/>
    <mergeCell ref="C275:G275"/>
    <mergeCell ref="C277:G277"/>
    <mergeCell ref="C281:G281"/>
    <mergeCell ref="C284:G284"/>
    <mergeCell ref="C259:G259"/>
    <mergeCell ref="C262:G262"/>
    <mergeCell ref="C263:G263"/>
    <mergeCell ref="C266:G266"/>
    <mergeCell ref="C267:G267"/>
    <mergeCell ref="C269:G269"/>
    <mergeCell ref="C237:G237"/>
    <mergeCell ref="C239:G239"/>
    <mergeCell ref="C243:G243"/>
    <mergeCell ref="C248:G248"/>
    <mergeCell ref="C253:G253"/>
    <mergeCell ref="C255:G255"/>
    <mergeCell ref="C213:G213"/>
    <mergeCell ref="C217:G217"/>
    <mergeCell ref="C219:G219"/>
    <mergeCell ref="C223:G223"/>
    <mergeCell ref="C228:G228"/>
    <mergeCell ref="C231:G231"/>
    <mergeCell ref="C197:G197"/>
    <mergeCell ref="C200:G200"/>
    <mergeCell ref="C202:G202"/>
    <mergeCell ref="C205:G205"/>
    <mergeCell ref="C207:G207"/>
    <mergeCell ref="C211:G211"/>
    <mergeCell ref="C182:G182"/>
    <mergeCell ref="C185:G185"/>
    <mergeCell ref="C189:G189"/>
    <mergeCell ref="C191:G191"/>
    <mergeCell ref="C192:G192"/>
    <mergeCell ref="C195:G195"/>
    <mergeCell ref="C160:G160"/>
    <mergeCell ref="C162:G162"/>
    <mergeCell ref="C164:G164"/>
    <mergeCell ref="C167:G167"/>
    <mergeCell ref="C173:G173"/>
    <mergeCell ref="C179:G179"/>
    <mergeCell ref="C137:G137"/>
    <mergeCell ref="C140:G140"/>
    <mergeCell ref="C141:G141"/>
    <mergeCell ref="C145:G145"/>
    <mergeCell ref="C155:G155"/>
    <mergeCell ref="C158:G158"/>
    <mergeCell ref="C123:G123"/>
    <mergeCell ref="C125:G125"/>
    <mergeCell ref="C127:G127"/>
    <mergeCell ref="C128:G128"/>
    <mergeCell ref="C131:G131"/>
    <mergeCell ref="C133:G133"/>
    <mergeCell ref="C99:G99"/>
    <mergeCell ref="C100:G100"/>
    <mergeCell ref="C109:G109"/>
    <mergeCell ref="C111:G111"/>
    <mergeCell ref="C115:G115"/>
    <mergeCell ref="C121:G121"/>
    <mergeCell ref="C82:G82"/>
    <mergeCell ref="C86:G86"/>
    <mergeCell ref="C90:G90"/>
    <mergeCell ref="C93:G93"/>
    <mergeCell ref="C96:G96"/>
    <mergeCell ref="C98:G98"/>
    <mergeCell ref="C69:G69"/>
    <mergeCell ref="C71:G71"/>
    <mergeCell ref="C72:G72"/>
    <mergeCell ref="C76:G76"/>
    <mergeCell ref="C78:G78"/>
    <mergeCell ref="C80:G80"/>
    <mergeCell ref="C51:G51"/>
    <mergeCell ref="C55:G55"/>
    <mergeCell ref="C57:G57"/>
    <mergeCell ref="C62:G62"/>
    <mergeCell ref="C64:G64"/>
    <mergeCell ref="C65:G65"/>
    <mergeCell ref="C38:G38"/>
    <mergeCell ref="C40:G40"/>
    <mergeCell ref="C41:G41"/>
    <mergeCell ref="C45:G45"/>
    <mergeCell ref="C47:G47"/>
    <mergeCell ref="C49:G49"/>
    <mergeCell ref="C24:G24"/>
    <mergeCell ref="C25:G25"/>
    <mergeCell ref="C27:G27"/>
    <mergeCell ref="C29:G29"/>
    <mergeCell ref="C30:G30"/>
    <mergeCell ref="C33:G33"/>
    <mergeCell ref="C14:G14"/>
    <mergeCell ref="C15:G15"/>
    <mergeCell ref="C17:G17"/>
    <mergeCell ref="C19:G19"/>
    <mergeCell ref="C20:G20"/>
    <mergeCell ref="C22:G2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B9589-A02E-486B-9F09-0C108314E9C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123</v>
      </c>
      <c r="B1" s="198"/>
      <c r="C1" s="198"/>
      <c r="D1" s="198"/>
      <c r="E1" s="198"/>
      <c r="F1" s="198"/>
      <c r="G1" s="198"/>
      <c r="AG1" t="s">
        <v>124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125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125</v>
      </c>
      <c r="AG3" t="s">
        <v>126</v>
      </c>
    </row>
    <row r="4" spans="1:60" ht="24.95" customHeight="1" x14ac:dyDescent="0.2">
      <c r="A4" s="203" t="s">
        <v>9</v>
      </c>
      <c r="B4" s="204" t="s">
        <v>55</v>
      </c>
      <c r="C4" s="205" t="s">
        <v>54</v>
      </c>
      <c r="D4" s="206"/>
      <c r="E4" s="206"/>
      <c r="F4" s="206"/>
      <c r="G4" s="207"/>
      <c r="AG4" t="s">
        <v>127</v>
      </c>
    </row>
    <row r="5" spans="1:60" x14ac:dyDescent="0.2">
      <c r="D5" s="10"/>
    </row>
    <row r="6" spans="1:60" ht="38.25" x14ac:dyDescent="0.2">
      <c r="A6" s="209" t="s">
        <v>128</v>
      </c>
      <c r="B6" s="211" t="s">
        <v>129</v>
      </c>
      <c r="C6" s="211" t="s">
        <v>130</v>
      </c>
      <c r="D6" s="210" t="s">
        <v>131</v>
      </c>
      <c r="E6" s="209" t="s">
        <v>132</v>
      </c>
      <c r="F6" s="208" t="s">
        <v>133</v>
      </c>
      <c r="G6" s="209" t="s">
        <v>29</v>
      </c>
      <c r="H6" s="212" t="s">
        <v>30</v>
      </c>
      <c r="I6" s="212" t="s">
        <v>134</v>
      </c>
      <c r="J6" s="212" t="s">
        <v>31</v>
      </c>
      <c r="K6" s="212" t="s">
        <v>135</v>
      </c>
      <c r="L6" s="212" t="s">
        <v>136</v>
      </c>
      <c r="M6" s="212" t="s">
        <v>137</v>
      </c>
      <c r="N6" s="212" t="s">
        <v>138</v>
      </c>
      <c r="O6" s="212" t="s">
        <v>139</v>
      </c>
      <c r="P6" s="212" t="s">
        <v>140</v>
      </c>
      <c r="Q6" s="212" t="s">
        <v>141</v>
      </c>
      <c r="R6" s="212" t="s">
        <v>142</v>
      </c>
      <c r="S6" s="212" t="s">
        <v>143</v>
      </c>
      <c r="T6" s="212" t="s">
        <v>144</v>
      </c>
      <c r="U6" s="212" t="s">
        <v>145</v>
      </c>
      <c r="V6" s="212" t="s">
        <v>146</v>
      </c>
      <c r="W6" s="212" t="s">
        <v>147</v>
      </c>
      <c r="X6" s="212" t="s">
        <v>148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149</v>
      </c>
      <c r="B8" s="227" t="s">
        <v>66</v>
      </c>
      <c r="C8" s="245" t="s">
        <v>67</v>
      </c>
      <c r="D8" s="228"/>
      <c r="E8" s="229"/>
      <c r="F8" s="230"/>
      <c r="G8" s="230">
        <f>SUMIF(AG9:AG12,"&lt;&gt;NOR",G9:G12)</f>
        <v>0</v>
      </c>
      <c r="H8" s="230"/>
      <c r="I8" s="230">
        <f>SUM(I9:I12)</f>
        <v>0</v>
      </c>
      <c r="J8" s="230"/>
      <c r="K8" s="230">
        <f>SUM(K9:K12)</f>
        <v>0</v>
      </c>
      <c r="L8" s="230"/>
      <c r="M8" s="230">
        <f>SUM(M9:M12)</f>
        <v>0</v>
      </c>
      <c r="N8" s="230"/>
      <c r="O8" s="230">
        <f>SUM(O9:O12)</f>
        <v>0.22</v>
      </c>
      <c r="P8" s="230"/>
      <c r="Q8" s="230">
        <f>SUM(Q9:Q12)</f>
        <v>0.22</v>
      </c>
      <c r="R8" s="230"/>
      <c r="S8" s="230"/>
      <c r="T8" s="231"/>
      <c r="U8" s="225"/>
      <c r="V8" s="225">
        <f>SUM(V9:V12)</f>
        <v>39.869999999999997</v>
      </c>
      <c r="W8" s="225"/>
      <c r="X8" s="225"/>
      <c r="AG8" t="s">
        <v>150</v>
      </c>
    </row>
    <row r="9" spans="1:60" outlineLevel="1" x14ac:dyDescent="0.2">
      <c r="A9" s="232">
        <v>1</v>
      </c>
      <c r="B9" s="233" t="s">
        <v>614</v>
      </c>
      <c r="C9" s="246" t="s">
        <v>615</v>
      </c>
      <c r="D9" s="234" t="s">
        <v>206</v>
      </c>
      <c r="E9" s="235">
        <v>442.98160000000001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5.0000000000000001E-4</v>
      </c>
      <c r="O9" s="237">
        <f>ROUND(E9*N9,2)</f>
        <v>0.22</v>
      </c>
      <c r="P9" s="237">
        <v>5.0000000000000001E-4</v>
      </c>
      <c r="Q9" s="237">
        <f>ROUND(E9*P9,2)</f>
        <v>0.22</v>
      </c>
      <c r="R9" s="237"/>
      <c r="S9" s="237" t="s">
        <v>185</v>
      </c>
      <c r="T9" s="238" t="s">
        <v>155</v>
      </c>
      <c r="U9" s="223">
        <v>0.09</v>
      </c>
      <c r="V9" s="223">
        <f>ROUND(E9*U9,2)</f>
        <v>39.869999999999997</v>
      </c>
      <c r="W9" s="223"/>
      <c r="X9" s="223" t="s">
        <v>186</v>
      </c>
      <c r="Y9" s="213"/>
      <c r="Z9" s="213"/>
      <c r="AA9" s="213"/>
      <c r="AB9" s="213"/>
      <c r="AC9" s="213"/>
      <c r="AD9" s="213"/>
      <c r="AE9" s="213"/>
      <c r="AF9" s="213"/>
      <c r="AG9" s="213" t="s">
        <v>325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47" t="s">
        <v>616</v>
      </c>
      <c r="D10" s="240"/>
      <c r="E10" s="240"/>
      <c r="F10" s="240"/>
      <c r="G10" s="24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159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7" t="s">
        <v>617</v>
      </c>
      <c r="D11" s="253"/>
      <c r="E11" s="254">
        <v>442.98160000000001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209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49"/>
      <c r="D12" s="243"/>
      <c r="E12" s="243"/>
      <c r="F12" s="243"/>
      <c r="G12" s="24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163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x14ac:dyDescent="0.2">
      <c r="A13" s="226" t="s">
        <v>149</v>
      </c>
      <c r="B13" s="227" t="s">
        <v>70</v>
      </c>
      <c r="C13" s="245" t="s">
        <v>71</v>
      </c>
      <c r="D13" s="228"/>
      <c r="E13" s="229"/>
      <c r="F13" s="230"/>
      <c r="G13" s="230">
        <f>SUMIF(AG14:AG78,"&lt;&gt;NOR",G14:G78)</f>
        <v>0</v>
      </c>
      <c r="H13" s="230"/>
      <c r="I13" s="230">
        <f>SUM(I14:I78)</f>
        <v>0</v>
      </c>
      <c r="J13" s="230"/>
      <c r="K13" s="230">
        <f>SUM(K14:K78)</f>
        <v>0</v>
      </c>
      <c r="L13" s="230"/>
      <c r="M13" s="230">
        <f>SUM(M14:M78)</f>
        <v>0</v>
      </c>
      <c r="N13" s="230"/>
      <c r="O13" s="230">
        <f>SUM(O14:O78)</f>
        <v>46.250000000000007</v>
      </c>
      <c r="P13" s="230"/>
      <c r="Q13" s="230">
        <f>SUM(Q14:Q78)</f>
        <v>0</v>
      </c>
      <c r="R13" s="230"/>
      <c r="S13" s="230"/>
      <c r="T13" s="231"/>
      <c r="U13" s="225"/>
      <c r="V13" s="225">
        <f>SUM(V14:V78)</f>
        <v>1148.33</v>
      </c>
      <c r="W13" s="225"/>
      <c r="X13" s="225"/>
      <c r="AG13" t="s">
        <v>150</v>
      </c>
    </row>
    <row r="14" spans="1:60" ht="33.75" outlineLevel="1" x14ac:dyDescent="0.2">
      <c r="A14" s="232">
        <v>2</v>
      </c>
      <c r="B14" s="233" t="s">
        <v>618</v>
      </c>
      <c r="C14" s="246" t="s">
        <v>619</v>
      </c>
      <c r="D14" s="234" t="s">
        <v>265</v>
      </c>
      <c r="E14" s="235">
        <v>10.605600000000001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7">
        <v>2.5251399999999999</v>
      </c>
      <c r="O14" s="237">
        <f>ROUND(E14*N14,2)</f>
        <v>26.78</v>
      </c>
      <c r="P14" s="237">
        <v>0</v>
      </c>
      <c r="Q14" s="237">
        <f>ROUND(E14*P14,2)</f>
        <v>0</v>
      </c>
      <c r="R14" s="237" t="s">
        <v>270</v>
      </c>
      <c r="S14" s="237" t="s">
        <v>154</v>
      </c>
      <c r="T14" s="238" t="s">
        <v>154</v>
      </c>
      <c r="U14" s="223">
        <v>0.98699999999999999</v>
      </c>
      <c r="V14" s="223">
        <f>ROUND(E14*U14,2)</f>
        <v>10.47</v>
      </c>
      <c r="W14" s="223"/>
      <c r="X14" s="223" t="s">
        <v>186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187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20"/>
      <c r="B15" s="221"/>
      <c r="C15" s="247" t="s">
        <v>620</v>
      </c>
      <c r="D15" s="240"/>
      <c r="E15" s="240"/>
      <c r="F15" s="240"/>
      <c r="G15" s="240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159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39" t="str">
        <f>C15</f>
        <v>železobetonová deska v tl. 70 mm z betonu B30 (C25/30 XC2) včetně sítě Sz 5/100-5/100 s 30% přesahem  , s nadbetonávkou v místě IPE</v>
      </c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7" t="s">
        <v>621</v>
      </c>
      <c r="D16" s="253"/>
      <c r="E16" s="254">
        <v>5.57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209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57" t="s">
        <v>622</v>
      </c>
      <c r="D17" s="253"/>
      <c r="E17" s="254">
        <v>5.04</v>
      </c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209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49"/>
      <c r="D18" s="243"/>
      <c r="E18" s="243"/>
      <c r="F18" s="243"/>
      <c r="G18" s="24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163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32">
        <v>3</v>
      </c>
      <c r="B19" s="233" t="s">
        <v>623</v>
      </c>
      <c r="C19" s="246" t="s">
        <v>624</v>
      </c>
      <c r="D19" s="234" t="s">
        <v>206</v>
      </c>
      <c r="E19" s="235">
        <v>88.38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3.637E-2</v>
      </c>
      <c r="O19" s="237">
        <f>ROUND(E19*N19,2)</f>
        <v>3.21</v>
      </c>
      <c r="P19" s="237">
        <v>0</v>
      </c>
      <c r="Q19" s="237">
        <f>ROUND(E19*P19,2)</f>
        <v>0</v>
      </c>
      <c r="R19" s="237" t="s">
        <v>270</v>
      </c>
      <c r="S19" s="237" t="s">
        <v>154</v>
      </c>
      <c r="T19" s="238" t="s">
        <v>154</v>
      </c>
      <c r="U19" s="223">
        <v>0.73</v>
      </c>
      <c r="V19" s="223">
        <f>ROUND(E19*U19,2)</f>
        <v>64.52</v>
      </c>
      <c r="W19" s="223"/>
      <c r="X19" s="223" t="s">
        <v>186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187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8" t="s">
        <v>625</v>
      </c>
      <c r="D20" s="255"/>
      <c r="E20" s="255"/>
      <c r="F20" s="255"/>
      <c r="G20" s="255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234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7" t="s">
        <v>626</v>
      </c>
      <c r="D21" s="253"/>
      <c r="E21" s="254">
        <v>46.4</v>
      </c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209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7" t="s">
        <v>627</v>
      </c>
      <c r="D22" s="253"/>
      <c r="E22" s="254">
        <v>41.98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209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49"/>
      <c r="D23" s="243"/>
      <c r="E23" s="243"/>
      <c r="F23" s="243"/>
      <c r="G23" s="24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163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32">
        <v>4</v>
      </c>
      <c r="B24" s="233" t="s">
        <v>628</v>
      </c>
      <c r="C24" s="246" t="s">
        <v>629</v>
      </c>
      <c r="D24" s="234" t="s">
        <v>206</v>
      </c>
      <c r="E24" s="235">
        <v>88.38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7">
        <v>0</v>
      </c>
      <c r="O24" s="237">
        <f>ROUND(E24*N24,2)</f>
        <v>0</v>
      </c>
      <c r="P24" s="237">
        <v>0</v>
      </c>
      <c r="Q24" s="237">
        <f>ROUND(E24*P24,2)</f>
        <v>0</v>
      </c>
      <c r="R24" s="237" t="s">
        <v>270</v>
      </c>
      <c r="S24" s="237" t="s">
        <v>154</v>
      </c>
      <c r="T24" s="238" t="s">
        <v>154</v>
      </c>
      <c r="U24" s="223">
        <v>0.17299999999999999</v>
      </c>
      <c r="V24" s="223">
        <f>ROUND(E24*U24,2)</f>
        <v>15.29</v>
      </c>
      <c r="W24" s="223"/>
      <c r="X24" s="223" t="s">
        <v>186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187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8" t="s">
        <v>625</v>
      </c>
      <c r="D25" s="255"/>
      <c r="E25" s="255"/>
      <c r="F25" s="255"/>
      <c r="G25" s="255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234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7" t="s">
        <v>626</v>
      </c>
      <c r="D26" s="253"/>
      <c r="E26" s="254">
        <v>46.4</v>
      </c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209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20"/>
      <c r="B27" s="221"/>
      <c r="C27" s="257" t="s">
        <v>627</v>
      </c>
      <c r="D27" s="253"/>
      <c r="E27" s="254">
        <v>41.98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209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49"/>
      <c r="D28" s="243"/>
      <c r="E28" s="243"/>
      <c r="F28" s="243"/>
      <c r="G28" s="24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163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2">
        <v>5</v>
      </c>
      <c r="B29" s="233" t="s">
        <v>630</v>
      </c>
      <c r="C29" s="246" t="s">
        <v>631</v>
      </c>
      <c r="D29" s="234" t="s">
        <v>229</v>
      </c>
      <c r="E29" s="235">
        <v>0.38219999999999998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1.0554399999999999</v>
      </c>
      <c r="O29" s="237">
        <f>ROUND(E29*N29,2)</f>
        <v>0.4</v>
      </c>
      <c r="P29" s="237">
        <v>0</v>
      </c>
      <c r="Q29" s="237">
        <f>ROUND(E29*P29,2)</f>
        <v>0</v>
      </c>
      <c r="R29" s="237" t="s">
        <v>270</v>
      </c>
      <c r="S29" s="237" t="s">
        <v>154</v>
      </c>
      <c r="T29" s="238" t="s">
        <v>154</v>
      </c>
      <c r="U29" s="223">
        <v>15.211</v>
      </c>
      <c r="V29" s="223">
        <f>ROUND(E29*U29,2)</f>
        <v>5.81</v>
      </c>
      <c r="W29" s="223"/>
      <c r="X29" s="223" t="s">
        <v>186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187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33.75" outlineLevel="1" x14ac:dyDescent="0.2">
      <c r="A30" s="220"/>
      <c r="B30" s="221"/>
      <c r="C30" s="258" t="s">
        <v>632</v>
      </c>
      <c r="D30" s="255"/>
      <c r="E30" s="255"/>
      <c r="F30" s="255"/>
      <c r="G30" s="255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234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39" t="str">
        <f>C30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30" s="213"/>
      <c r="BC30" s="213"/>
      <c r="BD30" s="213"/>
      <c r="BE30" s="213"/>
      <c r="BF30" s="213"/>
      <c r="BG30" s="213"/>
      <c r="BH30" s="213"/>
    </row>
    <row r="31" spans="1:60" ht="22.5" outlineLevel="1" x14ac:dyDescent="0.2">
      <c r="A31" s="220"/>
      <c r="B31" s="221"/>
      <c r="C31" s="248" t="s">
        <v>620</v>
      </c>
      <c r="D31" s="241"/>
      <c r="E31" s="241"/>
      <c r="F31" s="241"/>
      <c r="G31" s="241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159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39" t="str">
        <f>C31</f>
        <v>železobetonová deska v tl. 70 mm z betonu B30 (C25/30 XC2) včetně sítě Sz 5/100-5/100 s 30% přesahem  , s nadbetonávkou v místě IPE</v>
      </c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7" t="s">
        <v>633</v>
      </c>
      <c r="D32" s="253"/>
      <c r="E32" s="254">
        <v>0.2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209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7" t="s">
        <v>634</v>
      </c>
      <c r="D33" s="253"/>
      <c r="E33" s="254">
        <v>0.18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209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49"/>
      <c r="D34" s="243"/>
      <c r="E34" s="243"/>
      <c r="F34" s="243"/>
      <c r="G34" s="24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163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1" x14ac:dyDescent="0.2">
      <c r="A35" s="232">
        <v>6</v>
      </c>
      <c r="B35" s="233" t="s">
        <v>635</v>
      </c>
      <c r="C35" s="246" t="s">
        <v>636</v>
      </c>
      <c r="D35" s="234" t="s">
        <v>250</v>
      </c>
      <c r="E35" s="235">
        <v>10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7.4870000000000006E-2</v>
      </c>
      <c r="O35" s="237">
        <f>ROUND(E35*N35,2)</f>
        <v>0.75</v>
      </c>
      <c r="P35" s="237">
        <v>0</v>
      </c>
      <c r="Q35" s="237">
        <f>ROUND(E35*P35,2)</f>
        <v>0</v>
      </c>
      <c r="R35" s="237" t="s">
        <v>251</v>
      </c>
      <c r="S35" s="237" t="s">
        <v>154</v>
      </c>
      <c r="T35" s="238" t="s">
        <v>154</v>
      </c>
      <c r="U35" s="223">
        <v>0.34</v>
      </c>
      <c r="V35" s="223">
        <f>ROUND(E35*U35,2)</f>
        <v>3.4</v>
      </c>
      <c r="W35" s="223"/>
      <c r="X35" s="223" t="s">
        <v>186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187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7" t="s">
        <v>637</v>
      </c>
      <c r="D36" s="253"/>
      <c r="E36" s="254">
        <v>10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209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49"/>
      <c r="D37" s="243"/>
      <c r="E37" s="243"/>
      <c r="F37" s="243"/>
      <c r="G37" s="24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163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22.5" outlineLevel="1" x14ac:dyDescent="0.2">
      <c r="A38" s="232">
        <v>7</v>
      </c>
      <c r="B38" s="233" t="s">
        <v>638</v>
      </c>
      <c r="C38" s="246" t="s">
        <v>639</v>
      </c>
      <c r="D38" s="234" t="s">
        <v>250</v>
      </c>
      <c r="E38" s="235">
        <v>104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9.1670000000000001E-2</v>
      </c>
      <c r="O38" s="237">
        <f>ROUND(E38*N38,2)</f>
        <v>9.5299999999999994</v>
      </c>
      <c r="P38" s="237">
        <v>0</v>
      </c>
      <c r="Q38" s="237">
        <f>ROUND(E38*P38,2)</f>
        <v>0</v>
      </c>
      <c r="R38" s="237" t="s">
        <v>251</v>
      </c>
      <c r="S38" s="237" t="s">
        <v>154</v>
      </c>
      <c r="T38" s="238" t="s">
        <v>154</v>
      </c>
      <c r="U38" s="223">
        <v>0.43</v>
      </c>
      <c r="V38" s="223">
        <f>ROUND(E38*U38,2)</f>
        <v>44.72</v>
      </c>
      <c r="W38" s="223"/>
      <c r="X38" s="223" t="s">
        <v>186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187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7" t="s">
        <v>640</v>
      </c>
      <c r="D39" s="253"/>
      <c r="E39" s="254">
        <v>56</v>
      </c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209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7" t="s">
        <v>641</v>
      </c>
      <c r="D40" s="253"/>
      <c r="E40" s="254">
        <v>40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209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7" t="s">
        <v>642</v>
      </c>
      <c r="D41" s="253"/>
      <c r="E41" s="254">
        <v>8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209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49"/>
      <c r="D42" s="243"/>
      <c r="E42" s="243"/>
      <c r="F42" s="243"/>
      <c r="G42" s="24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163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2">
        <v>8</v>
      </c>
      <c r="B43" s="233" t="s">
        <v>643</v>
      </c>
      <c r="C43" s="246" t="s">
        <v>644</v>
      </c>
      <c r="D43" s="234" t="s">
        <v>250</v>
      </c>
      <c r="E43" s="235">
        <v>15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2.5340000000000001E-2</v>
      </c>
      <c r="O43" s="237">
        <f>ROUND(E43*N43,2)</f>
        <v>0.38</v>
      </c>
      <c r="P43" s="237">
        <v>0</v>
      </c>
      <c r="Q43" s="237">
        <f>ROUND(E43*P43,2)</f>
        <v>0</v>
      </c>
      <c r="R43" s="237" t="s">
        <v>251</v>
      </c>
      <c r="S43" s="237" t="s">
        <v>154</v>
      </c>
      <c r="T43" s="238" t="s">
        <v>154</v>
      </c>
      <c r="U43" s="223">
        <v>0.2</v>
      </c>
      <c r="V43" s="223">
        <f>ROUND(E43*U43,2)</f>
        <v>3</v>
      </c>
      <c r="W43" s="223"/>
      <c r="X43" s="223" t="s">
        <v>186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187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9"/>
      <c r="D44" s="256"/>
      <c r="E44" s="256"/>
      <c r="F44" s="256"/>
      <c r="G44" s="256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163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32">
        <v>9</v>
      </c>
      <c r="B45" s="233" t="s">
        <v>645</v>
      </c>
      <c r="C45" s="246" t="s">
        <v>646</v>
      </c>
      <c r="D45" s="234" t="s">
        <v>229</v>
      </c>
      <c r="E45" s="235">
        <v>0.29160000000000003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1.09901</v>
      </c>
      <c r="O45" s="237">
        <f>ROUND(E45*N45,2)</f>
        <v>0.32</v>
      </c>
      <c r="P45" s="237">
        <v>0</v>
      </c>
      <c r="Q45" s="237">
        <f>ROUND(E45*P45,2)</f>
        <v>0</v>
      </c>
      <c r="R45" s="237" t="s">
        <v>270</v>
      </c>
      <c r="S45" s="237" t="s">
        <v>154</v>
      </c>
      <c r="T45" s="238" t="s">
        <v>154</v>
      </c>
      <c r="U45" s="223">
        <v>18.18</v>
      </c>
      <c r="V45" s="223">
        <f>ROUND(E45*U45,2)</f>
        <v>5.3</v>
      </c>
      <c r="W45" s="223"/>
      <c r="X45" s="223" t="s">
        <v>186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187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8" t="s">
        <v>647</v>
      </c>
      <c r="D46" s="255"/>
      <c r="E46" s="255"/>
      <c r="F46" s="255"/>
      <c r="G46" s="255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234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48" t="s">
        <v>648</v>
      </c>
      <c r="D47" s="241"/>
      <c r="E47" s="241"/>
      <c r="F47" s="241"/>
      <c r="G47" s="241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159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7" t="s">
        <v>649</v>
      </c>
      <c r="D48" s="253"/>
      <c r="E48" s="254">
        <v>0.29160000000000003</v>
      </c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209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49"/>
      <c r="D49" s="243"/>
      <c r="E49" s="243"/>
      <c r="F49" s="243"/>
      <c r="G49" s="24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163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32">
        <v>10</v>
      </c>
      <c r="B50" s="233" t="s">
        <v>650</v>
      </c>
      <c r="C50" s="246" t="s">
        <v>651</v>
      </c>
      <c r="D50" s="234" t="s">
        <v>345</v>
      </c>
      <c r="E50" s="235">
        <v>19.5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6.8999999999999997E-4</v>
      </c>
      <c r="O50" s="237">
        <f>ROUND(E50*N50,2)</f>
        <v>0.01</v>
      </c>
      <c r="P50" s="237">
        <v>0</v>
      </c>
      <c r="Q50" s="237">
        <f>ROUND(E50*P50,2)</f>
        <v>0</v>
      </c>
      <c r="R50" s="237"/>
      <c r="S50" s="237" t="s">
        <v>154</v>
      </c>
      <c r="T50" s="238" t="s">
        <v>154</v>
      </c>
      <c r="U50" s="223">
        <v>1.2310000000000001</v>
      </c>
      <c r="V50" s="223">
        <f>ROUND(E50*U50,2)</f>
        <v>24</v>
      </c>
      <c r="W50" s="223"/>
      <c r="X50" s="223" t="s">
        <v>186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187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47" t="s">
        <v>652</v>
      </c>
      <c r="D51" s="240"/>
      <c r="E51" s="240"/>
      <c r="F51" s="240"/>
      <c r="G51" s="240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159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57" t="s">
        <v>653</v>
      </c>
      <c r="D52" s="253"/>
      <c r="E52" s="254">
        <v>12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209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7" t="s">
        <v>654</v>
      </c>
      <c r="D53" s="253"/>
      <c r="E53" s="254">
        <v>7.5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209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49"/>
      <c r="D54" s="243"/>
      <c r="E54" s="243"/>
      <c r="F54" s="243"/>
      <c r="G54" s="24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3"/>
      <c r="Z54" s="213"/>
      <c r="AA54" s="213"/>
      <c r="AB54" s="213"/>
      <c r="AC54" s="213"/>
      <c r="AD54" s="213"/>
      <c r="AE54" s="213"/>
      <c r="AF54" s="213"/>
      <c r="AG54" s="213" t="s">
        <v>163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1" x14ac:dyDescent="0.2">
      <c r="A55" s="232">
        <v>11</v>
      </c>
      <c r="B55" s="233" t="s">
        <v>655</v>
      </c>
      <c r="C55" s="246" t="s">
        <v>656</v>
      </c>
      <c r="D55" s="234" t="s">
        <v>206</v>
      </c>
      <c r="E55" s="235">
        <v>88.38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7">
        <v>6.2899999999999996E-3</v>
      </c>
      <c r="O55" s="237">
        <f>ROUND(E55*N55,2)</f>
        <v>0.56000000000000005</v>
      </c>
      <c r="P55" s="237">
        <v>0</v>
      </c>
      <c r="Q55" s="237">
        <f>ROUND(E55*P55,2)</f>
        <v>0</v>
      </c>
      <c r="R55" s="237" t="s">
        <v>270</v>
      </c>
      <c r="S55" s="237" t="s">
        <v>154</v>
      </c>
      <c r="T55" s="238" t="s">
        <v>154</v>
      </c>
      <c r="U55" s="223">
        <v>0.88500000000000001</v>
      </c>
      <c r="V55" s="223">
        <f>ROUND(E55*U55,2)</f>
        <v>78.22</v>
      </c>
      <c r="W55" s="223"/>
      <c r="X55" s="223" t="s">
        <v>186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187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8" t="s">
        <v>657</v>
      </c>
      <c r="D56" s="255"/>
      <c r="E56" s="255"/>
      <c r="F56" s="255"/>
      <c r="G56" s="255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3"/>
      <c r="Z56" s="213"/>
      <c r="AA56" s="213"/>
      <c r="AB56" s="213"/>
      <c r="AC56" s="213"/>
      <c r="AD56" s="213"/>
      <c r="AE56" s="213"/>
      <c r="AF56" s="213"/>
      <c r="AG56" s="213" t="s">
        <v>234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7" t="s">
        <v>626</v>
      </c>
      <c r="D57" s="253"/>
      <c r="E57" s="254">
        <v>46.4</v>
      </c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3"/>
      <c r="Z57" s="213"/>
      <c r="AA57" s="213"/>
      <c r="AB57" s="213"/>
      <c r="AC57" s="213"/>
      <c r="AD57" s="213"/>
      <c r="AE57" s="213"/>
      <c r="AF57" s="213"/>
      <c r="AG57" s="213" t="s">
        <v>209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7" t="s">
        <v>627</v>
      </c>
      <c r="D58" s="253"/>
      <c r="E58" s="254">
        <v>41.98</v>
      </c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209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49"/>
      <c r="D59" s="243"/>
      <c r="E59" s="243"/>
      <c r="F59" s="243"/>
      <c r="G59" s="24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163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32">
        <v>12</v>
      </c>
      <c r="B60" s="233" t="s">
        <v>658</v>
      </c>
      <c r="C60" s="246" t="s">
        <v>659</v>
      </c>
      <c r="D60" s="234" t="s">
        <v>206</v>
      </c>
      <c r="E60" s="235">
        <v>88.38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37" t="s">
        <v>270</v>
      </c>
      <c r="S60" s="237" t="s">
        <v>154</v>
      </c>
      <c r="T60" s="238" t="s">
        <v>154</v>
      </c>
      <c r="U60" s="223">
        <v>0.53</v>
      </c>
      <c r="V60" s="223">
        <f>ROUND(E60*U60,2)</f>
        <v>46.84</v>
      </c>
      <c r="W60" s="223"/>
      <c r="X60" s="223" t="s">
        <v>186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187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8" t="s">
        <v>657</v>
      </c>
      <c r="D61" s="255"/>
      <c r="E61" s="255"/>
      <c r="F61" s="255"/>
      <c r="G61" s="255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3"/>
      <c r="Z61" s="213"/>
      <c r="AA61" s="213"/>
      <c r="AB61" s="213"/>
      <c r="AC61" s="213"/>
      <c r="AD61" s="213"/>
      <c r="AE61" s="213"/>
      <c r="AF61" s="213"/>
      <c r="AG61" s="213" t="s">
        <v>234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7" t="s">
        <v>626</v>
      </c>
      <c r="D62" s="253"/>
      <c r="E62" s="254">
        <v>46.4</v>
      </c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209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57" t="s">
        <v>627</v>
      </c>
      <c r="D63" s="253"/>
      <c r="E63" s="254">
        <v>41.98</v>
      </c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3"/>
      <c r="Z63" s="213"/>
      <c r="AA63" s="213"/>
      <c r="AB63" s="213"/>
      <c r="AC63" s="213"/>
      <c r="AD63" s="213"/>
      <c r="AE63" s="213"/>
      <c r="AF63" s="213"/>
      <c r="AG63" s="213" t="s">
        <v>209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49"/>
      <c r="D64" s="243"/>
      <c r="E64" s="243"/>
      <c r="F64" s="243"/>
      <c r="G64" s="24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163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2">
        <v>13</v>
      </c>
      <c r="B65" s="233" t="s">
        <v>660</v>
      </c>
      <c r="C65" s="246" t="s">
        <v>661</v>
      </c>
      <c r="D65" s="234" t="s">
        <v>229</v>
      </c>
      <c r="E65" s="235">
        <v>0.45929999999999999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7">
        <v>1.09901</v>
      </c>
      <c r="O65" s="237">
        <f>ROUND(E65*N65,2)</f>
        <v>0.5</v>
      </c>
      <c r="P65" s="237">
        <v>0</v>
      </c>
      <c r="Q65" s="237">
        <f>ROUND(E65*P65,2)</f>
        <v>0</v>
      </c>
      <c r="R65" s="237"/>
      <c r="S65" s="237" t="s">
        <v>185</v>
      </c>
      <c r="T65" s="238" t="s">
        <v>154</v>
      </c>
      <c r="U65" s="223">
        <v>18.18</v>
      </c>
      <c r="V65" s="223">
        <f>ROUND(E65*U65,2)</f>
        <v>8.35</v>
      </c>
      <c r="W65" s="223"/>
      <c r="X65" s="223" t="s">
        <v>186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187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47" t="s">
        <v>662</v>
      </c>
      <c r="D66" s="240"/>
      <c r="E66" s="240"/>
      <c r="F66" s="240"/>
      <c r="G66" s="240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159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7" t="s">
        <v>663</v>
      </c>
      <c r="D67" s="253"/>
      <c r="E67" s="254">
        <v>0.45927000000000001</v>
      </c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3"/>
      <c r="Z67" s="213"/>
      <c r="AA67" s="213"/>
      <c r="AB67" s="213"/>
      <c r="AC67" s="213"/>
      <c r="AD67" s="213"/>
      <c r="AE67" s="213"/>
      <c r="AF67" s="213"/>
      <c r="AG67" s="213" t="s">
        <v>209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49"/>
      <c r="D68" s="243"/>
      <c r="E68" s="243"/>
      <c r="F68" s="243"/>
      <c r="G68" s="24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163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32">
        <v>14</v>
      </c>
      <c r="B69" s="233" t="s">
        <v>664</v>
      </c>
      <c r="C69" s="246" t="s">
        <v>665</v>
      </c>
      <c r="D69" s="234" t="s">
        <v>206</v>
      </c>
      <c r="E69" s="235">
        <v>352.27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1.081E-2</v>
      </c>
      <c r="O69" s="237">
        <f>ROUND(E69*N69,2)</f>
        <v>3.81</v>
      </c>
      <c r="P69" s="237">
        <v>0</v>
      </c>
      <c r="Q69" s="237">
        <f>ROUND(E69*P69,2)</f>
        <v>0</v>
      </c>
      <c r="R69" s="237"/>
      <c r="S69" s="237" t="s">
        <v>185</v>
      </c>
      <c r="T69" s="238" t="s">
        <v>154</v>
      </c>
      <c r="U69" s="223">
        <v>1.5</v>
      </c>
      <c r="V69" s="223">
        <f>ROUND(E69*U69,2)</f>
        <v>528.41</v>
      </c>
      <c r="W69" s="223"/>
      <c r="X69" s="223" t="s">
        <v>186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187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45" outlineLevel="1" x14ac:dyDescent="0.2">
      <c r="A70" s="220"/>
      <c r="B70" s="221"/>
      <c r="C70" s="247" t="s">
        <v>666</v>
      </c>
      <c r="D70" s="240"/>
      <c r="E70" s="240"/>
      <c r="F70" s="240"/>
      <c r="G70" s="240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3"/>
      <c r="Z70" s="213"/>
      <c r="AA70" s="213"/>
      <c r="AB70" s="213"/>
      <c r="AC70" s="213"/>
      <c r="AD70" s="213"/>
      <c r="AE70" s="213"/>
      <c r="AF70" s="213"/>
      <c r="AG70" s="213" t="s">
        <v>159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39" t="str">
        <f>C70</f>
        <v>postupné podepírání konstrukce dle statického schématu - v.č. D.1.2.2, montáž včetně dodávky ocelové konstrukce ztužení, pomocné dřevěné konstrukce podlahy a demontáže konstrukce po provedení podchycení, včetně dodávky, montáže a demontáže pomocného lešení pro stavbu ocelového podepření, MONTÁŽ PODEPŘENÍ BUDE PROVÁDĚNA POSTUPNĚ PO JEDNOTLIVÝCH VAZBÁCH - položka vztažena k půdorysné ploše podlaží</v>
      </c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7" t="s">
        <v>606</v>
      </c>
      <c r="D71" s="253"/>
      <c r="E71" s="254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209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7" t="s">
        <v>667</v>
      </c>
      <c r="D72" s="253"/>
      <c r="E72" s="254">
        <v>352.27</v>
      </c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209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49"/>
      <c r="D73" s="243"/>
      <c r="E73" s="243"/>
      <c r="F73" s="243"/>
      <c r="G73" s="24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3"/>
      <c r="Z73" s="213"/>
      <c r="AA73" s="213"/>
      <c r="AB73" s="213"/>
      <c r="AC73" s="213"/>
      <c r="AD73" s="213"/>
      <c r="AE73" s="213"/>
      <c r="AF73" s="213"/>
      <c r="AG73" s="213" t="s">
        <v>163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32">
        <v>15</v>
      </c>
      <c r="B74" s="233" t="s">
        <v>668</v>
      </c>
      <c r="C74" s="246" t="s">
        <v>669</v>
      </c>
      <c r="D74" s="234" t="s">
        <v>206</v>
      </c>
      <c r="E74" s="235">
        <v>352.27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7">
        <v>0</v>
      </c>
      <c r="O74" s="237">
        <f>ROUND(E74*N74,2)</f>
        <v>0</v>
      </c>
      <c r="P74" s="237">
        <v>0</v>
      </c>
      <c r="Q74" s="237">
        <f>ROUND(E74*P74,2)</f>
        <v>0</v>
      </c>
      <c r="R74" s="237"/>
      <c r="S74" s="237" t="s">
        <v>185</v>
      </c>
      <c r="T74" s="238" t="s">
        <v>154</v>
      </c>
      <c r="U74" s="223">
        <v>0.88</v>
      </c>
      <c r="V74" s="223">
        <f>ROUND(E74*U74,2)</f>
        <v>310</v>
      </c>
      <c r="W74" s="223"/>
      <c r="X74" s="223" t="s">
        <v>186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187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45" outlineLevel="1" x14ac:dyDescent="0.2">
      <c r="A75" s="220"/>
      <c r="B75" s="221"/>
      <c r="C75" s="247" t="s">
        <v>666</v>
      </c>
      <c r="D75" s="240"/>
      <c r="E75" s="240"/>
      <c r="F75" s="240"/>
      <c r="G75" s="240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3"/>
      <c r="Z75" s="213"/>
      <c r="AA75" s="213"/>
      <c r="AB75" s="213"/>
      <c r="AC75" s="213"/>
      <c r="AD75" s="213"/>
      <c r="AE75" s="213"/>
      <c r="AF75" s="213"/>
      <c r="AG75" s="213" t="s">
        <v>159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39" t="str">
        <f>C75</f>
        <v>postupné podepírání konstrukce dle statického schématu - v.č. D.1.2.2, montáž včetně dodávky ocelové konstrukce ztužení, pomocné dřevěné konstrukce podlahy a demontáže konstrukce po provedení podchycení, včetně dodávky, montáže a demontáže pomocného lešení pro stavbu ocelového podepření, MONTÁŽ PODEPŘENÍ BUDE PROVÁDĚNA POSTUPNĚ PO JEDNOTLIVÝCH VAZBÁCH - položka vztažena k půdorysné ploše podlaží</v>
      </c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7" t="s">
        <v>606</v>
      </c>
      <c r="D76" s="253"/>
      <c r="E76" s="254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3"/>
      <c r="Z76" s="213"/>
      <c r="AA76" s="213"/>
      <c r="AB76" s="213"/>
      <c r="AC76" s="213"/>
      <c r="AD76" s="213"/>
      <c r="AE76" s="213"/>
      <c r="AF76" s="213"/>
      <c r="AG76" s="213" t="s">
        <v>209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7" t="s">
        <v>667</v>
      </c>
      <c r="D77" s="253"/>
      <c r="E77" s="254">
        <v>352.27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209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49"/>
      <c r="D78" s="243"/>
      <c r="E78" s="243"/>
      <c r="F78" s="243"/>
      <c r="G78" s="24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3"/>
      <c r="Z78" s="213"/>
      <c r="AA78" s="213"/>
      <c r="AB78" s="213"/>
      <c r="AC78" s="213"/>
      <c r="AD78" s="213"/>
      <c r="AE78" s="213"/>
      <c r="AF78" s="213"/>
      <c r="AG78" s="213" t="s">
        <v>163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x14ac:dyDescent="0.2">
      <c r="A79" s="226" t="s">
        <v>149</v>
      </c>
      <c r="B79" s="227" t="s">
        <v>72</v>
      </c>
      <c r="C79" s="245" t="s">
        <v>73</v>
      </c>
      <c r="D79" s="228"/>
      <c r="E79" s="229"/>
      <c r="F79" s="230"/>
      <c r="G79" s="230">
        <f>SUMIF(AG80:AG103,"&lt;&gt;NOR",G80:G103)</f>
        <v>0</v>
      </c>
      <c r="H79" s="230"/>
      <c r="I79" s="230">
        <f>SUM(I80:I103)</f>
        <v>0</v>
      </c>
      <c r="J79" s="230"/>
      <c r="K79" s="230">
        <f>SUM(K80:K103)</f>
        <v>0</v>
      </c>
      <c r="L79" s="230"/>
      <c r="M79" s="230">
        <f>SUM(M80:M103)</f>
        <v>0</v>
      </c>
      <c r="N79" s="230"/>
      <c r="O79" s="230">
        <f>SUM(O80:O103)</f>
        <v>53.09</v>
      </c>
      <c r="P79" s="230"/>
      <c r="Q79" s="230">
        <f>SUM(Q80:Q103)</f>
        <v>0</v>
      </c>
      <c r="R79" s="230"/>
      <c r="S79" s="230"/>
      <c r="T79" s="231"/>
      <c r="U79" s="225"/>
      <c r="V79" s="225">
        <f>SUM(V80:V103)</f>
        <v>1464.34</v>
      </c>
      <c r="W79" s="225"/>
      <c r="X79" s="225"/>
      <c r="AG79" t="s">
        <v>150</v>
      </c>
    </row>
    <row r="80" spans="1:60" ht="22.5" outlineLevel="1" x14ac:dyDescent="0.2">
      <c r="A80" s="232">
        <v>16</v>
      </c>
      <c r="B80" s="233" t="s">
        <v>670</v>
      </c>
      <c r="C80" s="246" t="s">
        <v>671</v>
      </c>
      <c r="D80" s="234" t="s">
        <v>206</v>
      </c>
      <c r="E80" s="235">
        <v>820.21600000000001</v>
      </c>
      <c r="F80" s="236"/>
      <c r="G80" s="237">
        <f>ROUND(E80*F80,2)</f>
        <v>0</v>
      </c>
      <c r="H80" s="236"/>
      <c r="I80" s="237">
        <f>ROUND(E80*H80,2)</f>
        <v>0</v>
      </c>
      <c r="J80" s="236"/>
      <c r="K80" s="237">
        <f>ROUND(E80*J80,2)</f>
        <v>0</v>
      </c>
      <c r="L80" s="237">
        <v>21</v>
      </c>
      <c r="M80" s="237">
        <f>G80*(1+L80/100)</f>
        <v>0</v>
      </c>
      <c r="N80" s="237">
        <v>5.1229999999999998E-2</v>
      </c>
      <c r="O80" s="237">
        <f>ROUND(E80*N80,2)</f>
        <v>42.02</v>
      </c>
      <c r="P80" s="237">
        <v>0</v>
      </c>
      <c r="Q80" s="237">
        <f>ROUND(E80*P80,2)</f>
        <v>0</v>
      </c>
      <c r="R80" s="237" t="s">
        <v>270</v>
      </c>
      <c r="S80" s="237" t="s">
        <v>154</v>
      </c>
      <c r="T80" s="238" t="s">
        <v>154</v>
      </c>
      <c r="U80" s="223">
        <v>0.91</v>
      </c>
      <c r="V80" s="223">
        <f>ROUND(E80*U80,2)</f>
        <v>746.4</v>
      </c>
      <c r="W80" s="223"/>
      <c r="X80" s="223" t="s">
        <v>186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187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8" t="s">
        <v>672</v>
      </c>
      <c r="D81" s="255"/>
      <c r="E81" s="255"/>
      <c r="F81" s="255"/>
      <c r="G81" s="255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3"/>
      <c r="Z81" s="213"/>
      <c r="AA81" s="213"/>
      <c r="AB81" s="213"/>
      <c r="AC81" s="213"/>
      <c r="AD81" s="213"/>
      <c r="AE81" s="213"/>
      <c r="AF81" s="213"/>
      <c r="AG81" s="213" t="s">
        <v>234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7" t="s">
        <v>673</v>
      </c>
      <c r="D82" s="253"/>
      <c r="E82" s="254">
        <v>106.056</v>
      </c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209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7" t="s">
        <v>667</v>
      </c>
      <c r="D83" s="253"/>
      <c r="E83" s="254">
        <v>352.27</v>
      </c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3"/>
      <c r="Z83" s="213"/>
      <c r="AA83" s="213"/>
      <c r="AB83" s="213"/>
      <c r="AC83" s="213"/>
      <c r="AD83" s="213"/>
      <c r="AE83" s="213"/>
      <c r="AF83" s="213"/>
      <c r="AG83" s="213" t="s">
        <v>209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7" t="s">
        <v>674</v>
      </c>
      <c r="D84" s="253"/>
      <c r="E84" s="254">
        <v>361.89</v>
      </c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3"/>
      <c r="Z84" s="213"/>
      <c r="AA84" s="213"/>
      <c r="AB84" s="213"/>
      <c r="AC84" s="213"/>
      <c r="AD84" s="213"/>
      <c r="AE84" s="213"/>
      <c r="AF84" s="213"/>
      <c r="AG84" s="213" t="s">
        <v>209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49"/>
      <c r="D85" s="243"/>
      <c r="E85" s="243"/>
      <c r="F85" s="243"/>
      <c r="G85" s="24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3"/>
      <c r="Z85" s="213"/>
      <c r="AA85" s="213"/>
      <c r="AB85" s="213"/>
      <c r="AC85" s="213"/>
      <c r="AD85" s="213"/>
      <c r="AE85" s="213"/>
      <c r="AF85" s="213"/>
      <c r="AG85" s="213" t="s">
        <v>163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32">
        <v>17</v>
      </c>
      <c r="B86" s="233" t="s">
        <v>675</v>
      </c>
      <c r="C86" s="246" t="s">
        <v>676</v>
      </c>
      <c r="D86" s="234" t="s">
        <v>206</v>
      </c>
      <c r="E86" s="235">
        <v>714.16</v>
      </c>
      <c r="F86" s="236"/>
      <c r="G86" s="237">
        <f>ROUND(E86*F86,2)</f>
        <v>0</v>
      </c>
      <c r="H86" s="236"/>
      <c r="I86" s="237">
        <f>ROUND(E86*H86,2)</f>
        <v>0</v>
      </c>
      <c r="J86" s="236"/>
      <c r="K86" s="237">
        <f>ROUND(E86*J86,2)</f>
        <v>0</v>
      </c>
      <c r="L86" s="237">
        <v>21</v>
      </c>
      <c r="M86" s="237">
        <f>G86*(1+L86/100)</f>
        <v>0</v>
      </c>
      <c r="N86" s="237">
        <v>7.2999999999999996E-4</v>
      </c>
      <c r="O86" s="237">
        <f>ROUND(E86*N86,2)</f>
        <v>0.52</v>
      </c>
      <c r="P86" s="237">
        <v>0</v>
      </c>
      <c r="Q86" s="237">
        <f>ROUND(E86*P86,2)</f>
        <v>0</v>
      </c>
      <c r="R86" s="237" t="s">
        <v>270</v>
      </c>
      <c r="S86" s="237" t="s">
        <v>154</v>
      </c>
      <c r="T86" s="238" t="s">
        <v>154</v>
      </c>
      <c r="U86" s="223">
        <v>0.33</v>
      </c>
      <c r="V86" s="223">
        <f>ROUND(E86*U86,2)</f>
        <v>235.67</v>
      </c>
      <c r="W86" s="223"/>
      <c r="X86" s="223" t="s">
        <v>186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187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57" t="s">
        <v>606</v>
      </c>
      <c r="D87" s="253"/>
      <c r="E87" s="254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3"/>
      <c r="Z87" s="213"/>
      <c r="AA87" s="213"/>
      <c r="AB87" s="213"/>
      <c r="AC87" s="213"/>
      <c r="AD87" s="213"/>
      <c r="AE87" s="213"/>
      <c r="AF87" s="213"/>
      <c r="AG87" s="213" t="s">
        <v>209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7" t="s">
        <v>667</v>
      </c>
      <c r="D88" s="253"/>
      <c r="E88" s="254">
        <v>352.27</v>
      </c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3"/>
      <c r="Z88" s="213"/>
      <c r="AA88" s="213"/>
      <c r="AB88" s="213"/>
      <c r="AC88" s="213"/>
      <c r="AD88" s="213"/>
      <c r="AE88" s="213"/>
      <c r="AF88" s="213"/>
      <c r="AG88" s="213" t="s">
        <v>209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7" t="s">
        <v>674</v>
      </c>
      <c r="D89" s="253"/>
      <c r="E89" s="254">
        <v>361.89</v>
      </c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3"/>
      <c r="Z89" s="213"/>
      <c r="AA89" s="213"/>
      <c r="AB89" s="213"/>
      <c r="AC89" s="213"/>
      <c r="AD89" s="213"/>
      <c r="AE89" s="213"/>
      <c r="AF89" s="213"/>
      <c r="AG89" s="213" t="s">
        <v>209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49"/>
      <c r="D90" s="243"/>
      <c r="E90" s="243"/>
      <c r="F90" s="243"/>
      <c r="G90" s="24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3"/>
      <c r="Z90" s="213"/>
      <c r="AA90" s="213"/>
      <c r="AB90" s="213"/>
      <c r="AC90" s="213"/>
      <c r="AD90" s="213"/>
      <c r="AE90" s="213"/>
      <c r="AF90" s="213"/>
      <c r="AG90" s="213" t="s">
        <v>163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22.5" outlineLevel="1" x14ac:dyDescent="0.2">
      <c r="A91" s="232">
        <v>18</v>
      </c>
      <c r="B91" s="233" t="s">
        <v>677</v>
      </c>
      <c r="C91" s="246" t="s">
        <v>678</v>
      </c>
      <c r="D91" s="234" t="s">
        <v>206</v>
      </c>
      <c r="E91" s="235">
        <v>1640.432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21</v>
      </c>
      <c r="M91" s="237">
        <f>G91*(1+L91/100)</f>
        <v>0</v>
      </c>
      <c r="N91" s="237">
        <v>6.43E-3</v>
      </c>
      <c r="O91" s="237">
        <f>ROUND(E91*N91,2)</f>
        <v>10.55</v>
      </c>
      <c r="P91" s="237">
        <v>0</v>
      </c>
      <c r="Q91" s="237">
        <f>ROUND(E91*P91,2)</f>
        <v>0</v>
      </c>
      <c r="R91" s="237" t="s">
        <v>270</v>
      </c>
      <c r="S91" s="237" t="s">
        <v>679</v>
      </c>
      <c r="T91" s="238" t="s">
        <v>679</v>
      </c>
      <c r="U91" s="223">
        <v>0.12</v>
      </c>
      <c r="V91" s="223">
        <f>ROUND(E91*U91,2)</f>
        <v>196.85</v>
      </c>
      <c r="W91" s="223"/>
      <c r="X91" s="223" t="s">
        <v>186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187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8" t="s">
        <v>680</v>
      </c>
      <c r="D92" s="255"/>
      <c r="E92" s="255"/>
      <c r="F92" s="255"/>
      <c r="G92" s="255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3"/>
      <c r="Z92" s="213"/>
      <c r="AA92" s="213"/>
      <c r="AB92" s="213"/>
      <c r="AC92" s="213"/>
      <c r="AD92" s="213"/>
      <c r="AE92" s="213"/>
      <c r="AF92" s="213"/>
      <c r="AG92" s="213" t="s">
        <v>234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39" t="str">
        <f>C92</f>
        <v>vápenocementová štuková plstí hlazená stropů rovných převážně panelových nebo deskových nebo na podkladním pletivu,</v>
      </c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57" t="s">
        <v>681</v>
      </c>
      <c r="D93" s="253"/>
      <c r="E93" s="254">
        <v>212.11199999999999</v>
      </c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3"/>
      <c r="Z93" s="213"/>
      <c r="AA93" s="213"/>
      <c r="AB93" s="213"/>
      <c r="AC93" s="213"/>
      <c r="AD93" s="213"/>
      <c r="AE93" s="213"/>
      <c r="AF93" s="213"/>
      <c r="AG93" s="213" t="s">
        <v>209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7" t="s">
        <v>682</v>
      </c>
      <c r="D94" s="253"/>
      <c r="E94" s="254">
        <v>704.54</v>
      </c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3"/>
      <c r="Z94" s="213"/>
      <c r="AA94" s="213"/>
      <c r="AB94" s="213"/>
      <c r="AC94" s="213"/>
      <c r="AD94" s="213"/>
      <c r="AE94" s="213"/>
      <c r="AF94" s="213"/>
      <c r="AG94" s="213" t="s">
        <v>209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7" t="s">
        <v>683</v>
      </c>
      <c r="D95" s="253"/>
      <c r="E95" s="254">
        <v>723.78</v>
      </c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3"/>
      <c r="Z95" s="213"/>
      <c r="AA95" s="213"/>
      <c r="AB95" s="213"/>
      <c r="AC95" s="213"/>
      <c r="AD95" s="213"/>
      <c r="AE95" s="213"/>
      <c r="AF95" s="213"/>
      <c r="AG95" s="213" t="s">
        <v>209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49"/>
      <c r="D96" s="243"/>
      <c r="E96" s="243"/>
      <c r="F96" s="243"/>
      <c r="G96" s="24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3"/>
      <c r="Z96" s="213"/>
      <c r="AA96" s="213"/>
      <c r="AB96" s="213"/>
      <c r="AC96" s="213"/>
      <c r="AD96" s="213"/>
      <c r="AE96" s="213"/>
      <c r="AF96" s="213"/>
      <c r="AG96" s="213" t="s">
        <v>163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32">
        <v>19</v>
      </c>
      <c r="B97" s="233" t="s">
        <v>684</v>
      </c>
      <c r="C97" s="246" t="s">
        <v>685</v>
      </c>
      <c r="D97" s="234" t="s">
        <v>206</v>
      </c>
      <c r="E97" s="235">
        <v>751.10799999999995</v>
      </c>
      <c r="F97" s="236"/>
      <c r="G97" s="237">
        <f>ROUND(E97*F97,2)</f>
        <v>0</v>
      </c>
      <c r="H97" s="236"/>
      <c r="I97" s="237">
        <f>ROUND(E97*H97,2)</f>
        <v>0</v>
      </c>
      <c r="J97" s="236"/>
      <c r="K97" s="237">
        <f>ROUND(E97*J97,2)</f>
        <v>0</v>
      </c>
      <c r="L97" s="237">
        <v>21</v>
      </c>
      <c r="M97" s="237">
        <f>G97*(1+L97/100)</f>
        <v>0</v>
      </c>
      <c r="N97" s="237">
        <v>0</v>
      </c>
      <c r="O97" s="237">
        <f>ROUND(E97*N97,2)</f>
        <v>0</v>
      </c>
      <c r="P97" s="237">
        <v>0</v>
      </c>
      <c r="Q97" s="237">
        <f>ROUND(E97*P97,2)</f>
        <v>0</v>
      </c>
      <c r="R97" s="237" t="s">
        <v>686</v>
      </c>
      <c r="S97" s="237" t="s">
        <v>154</v>
      </c>
      <c r="T97" s="238" t="s">
        <v>154</v>
      </c>
      <c r="U97" s="223">
        <v>0.38</v>
      </c>
      <c r="V97" s="223">
        <f>ROUND(E97*U97,2)</f>
        <v>285.42</v>
      </c>
      <c r="W97" s="223"/>
      <c r="X97" s="223" t="s">
        <v>186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187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8" t="s">
        <v>687</v>
      </c>
      <c r="D98" s="255"/>
      <c r="E98" s="255"/>
      <c r="F98" s="255"/>
      <c r="G98" s="255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3"/>
      <c r="Z98" s="213"/>
      <c r="AA98" s="213"/>
      <c r="AB98" s="213"/>
      <c r="AC98" s="213"/>
      <c r="AD98" s="213"/>
      <c r="AE98" s="213"/>
      <c r="AF98" s="213"/>
      <c r="AG98" s="213" t="s">
        <v>234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48" t="s">
        <v>688</v>
      </c>
      <c r="D99" s="241"/>
      <c r="E99" s="241"/>
      <c r="F99" s="241"/>
      <c r="G99" s="241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3"/>
      <c r="Z99" s="213"/>
      <c r="AA99" s="213"/>
      <c r="AB99" s="213"/>
      <c r="AC99" s="213"/>
      <c r="AD99" s="213"/>
      <c r="AE99" s="213"/>
      <c r="AF99" s="213"/>
      <c r="AG99" s="213" t="s">
        <v>159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7" t="s">
        <v>352</v>
      </c>
      <c r="D100" s="253"/>
      <c r="E100" s="254">
        <v>294.07600000000002</v>
      </c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3"/>
      <c r="Z100" s="213"/>
      <c r="AA100" s="213"/>
      <c r="AB100" s="213"/>
      <c r="AC100" s="213"/>
      <c r="AD100" s="213"/>
      <c r="AE100" s="213"/>
      <c r="AF100" s="213"/>
      <c r="AG100" s="213" t="s">
        <v>209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7" t="s">
        <v>353</v>
      </c>
      <c r="D101" s="253"/>
      <c r="E101" s="254">
        <v>303.37200000000001</v>
      </c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209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7" t="s">
        <v>689</v>
      </c>
      <c r="D102" s="253"/>
      <c r="E102" s="254">
        <v>153.66</v>
      </c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209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49"/>
      <c r="D103" s="243"/>
      <c r="E103" s="243"/>
      <c r="F103" s="243"/>
      <c r="G103" s="24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3"/>
      <c r="Z103" s="213"/>
      <c r="AA103" s="213"/>
      <c r="AB103" s="213"/>
      <c r="AC103" s="213"/>
      <c r="AD103" s="213"/>
      <c r="AE103" s="213"/>
      <c r="AF103" s="213"/>
      <c r="AG103" s="213" t="s">
        <v>163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x14ac:dyDescent="0.2">
      <c r="A104" s="226" t="s">
        <v>149</v>
      </c>
      <c r="B104" s="227" t="s">
        <v>79</v>
      </c>
      <c r="C104" s="245" t="s">
        <v>80</v>
      </c>
      <c r="D104" s="228"/>
      <c r="E104" s="229"/>
      <c r="F104" s="230"/>
      <c r="G104" s="230">
        <f>SUMIF(AG105:AG115,"&lt;&gt;NOR",G105:G115)</f>
        <v>0</v>
      </c>
      <c r="H104" s="230"/>
      <c r="I104" s="230">
        <f>SUM(I105:I115)</f>
        <v>0</v>
      </c>
      <c r="J104" s="230"/>
      <c r="K104" s="230">
        <f>SUM(K105:K115)</f>
        <v>0</v>
      </c>
      <c r="L104" s="230"/>
      <c r="M104" s="230">
        <f>SUM(M105:M115)</f>
        <v>0</v>
      </c>
      <c r="N104" s="230"/>
      <c r="O104" s="230">
        <f>SUM(O105:O115)</f>
        <v>1.7599999999999998</v>
      </c>
      <c r="P104" s="230"/>
      <c r="Q104" s="230">
        <f>SUM(Q105:Q115)</f>
        <v>0</v>
      </c>
      <c r="R104" s="230"/>
      <c r="S104" s="230"/>
      <c r="T104" s="231"/>
      <c r="U104" s="225"/>
      <c r="V104" s="225">
        <f>SUM(V105:V115)</f>
        <v>180.4</v>
      </c>
      <c r="W104" s="225"/>
      <c r="X104" s="225"/>
      <c r="AG104" t="s">
        <v>150</v>
      </c>
    </row>
    <row r="105" spans="1:60" outlineLevel="1" x14ac:dyDescent="0.2">
      <c r="A105" s="232">
        <v>20</v>
      </c>
      <c r="B105" s="233" t="s">
        <v>204</v>
      </c>
      <c r="C105" s="246" t="s">
        <v>205</v>
      </c>
      <c r="D105" s="234" t="s">
        <v>206</v>
      </c>
      <c r="E105" s="235">
        <v>714.16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21</v>
      </c>
      <c r="M105" s="237">
        <f>G105*(1+L105/100)</f>
        <v>0</v>
      </c>
      <c r="N105" s="237">
        <v>1.58E-3</v>
      </c>
      <c r="O105" s="237">
        <f>ROUND(E105*N105,2)</f>
        <v>1.1299999999999999</v>
      </c>
      <c r="P105" s="237">
        <v>0</v>
      </c>
      <c r="Q105" s="237">
        <f>ROUND(E105*P105,2)</f>
        <v>0</v>
      </c>
      <c r="R105" s="237" t="s">
        <v>207</v>
      </c>
      <c r="S105" s="237" t="s">
        <v>154</v>
      </c>
      <c r="T105" s="238" t="s">
        <v>154</v>
      </c>
      <c r="U105" s="223">
        <v>0.214</v>
      </c>
      <c r="V105" s="223">
        <f>ROUND(E105*U105,2)</f>
        <v>152.83000000000001</v>
      </c>
      <c r="W105" s="223"/>
      <c r="X105" s="223" t="s">
        <v>186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187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7" t="s">
        <v>606</v>
      </c>
      <c r="D106" s="253"/>
      <c r="E106" s="254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209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7" t="s">
        <v>667</v>
      </c>
      <c r="D107" s="253"/>
      <c r="E107" s="254">
        <v>352.27</v>
      </c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209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7" t="s">
        <v>674</v>
      </c>
      <c r="D108" s="253"/>
      <c r="E108" s="254">
        <v>361.89</v>
      </c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209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49"/>
      <c r="D109" s="243"/>
      <c r="E109" s="243"/>
      <c r="F109" s="243"/>
      <c r="G109" s="24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163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32">
        <v>21</v>
      </c>
      <c r="B110" s="233" t="s">
        <v>394</v>
      </c>
      <c r="C110" s="246" t="s">
        <v>395</v>
      </c>
      <c r="D110" s="234" t="s">
        <v>206</v>
      </c>
      <c r="E110" s="235">
        <v>106.056</v>
      </c>
      <c r="F110" s="236"/>
      <c r="G110" s="237">
        <f>ROUND(E110*F110,2)</f>
        <v>0</v>
      </c>
      <c r="H110" s="236"/>
      <c r="I110" s="237">
        <f>ROUND(E110*H110,2)</f>
        <v>0</v>
      </c>
      <c r="J110" s="236"/>
      <c r="K110" s="237">
        <f>ROUND(E110*J110,2)</f>
        <v>0</v>
      </c>
      <c r="L110" s="237">
        <v>21</v>
      </c>
      <c r="M110" s="237">
        <f>G110*(1+L110/100)</f>
        <v>0</v>
      </c>
      <c r="N110" s="237">
        <v>5.9199999999999999E-3</v>
      </c>
      <c r="O110" s="237">
        <f>ROUND(E110*N110,2)</f>
        <v>0.63</v>
      </c>
      <c r="P110" s="237">
        <v>0</v>
      </c>
      <c r="Q110" s="237">
        <f>ROUND(E110*P110,2)</f>
        <v>0</v>
      </c>
      <c r="R110" s="237" t="s">
        <v>207</v>
      </c>
      <c r="S110" s="237" t="s">
        <v>154</v>
      </c>
      <c r="T110" s="238" t="s">
        <v>154</v>
      </c>
      <c r="U110" s="223">
        <v>0.26</v>
      </c>
      <c r="V110" s="223">
        <f>ROUND(E110*U110,2)</f>
        <v>27.57</v>
      </c>
      <c r="W110" s="223"/>
      <c r="X110" s="223" t="s">
        <v>186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187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47" t="s">
        <v>690</v>
      </c>
      <c r="D111" s="240"/>
      <c r="E111" s="240"/>
      <c r="F111" s="240"/>
      <c r="G111" s="240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3"/>
      <c r="Z111" s="213"/>
      <c r="AA111" s="213"/>
      <c r="AB111" s="213"/>
      <c r="AC111" s="213"/>
      <c r="AD111" s="213"/>
      <c r="AE111" s="213"/>
      <c r="AF111" s="213"/>
      <c r="AG111" s="213" t="s">
        <v>159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7" t="s">
        <v>691</v>
      </c>
      <c r="D112" s="253"/>
      <c r="E112" s="254">
        <v>46.4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209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57" t="s">
        <v>692</v>
      </c>
      <c r="D113" s="253"/>
      <c r="E113" s="254">
        <v>41.98</v>
      </c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209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7" t="s">
        <v>693</v>
      </c>
      <c r="D114" s="253"/>
      <c r="E114" s="254">
        <v>17.675999999999998</v>
      </c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209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49"/>
      <c r="D115" s="243"/>
      <c r="E115" s="243"/>
      <c r="F115" s="243"/>
      <c r="G115" s="24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163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x14ac:dyDescent="0.2">
      <c r="A116" s="226" t="s">
        <v>149</v>
      </c>
      <c r="B116" s="227" t="s">
        <v>85</v>
      </c>
      <c r="C116" s="245" t="s">
        <v>86</v>
      </c>
      <c r="D116" s="228"/>
      <c r="E116" s="229"/>
      <c r="F116" s="230"/>
      <c r="G116" s="230">
        <f>SUMIF(AG117:AG119,"&lt;&gt;NOR",G117:G119)</f>
        <v>0</v>
      </c>
      <c r="H116" s="230"/>
      <c r="I116" s="230">
        <f>SUM(I117:I119)</f>
        <v>0</v>
      </c>
      <c r="J116" s="230"/>
      <c r="K116" s="230">
        <f>SUM(K117:K119)</f>
        <v>0</v>
      </c>
      <c r="L116" s="230"/>
      <c r="M116" s="230">
        <f>SUM(M117:M119)</f>
        <v>0</v>
      </c>
      <c r="N116" s="230"/>
      <c r="O116" s="230">
        <f>SUM(O117:O119)</f>
        <v>0.01</v>
      </c>
      <c r="P116" s="230"/>
      <c r="Q116" s="230">
        <f>SUM(Q117:Q119)</f>
        <v>0.23</v>
      </c>
      <c r="R116" s="230"/>
      <c r="S116" s="230"/>
      <c r="T116" s="231"/>
      <c r="U116" s="225"/>
      <c r="V116" s="225">
        <f>SUM(V117:V119)</f>
        <v>8.1300000000000008</v>
      </c>
      <c r="W116" s="225"/>
      <c r="X116" s="225"/>
      <c r="AG116" t="s">
        <v>150</v>
      </c>
    </row>
    <row r="117" spans="1:60" ht="22.5" outlineLevel="1" x14ac:dyDescent="0.2">
      <c r="A117" s="232">
        <v>22</v>
      </c>
      <c r="B117" s="233" t="s">
        <v>694</v>
      </c>
      <c r="C117" s="246" t="s">
        <v>695</v>
      </c>
      <c r="D117" s="234" t="s">
        <v>250</v>
      </c>
      <c r="E117" s="235">
        <v>15</v>
      </c>
      <c r="F117" s="236"/>
      <c r="G117" s="237">
        <f>ROUND(E117*F117,2)</f>
        <v>0</v>
      </c>
      <c r="H117" s="236"/>
      <c r="I117" s="237">
        <f>ROUND(E117*H117,2)</f>
        <v>0</v>
      </c>
      <c r="J117" s="236"/>
      <c r="K117" s="237">
        <f>ROUND(E117*J117,2)</f>
        <v>0</v>
      </c>
      <c r="L117" s="237">
        <v>21</v>
      </c>
      <c r="M117" s="237">
        <f>G117*(1+L117/100)</f>
        <v>0</v>
      </c>
      <c r="N117" s="237">
        <v>4.8999999999999998E-4</v>
      </c>
      <c r="O117" s="237">
        <f>ROUND(E117*N117,2)</f>
        <v>0.01</v>
      </c>
      <c r="P117" s="237">
        <v>1.4999999999999999E-2</v>
      </c>
      <c r="Q117" s="237">
        <f>ROUND(E117*P117,2)</f>
        <v>0.23</v>
      </c>
      <c r="R117" s="237" t="s">
        <v>221</v>
      </c>
      <c r="S117" s="237" t="s">
        <v>154</v>
      </c>
      <c r="T117" s="238" t="s">
        <v>154</v>
      </c>
      <c r="U117" s="223">
        <v>0.54200000000000004</v>
      </c>
      <c r="V117" s="223">
        <f>ROUND(E117*U117,2)</f>
        <v>8.1300000000000008</v>
      </c>
      <c r="W117" s="223"/>
      <c r="X117" s="223" t="s">
        <v>186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187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47" t="s">
        <v>696</v>
      </c>
      <c r="D118" s="240"/>
      <c r="E118" s="240"/>
      <c r="F118" s="240"/>
      <c r="G118" s="240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3"/>
      <c r="Z118" s="213"/>
      <c r="AA118" s="213"/>
      <c r="AB118" s="213"/>
      <c r="AC118" s="213"/>
      <c r="AD118" s="213"/>
      <c r="AE118" s="213"/>
      <c r="AF118" s="213"/>
      <c r="AG118" s="213" t="s">
        <v>159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49"/>
      <c r="D119" s="243"/>
      <c r="E119" s="243"/>
      <c r="F119" s="243"/>
      <c r="G119" s="24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163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x14ac:dyDescent="0.2">
      <c r="A120" s="226" t="s">
        <v>149</v>
      </c>
      <c r="B120" s="227" t="s">
        <v>87</v>
      </c>
      <c r="C120" s="245" t="s">
        <v>88</v>
      </c>
      <c r="D120" s="228"/>
      <c r="E120" s="229"/>
      <c r="F120" s="230"/>
      <c r="G120" s="230">
        <f>SUMIF(AG121:AG123,"&lt;&gt;NOR",G121:G123)</f>
        <v>0</v>
      </c>
      <c r="H120" s="230"/>
      <c r="I120" s="230">
        <f>SUM(I121:I123)</f>
        <v>0</v>
      </c>
      <c r="J120" s="230"/>
      <c r="K120" s="230">
        <f>SUM(K121:K123)</f>
        <v>0</v>
      </c>
      <c r="L120" s="230"/>
      <c r="M120" s="230">
        <f>SUM(M121:M123)</f>
        <v>0</v>
      </c>
      <c r="N120" s="230"/>
      <c r="O120" s="230">
        <f>SUM(O121:O123)</f>
        <v>0</v>
      </c>
      <c r="P120" s="230"/>
      <c r="Q120" s="230">
        <f>SUM(Q121:Q123)</f>
        <v>0</v>
      </c>
      <c r="R120" s="230"/>
      <c r="S120" s="230"/>
      <c r="T120" s="231"/>
      <c r="U120" s="225"/>
      <c r="V120" s="225">
        <f>SUM(V121:V123)</f>
        <v>261.14999999999998</v>
      </c>
      <c r="W120" s="225"/>
      <c r="X120" s="225"/>
      <c r="AG120" t="s">
        <v>150</v>
      </c>
    </row>
    <row r="121" spans="1:60" ht="33.75" outlineLevel="1" x14ac:dyDescent="0.2">
      <c r="A121" s="232">
        <v>23</v>
      </c>
      <c r="B121" s="233" t="s">
        <v>454</v>
      </c>
      <c r="C121" s="246" t="s">
        <v>455</v>
      </c>
      <c r="D121" s="234" t="s">
        <v>229</v>
      </c>
      <c r="E121" s="235">
        <v>101.33757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21</v>
      </c>
      <c r="M121" s="237">
        <f>G121*(1+L121/100)</f>
        <v>0</v>
      </c>
      <c r="N121" s="237">
        <v>0</v>
      </c>
      <c r="O121" s="237">
        <f>ROUND(E121*N121,2)</f>
        <v>0</v>
      </c>
      <c r="P121" s="237">
        <v>0</v>
      </c>
      <c r="Q121" s="237">
        <f>ROUND(E121*P121,2)</f>
        <v>0</v>
      </c>
      <c r="R121" s="237" t="s">
        <v>251</v>
      </c>
      <c r="S121" s="237" t="s">
        <v>154</v>
      </c>
      <c r="T121" s="238" t="s">
        <v>154</v>
      </c>
      <c r="U121" s="223">
        <v>2.577</v>
      </c>
      <c r="V121" s="223">
        <f>ROUND(E121*U121,2)</f>
        <v>261.14999999999998</v>
      </c>
      <c r="W121" s="223"/>
      <c r="X121" s="223" t="s">
        <v>456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457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58" t="s">
        <v>458</v>
      </c>
      <c r="D122" s="255"/>
      <c r="E122" s="255"/>
      <c r="F122" s="255"/>
      <c r="G122" s="255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234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49"/>
      <c r="D123" s="243"/>
      <c r="E123" s="243"/>
      <c r="F123" s="243"/>
      <c r="G123" s="24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3"/>
      <c r="Z123" s="213"/>
      <c r="AA123" s="213"/>
      <c r="AB123" s="213"/>
      <c r="AC123" s="213"/>
      <c r="AD123" s="213"/>
      <c r="AE123" s="213"/>
      <c r="AF123" s="213"/>
      <c r="AG123" s="213" t="s">
        <v>163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x14ac:dyDescent="0.2">
      <c r="A124" s="226" t="s">
        <v>149</v>
      </c>
      <c r="B124" s="227" t="s">
        <v>99</v>
      </c>
      <c r="C124" s="245" t="s">
        <v>100</v>
      </c>
      <c r="D124" s="228"/>
      <c r="E124" s="229"/>
      <c r="F124" s="230"/>
      <c r="G124" s="230">
        <f>SUMIF(AG125:AG275,"&lt;&gt;NOR",G125:G275)</f>
        <v>0</v>
      </c>
      <c r="H124" s="230"/>
      <c r="I124" s="230">
        <f>SUM(I125:I275)</f>
        <v>0</v>
      </c>
      <c r="J124" s="230"/>
      <c r="K124" s="230">
        <f>SUM(K125:K275)</f>
        <v>0</v>
      </c>
      <c r="L124" s="230"/>
      <c r="M124" s="230">
        <f>SUM(M125:M275)</f>
        <v>0</v>
      </c>
      <c r="N124" s="230"/>
      <c r="O124" s="230">
        <f>SUM(O125:O275)</f>
        <v>100.23000000000002</v>
      </c>
      <c r="P124" s="230"/>
      <c r="Q124" s="230">
        <f>SUM(Q125:Q275)</f>
        <v>92.34</v>
      </c>
      <c r="R124" s="230"/>
      <c r="S124" s="230"/>
      <c r="T124" s="231"/>
      <c r="U124" s="225"/>
      <c r="V124" s="225">
        <f>SUM(V125:V275)</f>
        <v>1617.3900000000003</v>
      </c>
      <c r="W124" s="225"/>
      <c r="X124" s="225"/>
      <c r="AG124" t="s">
        <v>150</v>
      </c>
    </row>
    <row r="125" spans="1:60" ht="22.5" outlineLevel="1" x14ac:dyDescent="0.2">
      <c r="A125" s="232">
        <v>24</v>
      </c>
      <c r="B125" s="233" t="s">
        <v>697</v>
      </c>
      <c r="C125" s="246" t="s">
        <v>698</v>
      </c>
      <c r="D125" s="234" t="s">
        <v>206</v>
      </c>
      <c r="E125" s="235">
        <v>293.55833000000001</v>
      </c>
      <c r="F125" s="236"/>
      <c r="G125" s="237">
        <f>ROUND(E125*F125,2)</f>
        <v>0</v>
      </c>
      <c r="H125" s="236"/>
      <c r="I125" s="237">
        <f>ROUND(E125*H125,2)</f>
        <v>0</v>
      </c>
      <c r="J125" s="236"/>
      <c r="K125" s="237">
        <f>ROUND(E125*J125,2)</f>
        <v>0</v>
      </c>
      <c r="L125" s="237">
        <v>21</v>
      </c>
      <c r="M125" s="237">
        <f>G125*(1+L125/100)</f>
        <v>0</v>
      </c>
      <c r="N125" s="237">
        <v>6.45E-3</v>
      </c>
      <c r="O125" s="237">
        <f>ROUND(E125*N125,2)</f>
        <v>1.89</v>
      </c>
      <c r="P125" s="237">
        <v>0</v>
      </c>
      <c r="Q125" s="237">
        <f>ROUND(E125*P125,2)</f>
        <v>0</v>
      </c>
      <c r="R125" s="237" t="s">
        <v>485</v>
      </c>
      <c r="S125" s="237" t="s">
        <v>154</v>
      </c>
      <c r="T125" s="238" t="s">
        <v>154</v>
      </c>
      <c r="U125" s="223">
        <v>0.14000000000000001</v>
      </c>
      <c r="V125" s="223">
        <f>ROUND(E125*U125,2)</f>
        <v>41.1</v>
      </c>
      <c r="W125" s="223"/>
      <c r="X125" s="223" t="s">
        <v>186</v>
      </c>
      <c r="Y125" s="213"/>
      <c r="Z125" s="213"/>
      <c r="AA125" s="213"/>
      <c r="AB125" s="213"/>
      <c r="AC125" s="213"/>
      <c r="AD125" s="213"/>
      <c r="AE125" s="213"/>
      <c r="AF125" s="213"/>
      <c r="AG125" s="213" t="s">
        <v>371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20"/>
      <c r="B126" s="221"/>
      <c r="C126" s="247" t="s">
        <v>699</v>
      </c>
      <c r="D126" s="240"/>
      <c r="E126" s="240"/>
      <c r="F126" s="240"/>
      <c r="G126" s="240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13"/>
      <c r="Z126" s="213"/>
      <c r="AA126" s="213"/>
      <c r="AB126" s="213"/>
      <c r="AC126" s="213"/>
      <c r="AD126" s="213"/>
      <c r="AE126" s="213"/>
      <c r="AF126" s="213"/>
      <c r="AG126" s="213" t="s">
        <v>159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57" t="s">
        <v>700</v>
      </c>
      <c r="D127" s="253"/>
      <c r="E127" s="254">
        <v>293.55833000000001</v>
      </c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209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49"/>
      <c r="D128" s="243"/>
      <c r="E128" s="243"/>
      <c r="F128" s="243"/>
      <c r="G128" s="24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163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32">
        <v>25</v>
      </c>
      <c r="B129" s="233" t="s">
        <v>483</v>
      </c>
      <c r="C129" s="246" t="s">
        <v>484</v>
      </c>
      <c r="D129" s="234" t="s">
        <v>206</v>
      </c>
      <c r="E129" s="235">
        <v>608.47900000000004</v>
      </c>
      <c r="F129" s="236"/>
      <c r="G129" s="237">
        <f>ROUND(E129*F129,2)</f>
        <v>0</v>
      </c>
      <c r="H129" s="236"/>
      <c r="I129" s="237">
        <f>ROUND(E129*H129,2)</f>
        <v>0</v>
      </c>
      <c r="J129" s="236"/>
      <c r="K129" s="237">
        <f>ROUND(E129*J129,2)</f>
        <v>0</v>
      </c>
      <c r="L129" s="237">
        <v>21</v>
      </c>
      <c r="M129" s="237">
        <f>G129*(1+L129/100)</f>
        <v>0</v>
      </c>
      <c r="N129" s="237">
        <v>2.9700000000000001E-2</v>
      </c>
      <c r="O129" s="237">
        <f>ROUND(E129*N129,2)</f>
        <v>18.07</v>
      </c>
      <c r="P129" s="237">
        <v>0</v>
      </c>
      <c r="Q129" s="237">
        <f>ROUND(E129*P129,2)</f>
        <v>0</v>
      </c>
      <c r="R129" s="237" t="s">
        <v>485</v>
      </c>
      <c r="S129" s="237" t="s">
        <v>154</v>
      </c>
      <c r="T129" s="238" t="s">
        <v>154</v>
      </c>
      <c r="U129" s="223">
        <v>0.34</v>
      </c>
      <c r="V129" s="223">
        <f>ROUND(E129*U129,2)</f>
        <v>206.88</v>
      </c>
      <c r="W129" s="223"/>
      <c r="X129" s="223" t="s">
        <v>186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371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47" t="s">
        <v>701</v>
      </c>
      <c r="D130" s="240"/>
      <c r="E130" s="240"/>
      <c r="F130" s="240"/>
      <c r="G130" s="240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3"/>
      <c r="Z130" s="213"/>
      <c r="AA130" s="213"/>
      <c r="AB130" s="213"/>
      <c r="AC130" s="213"/>
      <c r="AD130" s="213"/>
      <c r="AE130" s="213"/>
      <c r="AF130" s="213"/>
      <c r="AG130" s="213" t="s">
        <v>159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7" t="s">
        <v>702</v>
      </c>
      <c r="D131" s="253"/>
      <c r="E131" s="254">
        <v>246.589</v>
      </c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209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7" t="s">
        <v>569</v>
      </c>
      <c r="D132" s="253"/>
      <c r="E132" s="254">
        <v>361.89</v>
      </c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209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49"/>
      <c r="D133" s="243"/>
      <c r="E133" s="243"/>
      <c r="F133" s="243"/>
      <c r="G133" s="24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13"/>
      <c r="Z133" s="213"/>
      <c r="AA133" s="213"/>
      <c r="AB133" s="213"/>
      <c r="AC133" s="213"/>
      <c r="AD133" s="213"/>
      <c r="AE133" s="213"/>
      <c r="AF133" s="213"/>
      <c r="AG133" s="213" t="s">
        <v>163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32">
        <v>26</v>
      </c>
      <c r="B134" s="233" t="s">
        <v>488</v>
      </c>
      <c r="C134" s="246" t="s">
        <v>489</v>
      </c>
      <c r="D134" s="234" t="s">
        <v>206</v>
      </c>
      <c r="E134" s="235">
        <v>608.47900000000004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21</v>
      </c>
      <c r="M134" s="237">
        <f>G134*(1+L134/100)</f>
        <v>0</v>
      </c>
      <c r="N134" s="237">
        <v>0</v>
      </c>
      <c r="O134" s="237">
        <f>ROUND(E134*N134,2)</f>
        <v>0</v>
      </c>
      <c r="P134" s="237">
        <v>2.4E-2</v>
      </c>
      <c r="Q134" s="237">
        <f>ROUND(E134*P134,2)</f>
        <v>14.6</v>
      </c>
      <c r="R134" s="237" t="s">
        <v>485</v>
      </c>
      <c r="S134" s="237" t="s">
        <v>154</v>
      </c>
      <c r="T134" s="238" t="s">
        <v>154</v>
      </c>
      <c r="U134" s="223">
        <v>0.18</v>
      </c>
      <c r="V134" s="223">
        <f>ROUND(E134*U134,2)</f>
        <v>109.53</v>
      </c>
      <c r="W134" s="223"/>
      <c r="X134" s="223" t="s">
        <v>186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462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7" t="s">
        <v>702</v>
      </c>
      <c r="D135" s="253"/>
      <c r="E135" s="254">
        <v>246.589</v>
      </c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209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7" t="s">
        <v>569</v>
      </c>
      <c r="D136" s="253"/>
      <c r="E136" s="254">
        <v>361.89</v>
      </c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209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49"/>
      <c r="D137" s="243"/>
      <c r="E137" s="243"/>
      <c r="F137" s="243"/>
      <c r="G137" s="24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163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32">
        <v>27</v>
      </c>
      <c r="B138" s="233" t="s">
        <v>703</v>
      </c>
      <c r="C138" s="246" t="s">
        <v>704</v>
      </c>
      <c r="D138" s="234" t="s">
        <v>265</v>
      </c>
      <c r="E138" s="235">
        <v>38.997889999999998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21</v>
      </c>
      <c r="M138" s="237">
        <f>G138*(1+L138/100)</f>
        <v>0</v>
      </c>
      <c r="N138" s="237">
        <v>2.9499999999999999E-3</v>
      </c>
      <c r="O138" s="237">
        <f>ROUND(E138*N138,2)</f>
        <v>0.12</v>
      </c>
      <c r="P138" s="237">
        <v>0</v>
      </c>
      <c r="Q138" s="237">
        <f>ROUND(E138*P138,2)</f>
        <v>0</v>
      </c>
      <c r="R138" s="237" t="s">
        <v>485</v>
      </c>
      <c r="S138" s="237" t="s">
        <v>154</v>
      </c>
      <c r="T138" s="238" t="s">
        <v>154</v>
      </c>
      <c r="U138" s="223">
        <v>0</v>
      </c>
      <c r="V138" s="223">
        <f>ROUND(E138*U138,2)</f>
        <v>0</v>
      </c>
      <c r="W138" s="223"/>
      <c r="X138" s="223" t="s">
        <v>186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462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57" t="s">
        <v>705</v>
      </c>
      <c r="D139" s="253"/>
      <c r="E139" s="254">
        <v>2.2827099999999998</v>
      </c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209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57" t="s">
        <v>706</v>
      </c>
      <c r="D140" s="253"/>
      <c r="E140" s="254">
        <v>3.1704300000000001</v>
      </c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209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20"/>
      <c r="B141" s="221"/>
      <c r="C141" s="257" t="s">
        <v>707</v>
      </c>
      <c r="D141" s="253"/>
      <c r="E141" s="254">
        <v>32.857869999999998</v>
      </c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209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57" t="s">
        <v>708</v>
      </c>
      <c r="D142" s="253"/>
      <c r="E142" s="254">
        <v>0.68688000000000005</v>
      </c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209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49"/>
      <c r="D143" s="243"/>
      <c r="E143" s="243"/>
      <c r="F143" s="243"/>
      <c r="G143" s="24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3"/>
      <c r="Z143" s="213"/>
      <c r="AA143" s="213"/>
      <c r="AB143" s="213"/>
      <c r="AC143" s="213"/>
      <c r="AD143" s="213"/>
      <c r="AE143" s="213"/>
      <c r="AF143" s="213"/>
      <c r="AG143" s="213" t="s">
        <v>163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22.5" outlineLevel="1" x14ac:dyDescent="0.2">
      <c r="A144" s="232">
        <v>28</v>
      </c>
      <c r="B144" s="233" t="s">
        <v>709</v>
      </c>
      <c r="C144" s="246" t="s">
        <v>710</v>
      </c>
      <c r="D144" s="234" t="s">
        <v>345</v>
      </c>
      <c r="E144" s="235">
        <v>550</v>
      </c>
      <c r="F144" s="236"/>
      <c r="G144" s="237">
        <f>ROUND(E144*F144,2)</f>
        <v>0</v>
      </c>
      <c r="H144" s="236"/>
      <c r="I144" s="237">
        <f>ROUND(E144*H144,2)</f>
        <v>0</v>
      </c>
      <c r="J144" s="236"/>
      <c r="K144" s="237">
        <f>ROUND(E144*J144,2)</f>
        <v>0</v>
      </c>
      <c r="L144" s="237">
        <v>21</v>
      </c>
      <c r="M144" s="237">
        <f>G144*(1+L144/100)</f>
        <v>0</v>
      </c>
      <c r="N144" s="237">
        <v>1.2529999999999999E-2</v>
      </c>
      <c r="O144" s="237">
        <f>ROUND(E144*N144,2)</f>
        <v>6.89</v>
      </c>
      <c r="P144" s="237">
        <v>0</v>
      </c>
      <c r="Q144" s="237">
        <f>ROUND(E144*P144,2)</f>
        <v>0</v>
      </c>
      <c r="R144" s="237" t="s">
        <v>485</v>
      </c>
      <c r="S144" s="237" t="s">
        <v>154</v>
      </c>
      <c r="T144" s="238" t="s">
        <v>154</v>
      </c>
      <c r="U144" s="223">
        <v>0.6</v>
      </c>
      <c r="V144" s="223">
        <f>ROUND(E144*U144,2)</f>
        <v>330</v>
      </c>
      <c r="W144" s="223"/>
      <c r="X144" s="223" t="s">
        <v>186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325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58" t="s">
        <v>711</v>
      </c>
      <c r="D145" s="255"/>
      <c r="E145" s="255"/>
      <c r="F145" s="255"/>
      <c r="G145" s="255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234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48" t="s">
        <v>712</v>
      </c>
      <c r="D146" s="241"/>
      <c r="E146" s="241"/>
      <c r="F146" s="241"/>
      <c r="G146" s="241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159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57" t="s">
        <v>713</v>
      </c>
      <c r="D147" s="253"/>
      <c r="E147" s="254">
        <v>550</v>
      </c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209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49"/>
      <c r="D148" s="243"/>
      <c r="E148" s="243"/>
      <c r="F148" s="243"/>
      <c r="G148" s="24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13"/>
      <c r="Z148" s="213"/>
      <c r="AA148" s="213"/>
      <c r="AB148" s="213"/>
      <c r="AC148" s="213"/>
      <c r="AD148" s="213"/>
      <c r="AE148" s="213"/>
      <c r="AF148" s="213"/>
      <c r="AG148" s="213" t="s">
        <v>163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ht="22.5" outlineLevel="1" x14ac:dyDescent="0.2">
      <c r="A149" s="232">
        <v>29</v>
      </c>
      <c r="B149" s="233" t="s">
        <v>714</v>
      </c>
      <c r="C149" s="246" t="s">
        <v>715</v>
      </c>
      <c r="D149" s="234" t="s">
        <v>345</v>
      </c>
      <c r="E149" s="235">
        <v>550</v>
      </c>
      <c r="F149" s="236"/>
      <c r="G149" s="237">
        <f>ROUND(E149*F149,2)</f>
        <v>0</v>
      </c>
      <c r="H149" s="236"/>
      <c r="I149" s="237">
        <f>ROUND(E149*H149,2)</f>
        <v>0</v>
      </c>
      <c r="J149" s="236"/>
      <c r="K149" s="237">
        <f>ROUND(E149*J149,2)</f>
        <v>0</v>
      </c>
      <c r="L149" s="237">
        <v>21</v>
      </c>
      <c r="M149" s="237">
        <f>G149*(1+L149/100)</f>
        <v>0</v>
      </c>
      <c r="N149" s="237">
        <v>1.6000000000000001E-4</v>
      </c>
      <c r="O149" s="237">
        <f>ROUND(E149*N149,2)</f>
        <v>0.09</v>
      </c>
      <c r="P149" s="237">
        <v>0.01</v>
      </c>
      <c r="Q149" s="237">
        <f>ROUND(E149*P149,2)</f>
        <v>5.5</v>
      </c>
      <c r="R149" s="237" t="s">
        <v>485</v>
      </c>
      <c r="S149" s="237" t="s">
        <v>154</v>
      </c>
      <c r="T149" s="238" t="s">
        <v>154</v>
      </c>
      <c r="U149" s="223">
        <v>0.12</v>
      </c>
      <c r="V149" s="223">
        <f>ROUND(E149*U149,2)</f>
        <v>66</v>
      </c>
      <c r="W149" s="223"/>
      <c r="X149" s="223" t="s">
        <v>186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325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47" t="s">
        <v>716</v>
      </c>
      <c r="D150" s="240"/>
      <c r="E150" s="240"/>
      <c r="F150" s="240"/>
      <c r="G150" s="240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159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57" t="s">
        <v>713</v>
      </c>
      <c r="D151" s="253"/>
      <c r="E151" s="254">
        <v>550</v>
      </c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209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49"/>
      <c r="D152" s="243"/>
      <c r="E152" s="243"/>
      <c r="F152" s="243"/>
      <c r="G152" s="24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13"/>
      <c r="Z152" s="213"/>
      <c r="AA152" s="213"/>
      <c r="AB152" s="213"/>
      <c r="AC152" s="213"/>
      <c r="AD152" s="213"/>
      <c r="AE152" s="213"/>
      <c r="AF152" s="213"/>
      <c r="AG152" s="213" t="s">
        <v>163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ht="22.5" outlineLevel="1" x14ac:dyDescent="0.2">
      <c r="A153" s="232">
        <v>30</v>
      </c>
      <c r="B153" s="233" t="s">
        <v>717</v>
      </c>
      <c r="C153" s="246" t="s">
        <v>718</v>
      </c>
      <c r="D153" s="234" t="s">
        <v>345</v>
      </c>
      <c r="E153" s="235">
        <v>21</v>
      </c>
      <c r="F153" s="236"/>
      <c r="G153" s="237">
        <f>ROUND(E153*F153,2)</f>
        <v>0</v>
      </c>
      <c r="H153" s="236"/>
      <c r="I153" s="237">
        <f>ROUND(E153*H153,2)</f>
        <v>0</v>
      </c>
      <c r="J153" s="236"/>
      <c r="K153" s="237">
        <f>ROUND(E153*J153,2)</f>
        <v>0</v>
      </c>
      <c r="L153" s="237">
        <v>21</v>
      </c>
      <c r="M153" s="237">
        <f>G153*(1+L153/100)</f>
        <v>0</v>
      </c>
      <c r="N153" s="237">
        <v>1.6000000000000001E-4</v>
      </c>
      <c r="O153" s="237">
        <f>ROUND(E153*N153,2)</f>
        <v>0</v>
      </c>
      <c r="P153" s="237">
        <v>2.3E-2</v>
      </c>
      <c r="Q153" s="237">
        <f>ROUND(E153*P153,2)</f>
        <v>0.48</v>
      </c>
      <c r="R153" s="237" t="s">
        <v>485</v>
      </c>
      <c r="S153" s="237" t="s">
        <v>154</v>
      </c>
      <c r="T153" s="238" t="s">
        <v>154</v>
      </c>
      <c r="U153" s="223">
        <v>0.156</v>
      </c>
      <c r="V153" s="223">
        <f>ROUND(E153*U153,2)</f>
        <v>3.28</v>
      </c>
      <c r="W153" s="223"/>
      <c r="X153" s="223" t="s">
        <v>186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462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57" t="s">
        <v>719</v>
      </c>
      <c r="D154" s="253"/>
      <c r="E154" s="254">
        <v>21</v>
      </c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209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49"/>
      <c r="D155" s="243"/>
      <c r="E155" s="243"/>
      <c r="F155" s="243"/>
      <c r="G155" s="24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163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ht="22.5" outlineLevel="1" x14ac:dyDescent="0.2">
      <c r="A156" s="232">
        <v>31</v>
      </c>
      <c r="B156" s="233" t="s">
        <v>720</v>
      </c>
      <c r="C156" s="246" t="s">
        <v>721</v>
      </c>
      <c r="D156" s="234" t="s">
        <v>345</v>
      </c>
      <c r="E156" s="235">
        <v>118</v>
      </c>
      <c r="F156" s="236"/>
      <c r="G156" s="237">
        <f>ROUND(E156*F156,2)</f>
        <v>0</v>
      </c>
      <c r="H156" s="236"/>
      <c r="I156" s="237">
        <f>ROUND(E156*H156,2)</f>
        <v>0</v>
      </c>
      <c r="J156" s="236"/>
      <c r="K156" s="237">
        <f>ROUND(E156*J156,2)</f>
        <v>0</v>
      </c>
      <c r="L156" s="237">
        <v>21</v>
      </c>
      <c r="M156" s="237">
        <f>G156*(1+L156/100)</f>
        <v>0</v>
      </c>
      <c r="N156" s="237">
        <v>1.6000000000000001E-4</v>
      </c>
      <c r="O156" s="237">
        <f>ROUND(E156*N156,2)</f>
        <v>0.02</v>
      </c>
      <c r="P156" s="237">
        <v>0.03</v>
      </c>
      <c r="Q156" s="237">
        <f>ROUND(E156*P156,2)</f>
        <v>3.54</v>
      </c>
      <c r="R156" s="237" t="s">
        <v>485</v>
      </c>
      <c r="S156" s="237" t="s">
        <v>154</v>
      </c>
      <c r="T156" s="238" t="s">
        <v>154</v>
      </c>
      <c r="U156" s="223">
        <v>0.17599999999999999</v>
      </c>
      <c r="V156" s="223">
        <f>ROUND(E156*U156,2)</f>
        <v>20.77</v>
      </c>
      <c r="W156" s="223"/>
      <c r="X156" s="223" t="s">
        <v>186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462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7" t="s">
        <v>722</v>
      </c>
      <c r="D157" s="253"/>
      <c r="E157" s="254">
        <v>64.400000000000006</v>
      </c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209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7" t="s">
        <v>723</v>
      </c>
      <c r="D158" s="253"/>
      <c r="E158" s="254">
        <v>53.6</v>
      </c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209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49"/>
      <c r="D159" s="243"/>
      <c r="E159" s="243"/>
      <c r="F159" s="243"/>
      <c r="G159" s="24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13"/>
      <c r="Z159" s="213"/>
      <c r="AA159" s="213"/>
      <c r="AB159" s="213"/>
      <c r="AC159" s="213"/>
      <c r="AD159" s="213"/>
      <c r="AE159" s="213"/>
      <c r="AF159" s="213"/>
      <c r="AG159" s="213" t="s">
        <v>163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32">
        <v>32</v>
      </c>
      <c r="B160" s="233" t="s">
        <v>724</v>
      </c>
      <c r="C160" s="246" t="s">
        <v>725</v>
      </c>
      <c r="D160" s="234" t="s">
        <v>265</v>
      </c>
      <c r="E160" s="235">
        <v>17.907</v>
      </c>
      <c r="F160" s="236"/>
      <c r="G160" s="237">
        <f>ROUND(E160*F160,2)</f>
        <v>0</v>
      </c>
      <c r="H160" s="236"/>
      <c r="I160" s="237">
        <f>ROUND(E160*H160,2)</f>
        <v>0</v>
      </c>
      <c r="J160" s="236"/>
      <c r="K160" s="237">
        <f>ROUND(E160*J160,2)</f>
        <v>0</v>
      </c>
      <c r="L160" s="237">
        <v>21</v>
      </c>
      <c r="M160" s="237">
        <f>G160*(1+L160/100)</f>
        <v>0</v>
      </c>
      <c r="N160" s="237">
        <v>2.9100000000000001E-2</v>
      </c>
      <c r="O160" s="237">
        <f>ROUND(E160*N160,2)</f>
        <v>0.52</v>
      </c>
      <c r="P160" s="237">
        <v>0</v>
      </c>
      <c r="Q160" s="237">
        <f>ROUND(E160*P160,2)</f>
        <v>0</v>
      </c>
      <c r="R160" s="237" t="s">
        <v>485</v>
      </c>
      <c r="S160" s="237" t="s">
        <v>154</v>
      </c>
      <c r="T160" s="238" t="s">
        <v>154</v>
      </c>
      <c r="U160" s="223">
        <v>0</v>
      </c>
      <c r="V160" s="223">
        <f>ROUND(E160*U160,2)</f>
        <v>0</v>
      </c>
      <c r="W160" s="223"/>
      <c r="X160" s="223" t="s">
        <v>186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462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7" t="s">
        <v>726</v>
      </c>
      <c r="D161" s="253"/>
      <c r="E161" s="254">
        <v>1.0206</v>
      </c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209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57" t="s">
        <v>727</v>
      </c>
      <c r="D162" s="253"/>
      <c r="E162" s="254">
        <v>3.4732799999999999</v>
      </c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209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57" t="s">
        <v>728</v>
      </c>
      <c r="D163" s="253"/>
      <c r="E163" s="254">
        <v>4.1731199999999999</v>
      </c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3"/>
      <c r="Z163" s="213"/>
      <c r="AA163" s="213"/>
      <c r="AB163" s="213"/>
      <c r="AC163" s="213"/>
      <c r="AD163" s="213"/>
      <c r="AE163" s="213"/>
      <c r="AF163" s="213"/>
      <c r="AG163" s="213" t="s">
        <v>209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7" t="s">
        <v>729</v>
      </c>
      <c r="D164" s="253"/>
      <c r="E164" s="254">
        <v>9.24</v>
      </c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3"/>
      <c r="Z164" s="213"/>
      <c r="AA164" s="213"/>
      <c r="AB164" s="213"/>
      <c r="AC164" s="213"/>
      <c r="AD164" s="213"/>
      <c r="AE164" s="213"/>
      <c r="AF164" s="213"/>
      <c r="AG164" s="213" t="s">
        <v>209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49"/>
      <c r="D165" s="243"/>
      <c r="E165" s="243"/>
      <c r="F165" s="243"/>
      <c r="G165" s="24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3"/>
      <c r="Z165" s="213"/>
      <c r="AA165" s="213"/>
      <c r="AB165" s="213"/>
      <c r="AC165" s="213"/>
      <c r="AD165" s="213"/>
      <c r="AE165" s="213"/>
      <c r="AF165" s="213"/>
      <c r="AG165" s="213" t="s">
        <v>163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32">
        <v>33</v>
      </c>
      <c r="B166" s="233" t="s">
        <v>730</v>
      </c>
      <c r="C166" s="246" t="s">
        <v>731</v>
      </c>
      <c r="D166" s="234" t="s">
        <v>345</v>
      </c>
      <c r="E166" s="235">
        <v>40</v>
      </c>
      <c r="F166" s="236"/>
      <c r="G166" s="237">
        <f>ROUND(E166*F166,2)</f>
        <v>0</v>
      </c>
      <c r="H166" s="236"/>
      <c r="I166" s="237">
        <f>ROUND(E166*H166,2)</f>
        <v>0</v>
      </c>
      <c r="J166" s="236"/>
      <c r="K166" s="237">
        <f>ROUND(E166*J166,2)</f>
        <v>0</v>
      </c>
      <c r="L166" s="237">
        <v>21</v>
      </c>
      <c r="M166" s="237">
        <f>G166*(1+L166/100)</f>
        <v>0</v>
      </c>
      <c r="N166" s="237">
        <v>1.6000000000000001E-4</v>
      </c>
      <c r="O166" s="237">
        <f>ROUND(E166*N166,2)</f>
        <v>0.01</v>
      </c>
      <c r="P166" s="237">
        <v>1.7000000000000001E-2</v>
      </c>
      <c r="Q166" s="237">
        <f>ROUND(E166*P166,2)</f>
        <v>0.68</v>
      </c>
      <c r="R166" s="237" t="s">
        <v>485</v>
      </c>
      <c r="S166" s="237" t="s">
        <v>154</v>
      </c>
      <c r="T166" s="238" t="s">
        <v>154</v>
      </c>
      <c r="U166" s="223">
        <v>0.126</v>
      </c>
      <c r="V166" s="223">
        <f>ROUND(E166*U166,2)</f>
        <v>5.04</v>
      </c>
      <c r="W166" s="223"/>
      <c r="X166" s="223" t="s">
        <v>186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462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57" t="s">
        <v>732</v>
      </c>
      <c r="D167" s="253"/>
      <c r="E167" s="254">
        <v>40</v>
      </c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13"/>
      <c r="Z167" s="213"/>
      <c r="AA167" s="213"/>
      <c r="AB167" s="213"/>
      <c r="AC167" s="213"/>
      <c r="AD167" s="213"/>
      <c r="AE167" s="213"/>
      <c r="AF167" s="213"/>
      <c r="AG167" s="213" t="s">
        <v>209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49"/>
      <c r="D168" s="243"/>
      <c r="E168" s="243"/>
      <c r="F168" s="243"/>
      <c r="G168" s="24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13"/>
      <c r="Z168" s="213"/>
      <c r="AA168" s="213"/>
      <c r="AB168" s="213"/>
      <c r="AC168" s="213"/>
      <c r="AD168" s="213"/>
      <c r="AE168" s="213"/>
      <c r="AF168" s="213"/>
      <c r="AG168" s="213" t="s">
        <v>163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32">
        <v>34</v>
      </c>
      <c r="B169" s="233" t="s">
        <v>733</v>
      </c>
      <c r="C169" s="246" t="s">
        <v>734</v>
      </c>
      <c r="D169" s="234" t="s">
        <v>345</v>
      </c>
      <c r="E169" s="235">
        <v>562</v>
      </c>
      <c r="F169" s="236"/>
      <c r="G169" s="237">
        <f>ROUND(E169*F169,2)</f>
        <v>0</v>
      </c>
      <c r="H169" s="236"/>
      <c r="I169" s="237">
        <f>ROUND(E169*H169,2)</f>
        <v>0</v>
      </c>
      <c r="J169" s="236"/>
      <c r="K169" s="237">
        <f>ROUND(E169*J169,2)</f>
        <v>0</v>
      </c>
      <c r="L169" s="237">
        <v>21</v>
      </c>
      <c r="M169" s="237">
        <f>G169*(1+L169/100)</f>
        <v>0</v>
      </c>
      <c r="N169" s="237">
        <v>1.6000000000000001E-4</v>
      </c>
      <c r="O169" s="237">
        <f>ROUND(E169*N169,2)</f>
        <v>0.09</v>
      </c>
      <c r="P169" s="237">
        <v>2.5000000000000001E-2</v>
      </c>
      <c r="Q169" s="237">
        <f>ROUND(E169*P169,2)</f>
        <v>14.05</v>
      </c>
      <c r="R169" s="237" t="s">
        <v>485</v>
      </c>
      <c r="S169" s="237" t="s">
        <v>154</v>
      </c>
      <c r="T169" s="238" t="s">
        <v>154</v>
      </c>
      <c r="U169" s="223">
        <v>0.156</v>
      </c>
      <c r="V169" s="223">
        <f>ROUND(E169*U169,2)</f>
        <v>87.67</v>
      </c>
      <c r="W169" s="223"/>
      <c r="X169" s="223" t="s">
        <v>186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462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7" t="s">
        <v>735</v>
      </c>
      <c r="D170" s="253"/>
      <c r="E170" s="254">
        <v>420</v>
      </c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3"/>
      <c r="Z170" s="213"/>
      <c r="AA170" s="213"/>
      <c r="AB170" s="213"/>
      <c r="AC170" s="213"/>
      <c r="AD170" s="213"/>
      <c r="AE170" s="213"/>
      <c r="AF170" s="213"/>
      <c r="AG170" s="213" t="s">
        <v>209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7" t="s">
        <v>736</v>
      </c>
      <c r="D171" s="253"/>
      <c r="E171" s="254">
        <v>142</v>
      </c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13"/>
      <c r="Z171" s="213"/>
      <c r="AA171" s="213"/>
      <c r="AB171" s="213"/>
      <c r="AC171" s="213"/>
      <c r="AD171" s="213"/>
      <c r="AE171" s="213"/>
      <c r="AF171" s="213"/>
      <c r="AG171" s="213" t="s">
        <v>209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49"/>
      <c r="D172" s="243"/>
      <c r="E172" s="243"/>
      <c r="F172" s="243"/>
      <c r="G172" s="24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13"/>
      <c r="Z172" s="213"/>
      <c r="AA172" s="213"/>
      <c r="AB172" s="213"/>
      <c r="AC172" s="213"/>
      <c r="AD172" s="213"/>
      <c r="AE172" s="213"/>
      <c r="AF172" s="213"/>
      <c r="AG172" s="213" t="s">
        <v>163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32">
        <v>35</v>
      </c>
      <c r="B173" s="233" t="s">
        <v>737</v>
      </c>
      <c r="C173" s="246" t="s">
        <v>738</v>
      </c>
      <c r="D173" s="234" t="s">
        <v>345</v>
      </c>
      <c r="E173" s="235">
        <v>32</v>
      </c>
      <c r="F173" s="236"/>
      <c r="G173" s="237">
        <f>ROUND(E173*F173,2)</f>
        <v>0</v>
      </c>
      <c r="H173" s="236"/>
      <c r="I173" s="237">
        <f>ROUND(E173*H173,2)</f>
        <v>0</v>
      </c>
      <c r="J173" s="236"/>
      <c r="K173" s="237">
        <f>ROUND(E173*J173,2)</f>
        <v>0</v>
      </c>
      <c r="L173" s="237">
        <v>21</v>
      </c>
      <c r="M173" s="237">
        <f>G173*(1+L173/100)</f>
        <v>0</v>
      </c>
      <c r="N173" s="237">
        <v>1.6000000000000001E-4</v>
      </c>
      <c r="O173" s="237">
        <f>ROUND(E173*N173,2)</f>
        <v>0.01</v>
      </c>
      <c r="P173" s="237">
        <v>3.3000000000000002E-2</v>
      </c>
      <c r="Q173" s="237">
        <f>ROUND(E173*P173,2)</f>
        <v>1.06</v>
      </c>
      <c r="R173" s="237" t="s">
        <v>485</v>
      </c>
      <c r="S173" s="237" t="s">
        <v>154</v>
      </c>
      <c r="T173" s="238" t="s">
        <v>154</v>
      </c>
      <c r="U173" s="223">
        <v>0.186</v>
      </c>
      <c r="V173" s="223">
        <f>ROUND(E173*U173,2)</f>
        <v>5.95</v>
      </c>
      <c r="W173" s="223"/>
      <c r="X173" s="223" t="s">
        <v>186</v>
      </c>
      <c r="Y173" s="213"/>
      <c r="Z173" s="213"/>
      <c r="AA173" s="213"/>
      <c r="AB173" s="213"/>
      <c r="AC173" s="213"/>
      <c r="AD173" s="213"/>
      <c r="AE173" s="213"/>
      <c r="AF173" s="213"/>
      <c r="AG173" s="213" t="s">
        <v>462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20"/>
      <c r="B174" s="221"/>
      <c r="C174" s="257" t="s">
        <v>739</v>
      </c>
      <c r="D174" s="253"/>
      <c r="E174" s="254">
        <v>32</v>
      </c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13"/>
      <c r="Z174" s="213"/>
      <c r="AA174" s="213"/>
      <c r="AB174" s="213"/>
      <c r="AC174" s="213"/>
      <c r="AD174" s="213"/>
      <c r="AE174" s="213"/>
      <c r="AF174" s="213"/>
      <c r="AG174" s="213" t="s">
        <v>209</v>
      </c>
      <c r="AH174" s="213">
        <v>0</v>
      </c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49"/>
      <c r="D175" s="243"/>
      <c r="E175" s="243"/>
      <c r="F175" s="243"/>
      <c r="G175" s="24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13"/>
      <c r="Z175" s="213"/>
      <c r="AA175" s="213"/>
      <c r="AB175" s="213"/>
      <c r="AC175" s="213"/>
      <c r="AD175" s="213"/>
      <c r="AE175" s="213"/>
      <c r="AF175" s="213"/>
      <c r="AG175" s="213" t="s">
        <v>163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ht="22.5" outlineLevel="1" x14ac:dyDescent="0.2">
      <c r="A176" s="232">
        <v>36</v>
      </c>
      <c r="B176" s="233" t="s">
        <v>740</v>
      </c>
      <c r="C176" s="246" t="s">
        <v>741</v>
      </c>
      <c r="D176" s="234" t="s">
        <v>206</v>
      </c>
      <c r="E176" s="235">
        <v>714.16</v>
      </c>
      <c r="F176" s="236"/>
      <c r="G176" s="237">
        <f>ROUND(E176*F176,2)</f>
        <v>0</v>
      </c>
      <c r="H176" s="236"/>
      <c r="I176" s="237">
        <f>ROUND(E176*H176,2)</f>
        <v>0</v>
      </c>
      <c r="J176" s="236"/>
      <c r="K176" s="237">
        <f>ROUND(E176*J176,2)</f>
        <v>0</v>
      </c>
      <c r="L176" s="237">
        <v>21</v>
      </c>
      <c r="M176" s="237">
        <f>G176*(1+L176/100)</f>
        <v>0</v>
      </c>
      <c r="N176" s="237">
        <v>1.4420000000000001E-2</v>
      </c>
      <c r="O176" s="237">
        <f>ROUND(E176*N176,2)</f>
        <v>10.3</v>
      </c>
      <c r="P176" s="237">
        <v>0</v>
      </c>
      <c r="Q176" s="237">
        <f>ROUND(E176*P176,2)</f>
        <v>0</v>
      </c>
      <c r="R176" s="237" t="s">
        <v>485</v>
      </c>
      <c r="S176" s="237" t="s">
        <v>154</v>
      </c>
      <c r="T176" s="238" t="s">
        <v>154</v>
      </c>
      <c r="U176" s="223">
        <v>0.188</v>
      </c>
      <c r="V176" s="223">
        <f>ROUND(E176*U176,2)</f>
        <v>134.26</v>
      </c>
      <c r="W176" s="223"/>
      <c r="X176" s="223" t="s">
        <v>186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462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57" t="s">
        <v>606</v>
      </c>
      <c r="D177" s="253"/>
      <c r="E177" s="254"/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13"/>
      <c r="Z177" s="213"/>
      <c r="AA177" s="213"/>
      <c r="AB177" s="213"/>
      <c r="AC177" s="213"/>
      <c r="AD177" s="213"/>
      <c r="AE177" s="213"/>
      <c r="AF177" s="213"/>
      <c r="AG177" s="213" t="s">
        <v>209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57" t="s">
        <v>667</v>
      </c>
      <c r="D178" s="253"/>
      <c r="E178" s="254">
        <v>352.27</v>
      </c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209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57" t="s">
        <v>674</v>
      </c>
      <c r="D179" s="253"/>
      <c r="E179" s="254">
        <v>361.89</v>
      </c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13"/>
      <c r="Z179" s="213"/>
      <c r="AA179" s="213"/>
      <c r="AB179" s="213"/>
      <c r="AC179" s="213"/>
      <c r="AD179" s="213"/>
      <c r="AE179" s="213"/>
      <c r="AF179" s="213"/>
      <c r="AG179" s="213" t="s">
        <v>209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49"/>
      <c r="D180" s="243"/>
      <c r="E180" s="243"/>
      <c r="F180" s="243"/>
      <c r="G180" s="24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13"/>
      <c r="Z180" s="213"/>
      <c r="AA180" s="213"/>
      <c r="AB180" s="213"/>
      <c r="AC180" s="213"/>
      <c r="AD180" s="213"/>
      <c r="AE180" s="213"/>
      <c r="AF180" s="213"/>
      <c r="AG180" s="213" t="s">
        <v>163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32">
        <v>37</v>
      </c>
      <c r="B181" s="233" t="s">
        <v>742</v>
      </c>
      <c r="C181" s="246" t="s">
        <v>743</v>
      </c>
      <c r="D181" s="234" t="s">
        <v>206</v>
      </c>
      <c r="E181" s="235">
        <v>352.27</v>
      </c>
      <c r="F181" s="236"/>
      <c r="G181" s="237">
        <f>ROUND(E181*F181,2)</f>
        <v>0</v>
      </c>
      <c r="H181" s="236"/>
      <c r="I181" s="237">
        <f>ROUND(E181*H181,2)</f>
        <v>0</v>
      </c>
      <c r="J181" s="236"/>
      <c r="K181" s="237">
        <f>ROUND(E181*J181,2)</f>
        <v>0</v>
      </c>
      <c r="L181" s="237">
        <v>21</v>
      </c>
      <c r="M181" s="237">
        <f>G181*(1+L181/100)</f>
        <v>0</v>
      </c>
      <c r="N181" s="237">
        <v>1.6000000000000001E-4</v>
      </c>
      <c r="O181" s="237">
        <f>ROUND(E181*N181,2)</f>
        <v>0.06</v>
      </c>
      <c r="P181" s="237">
        <v>0.04</v>
      </c>
      <c r="Q181" s="237">
        <f>ROUND(E181*P181,2)</f>
        <v>14.09</v>
      </c>
      <c r="R181" s="237" t="s">
        <v>485</v>
      </c>
      <c r="S181" s="237" t="s">
        <v>154</v>
      </c>
      <c r="T181" s="238" t="s">
        <v>154</v>
      </c>
      <c r="U181" s="223">
        <v>0.27</v>
      </c>
      <c r="V181" s="223">
        <f>ROUND(E181*U181,2)</f>
        <v>95.11</v>
      </c>
      <c r="W181" s="223"/>
      <c r="X181" s="223" t="s">
        <v>186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462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57" t="s">
        <v>446</v>
      </c>
      <c r="D182" s="253"/>
      <c r="E182" s="254">
        <v>352.27</v>
      </c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13"/>
      <c r="Z182" s="213"/>
      <c r="AA182" s="213"/>
      <c r="AB182" s="213"/>
      <c r="AC182" s="213"/>
      <c r="AD182" s="213"/>
      <c r="AE182" s="213"/>
      <c r="AF182" s="213"/>
      <c r="AG182" s="213" t="s">
        <v>209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49"/>
      <c r="D183" s="243"/>
      <c r="E183" s="243"/>
      <c r="F183" s="243"/>
      <c r="G183" s="24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13"/>
      <c r="Z183" s="213"/>
      <c r="AA183" s="213"/>
      <c r="AB183" s="213"/>
      <c r="AC183" s="213"/>
      <c r="AD183" s="213"/>
      <c r="AE183" s="213"/>
      <c r="AF183" s="213"/>
      <c r="AG183" s="213" t="s">
        <v>163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32">
        <v>38</v>
      </c>
      <c r="B184" s="233" t="s">
        <v>490</v>
      </c>
      <c r="C184" s="246" t="s">
        <v>491</v>
      </c>
      <c r="D184" s="234" t="s">
        <v>265</v>
      </c>
      <c r="E184" s="235">
        <v>55.00985</v>
      </c>
      <c r="F184" s="236"/>
      <c r="G184" s="237">
        <f>ROUND(E184*F184,2)</f>
        <v>0</v>
      </c>
      <c r="H184" s="236"/>
      <c r="I184" s="237">
        <f>ROUND(E184*H184,2)</f>
        <v>0</v>
      </c>
      <c r="J184" s="236"/>
      <c r="K184" s="237">
        <f>ROUND(E184*J184,2)</f>
        <v>0</v>
      </c>
      <c r="L184" s="237">
        <v>21</v>
      </c>
      <c r="M184" s="237">
        <f>G184*(1+L184/100)</f>
        <v>0</v>
      </c>
      <c r="N184" s="237">
        <v>3.1099999999999999E-3</v>
      </c>
      <c r="O184" s="237">
        <f>ROUND(E184*N184,2)</f>
        <v>0.17</v>
      </c>
      <c r="P184" s="237">
        <v>0</v>
      </c>
      <c r="Q184" s="237">
        <f>ROUND(E184*P184,2)</f>
        <v>0</v>
      </c>
      <c r="R184" s="237" t="s">
        <v>485</v>
      </c>
      <c r="S184" s="237" t="s">
        <v>154</v>
      </c>
      <c r="T184" s="238" t="s">
        <v>154</v>
      </c>
      <c r="U184" s="223">
        <v>0</v>
      </c>
      <c r="V184" s="223">
        <f>ROUND(E184*U184,2)</f>
        <v>0</v>
      </c>
      <c r="W184" s="223"/>
      <c r="X184" s="223" t="s">
        <v>186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462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57" t="s">
        <v>744</v>
      </c>
      <c r="D185" s="253"/>
      <c r="E185" s="254">
        <v>18.511030000000002</v>
      </c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13"/>
      <c r="Z185" s="213"/>
      <c r="AA185" s="213"/>
      <c r="AB185" s="213"/>
      <c r="AC185" s="213"/>
      <c r="AD185" s="213"/>
      <c r="AE185" s="213"/>
      <c r="AF185" s="213"/>
      <c r="AG185" s="213" t="s">
        <v>209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57" t="s">
        <v>745</v>
      </c>
      <c r="D186" s="253"/>
      <c r="E186" s="254">
        <v>1.2441599999999999</v>
      </c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13"/>
      <c r="Z186" s="213"/>
      <c r="AA186" s="213"/>
      <c r="AB186" s="213"/>
      <c r="AC186" s="213"/>
      <c r="AD186" s="213"/>
      <c r="AE186" s="213"/>
      <c r="AF186" s="213"/>
      <c r="AG186" s="213" t="s">
        <v>209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57" t="s">
        <v>746</v>
      </c>
      <c r="D187" s="253"/>
      <c r="E187" s="254">
        <v>27.313199999999998</v>
      </c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13"/>
      <c r="Z187" s="213"/>
      <c r="AA187" s="213"/>
      <c r="AB187" s="213"/>
      <c r="AC187" s="213"/>
      <c r="AD187" s="213"/>
      <c r="AE187" s="213"/>
      <c r="AF187" s="213"/>
      <c r="AG187" s="213" t="s">
        <v>209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57" t="s">
        <v>747</v>
      </c>
      <c r="D188" s="253"/>
      <c r="E188" s="254">
        <v>1.8662399999999999</v>
      </c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13"/>
      <c r="Z188" s="213"/>
      <c r="AA188" s="213"/>
      <c r="AB188" s="213"/>
      <c r="AC188" s="213"/>
      <c r="AD188" s="213"/>
      <c r="AE188" s="213"/>
      <c r="AF188" s="213"/>
      <c r="AG188" s="213" t="s">
        <v>209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57" t="s">
        <v>748</v>
      </c>
      <c r="D189" s="253"/>
      <c r="E189" s="254">
        <v>2.9047900000000002</v>
      </c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13"/>
      <c r="Z189" s="213"/>
      <c r="AA189" s="213"/>
      <c r="AB189" s="213"/>
      <c r="AC189" s="213"/>
      <c r="AD189" s="213"/>
      <c r="AE189" s="213"/>
      <c r="AF189" s="213"/>
      <c r="AG189" s="213" t="s">
        <v>209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57" t="s">
        <v>749</v>
      </c>
      <c r="D190" s="253"/>
      <c r="E190" s="254">
        <v>3.1704300000000001</v>
      </c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13"/>
      <c r="Z190" s="213"/>
      <c r="AA190" s="213"/>
      <c r="AB190" s="213"/>
      <c r="AC190" s="213"/>
      <c r="AD190" s="213"/>
      <c r="AE190" s="213"/>
      <c r="AF190" s="213"/>
      <c r="AG190" s="213" t="s">
        <v>209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49"/>
      <c r="D191" s="243"/>
      <c r="E191" s="243"/>
      <c r="F191" s="243"/>
      <c r="G191" s="24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13"/>
      <c r="Z191" s="213"/>
      <c r="AA191" s="213"/>
      <c r="AB191" s="213"/>
      <c r="AC191" s="213"/>
      <c r="AD191" s="213"/>
      <c r="AE191" s="213"/>
      <c r="AF191" s="213"/>
      <c r="AG191" s="213" t="s">
        <v>163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ht="22.5" outlineLevel="1" x14ac:dyDescent="0.2">
      <c r="A192" s="232">
        <v>39</v>
      </c>
      <c r="B192" s="233" t="s">
        <v>750</v>
      </c>
      <c r="C192" s="246" t="s">
        <v>751</v>
      </c>
      <c r="D192" s="234" t="s">
        <v>206</v>
      </c>
      <c r="E192" s="235">
        <v>107.2</v>
      </c>
      <c r="F192" s="236"/>
      <c r="G192" s="237">
        <f>ROUND(E192*F192,2)</f>
        <v>0</v>
      </c>
      <c r="H192" s="236"/>
      <c r="I192" s="237">
        <f>ROUND(E192*H192,2)</f>
        <v>0</v>
      </c>
      <c r="J192" s="236"/>
      <c r="K192" s="237">
        <f>ROUND(E192*J192,2)</f>
        <v>0</v>
      </c>
      <c r="L192" s="237">
        <v>21</v>
      </c>
      <c r="M192" s="237">
        <f>G192*(1+L192/100)</f>
        <v>0</v>
      </c>
      <c r="N192" s="237">
        <v>6.0000000000000002E-5</v>
      </c>
      <c r="O192" s="237">
        <f>ROUND(E192*N192,2)</f>
        <v>0.01</v>
      </c>
      <c r="P192" s="237">
        <v>0</v>
      </c>
      <c r="Q192" s="237">
        <f>ROUND(E192*P192,2)</f>
        <v>0</v>
      </c>
      <c r="R192" s="237" t="s">
        <v>485</v>
      </c>
      <c r="S192" s="237" t="s">
        <v>154</v>
      </c>
      <c r="T192" s="238" t="s">
        <v>155</v>
      </c>
      <c r="U192" s="223">
        <v>0</v>
      </c>
      <c r="V192" s="223">
        <f>ROUND(E192*U192,2)</f>
        <v>0</v>
      </c>
      <c r="W192" s="223"/>
      <c r="X192" s="223" t="s">
        <v>186</v>
      </c>
      <c r="Y192" s="213"/>
      <c r="Z192" s="213"/>
      <c r="AA192" s="213"/>
      <c r="AB192" s="213"/>
      <c r="AC192" s="213"/>
      <c r="AD192" s="213"/>
      <c r="AE192" s="213"/>
      <c r="AF192" s="213"/>
      <c r="AG192" s="213" t="s">
        <v>462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47" t="s">
        <v>752</v>
      </c>
      <c r="D193" s="240"/>
      <c r="E193" s="240"/>
      <c r="F193" s="240"/>
      <c r="G193" s="240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13"/>
      <c r="Z193" s="213"/>
      <c r="AA193" s="213"/>
      <c r="AB193" s="213"/>
      <c r="AC193" s="213"/>
      <c r="AD193" s="213"/>
      <c r="AE193" s="213"/>
      <c r="AF193" s="213"/>
      <c r="AG193" s="213" t="s">
        <v>159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20"/>
      <c r="B194" s="221"/>
      <c r="C194" s="257" t="s">
        <v>753</v>
      </c>
      <c r="D194" s="253"/>
      <c r="E194" s="254">
        <v>54.21</v>
      </c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13"/>
      <c r="Z194" s="213"/>
      <c r="AA194" s="213"/>
      <c r="AB194" s="213"/>
      <c r="AC194" s="213"/>
      <c r="AD194" s="213"/>
      <c r="AE194" s="213"/>
      <c r="AF194" s="213"/>
      <c r="AG194" s="213" t="s">
        <v>209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57" t="s">
        <v>754</v>
      </c>
      <c r="D195" s="253"/>
      <c r="E195" s="254">
        <v>52.99</v>
      </c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13"/>
      <c r="Z195" s="213"/>
      <c r="AA195" s="213"/>
      <c r="AB195" s="213"/>
      <c r="AC195" s="213"/>
      <c r="AD195" s="213"/>
      <c r="AE195" s="213"/>
      <c r="AF195" s="213"/>
      <c r="AG195" s="213" t="s">
        <v>209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49"/>
      <c r="D196" s="243"/>
      <c r="E196" s="243"/>
      <c r="F196" s="243"/>
      <c r="G196" s="24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13"/>
      <c r="Z196" s="213"/>
      <c r="AA196" s="213"/>
      <c r="AB196" s="213"/>
      <c r="AC196" s="213"/>
      <c r="AD196" s="213"/>
      <c r="AE196" s="213"/>
      <c r="AF196" s="213"/>
      <c r="AG196" s="213" t="s">
        <v>163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ht="22.5" outlineLevel="1" x14ac:dyDescent="0.2">
      <c r="A197" s="232">
        <v>40</v>
      </c>
      <c r="B197" s="233" t="s">
        <v>755</v>
      </c>
      <c r="C197" s="246" t="s">
        <v>756</v>
      </c>
      <c r="D197" s="234" t="s">
        <v>265</v>
      </c>
      <c r="E197" s="235">
        <v>57.601599999999998</v>
      </c>
      <c r="F197" s="236"/>
      <c r="G197" s="237">
        <f>ROUND(E197*F197,2)</f>
        <v>0</v>
      </c>
      <c r="H197" s="236"/>
      <c r="I197" s="237">
        <f>ROUND(E197*H197,2)</f>
        <v>0</v>
      </c>
      <c r="J197" s="236"/>
      <c r="K197" s="237">
        <f>ROUND(E197*J197,2)</f>
        <v>0</v>
      </c>
      <c r="L197" s="237">
        <v>21</v>
      </c>
      <c r="M197" s="237">
        <f>G197*(1+L197/100)</f>
        <v>0</v>
      </c>
      <c r="N197" s="237">
        <v>1.6500000000000001E-2</v>
      </c>
      <c r="O197" s="237">
        <f>ROUND(E197*N197,2)</f>
        <v>0.95</v>
      </c>
      <c r="P197" s="237">
        <v>0</v>
      </c>
      <c r="Q197" s="237">
        <f>ROUND(E197*P197,2)</f>
        <v>0</v>
      </c>
      <c r="R197" s="237" t="s">
        <v>485</v>
      </c>
      <c r="S197" s="237" t="s">
        <v>154</v>
      </c>
      <c r="T197" s="238" t="s">
        <v>155</v>
      </c>
      <c r="U197" s="223">
        <v>0</v>
      </c>
      <c r="V197" s="223">
        <f>ROUND(E197*U197,2)</f>
        <v>0</v>
      </c>
      <c r="W197" s="223"/>
      <c r="X197" s="223" t="s">
        <v>186</v>
      </c>
      <c r="Y197" s="213"/>
      <c r="Z197" s="213"/>
      <c r="AA197" s="213"/>
      <c r="AB197" s="213"/>
      <c r="AC197" s="213"/>
      <c r="AD197" s="213"/>
      <c r="AE197" s="213"/>
      <c r="AF197" s="213"/>
      <c r="AG197" s="213" t="s">
        <v>462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57" t="s">
        <v>744</v>
      </c>
      <c r="D198" s="253"/>
      <c r="E198" s="254">
        <v>18.510000000000002</v>
      </c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13"/>
      <c r="Z198" s="213"/>
      <c r="AA198" s="213"/>
      <c r="AB198" s="213"/>
      <c r="AC198" s="213"/>
      <c r="AD198" s="213"/>
      <c r="AE198" s="213"/>
      <c r="AF198" s="213"/>
      <c r="AG198" s="213" t="s">
        <v>209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57" t="s">
        <v>745</v>
      </c>
      <c r="D199" s="253"/>
      <c r="E199" s="254">
        <v>1.24</v>
      </c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13"/>
      <c r="Z199" s="213"/>
      <c r="AA199" s="213"/>
      <c r="AB199" s="213"/>
      <c r="AC199" s="213"/>
      <c r="AD199" s="213"/>
      <c r="AE199" s="213"/>
      <c r="AF199" s="213"/>
      <c r="AG199" s="213" t="s">
        <v>209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57" t="s">
        <v>746</v>
      </c>
      <c r="D200" s="253"/>
      <c r="E200" s="254">
        <v>27.31</v>
      </c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13"/>
      <c r="Z200" s="213"/>
      <c r="AA200" s="213"/>
      <c r="AB200" s="213"/>
      <c r="AC200" s="213"/>
      <c r="AD200" s="213"/>
      <c r="AE200" s="213"/>
      <c r="AF200" s="213"/>
      <c r="AG200" s="213" t="s">
        <v>209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57" t="s">
        <v>747</v>
      </c>
      <c r="D201" s="253"/>
      <c r="E201" s="254">
        <v>1.87</v>
      </c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13"/>
      <c r="Z201" s="213"/>
      <c r="AA201" s="213"/>
      <c r="AB201" s="213"/>
      <c r="AC201" s="213"/>
      <c r="AD201" s="213"/>
      <c r="AE201" s="213"/>
      <c r="AF201" s="213"/>
      <c r="AG201" s="213" t="s">
        <v>209</v>
      </c>
      <c r="AH201" s="213">
        <v>0</v>
      </c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57" t="s">
        <v>726</v>
      </c>
      <c r="D202" s="253"/>
      <c r="E202" s="254">
        <v>1.02</v>
      </c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13"/>
      <c r="Z202" s="213"/>
      <c r="AA202" s="213"/>
      <c r="AB202" s="213"/>
      <c r="AC202" s="213"/>
      <c r="AD202" s="213"/>
      <c r="AE202" s="213"/>
      <c r="AF202" s="213"/>
      <c r="AG202" s="213" t="s">
        <v>209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57" t="s">
        <v>727</v>
      </c>
      <c r="D203" s="253"/>
      <c r="E203" s="254">
        <v>3.47</v>
      </c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13"/>
      <c r="Z203" s="213"/>
      <c r="AA203" s="213"/>
      <c r="AB203" s="213"/>
      <c r="AC203" s="213"/>
      <c r="AD203" s="213"/>
      <c r="AE203" s="213"/>
      <c r="AF203" s="213"/>
      <c r="AG203" s="213" t="s">
        <v>209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57" t="s">
        <v>728</v>
      </c>
      <c r="D204" s="253"/>
      <c r="E204" s="254">
        <v>4.17</v>
      </c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13"/>
      <c r="Z204" s="213"/>
      <c r="AA204" s="213"/>
      <c r="AB204" s="213"/>
      <c r="AC204" s="213"/>
      <c r="AD204" s="213"/>
      <c r="AE204" s="213"/>
      <c r="AF204" s="213"/>
      <c r="AG204" s="213" t="s">
        <v>209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49"/>
      <c r="D205" s="243"/>
      <c r="E205" s="243"/>
      <c r="F205" s="243"/>
      <c r="G205" s="24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13"/>
      <c r="Z205" s="213"/>
      <c r="AA205" s="213"/>
      <c r="AB205" s="213"/>
      <c r="AC205" s="213"/>
      <c r="AD205" s="213"/>
      <c r="AE205" s="213"/>
      <c r="AF205" s="213"/>
      <c r="AG205" s="213" t="s">
        <v>163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32">
        <v>41</v>
      </c>
      <c r="B206" s="233" t="s">
        <v>757</v>
      </c>
      <c r="C206" s="246" t="s">
        <v>758</v>
      </c>
      <c r="D206" s="234" t="s">
        <v>206</v>
      </c>
      <c r="E206" s="235">
        <v>181.02332999999999</v>
      </c>
      <c r="F206" s="236"/>
      <c r="G206" s="237">
        <f>ROUND(E206*F206,2)</f>
        <v>0</v>
      </c>
      <c r="H206" s="236"/>
      <c r="I206" s="237">
        <f>ROUND(E206*H206,2)</f>
        <v>0</v>
      </c>
      <c r="J206" s="236"/>
      <c r="K206" s="237">
        <f>ROUND(E206*J206,2)</f>
        <v>0</v>
      </c>
      <c r="L206" s="237">
        <v>21</v>
      </c>
      <c r="M206" s="237">
        <f>G206*(1+L206/100)</f>
        <v>0</v>
      </c>
      <c r="N206" s="237">
        <v>1.4930000000000001E-2</v>
      </c>
      <c r="O206" s="237">
        <f>ROUND(E206*N206,2)</f>
        <v>2.7</v>
      </c>
      <c r="P206" s="237">
        <v>0</v>
      </c>
      <c r="Q206" s="237">
        <f>ROUND(E206*P206,2)</f>
        <v>0</v>
      </c>
      <c r="R206" s="237"/>
      <c r="S206" s="237" t="s">
        <v>185</v>
      </c>
      <c r="T206" s="238" t="s">
        <v>155</v>
      </c>
      <c r="U206" s="223">
        <v>0</v>
      </c>
      <c r="V206" s="223">
        <f>ROUND(E206*U206,2)</f>
        <v>0</v>
      </c>
      <c r="W206" s="223"/>
      <c r="X206" s="223" t="s">
        <v>186</v>
      </c>
      <c r="Y206" s="213"/>
      <c r="Z206" s="213"/>
      <c r="AA206" s="213"/>
      <c r="AB206" s="213"/>
      <c r="AC206" s="213"/>
      <c r="AD206" s="213"/>
      <c r="AE206" s="213"/>
      <c r="AF206" s="213"/>
      <c r="AG206" s="213" t="s">
        <v>462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47" t="s">
        <v>759</v>
      </c>
      <c r="D207" s="240"/>
      <c r="E207" s="240"/>
      <c r="F207" s="240"/>
      <c r="G207" s="240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13"/>
      <c r="Z207" s="213"/>
      <c r="AA207" s="213"/>
      <c r="AB207" s="213"/>
      <c r="AC207" s="213"/>
      <c r="AD207" s="213"/>
      <c r="AE207" s="213"/>
      <c r="AF207" s="213"/>
      <c r="AG207" s="213" t="s">
        <v>159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20"/>
      <c r="B208" s="221"/>
      <c r="C208" s="257" t="s">
        <v>760</v>
      </c>
      <c r="D208" s="253"/>
      <c r="E208" s="254">
        <v>117.42333000000001</v>
      </c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13"/>
      <c r="Z208" s="213"/>
      <c r="AA208" s="213"/>
      <c r="AB208" s="213"/>
      <c r="AC208" s="213"/>
      <c r="AD208" s="213"/>
      <c r="AE208" s="213"/>
      <c r="AF208" s="213"/>
      <c r="AG208" s="213" t="s">
        <v>209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57" t="s">
        <v>761</v>
      </c>
      <c r="D209" s="253"/>
      <c r="E209" s="254">
        <v>63.6</v>
      </c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13"/>
      <c r="Z209" s="213"/>
      <c r="AA209" s="213"/>
      <c r="AB209" s="213"/>
      <c r="AC209" s="213"/>
      <c r="AD209" s="213"/>
      <c r="AE209" s="213"/>
      <c r="AF209" s="213"/>
      <c r="AG209" s="213" t="s">
        <v>209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49"/>
      <c r="D210" s="243"/>
      <c r="E210" s="243"/>
      <c r="F210" s="243"/>
      <c r="G210" s="24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13"/>
      <c r="Z210" s="213"/>
      <c r="AA210" s="213"/>
      <c r="AB210" s="213"/>
      <c r="AC210" s="213"/>
      <c r="AD210" s="213"/>
      <c r="AE210" s="213"/>
      <c r="AF210" s="213"/>
      <c r="AG210" s="213" t="s">
        <v>163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32">
        <v>42</v>
      </c>
      <c r="B211" s="233" t="s">
        <v>762</v>
      </c>
      <c r="C211" s="246" t="s">
        <v>763</v>
      </c>
      <c r="D211" s="234" t="s">
        <v>206</v>
      </c>
      <c r="E211" s="235">
        <v>176.13499999999999</v>
      </c>
      <c r="F211" s="236"/>
      <c r="G211" s="237">
        <f>ROUND(E211*F211,2)</f>
        <v>0</v>
      </c>
      <c r="H211" s="236"/>
      <c r="I211" s="237">
        <f>ROUND(E211*H211,2)</f>
        <v>0</v>
      </c>
      <c r="J211" s="236"/>
      <c r="K211" s="237">
        <f>ROUND(E211*J211,2)</f>
        <v>0</v>
      </c>
      <c r="L211" s="237">
        <v>21</v>
      </c>
      <c r="M211" s="237">
        <f>G211*(1+L211/100)</f>
        <v>0</v>
      </c>
      <c r="N211" s="237">
        <v>0</v>
      </c>
      <c r="O211" s="237">
        <f>ROUND(E211*N211,2)</f>
        <v>0</v>
      </c>
      <c r="P211" s="237">
        <v>1.6E-2</v>
      </c>
      <c r="Q211" s="237">
        <f>ROUND(E211*P211,2)</f>
        <v>2.82</v>
      </c>
      <c r="R211" s="237"/>
      <c r="S211" s="237" t="s">
        <v>185</v>
      </c>
      <c r="T211" s="238" t="s">
        <v>155</v>
      </c>
      <c r="U211" s="223">
        <v>0</v>
      </c>
      <c r="V211" s="223">
        <f>ROUND(E211*U211,2)</f>
        <v>0</v>
      </c>
      <c r="W211" s="223"/>
      <c r="X211" s="223" t="s">
        <v>186</v>
      </c>
      <c r="Y211" s="213"/>
      <c r="Z211" s="213"/>
      <c r="AA211" s="213"/>
      <c r="AB211" s="213"/>
      <c r="AC211" s="213"/>
      <c r="AD211" s="213"/>
      <c r="AE211" s="213"/>
      <c r="AF211" s="213"/>
      <c r="AG211" s="213" t="s">
        <v>462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57" t="s">
        <v>764</v>
      </c>
      <c r="D212" s="253"/>
      <c r="E212" s="254">
        <v>176.13499999999999</v>
      </c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13"/>
      <c r="Z212" s="213"/>
      <c r="AA212" s="213"/>
      <c r="AB212" s="213"/>
      <c r="AC212" s="213"/>
      <c r="AD212" s="213"/>
      <c r="AE212" s="213"/>
      <c r="AF212" s="213"/>
      <c r="AG212" s="213" t="s">
        <v>209</v>
      </c>
      <c r="AH212" s="213">
        <v>0</v>
      </c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20"/>
      <c r="B213" s="221"/>
      <c r="C213" s="249"/>
      <c r="D213" s="243"/>
      <c r="E213" s="243"/>
      <c r="F213" s="243"/>
      <c r="G213" s="24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13"/>
      <c r="Z213" s="213"/>
      <c r="AA213" s="213"/>
      <c r="AB213" s="213"/>
      <c r="AC213" s="213"/>
      <c r="AD213" s="213"/>
      <c r="AE213" s="213"/>
      <c r="AF213" s="213"/>
      <c r="AG213" s="213" t="s">
        <v>163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32">
        <v>43</v>
      </c>
      <c r="B214" s="233" t="s">
        <v>765</v>
      </c>
      <c r="C214" s="246" t="s">
        <v>766</v>
      </c>
      <c r="D214" s="234" t="s">
        <v>206</v>
      </c>
      <c r="E214" s="235">
        <v>18.069299999999998</v>
      </c>
      <c r="F214" s="236"/>
      <c r="G214" s="237">
        <f>ROUND(E214*F214,2)</f>
        <v>0</v>
      </c>
      <c r="H214" s="236"/>
      <c r="I214" s="237">
        <f>ROUND(E214*H214,2)</f>
        <v>0</v>
      </c>
      <c r="J214" s="236"/>
      <c r="K214" s="237">
        <f>ROUND(E214*J214,2)</f>
        <v>0</v>
      </c>
      <c r="L214" s="237">
        <v>21</v>
      </c>
      <c r="M214" s="237">
        <f>G214*(1+L214/100)</f>
        <v>0</v>
      </c>
      <c r="N214" s="237">
        <v>0</v>
      </c>
      <c r="O214" s="237">
        <f>ROUND(E214*N214,2)</f>
        <v>0</v>
      </c>
      <c r="P214" s="237">
        <v>0.03</v>
      </c>
      <c r="Q214" s="237">
        <f>ROUND(E214*P214,2)</f>
        <v>0.54</v>
      </c>
      <c r="R214" s="237"/>
      <c r="S214" s="237" t="s">
        <v>185</v>
      </c>
      <c r="T214" s="238" t="s">
        <v>155</v>
      </c>
      <c r="U214" s="223">
        <v>0</v>
      </c>
      <c r="V214" s="223">
        <f>ROUND(E214*U214,2)</f>
        <v>0</v>
      </c>
      <c r="W214" s="223"/>
      <c r="X214" s="223" t="s">
        <v>186</v>
      </c>
      <c r="Y214" s="213"/>
      <c r="Z214" s="213"/>
      <c r="AA214" s="213"/>
      <c r="AB214" s="213"/>
      <c r="AC214" s="213"/>
      <c r="AD214" s="213"/>
      <c r="AE214" s="213"/>
      <c r="AF214" s="213"/>
      <c r="AG214" s="213" t="s">
        <v>462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57" t="s">
        <v>767</v>
      </c>
      <c r="D215" s="253"/>
      <c r="E215" s="254">
        <v>18.07</v>
      </c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13"/>
      <c r="Z215" s="213"/>
      <c r="AA215" s="213"/>
      <c r="AB215" s="213"/>
      <c r="AC215" s="213"/>
      <c r="AD215" s="213"/>
      <c r="AE215" s="213"/>
      <c r="AF215" s="213"/>
      <c r="AG215" s="213" t="s">
        <v>209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49"/>
      <c r="D216" s="243"/>
      <c r="E216" s="243"/>
      <c r="F216" s="243"/>
      <c r="G216" s="24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13"/>
      <c r="Z216" s="213"/>
      <c r="AA216" s="213"/>
      <c r="AB216" s="213"/>
      <c r="AC216" s="213"/>
      <c r="AD216" s="213"/>
      <c r="AE216" s="213"/>
      <c r="AF216" s="213"/>
      <c r="AG216" s="213" t="s">
        <v>163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32">
        <v>44</v>
      </c>
      <c r="B217" s="233" t="s">
        <v>493</v>
      </c>
      <c r="C217" s="246" t="s">
        <v>494</v>
      </c>
      <c r="D217" s="234" t="s">
        <v>206</v>
      </c>
      <c r="E217" s="235">
        <v>352.80833000000001</v>
      </c>
      <c r="F217" s="236"/>
      <c r="G217" s="237">
        <f>ROUND(E217*F217,2)</f>
        <v>0</v>
      </c>
      <c r="H217" s="236"/>
      <c r="I217" s="237">
        <f>ROUND(E217*H217,2)</f>
        <v>0</v>
      </c>
      <c r="J217" s="236"/>
      <c r="K217" s="237">
        <f>ROUND(E217*J217,2)</f>
        <v>0</v>
      </c>
      <c r="L217" s="237">
        <v>21</v>
      </c>
      <c r="M217" s="237">
        <f>G217*(1+L217/100)</f>
        <v>0</v>
      </c>
      <c r="N217" s="237">
        <v>3.5000000000000003E-2</v>
      </c>
      <c r="O217" s="237">
        <f>ROUND(E217*N217,2)</f>
        <v>12.35</v>
      </c>
      <c r="P217" s="237">
        <v>3.5000000000000003E-2</v>
      </c>
      <c r="Q217" s="237">
        <f>ROUND(E217*P217,2)</f>
        <v>12.35</v>
      </c>
      <c r="R217" s="237"/>
      <c r="S217" s="237" t="s">
        <v>185</v>
      </c>
      <c r="T217" s="238" t="s">
        <v>155</v>
      </c>
      <c r="U217" s="223">
        <v>0</v>
      </c>
      <c r="V217" s="223">
        <f>ROUND(E217*U217,2)</f>
        <v>0</v>
      </c>
      <c r="W217" s="223"/>
      <c r="X217" s="223" t="s">
        <v>186</v>
      </c>
      <c r="Y217" s="213"/>
      <c r="Z217" s="213"/>
      <c r="AA217" s="213"/>
      <c r="AB217" s="213"/>
      <c r="AC217" s="213"/>
      <c r="AD217" s="213"/>
      <c r="AE217" s="213"/>
      <c r="AF217" s="213"/>
      <c r="AG217" s="213" t="s">
        <v>462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47" t="s">
        <v>768</v>
      </c>
      <c r="D218" s="240"/>
      <c r="E218" s="240"/>
      <c r="F218" s="240"/>
      <c r="G218" s="240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13"/>
      <c r="Z218" s="213"/>
      <c r="AA218" s="213"/>
      <c r="AB218" s="213"/>
      <c r="AC218" s="213"/>
      <c r="AD218" s="213"/>
      <c r="AE218" s="213"/>
      <c r="AF218" s="213"/>
      <c r="AG218" s="213" t="s">
        <v>159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20"/>
      <c r="B219" s="221"/>
      <c r="C219" s="257" t="s">
        <v>769</v>
      </c>
      <c r="D219" s="253"/>
      <c r="E219" s="254">
        <v>293.55833000000001</v>
      </c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13"/>
      <c r="Z219" s="213"/>
      <c r="AA219" s="213"/>
      <c r="AB219" s="213"/>
      <c r="AC219" s="213"/>
      <c r="AD219" s="213"/>
      <c r="AE219" s="213"/>
      <c r="AF219" s="213"/>
      <c r="AG219" s="213" t="s">
        <v>209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57" t="s">
        <v>770</v>
      </c>
      <c r="D220" s="253"/>
      <c r="E220" s="254">
        <v>59.25</v>
      </c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13"/>
      <c r="Z220" s="213"/>
      <c r="AA220" s="213"/>
      <c r="AB220" s="213"/>
      <c r="AC220" s="213"/>
      <c r="AD220" s="213"/>
      <c r="AE220" s="213"/>
      <c r="AF220" s="213"/>
      <c r="AG220" s="213" t="s">
        <v>209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49"/>
      <c r="D221" s="243"/>
      <c r="E221" s="243"/>
      <c r="F221" s="243"/>
      <c r="G221" s="24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13"/>
      <c r="Z221" s="213"/>
      <c r="AA221" s="213"/>
      <c r="AB221" s="213"/>
      <c r="AC221" s="213"/>
      <c r="AD221" s="213"/>
      <c r="AE221" s="213"/>
      <c r="AF221" s="213"/>
      <c r="AG221" s="213" t="s">
        <v>163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32">
        <v>45</v>
      </c>
      <c r="B222" s="233" t="s">
        <v>771</v>
      </c>
      <c r="C222" s="246" t="s">
        <v>772</v>
      </c>
      <c r="D222" s="234" t="s">
        <v>206</v>
      </c>
      <c r="E222" s="235">
        <v>181.02332999999999</v>
      </c>
      <c r="F222" s="236"/>
      <c r="G222" s="237">
        <f>ROUND(E222*F222,2)</f>
        <v>0</v>
      </c>
      <c r="H222" s="236"/>
      <c r="I222" s="237">
        <f>ROUND(E222*H222,2)</f>
        <v>0</v>
      </c>
      <c r="J222" s="236"/>
      <c r="K222" s="237">
        <f>ROUND(E222*J222,2)</f>
        <v>0</v>
      </c>
      <c r="L222" s="237">
        <v>21</v>
      </c>
      <c r="M222" s="237">
        <f>G222*(1+L222/100)</f>
        <v>0</v>
      </c>
      <c r="N222" s="237">
        <v>3.5000000000000003E-2</v>
      </c>
      <c r="O222" s="237">
        <f>ROUND(E222*N222,2)</f>
        <v>6.34</v>
      </c>
      <c r="P222" s="237">
        <v>3.5000000000000003E-2</v>
      </c>
      <c r="Q222" s="237">
        <f>ROUND(E222*P222,2)</f>
        <v>6.34</v>
      </c>
      <c r="R222" s="237"/>
      <c r="S222" s="237" t="s">
        <v>185</v>
      </c>
      <c r="T222" s="238" t="s">
        <v>155</v>
      </c>
      <c r="U222" s="223">
        <v>0</v>
      </c>
      <c r="V222" s="223">
        <f>ROUND(E222*U222,2)</f>
        <v>0</v>
      </c>
      <c r="W222" s="223"/>
      <c r="X222" s="223" t="s">
        <v>186</v>
      </c>
      <c r="Y222" s="213"/>
      <c r="Z222" s="213"/>
      <c r="AA222" s="213"/>
      <c r="AB222" s="213"/>
      <c r="AC222" s="213"/>
      <c r="AD222" s="213"/>
      <c r="AE222" s="213"/>
      <c r="AF222" s="213"/>
      <c r="AG222" s="213" t="s">
        <v>462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47" t="s">
        <v>768</v>
      </c>
      <c r="D223" s="240"/>
      <c r="E223" s="240"/>
      <c r="F223" s="240"/>
      <c r="G223" s="240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13"/>
      <c r="Z223" s="213"/>
      <c r="AA223" s="213"/>
      <c r="AB223" s="213"/>
      <c r="AC223" s="213"/>
      <c r="AD223" s="213"/>
      <c r="AE223" s="213"/>
      <c r="AF223" s="213"/>
      <c r="AG223" s="213" t="s">
        <v>159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57" t="s">
        <v>760</v>
      </c>
      <c r="D224" s="253"/>
      <c r="E224" s="254">
        <v>117.42333000000001</v>
      </c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13"/>
      <c r="Z224" s="213"/>
      <c r="AA224" s="213"/>
      <c r="AB224" s="213"/>
      <c r="AC224" s="213"/>
      <c r="AD224" s="213"/>
      <c r="AE224" s="213"/>
      <c r="AF224" s="213"/>
      <c r="AG224" s="213" t="s">
        <v>209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57" t="s">
        <v>761</v>
      </c>
      <c r="D225" s="253"/>
      <c r="E225" s="254">
        <v>63.6</v>
      </c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13"/>
      <c r="Z225" s="213"/>
      <c r="AA225" s="213"/>
      <c r="AB225" s="213"/>
      <c r="AC225" s="213"/>
      <c r="AD225" s="213"/>
      <c r="AE225" s="213"/>
      <c r="AF225" s="213"/>
      <c r="AG225" s="213" t="s">
        <v>209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49"/>
      <c r="D226" s="243"/>
      <c r="E226" s="243"/>
      <c r="F226" s="243"/>
      <c r="G226" s="24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13"/>
      <c r="Z226" s="213"/>
      <c r="AA226" s="213"/>
      <c r="AB226" s="213"/>
      <c r="AC226" s="213"/>
      <c r="AD226" s="213"/>
      <c r="AE226" s="213"/>
      <c r="AF226" s="213"/>
      <c r="AG226" s="213" t="s">
        <v>163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ht="22.5" outlineLevel="1" x14ac:dyDescent="0.2">
      <c r="A227" s="232">
        <v>46</v>
      </c>
      <c r="B227" s="233" t="s">
        <v>773</v>
      </c>
      <c r="C227" s="246" t="s">
        <v>774</v>
      </c>
      <c r="D227" s="234" t="s">
        <v>345</v>
      </c>
      <c r="E227" s="235">
        <v>21</v>
      </c>
      <c r="F227" s="236"/>
      <c r="G227" s="237">
        <f>ROUND(E227*F227,2)</f>
        <v>0</v>
      </c>
      <c r="H227" s="236"/>
      <c r="I227" s="237">
        <f>ROUND(E227*H227,2)</f>
        <v>0</v>
      </c>
      <c r="J227" s="236"/>
      <c r="K227" s="237">
        <f>ROUND(E227*J227,2)</f>
        <v>0</v>
      </c>
      <c r="L227" s="237">
        <v>21</v>
      </c>
      <c r="M227" s="237">
        <f>G227*(1+L227/100)</f>
        <v>0</v>
      </c>
      <c r="N227" s="237">
        <v>2.928E-2</v>
      </c>
      <c r="O227" s="237">
        <f>ROUND(E227*N227,2)</f>
        <v>0.61</v>
      </c>
      <c r="P227" s="237">
        <v>0</v>
      </c>
      <c r="Q227" s="237">
        <f>ROUND(E227*P227,2)</f>
        <v>0</v>
      </c>
      <c r="R227" s="237"/>
      <c r="S227" s="237" t="s">
        <v>185</v>
      </c>
      <c r="T227" s="238" t="s">
        <v>155</v>
      </c>
      <c r="U227" s="223">
        <v>0.83</v>
      </c>
      <c r="V227" s="223">
        <f>ROUND(E227*U227,2)</f>
        <v>17.43</v>
      </c>
      <c r="W227" s="223"/>
      <c r="X227" s="223" t="s">
        <v>186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462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47" t="s">
        <v>775</v>
      </c>
      <c r="D228" s="240"/>
      <c r="E228" s="240"/>
      <c r="F228" s="240"/>
      <c r="G228" s="240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13"/>
      <c r="Z228" s="213"/>
      <c r="AA228" s="213"/>
      <c r="AB228" s="213"/>
      <c r="AC228" s="213"/>
      <c r="AD228" s="213"/>
      <c r="AE228" s="213"/>
      <c r="AF228" s="213"/>
      <c r="AG228" s="213" t="s">
        <v>159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57" t="s">
        <v>719</v>
      </c>
      <c r="D229" s="253"/>
      <c r="E229" s="254">
        <v>21</v>
      </c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13"/>
      <c r="Z229" s="213"/>
      <c r="AA229" s="213"/>
      <c r="AB229" s="213"/>
      <c r="AC229" s="213"/>
      <c r="AD229" s="213"/>
      <c r="AE229" s="213"/>
      <c r="AF229" s="213"/>
      <c r="AG229" s="213" t="s">
        <v>209</v>
      </c>
      <c r="AH229" s="213">
        <v>0</v>
      </c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20"/>
      <c r="B230" s="221"/>
      <c r="C230" s="249"/>
      <c r="D230" s="243"/>
      <c r="E230" s="243"/>
      <c r="F230" s="243"/>
      <c r="G230" s="24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13"/>
      <c r="Z230" s="213"/>
      <c r="AA230" s="213"/>
      <c r="AB230" s="213"/>
      <c r="AC230" s="213"/>
      <c r="AD230" s="213"/>
      <c r="AE230" s="213"/>
      <c r="AF230" s="213"/>
      <c r="AG230" s="213" t="s">
        <v>163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32">
        <v>47</v>
      </c>
      <c r="B231" s="233" t="s">
        <v>776</v>
      </c>
      <c r="C231" s="246" t="s">
        <v>777</v>
      </c>
      <c r="D231" s="234" t="s">
        <v>345</v>
      </c>
      <c r="E231" s="235">
        <v>53.6</v>
      </c>
      <c r="F231" s="236"/>
      <c r="G231" s="237">
        <f>ROUND(E231*F231,2)</f>
        <v>0</v>
      </c>
      <c r="H231" s="236"/>
      <c r="I231" s="237">
        <f>ROUND(E231*H231,2)</f>
        <v>0</v>
      </c>
      <c r="J231" s="236"/>
      <c r="K231" s="237">
        <f>ROUND(E231*J231,2)</f>
        <v>0</v>
      </c>
      <c r="L231" s="237">
        <v>21</v>
      </c>
      <c r="M231" s="237">
        <f>G231*(1+L231/100)</f>
        <v>0</v>
      </c>
      <c r="N231" s="237">
        <v>2.928E-2</v>
      </c>
      <c r="O231" s="237">
        <f>ROUND(E231*N231,2)</f>
        <v>1.57</v>
      </c>
      <c r="P231" s="237">
        <v>0</v>
      </c>
      <c r="Q231" s="237">
        <f>ROUND(E231*P231,2)</f>
        <v>0</v>
      </c>
      <c r="R231" s="237"/>
      <c r="S231" s="237" t="s">
        <v>185</v>
      </c>
      <c r="T231" s="238" t="s">
        <v>155</v>
      </c>
      <c r="U231" s="223">
        <v>0.83</v>
      </c>
      <c r="V231" s="223">
        <f>ROUND(E231*U231,2)</f>
        <v>44.49</v>
      </c>
      <c r="W231" s="223"/>
      <c r="X231" s="223" t="s">
        <v>186</v>
      </c>
      <c r="Y231" s="213"/>
      <c r="Z231" s="213"/>
      <c r="AA231" s="213"/>
      <c r="AB231" s="213"/>
      <c r="AC231" s="213"/>
      <c r="AD231" s="213"/>
      <c r="AE231" s="213"/>
      <c r="AF231" s="213"/>
      <c r="AG231" s="213" t="s">
        <v>462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47" t="s">
        <v>778</v>
      </c>
      <c r="D232" s="240"/>
      <c r="E232" s="240"/>
      <c r="F232" s="240"/>
      <c r="G232" s="240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13"/>
      <c r="Z232" s="213"/>
      <c r="AA232" s="213"/>
      <c r="AB232" s="213"/>
      <c r="AC232" s="213"/>
      <c r="AD232" s="213"/>
      <c r="AE232" s="213"/>
      <c r="AF232" s="213"/>
      <c r="AG232" s="213" t="s">
        <v>159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20"/>
      <c r="B233" s="221"/>
      <c r="C233" s="257" t="s">
        <v>723</v>
      </c>
      <c r="D233" s="253"/>
      <c r="E233" s="254">
        <v>53.6</v>
      </c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13"/>
      <c r="Z233" s="213"/>
      <c r="AA233" s="213"/>
      <c r="AB233" s="213"/>
      <c r="AC233" s="213"/>
      <c r="AD233" s="213"/>
      <c r="AE233" s="213"/>
      <c r="AF233" s="213"/>
      <c r="AG233" s="213" t="s">
        <v>209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49"/>
      <c r="D234" s="243"/>
      <c r="E234" s="243"/>
      <c r="F234" s="243"/>
      <c r="G234" s="24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13"/>
      <c r="Z234" s="213"/>
      <c r="AA234" s="213"/>
      <c r="AB234" s="213"/>
      <c r="AC234" s="213"/>
      <c r="AD234" s="213"/>
      <c r="AE234" s="213"/>
      <c r="AF234" s="213"/>
      <c r="AG234" s="213" t="s">
        <v>163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ht="22.5" outlineLevel="1" x14ac:dyDescent="0.2">
      <c r="A235" s="232">
        <v>48</v>
      </c>
      <c r="B235" s="233" t="s">
        <v>779</v>
      </c>
      <c r="C235" s="246" t="s">
        <v>780</v>
      </c>
      <c r="D235" s="234" t="s">
        <v>345</v>
      </c>
      <c r="E235" s="235">
        <v>53.6</v>
      </c>
      <c r="F235" s="236"/>
      <c r="G235" s="237">
        <f>ROUND(E235*F235,2)</f>
        <v>0</v>
      </c>
      <c r="H235" s="236"/>
      <c r="I235" s="237">
        <f>ROUND(E235*H235,2)</f>
        <v>0</v>
      </c>
      <c r="J235" s="236"/>
      <c r="K235" s="237">
        <f>ROUND(E235*J235,2)</f>
        <v>0</v>
      </c>
      <c r="L235" s="237">
        <v>21</v>
      </c>
      <c r="M235" s="237">
        <f>G235*(1+L235/100)</f>
        <v>0</v>
      </c>
      <c r="N235" s="237">
        <v>2.928E-2</v>
      </c>
      <c r="O235" s="237">
        <f>ROUND(E235*N235,2)</f>
        <v>1.57</v>
      </c>
      <c r="P235" s="237">
        <v>0</v>
      </c>
      <c r="Q235" s="237">
        <f>ROUND(E235*P235,2)</f>
        <v>0</v>
      </c>
      <c r="R235" s="237"/>
      <c r="S235" s="237" t="s">
        <v>185</v>
      </c>
      <c r="T235" s="238" t="s">
        <v>155</v>
      </c>
      <c r="U235" s="223">
        <v>0.83</v>
      </c>
      <c r="V235" s="223">
        <f>ROUND(E235*U235,2)</f>
        <v>44.49</v>
      </c>
      <c r="W235" s="223"/>
      <c r="X235" s="223" t="s">
        <v>186</v>
      </c>
      <c r="Y235" s="213"/>
      <c r="Z235" s="213"/>
      <c r="AA235" s="213"/>
      <c r="AB235" s="213"/>
      <c r="AC235" s="213"/>
      <c r="AD235" s="213"/>
      <c r="AE235" s="213"/>
      <c r="AF235" s="213"/>
      <c r="AG235" s="213" t="s">
        <v>462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47" t="s">
        <v>781</v>
      </c>
      <c r="D236" s="240"/>
      <c r="E236" s="240"/>
      <c r="F236" s="240"/>
      <c r="G236" s="240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13"/>
      <c r="Z236" s="213"/>
      <c r="AA236" s="213"/>
      <c r="AB236" s="213"/>
      <c r="AC236" s="213"/>
      <c r="AD236" s="213"/>
      <c r="AE236" s="213"/>
      <c r="AF236" s="213"/>
      <c r="AG236" s="213" t="s">
        <v>159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57" t="s">
        <v>723</v>
      </c>
      <c r="D237" s="253"/>
      <c r="E237" s="254">
        <v>53.6</v>
      </c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13"/>
      <c r="Z237" s="213"/>
      <c r="AA237" s="213"/>
      <c r="AB237" s="213"/>
      <c r="AC237" s="213"/>
      <c r="AD237" s="213"/>
      <c r="AE237" s="213"/>
      <c r="AF237" s="213"/>
      <c r="AG237" s="213" t="s">
        <v>209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49"/>
      <c r="D238" s="243"/>
      <c r="E238" s="243"/>
      <c r="F238" s="243"/>
      <c r="G238" s="24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13"/>
      <c r="Z238" s="213"/>
      <c r="AA238" s="213"/>
      <c r="AB238" s="213"/>
      <c r="AC238" s="213"/>
      <c r="AD238" s="213"/>
      <c r="AE238" s="213"/>
      <c r="AF238" s="213"/>
      <c r="AG238" s="213" t="s">
        <v>163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32">
        <v>49</v>
      </c>
      <c r="B239" s="233" t="s">
        <v>782</v>
      </c>
      <c r="C239" s="246" t="s">
        <v>783</v>
      </c>
      <c r="D239" s="234" t="s">
        <v>345</v>
      </c>
      <c r="E239" s="235">
        <v>17.8</v>
      </c>
      <c r="F239" s="236"/>
      <c r="G239" s="237">
        <f>ROUND(E239*F239,2)</f>
        <v>0</v>
      </c>
      <c r="H239" s="236"/>
      <c r="I239" s="237">
        <f>ROUND(E239*H239,2)</f>
        <v>0</v>
      </c>
      <c r="J239" s="236"/>
      <c r="K239" s="237">
        <f>ROUND(E239*J239,2)</f>
        <v>0</v>
      </c>
      <c r="L239" s="237">
        <v>21</v>
      </c>
      <c r="M239" s="237">
        <f>G239*(1+L239/100)</f>
        <v>0</v>
      </c>
      <c r="N239" s="237">
        <v>2.928E-2</v>
      </c>
      <c r="O239" s="237">
        <f>ROUND(E239*N239,2)</f>
        <v>0.52</v>
      </c>
      <c r="P239" s="237">
        <v>0</v>
      </c>
      <c r="Q239" s="237">
        <f>ROUND(E239*P239,2)</f>
        <v>0</v>
      </c>
      <c r="R239" s="237"/>
      <c r="S239" s="237" t="s">
        <v>185</v>
      </c>
      <c r="T239" s="238" t="s">
        <v>155</v>
      </c>
      <c r="U239" s="223">
        <v>0.83</v>
      </c>
      <c r="V239" s="223">
        <f>ROUND(E239*U239,2)</f>
        <v>14.77</v>
      </c>
      <c r="W239" s="223"/>
      <c r="X239" s="223" t="s">
        <v>186</v>
      </c>
      <c r="Y239" s="213"/>
      <c r="Z239" s="213"/>
      <c r="AA239" s="213"/>
      <c r="AB239" s="213"/>
      <c r="AC239" s="213"/>
      <c r="AD239" s="213"/>
      <c r="AE239" s="213"/>
      <c r="AF239" s="213"/>
      <c r="AG239" s="213" t="s">
        <v>462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57" t="s">
        <v>784</v>
      </c>
      <c r="D240" s="253"/>
      <c r="E240" s="254">
        <v>7.6</v>
      </c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13"/>
      <c r="Z240" s="213"/>
      <c r="AA240" s="213"/>
      <c r="AB240" s="213"/>
      <c r="AC240" s="213"/>
      <c r="AD240" s="213"/>
      <c r="AE240" s="213"/>
      <c r="AF240" s="213"/>
      <c r="AG240" s="213" t="s">
        <v>209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57" t="s">
        <v>785</v>
      </c>
      <c r="D241" s="253"/>
      <c r="E241" s="254">
        <v>10.199999999999999</v>
      </c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13"/>
      <c r="Z241" s="213"/>
      <c r="AA241" s="213"/>
      <c r="AB241" s="213"/>
      <c r="AC241" s="213"/>
      <c r="AD241" s="213"/>
      <c r="AE241" s="213"/>
      <c r="AF241" s="213"/>
      <c r="AG241" s="213" t="s">
        <v>209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49"/>
      <c r="D242" s="243"/>
      <c r="E242" s="243"/>
      <c r="F242" s="243"/>
      <c r="G242" s="24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13"/>
      <c r="Z242" s="213"/>
      <c r="AA242" s="213"/>
      <c r="AB242" s="213"/>
      <c r="AC242" s="213"/>
      <c r="AD242" s="213"/>
      <c r="AE242" s="213"/>
      <c r="AF242" s="213"/>
      <c r="AG242" s="213" t="s">
        <v>163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ht="22.5" outlineLevel="1" x14ac:dyDescent="0.2">
      <c r="A243" s="232">
        <v>50</v>
      </c>
      <c r="B243" s="233" t="s">
        <v>786</v>
      </c>
      <c r="C243" s="246" t="s">
        <v>787</v>
      </c>
      <c r="D243" s="234" t="s">
        <v>345</v>
      </c>
      <c r="E243" s="235">
        <v>64.400000000000006</v>
      </c>
      <c r="F243" s="236"/>
      <c r="G243" s="237">
        <f>ROUND(E243*F243,2)</f>
        <v>0</v>
      </c>
      <c r="H243" s="236"/>
      <c r="I243" s="237">
        <f>ROUND(E243*H243,2)</f>
        <v>0</v>
      </c>
      <c r="J243" s="236"/>
      <c r="K243" s="237">
        <f>ROUND(E243*J243,2)</f>
        <v>0</v>
      </c>
      <c r="L243" s="237">
        <v>21</v>
      </c>
      <c r="M243" s="237">
        <f>G243*(1+L243/100)</f>
        <v>0</v>
      </c>
      <c r="N243" s="237">
        <v>3.8190000000000002E-2</v>
      </c>
      <c r="O243" s="237">
        <f>ROUND(E243*N243,2)</f>
        <v>2.46</v>
      </c>
      <c r="P243" s="237">
        <v>0</v>
      </c>
      <c r="Q243" s="237">
        <f>ROUND(E243*P243,2)</f>
        <v>0</v>
      </c>
      <c r="R243" s="237"/>
      <c r="S243" s="237" t="s">
        <v>185</v>
      </c>
      <c r="T243" s="238" t="s">
        <v>155</v>
      </c>
      <c r="U243" s="223">
        <v>0.94</v>
      </c>
      <c r="V243" s="223">
        <f>ROUND(E243*U243,2)</f>
        <v>60.54</v>
      </c>
      <c r="W243" s="223"/>
      <c r="X243" s="223" t="s">
        <v>186</v>
      </c>
      <c r="Y243" s="213"/>
      <c r="Z243" s="213"/>
      <c r="AA243" s="213"/>
      <c r="AB243" s="213"/>
      <c r="AC243" s="213"/>
      <c r="AD243" s="213"/>
      <c r="AE243" s="213"/>
      <c r="AF243" s="213"/>
      <c r="AG243" s="213" t="s">
        <v>462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">
      <c r="A244" s="220"/>
      <c r="B244" s="221"/>
      <c r="C244" s="247" t="s">
        <v>788</v>
      </c>
      <c r="D244" s="240"/>
      <c r="E244" s="240"/>
      <c r="F244" s="240"/>
      <c r="G244" s="240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13"/>
      <c r="Z244" s="213"/>
      <c r="AA244" s="213"/>
      <c r="AB244" s="213"/>
      <c r="AC244" s="213"/>
      <c r="AD244" s="213"/>
      <c r="AE244" s="213"/>
      <c r="AF244" s="213"/>
      <c r="AG244" s="213" t="s">
        <v>159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20"/>
      <c r="B245" s="221"/>
      <c r="C245" s="257" t="s">
        <v>789</v>
      </c>
      <c r="D245" s="253"/>
      <c r="E245" s="254">
        <v>64.400000000000006</v>
      </c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13"/>
      <c r="Z245" s="213"/>
      <c r="AA245" s="213"/>
      <c r="AB245" s="213"/>
      <c r="AC245" s="213"/>
      <c r="AD245" s="213"/>
      <c r="AE245" s="213"/>
      <c r="AF245" s="213"/>
      <c r="AG245" s="213" t="s">
        <v>209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20"/>
      <c r="B246" s="221"/>
      <c r="C246" s="249"/>
      <c r="D246" s="243"/>
      <c r="E246" s="243"/>
      <c r="F246" s="243"/>
      <c r="G246" s="24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13"/>
      <c r="Z246" s="213"/>
      <c r="AA246" s="213"/>
      <c r="AB246" s="213"/>
      <c r="AC246" s="213"/>
      <c r="AD246" s="213"/>
      <c r="AE246" s="213"/>
      <c r="AF246" s="213"/>
      <c r="AG246" s="213" t="s">
        <v>163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ht="22.5" outlineLevel="1" x14ac:dyDescent="0.2">
      <c r="A247" s="232">
        <v>51</v>
      </c>
      <c r="B247" s="233" t="s">
        <v>790</v>
      </c>
      <c r="C247" s="246" t="s">
        <v>791</v>
      </c>
      <c r="D247" s="234" t="s">
        <v>345</v>
      </c>
      <c r="E247" s="235">
        <v>40</v>
      </c>
      <c r="F247" s="236"/>
      <c r="G247" s="237">
        <f>ROUND(E247*F247,2)</f>
        <v>0</v>
      </c>
      <c r="H247" s="236"/>
      <c r="I247" s="237">
        <f>ROUND(E247*H247,2)</f>
        <v>0</v>
      </c>
      <c r="J247" s="236"/>
      <c r="K247" s="237">
        <f>ROUND(E247*J247,2)</f>
        <v>0</v>
      </c>
      <c r="L247" s="237">
        <v>21</v>
      </c>
      <c r="M247" s="237">
        <f>G247*(1+L247/100)</f>
        <v>0</v>
      </c>
      <c r="N247" s="237">
        <v>1.3469999999999999E-2</v>
      </c>
      <c r="O247" s="237">
        <f>ROUND(E247*N247,2)</f>
        <v>0.54</v>
      </c>
      <c r="P247" s="237">
        <v>0</v>
      </c>
      <c r="Q247" s="237">
        <f>ROUND(E247*P247,2)</f>
        <v>0</v>
      </c>
      <c r="R247" s="237"/>
      <c r="S247" s="237" t="s">
        <v>185</v>
      </c>
      <c r="T247" s="238" t="s">
        <v>155</v>
      </c>
      <c r="U247" s="223">
        <v>0.16</v>
      </c>
      <c r="V247" s="223">
        <f>ROUND(E247*U247,2)</f>
        <v>6.4</v>
      </c>
      <c r="W247" s="223"/>
      <c r="X247" s="223" t="s">
        <v>186</v>
      </c>
      <c r="Y247" s="213"/>
      <c r="Z247" s="213"/>
      <c r="AA247" s="213"/>
      <c r="AB247" s="213"/>
      <c r="AC247" s="213"/>
      <c r="AD247" s="213"/>
      <c r="AE247" s="213"/>
      <c r="AF247" s="213"/>
      <c r="AG247" s="213" t="s">
        <v>462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20"/>
      <c r="B248" s="221"/>
      <c r="C248" s="247" t="s">
        <v>792</v>
      </c>
      <c r="D248" s="240"/>
      <c r="E248" s="240"/>
      <c r="F248" s="240"/>
      <c r="G248" s="240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13"/>
      <c r="Z248" s="213"/>
      <c r="AA248" s="213"/>
      <c r="AB248" s="213"/>
      <c r="AC248" s="213"/>
      <c r="AD248" s="213"/>
      <c r="AE248" s="213"/>
      <c r="AF248" s="213"/>
      <c r="AG248" s="213" t="s">
        <v>159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20"/>
      <c r="B249" s="221"/>
      <c r="C249" s="257" t="s">
        <v>732</v>
      </c>
      <c r="D249" s="253"/>
      <c r="E249" s="254">
        <v>40</v>
      </c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13"/>
      <c r="Z249" s="213"/>
      <c r="AA249" s="213"/>
      <c r="AB249" s="213"/>
      <c r="AC249" s="213"/>
      <c r="AD249" s="213"/>
      <c r="AE249" s="213"/>
      <c r="AF249" s="213"/>
      <c r="AG249" s="213" t="s">
        <v>209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49"/>
      <c r="D250" s="243"/>
      <c r="E250" s="243"/>
      <c r="F250" s="243"/>
      <c r="G250" s="24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13"/>
      <c r="Z250" s="213"/>
      <c r="AA250" s="213"/>
      <c r="AB250" s="213"/>
      <c r="AC250" s="213"/>
      <c r="AD250" s="213"/>
      <c r="AE250" s="213"/>
      <c r="AF250" s="213"/>
      <c r="AG250" s="213" t="s">
        <v>163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ht="22.5" outlineLevel="1" x14ac:dyDescent="0.2">
      <c r="A251" s="232">
        <v>52</v>
      </c>
      <c r="B251" s="233" t="s">
        <v>793</v>
      </c>
      <c r="C251" s="246" t="s">
        <v>794</v>
      </c>
      <c r="D251" s="234" t="s">
        <v>345</v>
      </c>
      <c r="E251" s="235">
        <v>32</v>
      </c>
      <c r="F251" s="236"/>
      <c r="G251" s="237">
        <f>ROUND(E251*F251,2)</f>
        <v>0</v>
      </c>
      <c r="H251" s="236"/>
      <c r="I251" s="237">
        <f>ROUND(E251*H251,2)</f>
        <v>0</v>
      </c>
      <c r="J251" s="236"/>
      <c r="K251" s="237">
        <f>ROUND(E251*J251,2)</f>
        <v>0</v>
      </c>
      <c r="L251" s="237">
        <v>21</v>
      </c>
      <c r="M251" s="237">
        <f>G251*(1+L251/100)</f>
        <v>0</v>
      </c>
      <c r="N251" s="237">
        <v>2.7959999999999999E-2</v>
      </c>
      <c r="O251" s="237">
        <f>ROUND(E251*N251,2)</f>
        <v>0.89</v>
      </c>
      <c r="P251" s="237">
        <v>0</v>
      </c>
      <c r="Q251" s="237">
        <f>ROUND(E251*P251,2)</f>
        <v>0</v>
      </c>
      <c r="R251" s="237"/>
      <c r="S251" s="237" t="s">
        <v>185</v>
      </c>
      <c r="T251" s="238" t="s">
        <v>155</v>
      </c>
      <c r="U251" s="223">
        <v>0.28000000000000003</v>
      </c>
      <c r="V251" s="223">
        <f>ROUND(E251*U251,2)</f>
        <v>8.9600000000000009</v>
      </c>
      <c r="W251" s="223"/>
      <c r="X251" s="223" t="s">
        <v>186</v>
      </c>
      <c r="Y251" s="213"/>
      <c r="Z251" s="213"/>
      <c r="AA251" s="213"/>
      <c r="AB251" s="213"/>
      <c r="AC251" s="213"/>
      <c r="AD251" s="213"/>
      <c r="AE251" s="213"/>
      <c r="AF251" s="213"/>
      <c r="AG251" s="213" t="s">
        <v>462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47" t="s">
        <v>792</v>
      </c>
      <c r="D252" s="240"/>
      <c r="E252" s="240"/>
      <c r="F252" s="240"/>
      <c r="G252" s="240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13"/>
      <c r="Z252" s="213"/>
      <c r="AA252" s="213"/>
      <c r="AB252" s="213"/>
      <c r="AC252" s="213"/>
      <c r="AD252" s="213"/>
      <c r="AE252" s="213"/>
      <c r="AF252" s="213"/>
      <c r="AG252" s="213" t="s">
        <v>159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20"/>
      <c r="B253" s="221"/>
      <c r="C253" s="257" t="s">
        <v>739</v>
      </c>
      <c r="D253" s="253"/>
      <c r="E253" s="254">
        <v>32</v>
      </c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13"/>
      <c r="Z253" s="213"/>
      <c r="AA253" s="213"/>
      <c r="AB253" s="213"/>
      <c r="AC253" s="213"/>
      <c r="AD253" s="213"/>
      <c r="AE253" s="213"/>
      <c r="AF253" s="213"/>
      <c r="AG253" s="213" t="s">
        <v>209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20"/>
      <c r="B254" s="221"/>
      <c r="C254" s="249"/>
      <c r="D254" s="243"/>
      <c r="E254" s="243"/>
      <c r="F254" s="243"/>
      <c r="G254" s="24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13"/>
      <c r="Z254" s="213"/>
      <c r="AA254" s="213"/>
      <c r="AB254" s="213"/>
      <c r="AC254" s="213"/>
      <c r="AD254" s="213"/>
      <c r="AE254" s="213"/>
      <c r="AF254" s="213"/>
      <c r="AG254" s="213" t="s">
        <v>163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ht="22.5" outlineLevel="1" x14ac:dyDescent="0.2">
      <c r="A255" s="232">
        <v>53</v>
      </c>
      <c r="B255" s="233" t="s">
        <v>795</v>
      </c>
      <c r="C255" s="246" t="s">
        <v>796</v>
      </c>
      <c r="D255" s="234" t="s">
        <v>345</v>
      </c>
      <c r="E255" s="235">
        <v>562</v>
      </c>
      <c r="F255" s="236"/>
      <c r="G255" s="237">
        <f>ROUND(E255*F255,2)</f>
        <v>0</v>
      </c>
      <c r="H255" s="236"/>
      <c r="I255" s="237">
        <f>ROUND(E255*H255,2)</f>
        <v>0</v>
      </c>
      <c r="J255" s="236"/>
      <c r="K255" s="237">
        <f>ROUND(E255*J255,2)</f>
        <v>0</v>
      </c>
      <c r="L255" s="237">
        <v>21</v>
      </c>
      <c r="M255" s="237">
        <f>G255*(1+L255/100)</f>
        <v>0</v>
      </c>
      <c r="N255" s="237">
        <v>2.7959999999999999E-2</v>
      </c>
      <c r="O255" s="237">
        <f>ROUND(E255*N255,2)</f>
        <v>15.71</v>
      </c>
      <c r="P255" s="237">
        <v>0</v>
      </c>
      <c r="Q255" s="237">
        <f>ROUND(E255*P255,2)</f>
        <v>0</v>
      </c>
      <c r="R255" s="237"/>
      <c r="S255" s="237" t="s">
        <v>185</v>
      </c>
      <c r="T255" s="238" t="s">
        <v>155</v>
      </c>
      <c r="U255" s="223">
        <v>0.28000000000000003</v>
      </c>
      <c r="V255" s="223">
        <f>ROUND(E255*U255,2)</f>
        <v>157.36000000000001</v>
      </c>
      <c r="W255" s="223"/>
      <c r="X255" s="223" t="s">
        <v>186</v>
      </c>
      <c r="Y255" s="213"/>
      <c r="Z255" s="213"/>
      <c r="AA255" s="213"/>
      <c r="AB255" s="213"/>
      <c r="AC255" s="213"/>
      <c r="AD255" s="213"/>
      <c r="AE255" s="213"/>
      <c r="AF255" s="213"/>
      <c r="AG255" s="213" t="s">
        <v>371</v>
      </c>
      <c r="AH255" s="213"/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47" t="s">
        <v>792</v>
      </c>
      <c r="D256" s="240"/>
      <c r="E256" s="240"/>
      <c r="F256" s="240"/>
      <c r="G256" s="240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13"/>
      <c r="Z256" s="213"/>
      <c r="AA256" s="213"/>
      <c r="AB256" s="213"/>
      <c r="AC256" s="213"/>
      <c r="AD256" s="213"/>
      <c r="AE256" s="213"/>
      <c r="AF256" s="213"/>
      <c r="AG256" s="213" t="s">
        <v>159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48" t="s">
        <v>797</v>
      </c>
      <c r="D257" s="241"/>
      <c r="E257" s="241"/>
      <c r="F257" s="241"/>
      <c r="G257" s="241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13"/>
      <c r="Z257" s="213"/>
      <c r="AA257" s="213"/>
      <c r="AB257" s="213"/>
      <c r="AC257" s="213"/>
      <c r="AD257" s="213"/>
      <c r="AE257" s="213"/>
      <c r="AF257" s="213"/>
      <c r="AG257" s="213" t="s">
        <v>159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57" t="s">
        <v>735</v>
      </c>
      <c r="D258" s="253"/>
      <c r="E258" s="254">
        <v>420</v>
      </c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13"/>
      <c r="Z258" s="213"/>
      <c r="AA258" s="213"/>
      <c r="AB258" s="213"/>
      <c r="AC258" s="213"/>
      <c r="AD258" s="213"/>
      <c r="AE258" s="213"/>
      <c r="AF258" s="213"/>
      <c r="AG258" s="213" t="s">
        <v>209</v>
      </c>
      <c r="AH258" s="213">
        <v>0</v>
      </c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20"/>
      <c r="B259" s="221"/>
      <c r="C259" s="257" t="s">
        <v>736</v>
      </c>
      <c r="D259" s="253"/>
      <c r="E259" s="254">
        <v>142</v>
      </c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13"/>
      <c r="Z259" s="213"/>
      <c r="AA259" s="213"/>
      <c r="AB259" s="213"/>
      <c r="AC259" s="213"/>
      <c r="AD259" s="213"/>
      <c r="AE259" s="213"/>
      <c r="AF259" s="213"/>
      <c r="AG259" s="213" t="s">
        <v>209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49"/>
      <c r="D260" s="243"/>
      <c r="E260" s="243"/>
      <c r="F260" s="243"/>
      <c r="G260" s="24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13"/>
      <c r="Z260" s="213"/>
      <c r="AA260" s="213"/>
      <c r="AB260" s="213"/>
      <c r="AC260" s="213"/>
      <c r="AD260" s="213"/>
      <c r="AE260" s="213"/>
      <c r="AF260" s="213"/>
      <c r="AG260" s="213" t="s">
        <v>163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32">
        <v>54</v>
      </c>
      <c r="B261" s="233" t="s">
        <v>798</v>
      </c>
      <c r="C261" s="246" t="s">
        <v>799</v>
      </c>
      <c r="D261" s="234" t="s">
        <v>345</v>
      </c>
      <c r="E261" s="235">
        <v>562</v>
      </c>
      <c r="F261" s="236"/>
      <c r="G261" s="237">
        <f>ROUND(E261*F261,2)</f>
        <v>0</v>
      </c>
      <c r="H261" s="236"/>
      <c r="I261" s="237">
        <f>ROUND(E261*H261,2)</f>
        <v>0</v>
      </c>
      <c r="J261" s="236"/>
      <c r="K261" s="237">
        <f>ROUND(E261*J261,2)</f>
        <v>0</v>
      </c>
      <c r="L261" s="237">
        <v>21</v>
      </c>
      <c r="M261" s="237">
        <f>G261*(1+L261/100)</f>
        <v>0</v>
      </c>
      <c r="N261" s="237">
        <v>2.7959999999999999E-2</v>
      </c>
      <c r="O261" s="237">
        <f>ROUND(E261*N261,2)</f>
        <v>15.71</v>
      </c>
      <c r="P261" s="237">
        <v>0</v>
      </c>
      <c r="Q261" s="237">
        <f>ROUND(E261*P261,2)</f>
        <v>0</v>
      </c>
      <c r="R261" s="237"/>
      <c r="S261" s="237" t="s">
        <v>185</v>
      </c>
      <c r="T261" s="238" t="s">
        <v>154</v>
      </c>
      <c r="U261" s="223">
        <v>0.28000000000000003</v>
      </c>
      <c r="V261" s="223">
        <f>ROUND(E261*U261,2)</f>
        <v>157.36000000000001</v>
      </c>
      <c r="W261" s="223"/>
      <c r="X261" s="223" t="s">
        <v>186</v>
      </c>
      <c r="Y261" s="213"/>
      <c r="Z261" s="213"/>
      <c r="AA261" s="213"/>
      <c r="AB261" s="213"/>
      <c r="AC261" s="213"/>
      <c r="AD261" s="213"/>
      <c r="AE261" s="213"/>
      <c r="AF261" s="213"/>
      <c r="AG261" s="213" t="s">
        <v>371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20"/>
      <c r="B262" s="221"/>
      <c r="C262" s="247" t="s">
        <v>797</v>
      </c>
      <c r="D262" s="240"/>
      <c r="E262" s="240"/>
      <c r="F262" s="240"/>
      <c r="G262" s="240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13"/>
      <c r="Z262" s="213"/>
      <c r="AA262" s="213"/>
      <c r="AB262" s="213"/>
      <c r="AC262" s="213"/>
      <c r="AD262" s="213"/>
      <c r="AE262" s="213"/>
      <c r="AF262" s="213"/>
      <c r="AG262" s="213" t="s">
        <v>159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48" t="s">
        <v>800</v>
      </c>
      <c r="D263" s="241"/>
      <c r="E263" s="241"/>
      <c r="F263" s="241"/>
      <c r="G263" s="241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13"/>
      <c r="Z263" s="213"/>
      <c r="AA263" s="213"/>
      <c r="AB263" s="213"/>
      <c r="AC263" s="213"/>
      <c r="AD263" s="213"/>
      <c r="AE263" s="213"/>
      <c r="AF263" s="213"/>
      <c r="AG263" s="213" t="s">
        <v>159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57" t="s">
        <v>735</v>
      </c>
      <c r="D264" s="253"/>
      <c r="E264" s="254">
        <v>420</v>
      </c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13"/>
      <c r="Z264" s="213"/>
      <c r="AA264" s="213"/>
      <c r="AB264" s="213"/>
      <c r="AC264" s="213"/>
      <c r="AD264" s="213"/>
      <c r="AE264" s="213"/>
      <c r="AF264" s="213"/>
      <c r="AG264" s="213" t="s">
        <v>209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20"/>
      <c r="B265" s="221"/>
      <c r="C265" s="257" t="s">
        <v>736</v>
      </c>
      <c r="D265" s="253"/>
      <c r="E265" s="254">
        <v>142</v>
      </c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13"/>
      <c r="Z265" s="213"/>
      <c r="AA265" s="213"/>
      <c r="AB265" s="213"/>
      <c r="AC265" s="213"/>
      <c r="AD265" s="213"/>
      <c r="AE265" s="213"/>
      <c r="AF265" s="213"/>
      <c r="AG265" s="213" t="s">
        <v>209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49"/>
      <c r="D266" s="243"/>
      <c r="E266" s="243"/>
      <c r="F266" s="243"/>
      <c r="G266" s="243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13"/>
      <c r="Z266" s="213"/>
      <c r="AA266" s="213"/>
      <c r="AB266" s="213"/>
      <c r="AC266" s="213"/>
      <c r="AD266" s="213"/>
      <c r="AE266" s="213"/>
      <c r="AF266" s="213"/>
      <c r="AG266" s="213" t="s">
        <v>163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ht="22.5" outlineLevel="1" x14ac:dyDescent="0.2">
      <c r="A267" s="232">
        <v>55</v>
      </c>
      <c r="B267" s="233" t="s">
        <v>801</v>
      </c>
      <c r="C267" s="246" t="s">
        <v>802</v>
      </c>
      <c r="D267" s="234" t="s">
        <v>206</v>
      </c>
      <c r="E267" s="235">
        <v>361.89</v>
      </c>
      <c r="F267" s="236"/>
      <c r="G267" s="237">
        <f>ROUND(E267*F267,2)</f>
        <v>0</v>
      </c>
      <c r="H267" s="236"/>
      <c r="I267" s="237">
        <f>ROUND(E267*H267,2)</f>
        <v>0</v>
      </c>
      <c r="J267" s="236"/>
      <c r="K267" s="237">
        <f>ROUND(E267*J267,2)</f>
        <v>0</v>
      </c>
      <c r="L267" s="237">
        <v>21</v>
      </c>
      <c r="M267" s="237">
        <f>G267*(1+L267/100)</f>
        <v>0</v>
      </c>
      <c r="N267" s="237">
        <v>1.6000000000000001E-4</v>
      </c>
      <c r="O267" s="237">
        <f>ROUND(E267*N267,2)</f>
        <v>0.06</v>
      </c>
      <c r="P267" s="237">
        <v>4.4999999999999998E-2</v>
      </c>
      <c r="Q267" s="237">
        <f>ROUND(E267*P267,2)</f>
        <v>16.29</v>
      </c>
      <c r="R267" s="237"/>
      <c r="S267" s="237" t="s">
        <v>185</v>
      </c>
      <c r="T267" s="238" t="s">
        <v>155</v>
      </c>
      <c r="U267" s="223">
        <v>0</v>
      </c>
      <c r="V267" s="223">
        <f>ROUND(E267*U267,2)</f>
        <v>0</v>
      </c>
      <c r="W267" s="223"/>
      <c r="X267" s="223" t="s">
        <v>186</v>
      </c>
      <c r="Y267" s="213"/>
      <c r="Z267" s="213"/>
      <c r="AA267" s="213"/>
      <c r="AB267" s="213"/>
      <c r="AC267" s="213"/>
      <c r="AD267" s="213"/>
      <c r="AE267" s="213"/>
      <c r="AF267" s="213"/>
      <c r="AG267" s="213" t="s">
        <v>462</v>
      </c>
      <c r="AH267" s="213"/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47" t="s">
        <v>803</v>
      </c>
      <c r="D268" s="240"/>
      <c r="E268" s="240"/>
      <c r="F268" s="240"/>
      <c r="G268" s="240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13"/>
      <c r="Z268" s="213"/>
      <c r="AA268" s="213"/>
      <c r="AB268" s="213"/>
      <c r="AC268" s="213"/>
      <c r="AD268" s="213"/>
      <c r="AE268" s="213"/>
      <c r="AF268" s="213"/>
      <c r="AG268" s="213" t="s">
        <v>159</v>
      </c>
      <c r="AH268" s="213"/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57" t="s">
        <v>606</v>
      </c>
      <c r="D269" s="253"/>
      <c r="E269" s="254"/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13"/>
      <c r="Z269" s="213"/>
      <c r="AA269" s="213"/>
      <c r="AB269" s="213"/>
      <c r="AC269" s="213"/>
      <c r="AD269" s="213"/>
      <c r="AE269" s="213"/>
      <c r="AF269" s="213"/>
      <c r="AG269" s="213" t="s">
        <v>209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57" t="s">
        <v>804</v>
      </c>
      <c r="D270" s="253"/>
      <c r="E270" s="254"/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13"/>
      <c r="Z270" s="213"/>
      <c r="AA270" s="213"/>
      <c r="AB270" s="213"/>
      <c r="AC270" s="213"/>
      <c r="AD270" s="213"/>
      <c r="AE270" s="213"/>
      <c r="AF270" s="213"/>
      <c r="AG270" s="213" t="s">
        <v>209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20"/>
      <c r="B271" s="221"/>
      <c r="C271" s="257" t="s">
        <v>674</v>
      </c>
      <c r="D271" s="253"/>
      <c r="E271" s="254">
        <v>361.89</v>
      </c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13"/>
      <c r="Z271" s="213"/>
      <c r="AA271" s="213"/>
      <c r="AB271" s="213"/>
      <c r="AC271" s="213"/>
      <c r="AD271" s="213"/>
      <c r="AE271" s="213"/>
      <c r="AF271" s="213"/>
      <c r="AG271" s="213" t="s">
        <v>209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49"/>
      <c r="D272" s="243"/>
      <c r="E272" s="243"/>
      <c r="F272" s="243"/>
      <c r="G272" s="24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13"/>
      <c r="Z272" s="213"/>
      <c r="AA272" s="213"/>
      <c r="AB272" s="213"/>
      <c r="AC272" s="213"/>
      <c r="AD272" s="213"/>
      <c r="AE272" s="213"/>
      <c r="AF272" s="213"/>
      <c r="AG272" s="213" t="s">
        <v>163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20">
        <v>56</v>
      </c>
      <c r="B273" s="221" t="s">
        <v>805</v>
      </c>
      <c r="C273" s="261" t="s">
        <v>806</v>
      </c>
      <c r="D273" s="222" t="s">
        <v>0</v>
      </c>
      <c r="E273" s="242"/>
      <c r="F273" s="224"/>
      <c r="G273" s="223">
        <f>ROUND(E273*F273,2)</f>
        <v>0</v>
      </c>
      <c r="H273" s="224"/>
      <c r="I273" s="223">
        <f>ROUND(E273*H273,2)</f>
        <v>0</v>
      </c>
      <c r="J273" s="224"/>
      <c r="K273" s="223">
        <f>ROUND(E273*J273,2)</f>
        <v>0</v>
      </c>
      <c r="L273" s="223">
        <v>21</v>
      </c>
      <c r="M273" s="223">
        <f>G273*(1+L273/100)</f>
        <v>0</v>
      </c>
      <c r="N273" s="223">
        <v>0</v>
      </c>
      <c r="O273" s="223">
        <f>ROUND(E273*N273,2)</f>
        <v>0</v>
      </c>
      <c r="P273" s="223">
        <v>0</v>
      </c>
      <c r="Q273" s="223">
        <f>ROUND(E273*P273,2)</f>
        <v>0</v>
      </c>
      <c r="R273" s="223" t="s">
        <v>485</v>
      </c>
      <c r="S273" s="223" t="s">
        <v>154</v>
      </c>
      <c r="T273" s="223" t="s">
        <v>154</v>
      </c>
      <c r="U273" s="223">
        <v>0</v>
      </c>
      <c r="V273" s="223">
        <f>ROUND(E273*U273,2)</f>
        <v>0</v>
      </c>
      <c r="W273" s="223"/>
      <c r="X273" s="223" t="s">
        <v>456</v>
      </c>
      <c r="Y273" s="213"/>
      <c r="Z273" s="213"/>
      <c r="AA273" s="213"/>
      <c r="AB273" s="213"/>
      <c r="AC273" s="213"/>
      <c r="AD273" s="213"/>
      <c r="AE273" s="213"/>
      <c r="AF273" s="213"/>
      <c r="AG273" s="213" t="s">
        <v>457</v>
      </c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20"/>
      <c r="B274" s="221"/>
      <c r="C274" s="262" t="s">
        <v>508</v>
      </c>
      <c r="D274" s="260"/>
      <c r="E274" s="260"/>
      <c r="F274" s="260"/>
      <c r="G274" s="260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13"/>
      <c r="Z274" s="213"/>
      <c r="AA274" s="213"/>
      <c r="AB274" s="213"/>
      <c r="AC274" s="213"/>
      <c r="AD274" s="213"/>
      <c r="AE274" s="213"/>
      <c r="AF274" s="213"/>
      <c r="AG274" s="213" t="s">
        <v>234</v>
      </c>
      <c r="AH274" s="213"/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49"/>
      <c r="D275" s="243"/>
      <c r="E275" s="243"/>
      <c r="F275" s="243"/>
      <c r="G275" s="24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13"/>
      <c r="Z275" s="213"/>
      <c r="AA275" s="213"/>
      <c r="AB275" s="213"/>
      <c r="AC275" s="213"/>
      <c r="AD275" s="213"/>
      <c r="AE275" s="213"/>
      <c r="AF275" s="213"/>
      <c r="AG275" s="213" t="s">
        <v>163</v>
      </c>
      <c r="AH275" s="213"/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x14ac:dyDescent="0.2">
      <c r="A276" s="226" t="s">
        <v>149</v>
      </c>
      <c r="B276" s="227" t="s">
        <v>103</v>
      </c>
      <c r="C276" s="245" t="s">
        <v>104</v>
      </c>
      <c r="D276" s="228"/>
      <c r="E276" s="229"/>
      <c r="F276" s="230"/>
      <c r="G276" s="230">
        <f>SUMIF(AG277:AG282,"&lt;&gt;NOR",G277:G282)</f>
        <v>0</v>
      </c>
      <c r="H276" s="230"/>
      <c r="I276" s="230">
        <f>SUM(I277:I282)</f>
        <v>0</v>
      </c>
      <c r="J276" s="230"/>
      <c r="K276" s="230">
        <f>SUM(K277:K282)</f>
        <v>0</v>
      </c>
      <c r="L276" s="230"/>
      <c r="M276" s="230">
        <f>SUM(M277:M282)</f>
        <v>0</v>
      </c>
      <c r="N276" s="230"/>
      <c r="O276" s="230">
        <f>SUM(O277:O282)</f>
        <v>16.72</v>
      </c>
      <c r="P276" s="230"/>
      <c r="Q276" s="230">
        <f>SUM(Q277:Q282)</f>
        <v>0</v>
      </c>
      <c r="R276" s="230"/>
      <c r="S276" s="230"/>
      <c r="T276" s="231"/>
      <c r="U276" s="225"/>
      <c r="V276" s="225">
        <f>SUM(V277:V282)</f>
        <v>0</v>
      </c>
      <c r="W276" s="225"/>
      <c r="X276" s="225"/>
      <c r="AG276" t="s">
        <v>150</v>
      </c>
    </row>
    <row r="277" spans="1:60" outlineLevel="1" x14ac:dyDescent="0.2">
      <c r="A277" s="232">
        <v>57</v>
      </c>
      <c r="B277" s="233" t="s">
        <v>807</v>
      </c>
      <c r="C277" s="246" t="s">
        <v>808</v>
      </c>
      <c r="D277" s="234" t="s">
        <v>206</v>
      </c>
      <c r="E277" s="235">
        <v>104.5</v>
      </c>
      <c r="F277" s="236"/>
      <c r="G277" s="237">
        <f>ROUND(E277*F277,2)</f>
        <v>0</v>
      </c>
      <c r="H277" s="236"/>
      <c r="I277" s="237">
        <f>ROUND(E277*H277,2)</f>
        <v>0</v>
      </c>
      <c r="J277" s="236"/>
      <c r="K277" s="237">
        <f>ROUND(E277*J277,2)</f>
        <v>0</v>
      </c>
      <c r="L277" s="237">
        <v>21</v>
      </c>
      <c r="M277" s="237">
        <f>G277*(1+L277/100)</f>
        <v>0</v>
      </c>
      <c r="N277" s="237">
        <v>0.16</v>
      </c>
      <c r="O277" s="237">
        <f>ROUND(E277*N277,2)</f>
        <v>16.72</v>
      </c>
      <c r="P277" s="237">
        <v>0</v>
      </c>
      <c r="Q277" s="237">
        <f>ROUND(E277*P277,2)</f>
        <v>0</v>
      </c>
      <c r="R277" s="237"/>
      <c r="S277" s="237" t="s">
        <v>185</v>
      </c>
      <c r="T277" s="238" t="s">
        <v>155</v>
      </c>
      <c r="U277" s="223">
        <v>0</v>
      </c>
      <c r="V277" s="223">
        <f>ROUND(E277*U277,2)</f>
        <v>0</v>
      </c>
      <c r="W277" s="223"/>
      <c r="X277" s="223" t="s">
        <v>186</v>
      </c>
      <c r="Y277" s="213"/>
      <c r="Z277" s="213"/>
      <c r="AA277" s="213"/>
      <c r="AB277" s="213"/>
      <c r="AC277" s="213"/>
      <c r="AD277" s="213"/>
      <c r="AE277" s="213"/>
      <c r="AF277" s="213"/>
      <c r="AG277" s="213" t="s">
        <v>462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20"/>
      <c r="B278" s="221"/>
      <c r="C278" s="247" t="s">
        <v>838</v>
      </c>
      <c r="D278" s="240"/>
      <c r="E278" s="240"/>
      <c r="F278" s="240"/>
      <c r="G278" s="240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  <c r="X278" s="223"/>
      <c r="Y278" s="213"/>
      <c r="Z278" s="213"/>
      <c r="AA278" s="213"/>
      <c r="AB278" s="213"/>
      <c r="AC278" s="213"/>
      <c r="AD278" s="213"/>
      <c r="AE278" s="213"/>
      <c r="AF278" s="213"/>
      <c r="AG278" s="213" t="s">
        <v>159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39" t="str">
        <f>C278</f>
        <v>Dřevěné  příčky v interiéru 2.NP objektu C budou provedeny dle původních zničených požárem, včetně dodávky a montáže</v>
      </c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20"/>
      <c r="B279" s="221"/>
      <c r="C279" s="248" t="s">
        <v>809</v>
      </c>
      <c r="D279" s="241"/>
      <c r="E279" s="241"/>
      <c r="F279" s="241"/>
      <c r="G279" s="241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13"/>
      <c r="Z279" s="213"/>
      <c r="AA279" s="213"/>
      <c r="AB279" s="213"/>
      <c r="AC279" s="213"/>
      <c r="AD279" s="213"/>
      <c r="AE279" s="213"/>
      <c r="AF279" s="213"/>
      <c r="AG279" s="213" t="s">
        <v>159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20"/>
      <c r="B280" s="221"/>
      <c r="C280" s="248" t="s">
        <v>810</v>
      </c>
      <c r="D280" s="241"/>
      <c r="E280" s="241"/>
      <c r="F280" s="241"/>
      <c r="G280" s="241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13"/>
      <c r="Z280" s="213"/>
      <c r="AA280" s="213"/>
      <c r="AB280" s="213"/>
      <c r="AC280" s="213"/>
      <c r="AD280" s="213"/>
      <c r="AE280" s="213"/>
      <c r="AF280" s="213"/>
      <c r="AG280" s="213" t="s">
        <v>159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20"/>
      <c r="B281" s="221"/>
      <c r="C281" s="257" t="s">
        <v>811</v>
      </c>
      <c r="D281" s="253"/>
      <c r="E281" s="254">
        <v>104.5</v>
      </c>
      <c r="F281" s="223"/>
      <c r="G281" s="223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13"/>
      <c r="Z281" s="213"/>
      <c r="AA281" s="213"/>
      <c r="AB281" s="213"/>
      <c r="AC281" s="213"/>
      <c r="AD281" s="213"/>
      <c r="AE281" s="213"/>
      <c r="AF281" s="213"/>
      <c r="AG281" s="213" t="s">
        <v>209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20"/>
      <c r="B282" s="221"/>
      <c r="C282" s="249"/>
      <c r="D282" s="243"/>
      <c r="E282" s="243"/>
      <c r="F282" s="243"/>
      <c r="G282" s="243"/>
      <c r="H282" s="223"/>
      <c r="I282" s="223"/>
      <c r="J282" s="223"/>
      <c r="K282" s="223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  <c r="X282" s="223"/>
      <c r="Y282" s="213"/>
      <c r="Z282" s="213"/>
      <c r="AA282" s="213"/>
      <c r="AB282" s="213"/>
      <c r="AC282" s="213"/>
      <c r="AD282" s="213"/>
      <c r="AE282" s="213"/>
      <c r="AF282" s="213"/>
      <c r="AG282" s="213" t="s">
        <v>163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x14ac:dyDescent="0.2">
      <c r="A283" s="226" t="s">
        <v>149</v>
      </c>
      <c r="B283" s="227" t="s">
        <v>105</v>
      </c>
      <c r="C283" s="245" t="s">
        <v>106</v>
      </c>
      <c r="D283" s="228"/>
      <c r="E283" s="229"/>
      <c r="F283" s="230"/>
      <c r="G283" s="230">
        <f>SUMIF(AG284:AG302,"&lt;&gt;NOR",G284:G302)</f>
        <v>0</v>
      </c>
      <c r="H283" s="230"/>
      <c r="I283" s="230">
        <f>SUM(I284:I302)</f>
        <v>0</v>
      </c>
      <c r="J283" s="230"/>
      <c r="K283" s="230">
        <f>SUM(K284:K302)</f>
        <v>0</v>
      </c>
      <c r="L283" s="230"/>
      <c r="M283" s="230">
        <f>SUM(M284:M302)</f>
        <v>0</v>
      </c>
      <c r="N283" s="230"/>
      <c r="O283" s="230">
        <f>SUM(O284:O302)</f>
        <v>2.17</v>
      </c>
      <c r="P283" s="230"/>
      <c r="Q283" s="230">
        <f>SUM(Q284:Q302)</f>
        <v>0.22</v>
      </c>
      <c r="R283" s="230"/>
      <c r="S283" s="230"/>
      <c r="T283" s="231"/>
      <c r="U283" s="225"/>
      <c r="V283" s="225">
        <f>SUM(V284:V302)</f>
        <v>20.95</v>
      </c>
      <c r="W283" s="225"/>
      <c r="X283" s="225"/>
      <c r="AG283" t="s">
        <v>150</v>
      </c>
    </row>
    <row r="284" spans="1:60" ht="22.5" outlineLevel="1" x14ac:dyDescent="0.2">
      <c r="A284" s="232">
        <v>58</v>
      </c>
      <c r="B284" s="233" t="s">
        <v>812</v>
      </c>
      <c r="C284" s="246" t="s">
        <v>813</v>
      </c>
      <c r="D284" s="234" t="s">
        <v>814</v>
      </c>
      <c r="E284" s="235">
        <v>216</v>
      </c>
      <c r="F284" s="236"/>
      <c r="G284" s="237">
        <f>ROUND(E284*F284,2)</f>
        <v>0</v>
      </c>
      <c r="H284" s="236"/>
      <c r="I284" s="237">
        <f>ROUND(E284*H284,2)</f>
        <v>0</v>
      </c>
      <c r="J284" s="236"/>
      <c r="K284" s="237">
        <f>ROUND(E284*J284,2)</f>
        <v>0</v>
      </c>
      <c r="L284" s="237">
        <v>21</v>
      </c>
      <c r="M284" s="237">
        <f>G284*(1+L284/100)</f>
        <v>0</v>
      </c>
      <c r="N284" s="237">
        <v>5.0000000000000002E-5</v>
      </c>
      <c r="O284" s="237">
        <f>ROUND(E284*N284,2)</f>
        <v>0.01</v>
      </c>
      <c r="P284" s="237">
        <v>1E-3</v>
      </c>
      <c r="Q284" s="237">
        <f>ROUND(E284*P284,2)</f>
        <v>0.22</v>
      </c>
      <c r="R284" s="237" t="s">
        <v>565</v>
      </c>
      <c r="S284" s="237" t="s">
        <v>154</v>
      </c>
      <c r="T284" s="238" t="s">
        <v>154</v>
      </c>
      <c r="U284" s="223">
        <v>9.7000000000000003E-2</v>
      </c>
      <c r="V284" s="223">
        <f>ROUND(E284*U284,2)</f>
        <v>20.95</v>
      </c>
      <c r="W284" s="223"/>
      <c r="X284" s="223" t="s">
        <v>186</v>
      </c>
      <c r="Y284" s="213"/>
      <c r="Z284" s="213"/>
      <c r="AA284" s="213"/>
      <c r="AB284" s="213"/>
      <c r="AC284" s="213"/>
      <c r="AD284" s="213"/>
      <c r="AE284" s="213"/>
      <c r="AF284" s="213"/>
      <c r="AG284" s="213" t="s">
        <v>462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20"/>
      <c r="B285" s="221"/>
      <c r="C285" s="247" t="s">
        <v>815</v>
      </c>
      <c r="D285" s="240"/>
      <c r="E285" s="240"/>
      <c r="F285" s="240"/>
      <c r="G285" s="240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13"/>
      <c r="Z285" s="213"/>
      <c r="AA285" s="213"/>
      <c r="AB285" s="213"/>
      <c r="AC285" s="213"/>
      <c r="AD285" s="213"/>
      <c r="AE285" s="213"/>
      <c r="AF285" s="213"/>
      <c r="AG285" s="213" t="s">
        <v>159</v>
      </c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20"/>
      <c r="B286" s="221"/>
      <c r="C286" s="257" t="s">
        <v>816</v>
      </c>
      <c r="D286" s="253"/>
      <c r="E286" s="254">
        <v>216</v>
      </c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13"/>
      <c r="Z286" s="213"/>
      <c r="AA286" s="213"/>
      <c r="AB286" s="213"/>
      <c r="AC286" s="213"/>
      <c r="AD286" s="213"/>
      <c r="AE286" s="213"/>
      <c r="AF286" s="213"/>
      <c r="AG286" s="213" t="s">
        <v>209</v>
      </c>
      <c r="AH286" s="213">
        <v>0</v>
      </c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49"/>
      <c r="D287" s="243"/>
      <c r="E287" s="243"/>
      <c r="F287" s="243"/>
      <c r="G287" s="243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13"/>
      <c r="Z287" s="213"/>
      <c r="AA287" s="213"/>
      <c r="AB287" s="213"/>
      <c r="AC287" s="213"/>
      <c r="AD287" s="213"/>
      <c r="AE287" s="213"/>
      <c r="AF287" s="213"/>
      <c r="AG287" s="213" t="s">
        <v>163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">
      <c r="A288" s="232">
        <v>59</v>
      </c>
      <c r="B288" s="233" t="s">
        <v>561</v>
      </c>
      <c r="C288" s="246" t="s">
        <v>562</v>
      </c>
      <c r="D288" s="234" t="s">
        <v>250</v>
      </c>
      <c r="E288" s="235">
        <v>6</v>
      </c>
      <c r="F288" s="236"/>
      <c r="G288" s="237">
        <f>ROUND(E288*F288,2)</f>
        <v>0</v>
      </c>
      <c r="H288" s="236"/>
      <c r="I288" s="237">
        <f>ROUND(E288*H288,2)</f>
        <v>0</v>
      </c>
      <c r="J288" s="236"/>
      <c r="K288" s="237">
        <f>ROUND(E288*J288,2)</f>
        <v>0</v>
      </c>
      <c r="L288" s="237">
        <v>21</v>
      </c>
      <c r="M288" s="237">
        <f>G288*(1+L288/100)</f>
        <v>0</v>
      </c>
      <c r="N288" s="237">
        <v>0.12</v>
      </c>
      <c r="O288" s="237">
        <f>ROUND(E288*N288,2)</f>
        <v>0.72</v>
      </c>
      <c r="P288" s="237">
        <v>0</v>
      </c>
      <c r="Q288" s="237">
        <f>ROUND(E288*P288,2)</f>
        <v>0</v>
      </c>
      <c r="R288" s="237"/>
      <c r="S288" s="237" t="s">
        <v>185</v>
      </c>
      <c r="T288" s="238" t="s">
        <v>155</v>
      </c>
      <c r="U288" s="223">
        <v>0</v>
      </c>
      <c r="V288" s="223">
        <f>ROUND(E288*U288,2)</f>
        <v>0</v>
      </c>
      <c r="W288" s="223"/>
      <c r="X288" s="223" t="s">
        <v>318</v>
      </c>
      <c r="Y288" s="213"/>
      <c r="Z288" s="213"/>
      <c r="AA288" s="213"/>
      <c r="AB288" s="213"/>
      <c r="AC288" s="213"/>
      <c r="AD288" s="213"/>
      <c r="AE288" s="213"/>
      <c r="AF288" s="213"/>
      <c r="AG288" s="213" t="s">
        <v>319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47" t="s">
        <v>527</v>
      </c>
      <c r="D289" s="240"/>
      <c r="E289" s="240"/>
      <c r="F289" s="240"/>
      <c r="G289" s="240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13"/>
      <c r="Z289" s="213"/>
      <c r="AA289" s="213"/>
      <c r="AB289" s="213"/>
      <c r="AC289" s="213"/>
      <c r="AD289" s="213"/>
      <c r="AE289" s="213"/>
      <c r="AF289" s="213"/>
      <c r="AG289" s="213" t="s">
        <v>159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">
      <c r="A290" s="220"/>
      <c r="B290" s="221"/>
      <c r="C290" s="257" t="s">
        <v>817</v>
      </c>
      <c r="D290" s="253"/>
      <c r="E290" s="254">
        <v>6</v>
      </c>
      <c r="F290" s="223"/>
      <c r="G290" s="223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13"/>
      <c r="Z290" s="213"/>
      <c r="AA290" s="213"/>
      <c r="AB290" s="213"/>
      <c r="AC290" s="213"/>
      <c r="AD290" s="213"/>
      <c r="AE290" s="213"/>
      <c r="AF290" s="213"/>
      <c r="AG290" s="213" t="s">
        <v>209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49"/>
      <c r="D291" s="243"/>
      <c r="E291" s="243"/>
      <c r="F291" s="243"/>
      <c r="G291" s="243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13"/>
      <c r="Z291" s="213"/>
      <c r="AA291" s="213"/>
      <c r="AB291" s="213"/>
      <c r="AC291" s="213"/>
      <c r="AD291" s="213"/>
      <c r="AE291" s="213"/>
      <c r="AF291" s="213"/>
      <c r="AG291" s="213" t="s">
        <v>163</v>
      </c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32">
        <v>60</v>
      </c>
      <c r="B292" s="233" t="s">
        <v>818</v>
      </c>
      <c r="C292" s="246" t="s">
        <v>819</v>
      </c>
      <c r="D292" s="234" t="s">
        <v>250</v>
      </c>
      <c r="E292" s="235">
        <v>4</v>
      </c>
      <c r="F292" s="236"/>
      <c r="G292" s="237">
        <f>ROUND(E292*F292,2)</f>
        <v>0</v>
      </c>
      <c r="H292" s="236"/>
      <c r="I292" s="237">
        <f>ROUND(E292*H292,2)</f>
        <v>0</v>
      </c>
      <c r="J292" s="236"/>
      <c r="K292" s="237">
        <f>ROUND(E292*J292,2)</f>
        <v>0</v>
      </c>
      <c r="L292" s="237">
        <v>21</v>
      </c>
      <c r="M292" s="237">
        <f>G292*(1+L292/100)</f>
        <v>0</v>
      </c>
      <c r="N292" s="237">
        <v>0.12</v>
      </c>
      <c r="O292" s="237">
        <f>ROUND(E292*N292,2)</f>
        <v>0.48</v>
      </c>
      <c r="P292" s="237">
        <v>0</v>
      </c>
      <c r="Q292" s="237">
        <f>ROUND(E292*P292,2)</f>
        <v>0</v>
      </c>
      <c r="R292" s="237"/>
      <c r="S292" s="237" t="s">
        <v>185</v>
      </c>
      <c r="T292" s="238" t="s">
        <v>155</v>
      </c>
      <c r="U292" s="223">
        <v>0</v>
      </c>
      <c r="V292" s="223">
        <f>ROUND(E292*U292,2)</f>
        <v>0</v>
      </c>
      <c r="W292" s="223"/>
      <c r="X292" s="223" t="s">
        <v>318</v>
      </c>
      <c r="Y292" s="213"/>
      <c r="Z292" s="213"/>
      <c r="AA292" s="213"/>
      <c r="AB292" s="213"/>
      <c r="AC292" s="213"/>
      <c r="AD292" s="213"/>
      <c r="AE292" s="213"/>
      <c r="AF292" s="213"/>
      <c r="AG292" s="213" t="s">
        <v>319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47" t="s">
        <v>527</v>
      </c>
      <c r="D293" s="240"/>
      <c r="E293" s="240"/>
      <c r="F293" s="240"/>
      <c r="G293" s="240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13"/>
      <c r="Z293" s="213"/>
      <c r="AA293" s="213"/>
      <c r="AB293" s="213"/>
      <c r="AC293" s="213"/>
      <c r="AD293" s="213"/>
      <c r="AE293" s="213"/>
      <c r="AF293" s="213"/>
      <c r="AG293" s="213" t="s">
        <v>159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57" t="s">
        <v>820</v>
      </c>
      <c r="D294" s="253"/>
      <c r="E294" s="254">
        <v>4</v>
      </c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13"/>
      <c r="Z294" s="213"/>
      <c r="AA294" s="213"/>
      <c r="AB294" s="213"/>
      <c r="AC294" s="213"/>
      <c r="AD294" s="213"/>
      <c r="AE294" s="213"/>
      <c r="AF294" s="213"/>
      <c r="AG294" s="213" t="s">
        <v>209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49"/>
      <c r="D295" s="243"/>
      <c r="E295" s="243"/>
      <c r="F295" s="243"/>
      <c r="G295" s="24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13"/>
      <c r="Z295" s="213"/>
      <c r="AA295" s="213"/>
      <c r="AB295" s="213"/>
      <c r="AC295" s="213"/>
      <c r="AD295" s="213"/>
      <c r="AE295" s="213"/>
      <c r="AF295" s="213"/>
      <c r="AG295" s="213" t="s">
        <v>163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32">
        <v>61</v>
      </c>
      <c r="B296" s="233" t="s">
        <v>821</v>
      </c>
      <c r="C296" s="246" t="s">
        <v>822</v>
      </c>
      <c r="D296" s="234" t="s">
        <v>250</v>
      </c>
      <c r="E296" s="235">
        <v>8</v>
      </c>
      <c r="F296" s="236"/>
      <c r="G296" s="237">
        <f>ROUND(E296*F296,2)</f>
        <v>0</v>
      </c>
      <c r="H296" s="236"/>
      <c r="I296" s="237">
        <f>ROUND(E296*H296,2)</f>
        <v>0</v>
      </c>
      <c r="J296" s="236"/>
      <c r="K296" s="237">
        <f>ROUND(E296*J296,2)</f>
        <v>0</v>
      </c>
      <c r="L296" s="237">
        <v>21</v>
      </c>
      <c r="M296" s="237">
        <f>G296*(1+L296/100)</f>
        <v>0</v>
      </c>
      <c r="N296" s="237">
        <v>0.12</v>
      </c>
      <c r="O296" s="237">
        <f>ROUND(E296*N296,2)</f>
        <v>0.96</v>
      </c>
      <c r="P296" s="237">
        <v>0</v>
      </c>
      <c r="Q296" s="237">
        <f>ROUND(E296*P296,2)</f>
        <v>0</v>
      </c>
      <c r="R296" s="237"/>
      <c r="S296" s="237" t="s">
        <v>185</v>
      </c>
      <c r="T296" s="238" t="s">
        <v>155</v>
      </c>
      <c r="U296" s="223">
        <v>0</v>
      </c>
      <c r="V296" s="223">
        <f>ROUND(E296*U296,2)</f>
        <v>0</v>
      </c>
      <c r="W296" s="223"/>
      <c r="X296" s="223" t="s">
        <v>318</v>
      </c>
      <c r="Y296" s="213"/>
      <c r="Z296" s="213"/>
      <c r="AA296" s="213"/>
      <c r="AB296" s="213"/>
      <c r="AC296" s="213"/>
      <c r="AD296" s="213"/>
      <c r="AE296" s="213"/>
      <c r="AF296" s="213"/>
      <c r="AG296" s="213" t="s">
        <v>319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47" t="s">
        <v>527</v>
      </c>
      <c r="D297" s="240"/>
      <c r="E297" s="240"/>
      <c r="F297" s="240"/>
      <c r="G297" s="240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13"/>
      <c r="Z297" s="213"/>
      <c r="AA297" s="213"/>
      <c r="AB297" s="213"/>
      <c r="AC297" s="213"/>
      <c r="AD297" s="213"/>
      <c r="AE297" s="213"/>
      <c r="AF297" s="213"/>
      <c r="AG297" s="213" t="s">
        <v>159</v>
      </c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57" t="s">
        <v>823</v>
      </c>
      <c r="D298" s="253"/>
      <c r="E298" s="254">
        <v>8</v>
      </c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13"/>
      <c r="Z298" s="213"/>
      <c r="AA298" s="213"/>
      <c r="AB298" s="213"/>
      <c r="AC298" s="213"/>
      <c r="AD298" s="213"/>
      <c r="AE298" s="213"/>
      <c r="AF298" s="213"/>
      <c r="AG298" s="213" t="s">
        <v>209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20"/>
      <c r="B299" s="221"/>
      <c r="C299" s="249"/>
      <c r="D299" s="243"/>
      <c r="E299" s="243"/>
      <c r="F299" s="243"/>
      <c r="G299" s="243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13"/>
      <c r="Z299" s="213"/>
      <c r="AA299" s="213"/>
      <c r="AB299" s="213"/>
      <c r="AC299" s="213"/>
      <c r="AD299" s="213"/>
      <c r="AE299" s="213"/>
      <c r="AF299" s="213"/>
      <c r="AG299" s="213" t="s">
        <v>163</v>
      </c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>
        <v>62</v>
      </c>
      <c r="B300" s="221" t="s">
        <v>824</v>
      </c>
      <c r="C300" s="261" t="s">
        <v>825</v>
      </c>
      <c r="D300" s="222" t="s">
        <v>0</v>
      </c>
      <c r="E300" s="242"/>
      <c r="F300" s="224"/>
      <c r="G300" s="223">
        <f>ROUND(E300*F300,2)</f>
        <v>0</v>
      </c>
      <c r="H300" s="224"/>
      <c r="I300" s="223">
        <f>ROUND(E300*H300,2)</f>
        <v>0</v>
      </c>
      <c r="J300" s="224"/>
      <c r="K300" s="223">
        <f>ROUND(E300*J300,2)</f>
        <v>0</v>
      </c>
      <c r="L300" s="223">
        <v>21</v>
      </c>
      <c r="M300" s="223">
        <f>G300*(1+L300/100)</f>
        <v>0</v>
      </c>
      <c r="N300" s="223">
        <v>0</v>
      </c>
      <c r="O300" s="223">
        <f>ROUND(E300*N300,2)</f>
        <v>0</v>
      </c>
      <c r="P300" s="223">
        <v>0</v>
      </c>
      <c r="Q300" s="223">
        <f>ROUND(E300*P300,2)</f>
        <v>0</v>
      </c>
      <c r="R300" s="223" t="s">
        <v>565</v>
      </c>
      <c r="S300" s="223" t="s">
        <v>154</v>
      </c>
      <c r="T300" s="223" t="s">
        <v>154</v>
      </c>
      <c r="U300" s="223">
        <v>0</v>
      </c>
      <c r="V300" s="223">
        <f>ROUND(E300*U300,2)</f>
        <v>0</v>
      </c>
      <c r="W300" s="223"/>
      <c r="X300" s="223" t="s">
        <v>456</v>
      </c>
      <c r="Y300" s="213"/>
      <c r="Z300" s="213"/>
      <c r="AA300" s="213"/>
      <c r="AB300" s="213"/>
      <c r="AC300" s="213"/>
      <c r="AD300" s="213"/>
      <c r="AE300" s="213"/>
      <c r="AF300" s="213"/>
      <c r="AG300" s="213" t="s">
        <v>457</v>
      </c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20"/>
      <c r="B301" s="221"/>
      <c r="C301" s="262" t="s">
        <v>508</v>
      </c>
      <c r="D301" s="260"/>
      <c r="E301" s="260"/>
      <c r="F301" s="260"/>
      <c r="G301" s="260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13"/>
      <c r="Z301" s="213"/>
      <c r="AA301" s="213"/>
      <c r="AB301" s="213"/>
      <c r="AC301" s="213"/>
      <c r="AD301" s="213"/>
      <c r="AE301" s="213"/>
      <c r="AF301" s="213"/>
      <c r="AG301" s="213" t="s">
        <v>234</v>
      </c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49"/>
      <c r="D302" s="243"/>
      <c r="E302" s="243"/>
      <c r="F302" s="243"/>
      <c r="G302" s="24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13"/>
      <c r="Z302" s="213"/>
      <c r="AA302" s="213"/>
      <c r="AB302" s="213"/>
      <c r="AC302" s="213"/>
      <c r="AD302" s="213"/>
      <c r="AE302" s="213"/>
      <c r="AF302" s="213"/>
      <c r="AG302" s="213" t="s">
        <v>163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x14ac:dyDescent="0.2">
      <c r="A303" s="226" t="s">
        <v>149</v>
      </c>
      <c r="B303" s="227" t="s">
        <v>109</v>
      </c>
      <c r="C303" s="245" t="s">
        <v>110</v>
      </c>
      <c r="D303" s="228"/>
      <c r="E303" s="229"/>
      <c r="F303" s="230"/>
      <c r="G303" s="230">
        <f>SUMIF(AG304:AG309,"&lt;&gt;NOR",G304:G309)</f>
        <v>0</v>
      </c>
      <c r="H303" s="230"/>
      <c r="I303" s="230">
        <f>SUM(I304:I309)</f>
        <v>0</v>
      </c>
      <c r="J303" s="230"/>
      <c r="K303" s="230">
        <f>SUM(K304:K309)</f>
        <v>0</v>
      </c>
      <c r="L303" s="230"/>
      <c r="M303" s="230">
        <f>SUM(M304:M309)</f>
        <v>0</v>
      </c>
      <c r="N303" s="230"/>
      <c r="O303" s="230">
        <f>SUM(O304:O309)</f>
        <v>0.01</v>
      </c>
      <c r="P303" s="230"/>
      <c r="Q303" s="230">
        <f>SUM(Q304:Q309)</f>
        <v>0</v>
      </c>
      <c r="R303" s="230"/>
      <c r="S303" s="230"/>
      <c r="T303" s="231"/>
      <c r="U303" s="225"/>
      <c r="V303" s="225">
        <f>SUM(V304:V309)</f>
        <v>9.11</v>
      </c>
      <c r="W303" s="225"/>
      <c r="X303" s="225"/>
      <c r="AG303" t="s">
        <v>150</v>
      </c>
    </row>
    <row r="304" spans="1:60" outlineLevel="1" x14ac:dyDescent="0.2">
      <c r="A304" s="232">
        <v>63</v>
      </c>
      <c r="B304" s="233" t="s">
        <v>826</v>
      </c>
      <c r="C304" s="246" t="s">
        <v>827</v>
      </c>
      <c r="D304" s="234" t="s">
        <v>206</v>
      </c>
      <c r="E304" s="235">
        <v>51.45</v>
      </c>
      <c r="F304" s="236"/>
      <c r="G304" s="237">
        <f>ROUND(E304*F304,2)</f>
        <v>0</v>
      </c>
      <c r="H304" s="236"/>
      <c r="I304" s="237">
        <f>ROUND(E304*H304,2)</f>
        <v>0</v>
      </c>
      <c r="J304" s="236"/>
      <c r="K304" s="237">
        <f>ROUND(E304*J304,2)</f>
        <v>0</v>
      </c>
      <c r="L304" s="237">
        <v>21</v>
      </c>
      <c r="M304" s="237">
        <f>G304*(1+L304/100)</f>
        <v>0</v>
      </c>
      <c r="N304" s="237">
        <v>1.3999999999999999E-4</v>
      </c>
      <c r="O304" s="237">
        <f>ROUND(E304*N304,2)</f>
        <v>0.01</v>
      </c>
      <c r="P304" s="237">
        <v>0</v>
      </c>
      <c r="Q304" s="237">
        <f>ROUND(E304*P304,2)</f>
        <v>0</v>
      </c>
      <c r="R304" s="237" t="s">
        <v>585</v>
      </c>
      <c r="S304" s="237" t="s">
        <v>154</v>
      </c>
      <c r="T304" s="238" t="s">
        <v>154</v>
      </c>
      <c r="U304" s="223">
        <v>0.17699999999999999</v>
      </c>
      <c r="V304" s="223">
        <f>ROUND(E304*U304,2)</f>
        <v>9.11</v>
      </c>
      <c r="W304" s="223"/>
      <c r="X304" s="223" t="s">
        <v>186</v>
      </c>
      <c r="Y304" s="213"/>
      <c r="Z304" s="213"/>
      <c r="AA304" s="213"/>
      <c r="AB304" s="213"/>
      <c r="AC304" s="213"/>
      <c r="AD304" s="213"/>
      <c r="AE304" s="213"/>
      <c r="AF304" s="213"/>
      <c r="AG304" s="213" t="s">
        <v>462</v>
      </c>
      <c r="AH304" s="213"/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20"/>
      <c r="B305" s="221"/>
      <c r="C305" s="247" t="s">
        <v>597</v>
      </c>
      <c r="D305" s="240"/>
      <c r="E305" s="240"/>
      <c r="F305" s="240"/>
      <c r="G305" s="240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13"/>
      <c r="Z305" s="213"/>
      <c r="AA305" s="213"/>
      <c r="AB305" s="213"/>
      <c r="AC305" s="213"/>
      <c r="AD305" s="213"/>
      <c r="AE305" s="213"/>
      <c r="AF305" s="213"/>
      <c r="AG305" s="213" t="s">
        <v>159</v>
      </c>
      <c r="AH305" s="213"/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57" t="s">
        <v>828</v>
      </c>
      <c r="D306" s="253"/>
      <c r="E306" s="254">
        <v>18</v>
      </c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13"/>
      <c r="Z306" s="213"/>
      <c r="AA306" s="213"/>
      <c r="AB306" s="213"/>
      <c r="AC306" s="213"/>
      <c r="AD306" s="213"/>
      <c r="AE306" s="213"/>
      <c r="AF306" s="213"/>
      <c r="AG306" s="213" t="s">
        <v>209</v>
      </c>
      <c r="AH306" s="213">
        <v>0</v>
      </c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20"/>
      <c r="B307" s="221"/>
      <c r="C307" s="257" t="s">
        <v>829</v>
      </c>
      <c r="D307" s="253"/>
      <c r="E307" s="254">
        <v>26.25</v>
      </c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13"/>
      <c r="Z307" s="213"/>
      <c r="AA307" s="213"/>
      <c r="AB307" s="213"/>
      <c r="AC307" s="213"/>
      <c r="AD307" s="213"/>
      <c r="AE307" s="213"/>
      <c r="AF307" s="213"/>
      <c r="AG307" s="213" t="s">
        <v>209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57" t="s">
        <v>830</v>
      </c>
      <c r="D308" s="253"/>
      <c r="E308" s="254">
        <v>7.2</v>
      </c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13"/>
      <c r="Z308" s="213"/>
      <c r="AA308" s="213"/>
      <c r="AB308" s="213"/>
      <c r="AC308" s="213"/>
      <c r="AD308" s="213"/>
      <c r="AE308" s="213"/>
      <c r="AF308" s="213"/>
      <c r="AG308" s="213" t="s">
        <v>209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49"/>
      <c r="D309" s="243"/>
      <c r="E309" s="243"/>
      <c r="F309" s="243"/>
      <c r="G309" s="24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13"/>
      <c r="Z309" s="213"/>
      <c r="AA309" s="213"/>
      <c r="AB309" s="213"/>
      <c r="AC309" s="213"/>
      <c r="AD309" s="213"/>
      <c r="AE309" s="213"/>
      <c r="AF309" s="213"/>
      <c r="AG309" s="213" t="s">
        <v>163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x14ac:dyDescent="0.2">
      <c r="A310" s="226" t="s">
        <v>149</v>
      </c>
      <c r="B310" s="227" t="s">
        <v>118</v>
      </c>
      <c r="C310" s="245" t="s">
        <v>119</v>
      </c>
      <c r="D310" s="228"/>
      <c r="E310" s="229"/>
      <c r="F310" s="230"/>
      <c r="G310" s="230">
        <f>SUMIF(AG311:AG330,"&lt;&gt;NOR",G311:G330)</f>
        <v>0</v>
      </c>
      <c r="H310" s="230"/>
      <c r="I310" s="230">
        <f>SUM(I311:I330)</f>
        <v>0</v>
      </c>
      <c r="J310" s="230"/>
      <c r="K310" s="230">
        <f>SUM(K311:K330)</f>
        <v>0</v>
      </c>
      <c r="L310" s="230"/>
      <c r="M310" s="230">
        <f>SUM(M311:M330)</f>
        <v>0</v>
      </c>
      <c r="N310" s="230"/>
      <c r="O310" s="230">
        <f>SUM(O311:O330)</f>
        <v>0</v>
      </c>
      <c r="P310" s="230"/>
      <c r="Q310" s="230">
        <f>SUM(Q311:Q330)</f>
        <v>0</v>
      </c>
      <c r="R310" s="230"/>
      <c r="S310" s="230"/>
      <c r="T310" s="231"/>
      <c r="U310" s="225"/>
      <c r="V310" s="225">
        <f>SUM(V311:V330)</f>
        <v>344.72999999999996</v>
      </c>
      <c r="W310" s="225"/>
      <c r="X310" s="225"/>
      <c r="AG310" t="s">
        <v>150</v>
      </c>
    </row>
    <row r="311" spans="1:60" outlineLevel="1" x14ac:dyDescent="0.2">
      <c r="A311" s="232">
        <v>64</v>
      </c>
      <c r="B311" s="233" t="s">
        <v>831</v>
      </c>
      <c r="C311" s="246" t="s">
        <v>832</v>
      </c>
      <c r="D311" s="234" t="s">
        <v>229</v>
      </c>
      <c r="E311" s="235">
        <v>24.962219999999999</v>
      </c>
      <c r="F311" s="236"/>
      <c r="G311" s="237">
        <f>ROUND(E311*F311,2)</f>
        <v>0</v>
      </c>
      <c r="H311" s="236"/>
      <c r="I311" s="237">
        <f>ROUND(E311*H311,2)</f>
        <v>0</v>
      </c>
      <c r="J311" s="236"/>
      <c r="K311" s="237">
        <f>ROUND(E311*J311,2)</f>
        <v>0</v>
      </c>
      <c r="L311" s="237">
        <v>21</v>
      </c>
      <c r="M311" s="237">
        <f>G311*(1+L311/100)</f>
        <v>0</v>
      </c>
      <c r="N311" s="237">
        <v>0</v>
      </c>
      <c r="O311" s="237">
        <f>ROUND(E311*N311,2)</f>
        <v>0</v>
      </c>
      <c r="P311" s="237">
        <v>0</v>
      </c>
      <c r="Q311" s="237">
        <f>ROUND(E311*P311,2)</f>
        <v>0</v>
      </c>
      <c r="R311" s="237" t="s">
        <v>221</v>
      </c>
      <c r="S311" s="237" t="s">
        <v>833</v>
      </c>
      <c r="T311" s="238" t="s">
        <v>833</v>
      </c>
      <c r="U311" s="223">
        <v>0</v>
      </c>
      <c r="V311" s="223">
        <f>ROUND(E311*U311,2)</f>
        <v>0</v>
      </c>
      <c r="W311" s="223"/>
      <c r="X311" s="223" t="s">
        <v>186</v>
      </c>
      <c r="Y311" s="213"/>
      <c r="Z311" s="213"/>
      <c r="AA311" s="213"/>
      <c r="AB311" s="213"/>
      <c r="AC311" s="213"/>
      <c r="AD311" s="213"/>
      <c r="AE311" s="213"/>
      <c r="AF311" s="213"/>
      <c r="AG311" s="213" t="s">
        <v>834</v>
      </c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57" t="s">
        <v>835</v>
      </c>
      <c r="D312" s="253"/>
      <c r="E312" s="254">
        <v>24.962219999999999</v>
      </c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13"/>
      <c r="Z312" s="213"/>
      <c r="AA312" s="213"/>
      <c r="AB312" s="213"/>
      <c r="AC312" s="213"/>
      <c r="AD312" s="213"/>
      <c r="AE312" s="213"/>
      <c r="AF312" s="213"/>
      <c r="AG312" s="213" t="s">
        <v>209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20"/>
      <c r="B313" s="221"/>
      <c r="C313" s="249"/>
      <c r="D313" s="243"/>
      <c r="E313" s="243"/>
      <c r="F313" s="243"/>
      <c r="G313" s="243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13"/>
      <c r="Z313" s="213"/>
      <c r="AA313" s="213"/>
      <c r="AB313" s="213"/>
      <c r="AC313" s="213"/>
      <c r="AD313" s="213"/>
      <c r="AE313" s="213"/>
      <c r="AF313" s="213"/>
      <c r="AG313" s="213" t="s">
        <v>163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32">
        <v>65</v>
      </c>
      <c r="B314" s="233" t="s">
        <v>836</v>
      </c>
      <c r="C314" s="246" t="s">
        <v>837</v>
      </c>
      <c r="D314" s="234" t="s">
        <v>229</v>
      </c>
      <c r="E314" s="235">
        <v>50.95</v>
      </c>
      <c r="F314" s="236"/>
      <c r="G314" s="237">
        <f>ROUND(E314*F314,2)</f>
        <v>0</v>
      </c>
      <c r="H314" s="236"/>
      <c r="I314" s="237">
        <f>ROUND(E314*H314,2)</f>
        <v>0</v>
      </c>
      <c r="J314" s="236"/>
      <c r="K314" s="237">
        <f>ROUND(E314*J314,2)</f>
        <v>0</v>
      </c>
      <c r="L314" s="237">
        <v>21</v>
      </c>
      <c r="M314" s="237">
        <f>G314*(1+L314/100)</f>
        <v>0</v>
      </c>
      <c r="N314" s="237">
        <v>0</v>
      </c>
      <c r="O314" s="237">
        <f>ROUND(E314*N314,2)</f>
        <v>0</v>
      </c>
      <c r="P314" s="237">
        <v>0</v>
      </c>
      <c r="Q314" s="237">
        <f>ROUND(E314*P314,2)</f>
        <v>0</v>
      </c>
      <c r="R314" s="237" t="s">
        <v>221</v>
      </c>
      <c r="S314" s="237" t="s">
        <v>154</v>
      </c>
      <c r="T314" s="238" t="s">
        <v>154</v>
      </c>
      <c r="U314" s="223">
        <v>0</v>
      </c>
      <c r="V314" s="223">
        <f>ROUND(E314*U314,2)</f>
        <v>0</v>
      </c>
      <c r="W314" s="223"/>
      <c r="X314" s="223" t="s">
        <v>186</v>
      </c>
      <c r="Y314" s="213"/>
      <c r="Z314" s="213"/>
      <c r="AA314" s="213"/>
      <c r="AB314" s="213"/>
      <c r="AC314" s="213"/>
      <c r="AD314" s="213"/>
      <c r="AE314" s="213"/>
      <c r="AF314" s="213"/>
      <c r="AG314" s="213" t="s">
        <v>834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59"/>
      <c r="D315" s="256"/>
      <c r="E315" s="256"/>
      <c r="F315" s="256"/>
      <c r="G315" s="256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13"/>
      <c r="Z315" s="213"/>
      <c r="AA315" s="213"/>
      <c r="AB315" s="213"/>
      <c r="AC315" s="213"/>
      <c r="AD315" s="213"/>
      <c r="AE315" s="213"/>
      <c r="AF315" s="213"/>
      <c r="AG315" s="213" t="s">
        <v>163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32">
        <v>66</v>
      </c>
      <c r="B316" s="233" t="s">
        <v>227</v>
      </c>
      <c r="C316" s="246" t="s">
        <v>228</v>
      </c>
      <c r="D316" s="234" t="s">
        <v>229</v>
      </c>
      <c r="E316" s="235">
        <v>92.995180000000005</v>
      </c>
      <c r="F316" s="236"/>
      <c r="G316" s="237">
        <f>ROUND(E316*F316,2)</f>
        <v>0</v>
      </c>
      <c r="H316" s="236"/>
      <c r="I316" s="237">
        <f>ROUND(E316*H316,2)</f>
        <v>0</v>
      </c>
      <c r="J316" s="236"/>
      <c r="K316" s="237">
        <f>ROUND(E316*J316,2)</f>
        <v>0</v>
      </c>
      <c r="L316" s="237">
        <v>21</v>
      </c>
      <c r="M316" s="237">
        <f>G316*(1+L316/100)</f>
        <v>0</v>
      </c>
      <c r="N316" s="237">
        <v>0</v>
      </c>
      <c r="O316" s="237">
        <f>ROUND(E316*N316,2)</f>
        <v>0</v>
      </c>
      <c r="P316" s="237">
        <v>0</v>
      </c>
      <c r="Q316" s="237">
        <f>ROUND(E316*P316,2)</f>
        <v>0</v>
      </c>
      <c r="R316" s="237" t="s">
        <v>230</v>
      </c>
      <c r="S316" s="237" t="s">
        <v>154</v>
      </c>
      <c r="T316" s="238" t="s">
        <v>154</v>
      </c>
      <c r="U316" s="223">
        <v>0.16400000000000001</v>
      </c>
      <c r="V316" s="223">
        <f>ROUND(E316*U316,2)</f>
        <v>15.25</v>
      </c>
      <c r="W316" s="223"/>
      <c r="X316" s="223" t="s">
        <v>231</v>
      </c>
      <c r="Y316" s="213"/>
      <c r="Z316" s="213"/>
      <c r="AA316" s="213"/>
      <c r="AB316" s="213"/>
      <c r="AC316" s="213"/>
      <c r="AD316" s="213"/>
      <c r="AE316" s="213"/>
      <c r="AF316" s="213"/>
      <c r="AG316" s="213" t="s">
        <v>611</v>
      </c>
      <c r="AH316" s="213"/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ht="22.5" outlineLevel="1" x14ac:dyDescent="0.2">
      <c r="A317" s="220"/>
      <c r="B317" s="221"/>
      <c r="C317" s="258" t="s">
        <v>233</v>
      </c>
      <c r="D317" s="255"/>
      <c r="E317" s="255"/>
      <c r="F317" s="255"/>
      <c r="G317" s="255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13"/>
      <c r="Z317" s="213"/>
      <c r="AA317" s="213"/>
      <c r="AB317" s="213"/>
      <c r="AC317" s="213"/>
      <c r="AD317" s="213"/>
      <c r="AE317" s="213"/>
      <c r="AF317" s="213"/>
      <c r="AG317" s="213" t="s">
        <v>234</v>
      </c>
      <c r="AH317" s="213"/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39" t="str">
        <f>C317</f>
        <v>se složením a hrubým urovnáním nebo s přeložením na jiný dopravní prostředek kromě lodi, vč. příplatku za každých dalších i započatých 1000 m přes 1000 m,</v>
      </c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49"/>
      <c r="D318" s="243"/>
      <c r="E318" s="243"/>
      <c r="F318" s="243"/>
      <c r="G318" s="24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13"/>
      <c r="Z318" s="213"/>
      <c r="AA318" s="213"/>
      <c r="AB318" s="213"/>
      <c r="AC318" s="213"/>
      <c r="AD318" s="213"/>
      <c r="AE318" s="213"/>
      <c r="AF318" s="213"/>
      <c r="AG318" s="213" t="s">
        <v>163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ht="22.5" outlineLevel="1" x14ac:dyDescent="0.2">
      <c r="A319" s="232">
        <v>67</v>
      </c>
      <c r="B319" s="233" t="s">
        <v>235</v>
      </c>
      <c r="C319" s="246" t="s">
        <v>236</v>
      </c>
      <c r="D319" s="234" t="s">
        <v>229</v>
      </c>
      <c r="E319" s="235">
        <v>92.995180000000005</v>
      </c>
      <c r="F319" s="236"/>
      <c r="G319" s="237">
        <f>ROUND(E319*F319,2)</f>
        <v>0</v>
      </c>
      <c r="H319" s="236"/>
      <c r="I319" s="237">
        <f>ROUND(E319*H319,2)</f>
        <v>0</v>
      </c>
      <c r="J319" s="236"/>
      <c r="K319" s="237">
        <f>ROUND(E319*J319,2)</f>
        <v>0</v>
      </c>
      <c r="L319" s="237">
        <v>21</v>
      </c>
      <c r="M319" s="237">
        <f>G319*(1+L319/100)</f>
        <v>0</v>
      </c>
      <c r="N319" s="237">
        <v>0</v>
      </c>
      <c r="O319" s="237">
        <f>ROUND(E319*N319,2)</f>
        <v>0</v>
      </c>
      <c r="P319" s="237">
        <v>0</v>
      </c>
      <c r="Q319" s="237">
        <f>ROUND(E319*P319,2)</f>
        <v>0</v>
      </c>
      <c r="R319" s="237" t="s">
        <v>221</v>
      </c>
      <c r="S319" s="237" t="s">
        <v>154</v>
      </c>
      <c r="T319" s="238" t="s">
        <v>154</v>
      </c>
      <c r="U319" s="223">
        <v>0.93300000000000005</v>
      </c>
      <c r="V319" s="223">
        <f>ROUND(E319*U319,2)</f>
        <v>86.76</v>
      </c>
      <c r="W319" s="223"/>
      <c r="X319" s="223" t="s">
        <v>231</v>
      </c>
      <c r="Y319" s="213"/>
      <c r="Z319" s="213"/>
      <c r="AA319" s="213"/>
      <c r="AB319" s="213"/>
      <c r="AC319" s="213"/>
      <c r="AD319" s="213"/>
      <c r="AE319" s="213"/>
      <c r="AF319" s="213"/>
      <c r="AG319" s="213" t="s">
        <v>232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59"/>
      <c r="D320" s="256"/>
      <c r="E320" s="256"/>
      <c r="F320" s="256"/>
      <c r="G320" s="256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13"/>
      <c r="Z320" s="213"/>
      <c r="AA320" s="213"/>
      <c r="AB320" s="213"/>
      <c r="AC320" s="213"/>
      <c r="AD320" s="213"/>
      <c r="AE320" s="213"/>
      <c r="AF320" s="213"/>
      <c r="AG320" s="213" t="s">
        <v>163</v>
      </c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32">
        <v>68</v>
      </c>
      <c r="B321" s="233" t="s">
        <v>612</v>
      </c>
      <c r="C321" s="246" t="s">
        <v>613</v>
      </c>
      <c r="D321" s="234" t="s">
        <v>229</v>
      </c>
      <c r="E321" s="235">
        <v>92.995180000000005</v>
      </c>
      <c r="F321" s="236"/>
      <c r="G321" s="237">
        <f>ROUND(E321*F321,2)</f>
        <v>0</v>
      </c>
      <c r="H321" s="236"/>
      <c r="I321" s="237">
        <f>ROUND(E321*H321,2)</f>
        <v>0</v>
      </c>
      <c r="J321" s="236"/>
      <c r="K321" s="237">
        <f>ROUND(E321*J321,2)</f>
        <v>0</v>
      </c>
      <c r="L321" s="237">
        <v>21</v>
      </c>
      <c r="M321" s="237">
        <f>G321*(1+L321/100)</f>
        <v>0</v>
      </c>
      <c r="N321" s="237">
        <v>0</v>
      </c>
      <c r="O321" s="237">
        <f>ROUND(E321*N321,2)</f>
        <v>0</v>
      </c>
      <c r="P321" s="237">
        <v>0</v>
      </c>
      <c r="Q321" s="237">
        <f>ROUND(E321*P321,2)</f>
        <v>0</v>
      </c>
      <c r="R321" s="237" t="s">
        <v>221</v>
      </c>
      <c r="S321" s="237" t="s">
        <v>154</v>
      </c>
      <c r="T321" s="238" t="s">
        <v>154</v>
      </c>
      <c r="U321" s="223">
        <v>0.65300000000000002</v>
      </c>
      <c r="V321" s="223">
        <f>ROUND(E321*U321,2)</f>
        <v>60.73</v>
      </c>
      <c r="W321" s="223"/>
      <c r="X321" s="223" t="s">
        <v>231</v>
      </c>
      <c r="Y321" s="213"/>
      <c r="Z321" s="213"/>
      <c r="AA321" s="213"/>
      <c r="AB321" s="213"/>
      <c r="AC321" s="213"/>
      <c r="AD321" s="213"/>
      <c r="AE321" s="213"/>
      <c r="AF321" s="213"/>
      <c r="AG321" s="213" t="s">
        <v>232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20"/>
      <c r="B322" s="221"/>
      <c r="C322" s="259"/>
      <c r="D322" s="256"/>
      <c r="E322" s="256"/>
      <c r="F322" s="256"/>
      <c r="G322" s="256"/>
      <c r="H322" s="223"/>
      <c r="I322" s="223"/>
      <c r="J322" s="223"/>
      <c r="K322" s="223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23"/>
      <c r="Y322" s="213"/>
      <c r="Z322" s="213"/>
      <c r="AA322" s="213"/>
      <c r="AB322" s="213"/>
      <c r="AC322" s="213"/>
      <c r="AD322" s="213"/>
      <c r="AE322" s="213"/>
      <c r="AF322" s="213"/>
      <c r="AG322" s="213" t="s">
        <v>163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">
      <c r="A323" s="232">
        <v>69</v>
      </c>
      <c r="B323" s="233" t="s">
        <v>237</v>
      </c>
      <c r="C323" s="246" t="s">
        <v>238</v>
      </c>
      <c r="D323" s="234" t="s">
        <v>229</v>
      </c>
      <c r="E323" s="235">
        <v>92.995180000000005</v>
      </c>
      <c r="F323" s="236"/>
      <c r="G323" s="237">
        <f>ROUND(E323*F323,2)</f>
        <v>0</v>
      </c>
      <c r="H323" s="236"/>
      <c r="I323" s="237">
        <f>ROUND(E323*H323,2)</f>
        <v>0</v>
      </c>
      <c r="J323" s="236"/>
      <c r="K323" s="237">
        <f>ROUND(E323*J323,2)</f>
        <v>0</v>
      </c>
      <c r="L323" s="237">
        <v>21</v>
      </c>
      <c r="M323" s="237">
        <f>G323*(1+L323/100)</f>
        <v>0</v>
      </c>
      <c r="N323" s="237">
        <v>0</v>
      </c>
      <c r="O323" s="237">
        <f>ROUND(E323*N323,2)</f>
        <v>0</v>
      </c>
      <c r="P323" s="237">
        <v>0</v>
      </c>
      <c r="Q323" s="237">
        <f>ROUND(E323*P323,2)</f>
        <v>0</v>
      </c>
      <c r="R323" s="237" t="s">
        <v>221</v>
      </c>
      <c r="S323" s="237" t="s">
        <v>154</v>
      </c>
      <c r="T323" s="238" t="s">
        <v>154</v>
      </c>
      <c r="U323" s="223">
        <v>0.49</v>
      </c>
      <c r="V323" s="223">
        <f>ROUND(E323*U323,2)</f>
        <v>45.57</v>
      </c>
      <c r="W323" s="223"/>
      <c r="X323" s="223" t="s">
        <v>231</v>
      </c>
      <c r="Y323" s="213"/>
      <c r="Z323" s="213"/>
      <c r="AA323" s="213"/>
      <c r="AB323" s="213"/>
      <c r="AC323" s="213"/>
      <c r="AD323" s="213"/>
      <c r="AE323" s="213"/>
      <c r="AF323" s="213"/>
      <c r="AG323" s="213" t="s">
        <v>232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59"/>
      <c r="D324" s="256"/>
      <c r="E324" s="256"/>
      <c r="F324" s="256"/>
      <c r="G324" s="256"/>
      <c r="H324" s="223"/>
      <c r="I324" s="223"/>
      <c r="J324" s="223"/>
      <c r="K324" s="223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  <c r="X324" s="223"/>
      <c r="Y324" s="213"/>
      <c r="Z324" s="213"/>
      <c r="AA324" s="213"/>
      <c r="AB324" s="213"/>
      <c r="AC324" s="213"/>
      <c r="AD324" s="213"/>
      <c r="AE324" s="213"/>
      <c r="AF324" s="213"/>
      <c r="AG324" s="213" t="s">
        <v>163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32">
        <v>70</v>
      </c>
      <c r="B325" s="233" t="s">
        <v>240</v>
      </c>
      <c r="C325" s="246" t="s">
        <v>241</v>
      </c>
      <c r="D325" s="234" t="s">
        <v>229</v>
      </c>
      <c r="E325" s="235">
        <v>1766.90849</v>
      </c>
      <c r="F325" s="236"/>
      <c r="G325" s="237">
        <f>ROUND(E325*F325,2)</f>
        <v>0</v>
      </c>
      <c r="H325" s="236"/>
      <c r="I325" s="237">
        <f>ROUND(E325*H325,2)</f>
        <v>0</v>
      </c>
      <c r="J325" s="236"/>
      <c r="K325" s="237">
        <f>ROUND(E325*J325,2)</f>
        <v>0</v>
      </c>
      <c r="L325" s="237">
        <v>21</v>
      </c>
      <c r="M325" s="237">
        <f>G325*(1+L325/100)</f>
        <v>0</v>
      </c>
      <c r="N325" s="237">
        <v>0</v>
      </c>
      <c r="O325" s="237">
        <f>ROUND(E325*N325,2)</f>
        <v>0</v>
      </c>
      <c r="P325" s="237">
        <v>0</v>
      </c>
      <c r="Q325" s="237">
        <f>ROUND(E325*P325,2)</f>
        <v>0</v>
      </c>
      <c r="R325" s="237" t="s">
        <v>221</v>
      </c>
      <c r="S325" s="237" t="s">
        <v>154</v>
      </c>
      <c r="T325" s="238" t="s">
        <v>154</v>
      </c>
      <c r="U325" s="223">
        <v>0</v>
      </c>
      <c r="V325" s="223">
        <f>ROUND(E325*U325,2)</f>
        <v>0</v>
      </c>
      <c r="W325" s="223"/>
      <c r="X325" s="223" t="s">
        <v>231</v>
      </c>
      <c r="Y325" s="213"/>
      <c r="Z325" s="213"/>
      <c r="AA325" s="213"/>
      <c r="AB325" s="213"/>
      <c r="AC325" s="213"/>
      <c r="AD325" s="213"/>
      <c r="AE325" s="213"/>
      <c r="AF325" s="213"/>
      <c r="AG325" s="213" t="s">
        <v>232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20"/>
      <c r="B326" s="221"/>
      <c r="C326" s="259"/>
      <c r="D326" s="256"/>
      <c r="E326" s="256"/>
      <c r="F326" s="256"/>
      <c r="G326" s="256"/>
      <c r="H326" s="223"/>
      <c r="I326" s="223"/>
      <c r="J326" s="223"/>
      <c r="K326" s="223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3"/>
      <c r="W326" s="223"/>
      <c r="X326" s="223"/>
      <c r="Y326" s="213"/>
      <c r="Z326" s="213"/>
      <c r="AA326" s="213"/>
      <c r="AB326" s="213"/>
      <c r="AC326" s="213"/>
      <c r="AD326" s="213"/>
      <c r="AE326" s="213"/>
      <c r="AF326" s="213"/>
      <c r="AG326" s="213" t="s">
        <v>163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32">
        <v>71</v>
      </c>
      <c r="B327" s="233" t="s">
        <v>242</v>
      </c>
      <c r="C327" s="246" t="s">
        <v>243</v>
      </c>
      <c r="D327" s="234" t="s">
        <v>229</v>
      </c>
      <c r="E327" s="235">
        <v>92.995180000000005</v>
      </c>
      <c r="F327" s="236"/>
      <c r="G327" s="237">
        <f>ROUND(E327*F327,2)</f>
        <v>0</v>
      </c>
      <c r="H327" s="236"/>
      <c r="I327" s="237">
        <f>ROUND(E327*H327,2)</f>
        <v>0</v>
      </c>
      <c r="J327" s="236"/>
      <c r="K327" s="237">
        <f>ROUND(E327*J327,2)</f>
        <v>0</v>
      </c>
      <c r="L327" s="237">
        <v>21</v>
      </c>
      <c r="M327" s="237">
        <f>G327*(1+L327/100)</f>
        <v>0</v>
      </c>
      <c r="N327" s="237">
        <v>0</v>
      </c>
      <c r="O327" s="237">
        <f>ROUND(E327*N327,2)</f>
        <v>0</v>
      </c>
      <c r="P327" s="237">
        <v>0</v>
      </c>
      <c r="Q327" s="237">
        <f>ROUND(E327*P327,2)</f>
        <v>0</v>
      </c>
      <c r="R327" s="237" t="s">
        <v>221</v>
      </c>
      <c r="S327" s="237" t="s">
        <v>154</v>
      </c>
      <c r="T327" s="238" t="s">
        <v>154</v>
      </c>
      <c r="U327" s="223">
        <v>0.94199999999999995</v>
      </c>
      <c r="V327" s="223">
        <f>ROUND(E327*U327,2)</f>
        <v>87.6</v>
      </c>
      <c r="W327" s="223"/>
      <c r="X327" s="223" t="s">
        <v>231</v>
      </c>
      <c r="Y327" s="213"/>
      <c r="Z327" s="213"/>
      <c r="AA327" s="213"/>
      <c r="AB327" s="213"/>
      <c r="AC327" s="213"/>
      <c r="AD327" s="213"/>
      <c r="AE327" s="213"/>
      <c r="AF327" s="213"/>
      <c r="AG327" s="213" t="s">
        <v>232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/>
      <c r="B328" s="221"/>
      <c r="C328" s="259"/>
      <c r="D328" s="256"/>
      <c r="E328" s="256"/>
      <c r="F328" s="256"/>
      <c r="G328" s="256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13"/>
      <c r="Z328" s="213"/>
      <c r="AA328" s="213"/>
      <c r="AB328" s="213"/>
      <c r="AC328" s="213"/>
      <c r="AD328" s="213"/>
      <c r="AE328" s="213"/>
      <c r="AF328" s="213"/>
      <c r="AG328" s="213" t="s">
        <v>163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ht="22.5" outlineLevel="1" x14ac:dyDescent="0.2">
      <c r="A329" s="232">
        <v>72</v>
      </c>
      <c r="B329" s="233" t="s">
        <v>244</v>
      </c>
      <c r="C329" s="246" t="s">
        <v>245</v>
      </c>
      <c r="D329" s="234" t="s">
        <v>229</v>
      </c>
      <c r="E329" s="235">
        <v>464.97591999999997</v>
      </c>
      <c r="F329" s="236"/>
      <c r="G329" s="237">
        <f>ROUND(E329*F329,2)</f>
        <v>0</v>
      </c>
      <c r="H329" s="236"/>
      <c r="I329" s="237">
        <f>ROUND(E329*H329,2)</f>
        <v>0</v>
      </c>
      <c r="J329" s="236"/>
      <c r="K329" s="237">
        <f>ROUND(E329*J329,2)</f>
        <v>0</v>
      </c>
      <c r="L329" s="237">
        <v>21</v>
      </c>
      <c r="M329" s="237">
        <f>G329*(1+L329/100)</f>
        <v>0</v>
      </c>
      <c r="N329" s="237">
        <v>0</v>
      </c>
      <c r="O329" s="237">
        <f>ROUND(E329*N329,2)</f>
        <v>0</v>
      </c>
      <c r="P329" s="237">
        <v>0</v>
      </c>
      <c r="Q329" s="237">
        <f>ROUND(E329*P329,2)</f>
        <v>0</v>
      </c>
      <c r="R329" s="237" t="s">
        <v>221</v>
      </c>
      <c r="S329" s="237" t="s">
        <v>154</v>
      </c>
      <c r="T329" s="238" t="s">
        <v>154</v>
      </c>
      <c r="U329" s="223">
        <v>0.105</v>
      </c>
      <c r="V329" s="223">
        <f>ROUND(E329*U329,2)</f>
        <v>48.82</v>
      </c>
      <c r="W329" s="223"/>
      <c r="X329" s="223" t="s">
        <v>231</v>
      </c>
      <c r="Y329" s="213"/>
      <c r="Z329" s="213"/>
      <c r="AA329" s="213"/>
      <c r="AB329" s="213"/>
      <c r="AC329" s="213"/>
      <c r="AD329" s="213"/>
      <c r="AE329" s="213"/>
      <c r="AF329" s="213"/>
      <c r="AG329" s="213" t="s">
        <v>232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20"/>
      <c r="B330" s="221"/>
      <c r="C330" s="259"/>
      <c r="D330" s="256"/>
      <c r="E330" s="256"/>
      <c r="F330" s="256"/>
      <c r="G330" s="256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13"/>
      <c r="Z330" s="213"/>
      <c r="AA330" s="213"/>
      <c r="AB330" s="213"/>
      <c r="AC330" s="213"/>
      <c r="AD330" s="213"/>
      <c r="AE330" s="213"/>
      <c r="AF330" s="213"/>
      <c r="AG330" s="213" t="s">
        <v>163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x14ac:dyDescent="0.2">
      <c r="A331" s="3"/>
      <c r="B331" s="4"/>
      <c r="C331" s="250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AE331">
        <v>15</v>
      </c>
      <c r="AF331">
        <v>21</v>
      </c>
      <c r="AG331" t="s">
        <v>136</v>
      </c>
    </row>
    <row r="332" spans="1:60" x14ac:dyDescent="0.2">
      <c r="A332" s="216"/>
      <c r="B332" s="217" t="s">
        <v>29</v>
      </c>
      <c r="C332" s="251"/>
      <c r="D332" s="218"/>
      <c r="E332" s="219"/>
      <c r="F332" s="219"/>
      <c r="G332" s="244">
        <f>G8+G13+G79+G104+G116+G120+G124+G276+G283+G303+G310</f>
        <v>0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AE332">
        <f>SUMIF(L7:L330,AE331,G7:G330)</f>
        <v>0</v>
      </c>
      <c r="AF332">
        <f>SUMIF(L7:L330,AF331,G7:G330)</f>
        <v>0</v>
      </c>
      <c r="AG332" t="s">
        <v>180</v>
      </c>
    </row>
    <row r="333" spans="1:60" x14ac:dyDescent="0.2">
      <c r="C333" s="252"/>
      <c r="D333" s="10"/>
      <c r="AG333" t="s">
        <v>181</v>
      </c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ZJI1ScTF5366dUblQ6aR+EUeUySJECF088S8g7XWn5McOsiYh29esQaFyAfSnjcQrMQU+VYGMLq3Kd6Ks464Q==" saltValue="Pdim3sFwiq7oVqeXf1DkWw==" spinCount="100000" sheet="1"/>
  <mergeCells count="128">
    <mergeCell ref="C328:G328"/>
    <mergeCell ref="C330:G330"/>
    <mergeCell ref="C317:G317"/>
    <mergeCell ref="C318:G318"/>
    <mergeCell ref="C320:G320"/>
    <mergeCell ref="C322:G322"/>
    <mergeCell ref="C324:G324"/>
    <mergeCell ref="C326:G326"/>
    <mergeCell ref="C301:G301"/>
    <mergeCell ref="C302:G302"/>
    <mergeCell ref="C305:G305"/>
    <mergeCell ref="C309:G309"/>
    <mergeCell ref="C313:G313"/>
    <mergeCell ref="C315:G315"/>
    <mergeCell ref="C289:G289"/>
    <mergeCell ref="C291:G291"/>
    <mergeCell ref="C293:G293"/>
    <mergeCell ref="C295:G295"/>
    <mergeCell ref="C297:G297"/>
    <mergeCell ref="C299:G299"/>
    <mergeCell ref="C278:G278"/>
    <mergeCell ref="C279:G279"/>
    <mergeCell ref="C280:G280"/>
    <mergeCell ref="C282:G282"/>
    <mergeCell ref="C285:G285"/>
    <mergeCell ref="C287:G287"/>
    <mergeCell ref="C263:G263"/>
    <mergeCell ref="C266:G266"/>
    <mergeCell ref="C268:G268"/>
    <mergeCell ref="C272:G272"/>
    <mergeCell ref="C274:G274"/>
    <mergeCell ref="C275:G275"/>
    <mergeCell ref="C252:G252"/>
    <mergeCell ref="C254:G254"/>
    <mergeCell ref="C256:G256"/>
    <mergeCell ref="C257:G257"/>
    <mergeCell ref="C260:G260"/>
    <mergeCell ref="C262:G262"/>
    <mergeCell ref="C238:G238"/>
    <mergeCell ref="C242:G242"/>
    <mergeCell ref="C244:G244"/>
    <mergeCell ref="C246:G246"/>
    <mergeCell ref="C248:G248"/>
    <mergeCell ref="C250:G250"/>
    <mergeCell ref="C226:G226"/>
    <mergeCell ref="C228:G228"/>
    <mergeCell ref="C230:G230"/>
    <mergeCell ref="C232:G232"/>
    <mergeCell ref="C234:G234"/>
    <mergeCell ref="C236:G236"/>
    <mergeCell ref="C210:G210"/>
    <mergeCell ref="C213:G213"/>
    <mergeCell ref="C216:G216"/>
    <mergeCell ref="C218:G218"/>
    <mergeCell ref="C221:G221"/>
    <mergeCell ref="C223:G223"/>
    <mergeCell ref="C183:G183"/>
    <mergeCell ref="C191:G191"/>
    <mergeCell ref="C193:G193"/>
    <mergeCell ref="C196:G196"/>
    <mergeCell ref="C205:G205"/>
    <mergeCell ref="C207:G207"/>
    <mergeCell ref="C159:G159"/>
    <mergeCell ref="C165:G165"/>
    <mergeCell ref="C168:G168"/>
    <mergeCell ref="C172:G172"/>
    <mergeCell ref="C175:G175"/>
    <mergeCell ref="C180:G180"/>
    <mergeCell ref="C145:G145"/>
    <mergeCell ref="C146:G146"/>
    <mergeCell ref="C148:G148"/>
    <mergeCell ref="C150:G150"/>
    <mergeCell ref="C152:G152"/>
    <mergeCell ref="C155:G155"/>
    <mergeCell ref="C126:G126"/>
    <mergeCell ref="C128:G128"/>
    <mergeCell ref="C130:G130"/>
    <mergeCell ref="C133:G133"/>
    <mergeCell ref="C137:G137"/>
    <mergeCell ref="C143:G143"/>
    <mergeCell ref="C111:G111"/>
    <mergeCell ref="C115:G115"/>
    <mergeCell ref="C118:G118"/>
    <mergeCell ref="C119:G119"/>
    <mergeCell ref="C122:G122"/>
    <mergeCell ref="C123:G123"/>
    <mergeCell ref="C92:G92"/>
    <mergeCell ref="C96:G96"/>
    <mergeCell ref="C98:G98"/>
    <mergeCell ref="C99:G99"/>
    <mergeCell ref="C103:G103"/>
    <mergeCell ref="C109:G109"/>
    <mergeCell ref="C73:G73"/>
    <mergeCell ref="C75:G75"/>
    <mergeCell ref="C78:G78"/>
    <mergeCell ref="C81:G81"/>
    <mergeCell ref="C85:G85"/>
    <mergeCell ref="C90:G90"/>
    <mergeCell ref="C59:G59"/>
    <mergeCell ref="C61:G61"/>
    <mergeCell ref="C64:G64"/>
    <mergeCell ref="C66:G66"/>
    <mergeCell ref="C68:G68"/>
    <mergeCell ref="C70:G70"/>
    <mergeCell ref="C46:G46"/>
    <mergeCell ref="C47:G47"/>
    <mergeCell ref="C49:G49"/>
    <mergeCell ref="C51:G51"/>
    <mergeCell ref="C54:G54"/>
    <mergeCell ref="C56:G56"/>
    <mergeCell ref="C30:G30"/>
    <mergeCell ref="C31:G31"/>
    <mergeCell ref="C34:G34"/>
    <mergeCell ref="C37:G37"/>
    <mergeCell ref="C42:G42"/>
    <mergeCell ref="C44:G44"/>
    <mergeCell ref="C15:G15"/>
    <mergeCell ref="C18:G18"/>
    <mergeCell ref="C20:G20"/>
    <mergeCell ref="C23:G23"/>
    <mergeCell ref="C25:G25"/>
    <mergeCell ref="C28:G28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60ED8-1EAC-4CC2-A083-4C2D39B28D4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123</v>
      </c>
      <c r="B1" s="198"/>
      <c r="C1" s="198"/>
      <c r="D1" s="198"/>
      <c r="E1" s="198"/>
      <c r="F1" s="198"/>
      <c r="G1" s="198"/>
      <c r="AG1" t="s">
        <v>124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125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125</v>
      </c>
      <c r="AG3" t="s">
        <v>126</v>
      </c>
    </row>
    <row r="4" spans="1:60" ht="24.95" customHeight="1" x14ac:dyDescent="0.2">
      <c r="A4" s="203" t="s">
        <v>9</v>
      </c>
      <c r="B4" s="204" t="s">
        <v>56</v>
      </c>
      <c r="C4" s="205" t="s">
        <v>57</v>
      </c>
      <c r="D4" s="206"/>
      <c r="E4" s="206"/>
      <c r="F4" s="206"/>
      <c r="G4" s="207"/>
      <c r="AG4" t="s">
        <v>127</v>
      </c>
    </row>
    <row r="5" spans="1:60" x14ac:dyDescent="0.2">
      <c r="D5" s="10"/>
    </row>
    <row r="6" spans="1:60" ht="38.25" x14ac:dyDescent="0.2">
      <c r="A6" s="209" t="s">
        <v>128</v>
      </c>
      <c r="B6" s="211" t="s">
        <v>129</v>
      </c>
      <c r="C6" s="211" t="s">
        <v>130</v>
      </c>
      <c r="D6" s="210" t="s">
        <v>131</v>
      </c>
      <c r="E6" s="209" t="s">
        <v>132</v>
      </c>
      <c r="F6" s="208" t="s">
        <v>133</v>
      </c>
      <c r="G6" s="209" t="s">
        <v>29</v>
      </c>
      <c r="H6" s="212" t="s">
        <v>30</v>
      </c>
      <c r="I6" s="212" t="s">
        <v>134</v>
      </c>
      <c r="J6" s="212" t="s">
        <v>31</v>
      </c>
      <c r="K6" s="212" t="s">
        <v>135</v>
      </c>
      <c r="L6" s="212" t="s">
        <v>136</v>
      </c>
      <c r="M6" s="212" t="s">
        <v>137</v>
      </c>
      <c r="N6" s="212" t="s">
        <v>138</v>
      </c>
      <c r="O6" s="212" t="s">
        <v>139</v>
      </c>
      <c r="P6" s="212" t="s">
        <v>140</v>
      </c>
      <c r="Q6" s="212" t="s">
        <v>141</v>
      </c>
      <c r="R6" s="212" t="s">
        <v>142</v>
      </c>
      <c r="S6" s="212" t="s">
        <v>143</v>
      </c>
      <c r="T6" s="212" t="s">
        <v>144</v>
      </c>
      <c r="U6" s="212" t="s">
        <v>145</v>
      </c>
      <c r="V6" s="212" t="s">
        <v>146</v>
      </c>
      <c r="W6" s="212" t="s">
        <v>147</v>
      </c>
      <c r="X6" s="212" t="s">
        <v>148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149</v>
      </c>
      <c r="B8" s="227" t="s">
        <v>72</v>
      </c>
      <c r="C8" s="245" t="s">
        <v>74</v>
      </c>
      <c r="D8" s="228"/>
      <c r="E8" s="229"/>
      <c r="F8" s="230"/>
      <c r="G8" s="230">
        <f>SUMIF(AG9:AG26,"&lt;&gt;NOR",G9:G26)</f>
        <v>0</v>
      </c>
      <c r="H8" s="230"/>
      <c r="I8" s="230">
        <f>SUM(I9:I26)</f>
        <v>0</v>
      </c>
      <c r="J8" s="230"/>
      <c r="K8" s="230">
        <f>SUM(K9:K26)</f>
        <v>0</v>
      </c>
      <c r="L8" s="230"/>
      <c r="M8" s="230">
        <f>SUM(M9:M26)</f>
        <v>0</v>
      </c>
      <c r="N8" s="230"/>
      <c r="O8" s="230">
        <f>SUM(O9:O26)</f>
        <v>7.0000000000000007E-2</v>
      </c>
      <c r="P8" s="230"/>
      <c r="Q8" s="230">
        <f>SUM(Q9:Q26)</f>
        <v>0</v>
      </c>
      <c r="R8" s="230"/>
      <c r="S8" s="230"/>
      <c r="T8" s="231"/>
      <c r="U8" s="225"/>
      <c r="V8" s="225">
        <f>SUM(V9:V26)</f>
        <v>60.89</v>
      </c>
      <c r="W8" s="225"/>
      <c r="X8" s="225"/>
      <c r="AG8" t="s">
        <v>150</v>
      </c>
    </row>
    <row r="9" spans="1:60" outlineLevel="1" x14ac:dyDescent="0.2">
      <c r="A9" s="232">
        <v>1</v>
      </c>
      <c r="B9" s="233" t="s">
        <v>323</v>
      </c>
      <c r="C9" s="246" t="s">
        <v>324</v>
      </c>
      <c r="D9" s="234" t="s">
        <v>206</v>
      </c>
      <c r="E9" s="235">
        <v>110.4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1.0000000000000001E-5</v>
      </c>
      <c r="O9" s="237">
        <f>ROUND(E9*N9,2)</f>
        <v>0</v>
      </c>
      <c r="P9" s="237">
        <v>0</v>
      </c>
      <c r="Q9" s="237">
        <f>ROUND(E9*P9,2)</f>
        <v>0</v>
      </c>
      <c r="R9" s="237" t="s">
        <v>270</v>
      </c>
      <c r="S9" s="237" t="s">
        <v>154</v>
      </c>
      <c r="T9" s="238" t="s">
        <v>154</v>
      </c>
      <c r="U9" s="223">
        <v>0</v>
      </c>
      <c r="V9" s="223">
        <f>ROUND(E9*U9,2)</f>
        <v>0</v>
      </c>
      <c r="W9" s="223"/>
      <c r="X9" s="223" t="s">
        <v>186</v>
      </c>
      <c r="Y9" s="213"/>
      <c r="Z9" s="213"/>
      <c r="AA9" s="213"/>
      <c r="AB9" s="213"/>
      <c r="AC9" s="213"/>
      <c r="AD9" s="213"/>
      <c r="AE9" s="213"/>
      <c r="AF9" s="213"/>
      <c r="AG9" s="213" t="s">
        <v>325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7" t="s">
        <v>839</v>
      </c>
      <c r="D10" s="253"/>
      <c r="E10" s="254">
        <v>110.4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209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49"/>
      <c r="D11" s="243"/>
      <c r="E11" s="243"/>
      <c r="F11" s="243"/>
      <c r="G11" s="24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163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33.75" outlineLevel="1" x14ac:dyDescent="0.2">
      <c r="A12" s="232">
        <v>2</v>
      </c>
      <c r="B12" s="233" t="s">
        <v>326</v>
      </c>
      <c r="C12" s="246" t="s">
        <v>327</v>
      </c>
      <c r="D12" s="234" t="s">
        <v>206</v>
      </c>
      <c r="E12" s="235">
        <v>110.4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7">
        <v>1.3999999999999999E-4</v>
      </c>
      <c r="O12" s="237">
        <f>ROUND(E12*N12,2)</f>
        <v>0.02</v>
      </c>
      <c r="P12" s="237">
        <v>0</v>
      </c>
      <c r="Q12" s="237">
        <f>ROUND(E12*P12,2)</f>
        <v>0</v>
      </c>
      <c r="R12" s="237" t="s">
        <v>270</v>
      </c>
      <c r="S12" s="237" t="s">
        <v>154</v>
      </c>
      <c r="T12" s="238" t="s">
        <v>154</v>
      </c>
      <c r="U12" s="223">
        <v>0</v>
      </c>
      <c r="V12" s="223">
        <f>ROUND(E12*U12,2)</f>
        <v>0</v>
      </c>
      <c r="W12" s="223"/>
      <c r="X12" s="223" t="s">
        <v>186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325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7" t="s">
        <v>839</v>
      </c>
      <c r="D13" s="253"/>
      <c r="E13" s="254">
        <v>110.4</v>
      </c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209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49"/>
      <c r="D14" s="243"/>
      <c r="E14" s="243"/>
      <c r="F14" s="243"/>
      <c r="G14" s="24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163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32">
        <v>3</v>
      </c>
      <c r="B15" s="233" t="s">
        <v>840</v>
      </c>
      <c r="C15" s="246" t="s">
        <v>841</v>
      </c>
      <c r="D15" s="234" t="s">
        <v>206</v>
      </c>
      <c r="E15" s="235">
        <v>110.4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7" t="s">
        <v>270</v>
      </c>
      <c r="S15" s="237" t="s">
        <v>154</v>
      </c>
      <c r="T15" s="238" t="s">
        <v>239</v>
      </c>
      <c r="U15" s="223">
        <v>0.152</v>
      </c>
      <c r="V15" s="223">
        <f>ROUND(E15*U15,2)</f>
        <v>16.78</v>
      </c>
      <c r="W15" s="223"/>
      <c r="X15" s="223" t="s">
        <v>186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325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7" t="s">
        <v>839</v>
      </c>
      <c r="D16" s="253"/>
      <c r="E16" s="254">
        <v>110.4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209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49"/>
      <c r="D17" s="243"/>
      <c r="E17" s="243"/>
      <c r="F17" s="243"/>
      <c r="G17" s="24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163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32">
        <v>4</v>
      </c>
      <c r="B18" s="233" t="s">
        <v>343</v>
      </c>
      <c r="C18" s="246" t="s">
        <v>344</v>
      </c>
      <c r="D18" s="234" t="s">
        <v>345</v>
      </c>
      <c r="E18" s="235">
        <v>12.004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7">
        <v>4.3099999999999996E-3</v>
      </c>
      <c r="O18" s="237">
        <f>ROUND(E18*N18,2)</f>
        <v>0.05</v>
      </c>
      <c r="P18" s="237">
        <v>0</v>
      </c>
      <c r="Q18" s="237">
        <f>ROUND(E18*P18,2)</f>
        <v>0</v>
      </c>
      <c r="R18" s="237" t="s">
        <v>251</v>
      </c>
      <c r="S18" s="237" t="s">
        <v>154</v>
      </c>
      <c r="T18" s="238" t="s">
        <v>155</v>
      </c>
      <c r="U18" s="223">
        <v>0.18</v>
      </c>
      <c r="V18" s="223">
        <f>ROUND(E18*U18,2)</f>
        <v>2.16</v>
      </c>
      <c r="W18" s="223"/>
      <c r="X18" s="223" t="s">
        <v>186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187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47" t="s">
        <v>346</v>
      </c>
      <c r="D19" s="240"/>
      <c r="E19" s="240"/>
      <c r="F19" s="240"/>
      <c r="G19" s="240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159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7" t="s">
        <v>842</v>
      </c>
      <c r="D20" s="253"/>
      <c r="E20" s="254">
        <v>12.004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209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49"/>
      <c r="D21" s="243"/>
      <c r="E21" s="243"/>
      <c r="F21" s="243"/>
      <c r="G21" s="24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163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2">
        <v>5</v>
      </c>
      <c r="B22" s="233" t="s">
        <v>684</v>
      </c>
      <c r="C22" s="246" t="s">
        <v>685</v>
      </c>
      <c r="D22" s="234" t="s">
        <v>206</v>
      </c>
      <c r="E22" s="235">
        <v>110.4</v>
      </c>
      <c r="F22" s="236"/>
      <c r="G22" s="237">
        <f>ROUND(E22*F22,2)</f>
        <v>0</v>
      </c>
      <c r="H22" s="236"/>
      <c r="I22" s="237">
        <f>ROUND(E22*H22,2)</f>
        <v>0</v>
      </c>
      <c r="J22" s="236"/>
      <c r="K22" s="237">
        <f>ROUND(E22*J22,2)</f>
        <v>0</v>
      </c>
      <c r="L22" s="237">
        <v>21</v>
      </c>
      <c r="M22" s="237">
        <f>G22*(1+L22/100)</f>
        <v>0</v>
      </c>
      <c r="N22" s="237">
        <v>0</v>
      </c>
      <c r="O22" s="237">
        <f>ROUND(E22*N22,2)</f>
        <v>0</v>
      </c>
      <c r="P22" s="237">
        <v>0</v>
      </c>
      <c r="Q22" s="237">
        <f>ROUND(E22*P22,2)</f>
        <v>0</v>
      </c>
      <c r="R22" s="237" t="s">
        <v>686</v>
      </c>
      <c r="S22" s="237" t="s">
        <v>154</v>
      </c>
      <c r="T22" s="238" t="s">
        <v>154</v>
      </c>
      <c r="U22" s="223">
        <v>0.38</v>
      </c>
      <c r="V22" s="223">
        <f>ROUND(E22*U22,2)</f>
        <v>41.95</v>
      </c>
      <c r="W22" s="223"/>
      <c r="X22" s="223" t="s">
        <v>186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187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58" t="s">
        <v>687</v>
      </c>
      <c r="D23" s="255"/>
      <c r="E23" s="255"/>
      <c r="F23" s="255"/>
      <c r="G23" s="255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234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48" t="s">
        <v>688</v>
      </c>
      <c r="D24" s="241"/>
      <c r="E24" s="241"/>
      <c r="F24" s="241"/>
      <c r="G24" s="241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159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7" t="s">
        <v>839</v>
      </c>
      <c r="D25" s="253"/>
      <c r="E25" s="254">
        <v>110.4</v>
      </c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209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49"/>
      <c r="D26" s="243"/>
      <c r="E26" s="243"/>
      <c r="F26" s="243"/>
      <c r="G26" s="24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163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x14ac:dyDescent="0.2">
      <c r="A27" s="226" t="s">
        <v>149</v>
      </c>
      <c r="B27" s="227" t="s">
        <v>77</v>
      </c>
      <c r="C27" s="245" t="s">
        <v>78</v>
      </c>
      <c r="D27" s="228"/>
      <c r="E27" s="229"/>
      <c r="F27" s="230"/>
      <c r="G27" s="230">
        <f>SUMIF(AG28:AG36,"&lt;&gt;NOR",G28:G36)</f>
        <v>0</v>
      </c>
      <c r="H27" s="230"/>
      <c r="I27" s="230">
        <f>SUM(I28:I36)</f>
        <v>0</v>
      </c>
      <c r="J27" s="230"/>
      <c r="K27" s="230">
        <f>SUM(K28:K36)</f>
        <v>0</v>
      </c>
      <c r="L27" s="230"/>
      <c r="M27" s="230">
        <f>SUM(M28:M36)</f>
        <v>0</v>
      </c>
      <c r="N27" s="230"/>
      <c r="O27" s="230">
        <f>SUM(O28:O36)</f>
        <v>0.04</v>
      </c>
      <c r="P27" s="230"/>
      <c r="Q27" s="230">
        <f>SUM(Q28:Q36)</f>
        <v>0</v>
      </c>
      <c r="R27" s="230"/>
      <c r="S27" s="230"/>
      <c r="T27" s="231"/>
      <c r="U27" s="225"/>
      <c r="V27" s="225">
        <f>SUM(V28:V36)</f>
        <v>1.93</v>
      </c>
      <c r="W27" s="225"/>
      <c r="X27" s="225"/>
      <c r="AG27" t="s">
        <v>150</v>
      </c>
    </row>
    <row r="28" spans="1:60" ht="22.5" outlineLevel="1" x14ac:dyDescent="0.2">
      <c r="A28" s="232">
        <v>6</v>
      </c>
      <c r="B28" s="233" t="s">
        <v>385</v>
      </c>
      <c r="C28" s="246" t="s">
        <v>386</v>
      </c>
      <c r="D28" s="234" t="s">
        <v>250</v>
      </c>
      <c r="E28" s="235">
        <v>1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4.3479999999999998E-2</v>
      </c>
      <c r="O28" s="237">
        <f>ROUND(E28*N28,2)</f>
        <v>0.04</v>
      </c>
      <c r="P28" s="237">
        <v>0</v>
      </c>
      <c r="Q28" s="237">
        <f>ROUND(E28*P28,2)</f>
        <v>0</v>
      </c>
      <c r="R28" s="237" t="s">
        <v>270</v>
      </c>
      <c r="S28" s="237" t="s">
        <v>154</v>
      </c>
      <c r="T28" s="238" t="s">
        <v>155</v>
      </c>
      <c r="U28" s="223">
        <v>1.17</v>
      </c>
      <c r="V28" s="223">
        <f>ROUND(E28*U28,2)</f>
        <v>1.17</v>
      </c>
      <c r="W28" s="223"/>
      <c r="X28" s="223" t="s">
        <v>186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187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8" t="s">
        <v>387</v>
      </c>
      <c r="D29" s="255"/>
      <c r="E29" s="255"/>
      <c r="F29" s="255"/>
      <c r="G29" s="255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234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49"/>
      <c r="D30" s="243"/>
      <c r="E30" s="243"/>
      <c r="F30" s="243"/>
      <c r="G30" s="24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163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2">
        <v>7</v>
      </c>
      <c r="B31" s="233" t="s">
        <v>843</v>
      </c>
      <c r="C31" s="246" t="s">
        <v>844</v>
      </c>
      <c r="D31" s="234" t="s">
        <v>345</v>
      </c>
      <c r="E31" s="235">
        <v>3.7993999999999999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1E-4</v>
      </c>
      <c r="O31" s="237">
        <f>ROUND(E31*N31,2)</f>
        <v>0</v>
      </c>
      <c r="P31" s="237">
        <v>0</v>
      </c>
      <c r="Q31" s="237">
        <f>ROUND(E31*P31,2)</f>
        <v>0</v>
      </c>
      <c r="R31" s="237" t="s">
        <v>270</v>
      </c>
      <c r="S31" s="237" t="s">
        <v>154</v>
      </c>
      <c r="T31" s="238" t="s">
        <v>155</v>
      </c>
      <c r="U31" s="223">
        <v>0.2</v>
      </c>
      <c r="V31" s="223">
        <f>ROUND(E31*U31,2)</f>
        <v>0.76</v>
      </c>
      <c r="W31" s="223"/>
      <c r="X31" s="223" t="s">
        <v>186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371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47" t="s">
        <v>845</v>
      </c>
      <c r="D32" s="240"/>
      <c r="E32" s="240"/>
      <c r="F32" s="240"/>
      <c r="G32" s="240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159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39" t="str">
        <f>C32</f>
        <v>včetně osazení okenních a dveřních křídel a seřízení, včetně použití systémové pěny u požárních výrobků a uzávěrů</v>
      </c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7" t="s">
        <v>846</v>
      </c>
      <c r="D33" s="253"/>
      <c r="E33" s="254">
        <v>3.7993999999999999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209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49"/>
      <c r="D34" s="243"/>
      <c r="E34" s="243"/>
      <c r="F34" s="243"/>
      <c r="G34" s="24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163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2">
        <v>8</v>
      </c>
      <c r="B35" s="233" t="s">
        <v>847</v>
      </c>
      <c r="C35" s="246" t="s">
        <v>848</v>
      </c>
      <c r="D35" s="234" t="s">
        <v>250</v>
      </c>
      <c r="E35" s="235">
        <v>2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9.6000000000000002E-4</v>
      </c>
      <c r="O35" s="237">
        <f>ROUND(E35*N35,2)</f>
        <v>0</v>
      </c>
      <c r="P35" s="237">
        <v>0</v>
      </c>
      <c r="Q35" s="237">
        <f>ROUND(E35*P35,2)</f>
        <v>0</v>
      </c>
      <c r="R35" s="237"/>
      <c r="S35" s="237" t="s">
        <v>185</v>
      </c>
      <c r="T35" s="238" t="s">
        <v>155</v>
      </c>
      <c r="U35" s="223">
        <v>0</v>
      </c>
      <c r="V35" s="223">
        <f>ROUND(E35*U35,2)</f>
        <v>0</v>
      </c>
      <c r="W35" s="223"/>
      <c r="X35" s="223" t="s">
        <v>186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371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9"/>
      <c r="D36" s="256"/>
      <c r="E36" s="256"/>
      <c r="F36" s="256"/>
      <c r="G36" s="256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163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x14ac:dyDescent="0.2">
      <c r="A37" s="226" t="s">
        <v>149</v>
      </c>
      <c r="B37" s="227" t="s">
        <v>79</v>
      </c>
      <c r="C37" s="245" t="s">
        <v>80</v>
      </c>
      <c r="D37" s="228"/>
      <c r="E37" s="229"/>
      <c r="F37" s="230"/>
      <c r="G37" s="230">
        <f>SUMIF(AG38:AG63,"&lt;&gt;NOR",G38:G63)</f>
        <v>0</v>
      </c>
      <c r="H37" s="230"/>
      <c r="I37" s="230">
        <f>SUM(I38:I63)</f>
        <v>0</v>
      </c>
      <c r="J37" s="230"/>
      <c r="K37" s="230">
        <f>SUM(K38:K63)</f>
        <v>0</v>
      </c>
      <c r="L37" s="230"/>
      <c r="M37" s="230">
        <f>SUM(M38:M63)</f>
        <v>0</v>
      </c>
      <c r="N37" s="230"/>
      <c r="O37" s="230">
        <f>SUM(O38:O63)</f>
        <v>9.379999999999999</v>
      </c>
      <c r="P37" s="230"/>
      <c r="Q37" s="230">
        <f>SUM(Q38:Q63)</f>
        <v>0</v>
      </c>
      <c r="R37" s="230"/>
      <c r="S37" s="230"/>
      <c r="T37" s="231"/>
      <c r="U37" s="225"/>
      <c r="V37" s="225">
        <f>SUM(V38:V63)</f>
        <v>250.75999999999996</v>
      </c>
      <c r="W37" s="225"/>
      <c r="X37" s="225"/>
      <c r="AG37" t="s">
        <v>150</v>
      </c>
    </row>
    <row r="38" spans="1:60" ht="22.5" outlineLevel="1" x14ac:dyDescent="0.2">
      <c r="A38" s="232">
        <v>9</v>
      </c>
      <c r="B38" s="233" t="s">
        <v>670</v>
      </c>
      <c r="C38" s="246" t="s">
        <v>671</v>
      </c>
      <c r="D38" s="234" t="s">
        <v>206</v>
      </c>
      <c r="E38" s="235">
        <v>29.652000000000001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5.1229999999999998E-2</v>
      </c>
      <c r="O38" s="237">
        <f>ROUND(E38*N38,2)</f>
        <v>1.52</v>
      </c>
      <c r="P38" s="237">
        <v>0</v>
      </c>
      <c r="Q38" s="237">
        <f>ROUND(E38*P38,2)</f>
        <v>0</v>
      </c>
      <c r="R38" s="237" t="s">
        <v>270</v>
      </c>
      <c r="S38" s="237" t="s">
        <v>154</v>
      </c>
      <c r="T38" s="238" t="s">
        <v>154</v>
      </c>
      <c r="U38" s="223">
        <v>0.91</v>
      </c>
      <c r="V38" s="223">
        <f>ROUND(E38*U38,2)</f>
        <v>26.98</v>
      </c>
      <c r="W38" s="223"/>
      <c r="X38" s="223" t="s">
        <v>186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187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8" t="s">
        <v>672</v>
      </c>
      <c r="D39" s="255"/>
      <c r="E39" s="255"/>
      <c r="F39" s="255"/>
      <c r="G39" s="255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234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7" t="s">
        <v>849</v>
      </c>
      <c r="D40" s="253"/>
      <c r="E40" s="254">
        <v>29.652000000000001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209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49"/>
      <c r="D41" s="243"/>
      <c r="E41" s="243"/>
      <c r="F41" s="243"/>
      <c r="G41" s="24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163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32">
        <v>10</v>
      </c>
      <c r="B42" s="233" t="s">
        <v>675</v>
      </c>
      <c r="C42" s="246" t="s">
        <v>676</v>
      </c>
      <c r="D42" s="234" t="s">
        <v>206</v>
      </c>
      <c r="E42" s="235">
        <v>29.652000000000001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7">
        <v>7.2999999999999996E-4</v>
      </c>
      <c r="O42" s="237">
        <f>ROUND(E42*N42,2)</f>
        <v>0.02</v>
      </c>
      <c r="P42" s="237">
        <v>0</v>
      </c>
      <c r="Q42" s="237">
        <f>ROUND(E42*P42,2)</f>
        <v>0</v>
      </c>
      <c r="R42" s="237" t="s">
        <v>270</v>
      </c>
      <c r="S42" s="237" t="s">
        <v>154</v>
      </c>
      <c r="T42" s="238" t="s">
        <v>154</v>
      </c>
      <c r="U42" s="223">
        <v>0.33</v>
      </c>
      <c r="V42" s="223">
        <f>ROUND(E42*U42,2)</f>
        <v>9.7899999999999991</v>
      </c>
      <c r="W42" s="223"/>
      <c r="X42" s="223" t="s">
        <v>186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187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57" t="s">
        <v>849</v>
      </c>
      <c r="D43" s="253"/>
      <c r="E43" s="254">
        <v>29.652000000000001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209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49"/>
      <c r="D44" s="243"/>
      <c r="E44" s="243"/>
      <c r="F44" s="243"/>
      <c r="G44" s="24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163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32">
        <v>11</v>
      </c>
      <c r="B45" s="233" t="s">
        <v>677</v>
      </c>
      <c r="C45" s="246" t="s">
        <v>678</v>
      </c>
      <c r="D45" s="234" t="s">
        <v>206</v>
      </c>
      <c r="E45" s="235">
        <v>59.304000000000002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6.43E-3</v>
      </c>
      <c r="O45" s="237">
        <f>ROUND(E45*N45,2)</f>
        <v>0.38</v>
      </c>
      <c r="P45" s="237">
        <v>0</v>
      </c>
      <c r="Q45" s="237">
        <f>ROUND(E45*P45,2)</f>
        <v>0</v>
      </c>
      <c r="R45" s="237" t="s">
        <v>270</v>
      </c>
      <c r="S45" s="237" t="s">
        <v>679</v>
      </c>
      <c r="T45" s="238" t="s">
        <v>679</v>
      </c>
      <c r="U45" s="223">
        <v>0.12</v>
      </c>
      <c r="V45" s="223">
        <f>ROUND(E45*U45,2)</f>
        <v>7.12</v>
      </c>
      <c r="W45" s="223"/>
      <c r="X45" s="223" t="s">
        <v>186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187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8" t="s">
        <v>680</v>
      </c>
      <c r="D46" s="255"/>
      <c r="E46" s="255"/>
      <c r="F46" s="255"/>
      <c r="G46" s="255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234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39" t="str">
        <f>C46</f>
        <v>vápenocementová štuková plstí hlazená stropů rovných převážně panelových nebo deskových nebo na podkladním pletivu,</v>
      </c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7" t="s">
        <v>850</v>
      </c>
      <c r="D47" s="253"/>
      <c r="E47" s="254">
        <v>59.304000000000002</v>
      </c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209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49"/>
      <c r="D48" s="243"/>
      <c r="E48" s="243"/>
      <c r="F48" s="243"/>
      <c r="G48" s="24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163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2">
        <v>12</v>
      </c>
      <c r="B49" s="233" t="s">
        <v>851</v>
      </c>
      <c r="C49" s="246" t="s">
        <v>852</v>
      </c>
      <c r="D49" s="234" t="s">
        <v>206</v>
      </c>
      <c r="E49" s="235">
        <v>110.4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7">
        <v>4.7660000000000001E-2</v>
      </c>
      <c r="O49" s="237">
        <f>ROUND(E49*N49,2)</f>
        <v>5.26</v>
      </c>
      <c r="P49" s="237">
        <v>0</v>
      </c>
      <c r="Q49" s="237">
        <f>ROUND(E49*P49,2)</f>
        <v>0</v>
      </c>
      <c r="R49" s="237" t="s">
        <v>270</v>
      </c>
      <c r="S49" s="237" t="s">
        <v>154</v>
      </c>
      <c r="T49" s="238" t="s">
        <v>154</v>
      </c>
      <c r="U49" s="223">
        <v>0.84</v>
      </c>
      <c r="V49" s="223">
        <f>ROUND(E49*U49,2)</f>
        <v>92.74</v>
      </c>
      <c r="W49" s="223"/>
      <c r="X49" s="223" t="s">
        <v>186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187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7" t="s">
        <v>839</v>
      </c>
      <c r="D50" s="253"/>
      <c r="E50" s="254">
        <v>110.4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209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49"/>
      <c r="D51" s="243"/>
      <c r="E51" s="243"/>
      <c r="F51" s="243"/>
      <c r="G51" s="24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163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2">
        <v>13</v>
      </c>
      <c r="B52" s="233" t="s">
        <v>394</v>
      </c>
      <c r="C52" s="246" t="s">
        <v>395</v>
      </c>
      <c r="D52" s="234" t="s">
        <v>206</v>
      </c>
      <c r="E52" s="235">
        <v>363.55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7">
        <v>5.9199999999999999E-3</v>
      </c>
      <c r="O52" s="237">
        <f>ROUND(E52*N52,2)</f>
        <v>2.15</v>
      </c>
      <c r="P52" s="237">
        <v>0</v>
      </c>
      <c r="Q52" s="237">
        <f>ROUND(E52*P52,2)</f>
        <v>0</v>
      </c>
      <c r="R52" s="237" t="s">
        <v>207</v>
      </c>
      <c r="S52" s="237" t="s">
        <v>154</v>
      </c>
      <c r="T52" s="238" t="s">
        <v>154</v>
      </c>
      <c r="U52" s="223">
        <v>0.26</v>
      </c>
      <c r="V52" s="223">
        <f>ROUND(E52*U52,2)</f>
        <v>94.52</v>
      </c>
      <c r="W52" s="223"/>
      <c r="X52" s="223" t="s">
        <v>186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187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57" t="s">
        <v>853</v>
      </c>
      <c r="D53" s="253"/>
      <c r="E53" s="254">
        <v>345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209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7" t="s">
        <v>854</v>
      </c>
      <c r="D54" s="253"/>
      <c r="E54" s="254">
        <v>18.55</v>
      </c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3"/>
      <c r="Z54" s="213"/>
      <c r="AA54" s="213"/>
      <c r="AB54" s="213"/>
      <c r="AC54" s="213"/>
      <c r="AD54" s="213"/>
      <c r="AE54" s="213"/>
      <c r="AF54" s="213"/>
      <c r="AG54" s="213" t="s">
        <v>209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49"/>
      <c r="D55" s="243"/>
      <c r="E55" s="243"/>
      <c r="F55" s="243"/>
      <c r="G55" s="24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163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32">
        <v>14</v>
      </c>
      <c r="B56" s="233" t="s">
        <v>603</v>
      </c>
      <c r="C56" s="246" t="s">
        <v>604</v>
      </c>
      <c r="D56" s="234" t="s">
        <v>206</v>
      </c>
      <c r="E56" s="235">
        <v>140.05199999999999</v>
      </c>
      <c r="F56" s="236"/>
      <c r="G56" s="237">
        <f>ROUND(E56*F56,2)</f>
        <v>0</v>
      </c>
      <c r="H56" s="236"/>
      <c r="I56" s="237">
        <f>ROUND(E56*H56,2)</f>
        <v>0</v>
      </c>
      <c r="J56" s="236"/>
      <c r="K56" s="237">
        <f>ROUND(E56*J56,2)</f>
        <v>0</v>
      </c>
      <c r="L56" s="237">
        <v>21</v>
      </c>
      <c r="M56" s="237">
        <f>G56*(1+L56/100)</f>
        <v>0</v>
      </c>
      <c r="N56" s="237">
        <v>5.0000000000000002E-5</v>
      </c>
      <c r="O56" s="237">
        <f>ROUND(E56*N56,2)</f>
        <v>0.01</v>
      </c>
      <c r="P56" s="237">
        <v>0</v>
      </c>
      <c r="Q56" s="237">
        <f>ROUND(E56*P56,2)</f>
        <v>0</v>
      </c>
      <c r="R56" s="237" t="s">
        <v>605</v>
      </c>
      <c r="S56" s="237" t="s">
        <v>154</v>
      </c>
      <c r="T56" s="238" t="s">
        <v>154</v>
      </c>
      <c r="U56" s="223">
        <v>0.03</v>
      </c>
      <c r="V56" s="223">
        <f>ROUND(E56*U56,2)</f>
        <v>4.2</v>
      </c>
      <c r="W56" s="223"/>
      <c r="X56" s="223" t="s">
        <v>186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462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7" t="s">
        <v>849</v>
      </c>
      <c r="D57" s="253"/>
      <c r="E57" s="254">
        <v>29.652000000000001</v>
      </c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3"/>
      <c r="Z57" s="213"/>
      <c r="AA57" s="213"/>
      <c r="AB57" s="213"/>
      <c r="AC57" s="213"/>
      <c r="AD57" s="213"/>
      <c r="AE57" s="213"/>
      <c r="AF57" s="213"/>
      <c r="AG57" s="213" t="s">
        <v>209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57" t="s">
        <v>839</v>
      </c>
      <c r="D58" s="253"/>
      <c r="E58" s="254">
        <v>110.4</v>
      </c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209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49"/>
      <c r="D59" s="243"/>
      <c r="E59" s="243"/>
      <c r="F59" s="243"/>
      <c r="G59" s="24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163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32">
        <v>15</v>
      </c>
      <c r="B60" s="233" t="s">
        <v>609</v>
      </c>
      <c r="C60" s="246" t="s">
        <v>610</v>
      </c>
      <c r="D60" s="234" t="s">
        <v>206</v>
      </c>
      <c r="E60" s="235">
        <v>140.05199999999999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3.2000000000000003E-4</v>
      </c>
      <c r="O60" s="237">
        <f>ROUND(E60*N60,2)</f>
        <v>0.04</v>
      </c>
      <c r="P60" s="237">
        <v>0</v>
      </c>
      <c r="Q60" s="237">
        <f>ROUND(E60*P60,2)</f>
        <v>0</v>
      </c>
      <c r="R60" s="237" t="s">
        <v>605</v>
      </c>
      <c r="S60" s="237" t="s">
        <v>154</v>
      </c>
      <c r="T60" s="238" t="s">
        <v>154</v>
      </c>
      <c r="U60" s="223">
        <v>0.11</v>
      </c>
      <c r="V60" s="223">
        <f>ROUND(E60*U60,2)</f>
        <v>15.41</v>
      </c>
      <c r="W60" s="223"/>
      <c r="X60" s="223" t="s">
        <v>186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462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7" t="s">
        <v>849</v>
      </c>
      <c r="D61" s="253"/>
      <c r="E61" s="254">
        <v>29.652000000000001</v>
      </c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3"/>
      <c r="Z61" s="213"/>
      <c r="AA61" s="213"/>
      <c r="AB61" s="213"/>
      <c r="AC61" s="213"/>
      <c r="AD61" s="213"/>
      <c r="AE61" s="213"/>
      <c r="AF61" s="213"/>
      <c r="AG61" s="213" t="s">
        <v>209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7" t="s">
        <v>839</v>
      </c>
      <c r="D62" s="253"/>
      <c r="E62" s="254">
        <v>110.4</v>
      </c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209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49"/>
      <c r="D63" s="243"/>
      <c r="E63" s="243"/>
      <c r="F63" s="243"/>
      <c r="G63" s="24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3"/>
      <c r="Z63" s="213"/>
      <c r="AA63" s="213"/>
      <c r="AB63" s="213"/>
      <c r="AC63" s="213"/>
      <c r="AD63" s="213"/>
      <c r="AE63" s="213"/>
      <c r="AF63" s="213"/>
      <c r="AG63" s="213" t="s">
        <v>163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x14ac:dyDescent="0.2">
      <c r="A64" s="226" t="s">
        <v>149</v>
      </c>
      <c r="B64" s="227" t="s">
        <v>81</v>
      </c>
      <c r="C64" s="245" t="s">
        <v>82</v>
      </c>
      <c r="D64" s="228"/>
      <c r="E64" s="229"/>
      <c r="F64" s="230"/>
      <c r="G64" s="230">
        <f>SUMIF(AG65:AG73,"&lt;&gt;NOR",G65:G73)</f>
        <v>0</v>
      </c>
      <c r="H64" s="230"/>
      <c r="I64" s="230">
        <f>SUM(I65:I73)</f>
        <v>0</v>
      </c>
      <c r="J64" s="230"/>
      <c r="K64" s="230">
        <f>SUM(K65:K73)</f>
        <v>0</v>
      </c>
      <c r="L64" s="230"/>
      <c r="M64" s="230">
        <f>SUM(M65:M73)</f>
        <v>0</v>
      </c>
      <c r="N64" s="230"/>
      <c r="O64" s="230">
        <f>SUM(O65:O73)</f>
        <v>0</v>
      </c>
      <c r="P64" s="230"/>
      <c r="Q64" s="230">
        <f>SUM(Q65:Q73)</f>
        <v>0</v>
      </c>
      <c r="R64" s="230"/>
      <c r="S64" s="230"/>
      <c r="T64" s="231"/>
      <c r="U64" s="225"/>
      <c r="V64" s="225">
        <f>SUM(V65:V73)</f>
        <v>59.4</v>
      </c>
      <c r="W64" s="225"/>
      <c r="X64" s="225"/>
      <c r="AG64" t="s">
        <v>150</v>
      </c>
    </row>
    <row r="65" spans="1:60" ht="56.25" outlineLevel="1" x14ac:dyDescent="0.2">
      <c r="A65" s="232">
        <v>16</v>
      </c>
      <c r="B65" s="233" t="s">
        <v>399</v>
      </c>
      <c r="C65" s="246" t="s">
        <v>400</v>
      </c>
      <c r="D65" s="234" t="s">
        <v>206</v>
      </c>
      <c r="E65" s="235">
        <v>35.799999999999997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7">
        <v>4.0000000000000003E-5</v>
      </c>
      <c r="O65" s="237">
        <f>ROUND(E65*N65,2)</f>
        <v>0</v>
      </c>
      <c r="P65" s="237">
        <v>0</v>
      </c>
      <c r="Q65" s="237">
        <f>ROUND(E65*P65,2)</f>
        <v>0</v>
      </c>
      <c r="R65" s="237" t="s">
        <v>270</v>
      </c>
      <c r="S65" s="237" t="s">
        <v>154</v>
      </c>
      <c r="T65" s="238" t="s">
        <v>154</v>
      </c>
      <c r="U65" s="223">
        <v>0.31</v>
      </c>
      <c r="V65" s="223">
        <f>ROUND(E65*U65,2)</f>
        <v>11.1</v>
      </c>
      <c r="W65" s="223"/>
      <c r="X65" s="223" t="s">
        <v>186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187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47" t="s">
        <v>442</v>
      </c>
      <c r="D66" s="240"/>
      <c r="E66" s="240"/>
      <c r="F66" s="240"/>
      <c r="G66" s="240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159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7" t="s">
        <v>855</v>
      </c>
      <c r="D67" s="253"/>
      <c r="E67" s="254">
        <v>17.25</v>
      </c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3"/>
      <c r="Z67" s="213"/>
      <c r="AA67" s="213"/>
      <c r="AB67" s="213"/>
      <c r="AC67" s="213"/>
      <c r="AD67" s="213"/>
      <c r="AE67" s="213"/>
      <c r="AF67" s="213"/>
      <c r="AG67" s="213" t="s">
        <v>209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7" t="s">
        <v>856</v>
      </c>
      <c r="D68" s="253"/>
      <c r="E68" s="254">
        <v>10.64</v>
      </c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209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7" t="s">
        <v>857</v>
      </c>
      <c r="D69" s="253"/>
      <c r="E69" s="254">
        <v>7.91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209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49"/>
      <c r="D70" s="243"/>
      <c r="E70" s="243"/>
      <c r="F70" s="243"/>
      <c r="G70" s="24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3"/>
      <c r="Z70" s="213"/>
      <c r="AA70" s="213"/>
      <c r="AB70" s="213"/>
      <c r="AC70" s="213"/>
      <c r="AD70" s="213"/>
      <c r="AE70" s="213"/>
      <c r="AF70" s="213"/>
      <c r="AG70" s="213" t="s">
        <v>163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2">
        <v>17</v>
      </c>
      <c r="B71" s="233" t="s">
        <v>213</v>
      </c>
      <c r="C71" s="246" t="s">
        <v>214</v>
      </c>
      <c r="D71" s="234" t="s">
        <v>206</v>
      </c>
      <c r="E71" s="235">
        <v>345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21</v>
      </c>
      <c r="M71" s="237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7"/>
      <c r="S71" s="237" t="s">
        <v>185</v>
      </c>
      <c r="T71" s="238" t="s">
        <v>154</v>
      </c>
      <c r="U71" s="223">
        <v>0.14000000000000001</v>
      </c>
      <c r="V71" s="223">
        <f>ROUND(E71*U71,2)</f>
        <v>48.3</v>
      </c>
      <c r="W71" s="223"/>
      <c r="X71" s="223" t="s">
        <v>186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187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7" t="s">
        <v>858</v>
      </c>
      <c r="D72" s="253"/>
      <c r="E72" s="254">
        <v>345</v>
      </c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209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49"/>
      <c r="D73" s="243"/>
      <c r="E73" s="243"/>
      <c r="F73" s="243"/>
      <c r="G73" s="24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3"/>
      <c r="Z73" s="213"/>
      <c r="AA73" s="213"/>
      <c r="AB73" s="213"/>
      <c r="AC73" s="213"/>
      <c r="AD73" s="213"/>
      <c r="AE73" s="213"/>
      <c r="AF73" s="213"/>
      <c r="AG73" s="213" t="s">
        <v>163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x14ac:dyDescent="0.2">
      <c r="A74" s="226" t="s">
        <v>149</v>
      </c>
      <c r="B74" s="227" t="s">
        <v>83</v>
      </c>
      <c r="C74" s="245" t="s">
        <v>84</v>
      </c>
      <c r="D74" s="228"/>
      <c r="E74" s="229"/>
      <c r="F74" s="230"/>
      <c r="G74" s="230">
        <f>SUMIF(AG75:AG87,"&lt;&gt;NOR",G75:G87)</f>
        <v>0</v>
      </c>
      <c r="H74" s="230"/>
      <c r="I74" s="230">
        <f>SUM(I75:I87)</f>
        <v>0</v>
      </c>
      <c r="J74" s="230"/>
      <c r="K74" s="230">
        <f>SUM(K75:K87)</f>
        <v>0</v>
      </c>
      <c r="L74" s="230"/>
      <c r="M74" s="230">
        <f>SUM(M75:M87)</f>
        <v>0</v>
      </c>
      <c r="N74" s="230"/>
      <c r="O74" s="230">
        <f>SUM(O75:O87)</f>
        <v>0</v>
      </c>
      <c r="P74" s="230"/>
      <c r="Q74" s="230">
        <f>SUM(Q75:Q87)</f>
        <v>0.12</v>
      </c>
      <c r="R74" s="230"/>
      <c r="S74" s="230"/>
      <c r="T74" s="231"/>
      <c r="U74" s="225"/>
      <c r="V74" s="225">
        <f>SUM(V75:V87)</f>
        <v>1.38</v>
      </c>
      <c r="W74" s="225"/>
      <c r="X74" s="225"/>
      <c r="AG74" t="s">
        <v>150</v>
      </c>
    </row>
    <row r="75" spans="1:60" outlineLevel="1" x14ac:dyDescent="0.2">
      <c r="A75" s="232">
        <v>18</v>
      </c>
      <c r="B75" s="233" t="s">
        <v>412</v>
      </c>
      <c r="C75" s="246" t="s">
        <v>413</v>
      </c>
      <c r="D75" s="234" t="s">
        <v>250</v>
      </c>
      <c r="E75" s="235">
        <v>1</v>
      </c>
      <c r="F75" s="236"/>
      <c r="G75" s="237">
        <f>ROUND(E75*F75,2)</f>
        <v>0</v>
      </c>
      <c r="H75" s="236"/>
      <c r="I75" s="237">
        <f>ROUND(E75*H75,2)</f>
        <v>0</v>
      </c>
      <c r="J75" s="236"/>
      <c r="K75" s="237">
        <f>ROUND(E75*J75,2)</f>
        <v>0</v>
      </c>
      <c r="L75" s="237">
        <v>21</v>
      </c>
      <c r="M75" s="237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37" t="s">
        <v>221</v>
      </c>
      <c r="S75" s="237" t="s">
        <v>154</v>
      </c>
      <c r="T75" s="238" t="s">
        <v>155</v>
      </c>
      <c r="U75" s="223">
        <v>0.03</v>
      </c>
      <c r="V75" s="223">
        <f>ROUND(E75*U75,2)</f>
        <v>0.03</v>
      </c>
      <c r="W75" s="223"/>
      <c r="X75" s="223" t="s">
        <v>186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187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8" t="s">
        <v>414</v>
      </c>
      <c r="D76" s="255"/>
      <c r="E76" s="255"/>
      <c r="F76" s="255"/>
      <c r="G76" s="255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3"/>
      <c r="Z76" s="213"/>
      <c r="AA76" s="213"/>
      <c r="AB76" s="213"/>
      <c r="AC76" s="213"/>
      <c r="AD76" s="213"/>
      <c r="AE76" s="213"/>
      <c r="AF76" s="213"/>
      <c r="AG76" s="213" t="s">
        <v>234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49"/>
      <c r="D77" s="243"/>
      <c r="E77" s="243"/>
      <c r="F77" s="243"/>
      <c r="G77" s="24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163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2">
        <v>19</v>
      </c>
      <c r="B78" s="233" t="s">
        <v>422</v>
      </c>
      <c r="C78" s="246" t="s">
        <v>423</v>
      </c>
      <c r="D78" s="234" t="s">
        <v>206</v>
      </c>
      <c r="E78" s="235">
        <v>1.21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7">
        <v>9.2000000000000003E-4</v>
      </c>
      <c r="O78" s="237">
        <f>ROUND(E78*N78,2)</f>
        <v>0</v>
      </c>
      <c r="P78" s="237">
        <v>2.7E-2</v>
      </c>
      <c r="Q78" s="237">
        <f>ROUND(E78*P78,2)</f>
        <v>0.03</v>
      </c>
      <c r="R78" s="237" t="s">
        <v>221</v>
      </c>
      <c r="S78" s="237" t="s">
        <v>154</v>
      </c>
      <c r="T78" s="238" t="s">
        <v>155</v>
      </c>
      <c r="U78" s="223">
        <v>0.26300000000000001</v>
      </c>
      <c r="V78" s="223">
        <f>ROUND(E78*U78,2)</f>
        <v>0.32</v>
      </c>
      <c r="W78" s="223"/>
      <c r="X78" s="223" t="s">
        <v>186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187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8" t="s">
        <v>424</v>
      </c>
      <c r="D79" s="255"/>
      <c r="E79" s="255"/>
      <c r="F79" s="255"/>
      <c r="G79" s="255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3"/>
      <c r="Z79" s="213"/>
      <c r="AA79" s="213"/>
      <c r="AB79" s="213"/>
      <c r="AC79" s="213"/>
      <c r="AD79" s="213"/>
      <c r="AE79" s="213"/>
      <c r="AF79" s="213"/>
      <c r="AG79" s="213" t="s">
        <v>234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7" t="s">
        <v>859</v>
      </c>
      <c r="D80" s="253"/>
      <c r="E80" s="254">
        <v>1.21</v>
      </c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3"/>
      <c r="Z80" s="213"/>
      <c r="AA80" s="213"/>
      <c r="AB80" s="213"/>
      <c r="AC80" s="213"/>
      <c r="AD80" s="213"/>
      <c r="AE80" s="213"/>
      <c r="AF80" s="213"/>
      <c r="AG80" s="213" t="s">
        <v>209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49"/>
      <c r="D81" s="243"/>
      <c r="E81" s="243"/>
      <c r="F81" s="243"/>
      <c r="G81" s="24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3"/>
      <c r="Z81" s="213"/>
      <c r="AA81" s="213"/>
      <c r="AB81" s="213"/>
      <c r="AC81" s="213"/>
      <c r="AD81" s="213"/>
      <c r="AE81" s="213"/>
      <c r="AF81" s="213"/>
      <c r="AG81" s="213" t="s">
        <v>163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32">
        <v>20</v>
      </c>
      <c r="B82" s="233" t="s">
        <v>860</v>
      </c>
      <c r="C82" s="246" t="s">
        <v>861</v>
      </c>
      <c r="D82" s="234" t="s">
        <v>250</v>
      </c>
      <c r="E82" s="235">
        <v>2</v>
      </c>
      <c r="F82" s="236"/>
      <c r="G82" s="237">
        <f>ROUND(E82*F82,2)</f>
        <v>0</v>
      </c>
      <c r="H82" s="236"/>
      <c r="I82" s="237">
        <f>ROUND(E82*H82,2)</f>
        <v>0</v>
      </c>
      <c r="J82" s="236"/>
      <c r="K82" s="237">
        <f>ROUND(E82*J82,2)</f>
        <v>0</v>
      </c>
      <c r="L82" s="237">
        <v>21</v>
      </c>
      <c r="M82" s="237">
        <f>G82*(1+L82/100)</f>
        <v>0</v>
      </c>
      <c r="N82" s="237">
        <v>0</v>
      </c>
      <c r="O82" s="237">
        <f>ROUND(E82*N82,2)</f>
        <v>0</v>
      </c>
      <c r="P82" s="237">
        <v>0</v>
      </c>
      <c r="Q82" s="237">
        <f>ROUND(E82*P82,2)</f>
        <v>0</v>
      </c>
      <c r="R82" s="237" t="s">
        <v>221</v>
      </c>
      <c r="S82" s="237" t="s">
        <v>154</v>
      </c>
      <c r="T82" s="238" t="s">
        <v>155</v>
      </c>
      <c r="U82" s="223">
        <v>0.09</v>
      </c>
      <c r="V82" s="223">
        <f>ROUND(E82*U82,2)</f>
        <v>0.18</v>
      </c>
      <c r="W82" s="223"/>
      <c r="X82" s="223" t="s">
        <v>186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187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8" t="s">
        <v>428</v>
      </c>
      <c r="D83" s="255"/>
      <c r="E83" s="255"/>
      <c r="F83" s="255"/>
      <c r="G83" s="255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3"/>
      <c r="Z83" s="213"/>
      <c r="AA83" s="213"/>
      <c r="AB83" s="213"/>
      <c r="AC83" s="213"/>
      <c r="AD83" s="213"/>
      <c r="AE83" s="213"/>
      <c r="AF83" s="213"/>
      <c r="AG83" s="213" t="s">
        <v>234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49"/>
      <c r="D84" s="243"/>
      <c r="E84" s="243"/>
      <c r="F84" s="243"/>
      <c r="G84" s="24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3"/>
      <c r="Z84" s="213"/>
      <c r="AA84" s="213"/>
      <c r="AB84" s="213"/>
      <c r="AC84" s="213"/>
      <c r="AD84" s="213"/>
      <c r="AE84" s="213"/>
      <c r="AF84" s="213"/>
      <c r="AG84" s="213" t="s">
        <v>163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33.75" outlineLevel="1" x14ac:dyDescent="0.2">
      <c r="A85" s="232">
        <v>21</v>
      </c>
      <c r="B85" s="233" t="s">
        <v>862</v>
      </c>
      <c r="C85" s="246" t="s">
        <v>863</v>
      </c>
      <c r="D85" s="234" t="s">
        <v>206</v>
      </c>
      <c r="E85" s="235">
        <v>2.5874999999999999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21</v>
      </c>
      <c r="M85" s="237">
        <f>G85*(1+L85/100)</f>
        <v>0</v>
      </c>
      <c r="N85" s="237">
        <v>6.8999999999999997E-4</v>
      </c>
      <c r="O85" s="237">
        <f>ROUND(E85*N85,2)</f>
        <v>0</v>
      </c>
      <c r="P85" s="237">
        <v>3.4000000000000002E-2</v>
      </c>
      <c r="Q85" s="237">
        <f>ROUND(E85*P85,2)</f>
        <v>0.09</v>
      </c>
      <c r="R85" s="237" t="s">
        <v>221</v>
      </c>
      <c r="S85" s="237" t="s">
        <v>154</v>
      </c>
      <c r="T85" s="238" t="s">
        <v>155</v>
      </c>
      <c r="U85" s="223">
        <v>0.32700000000000001</v>
      </c>
      <c r="V85" s="223">
        <f>ROUND(E85*U85,2)</f>
        <v>0.85</v>
      </c>
      <c r="W85" s="223"/>
      <c r="X85" s="223" t="s">
        <v>186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187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57" t="s">
        <v>864</v>
      </c>
      <c r="D86" s="253"/>
      <c r="E86" s="254">
        <v>2.5874999999999999</v>
      </c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3"/>
      <c r="Z86" s="213"/>
      <c r="AA86" s="213"/>
      <c r="AB86" s="213"/>
      <c r="AC86" s="213"/>
      <c r="AD86" s="213"/>
      <c r="AE86" s="213"/>
      <c r="AF86" s="213"/>
      <c r="AG86" s="213" t="s">
        <v>209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49"/>
      <c r="D87" s="243"/>
      <c r="E87" s="243"/>
      <c r="F87" s="243"/>
      <c r="G87" s="24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3"/>
      <c r="Z87" s="213"/>
      <c r="AA87" s="213"/>
      <c r="AB87" s="213"/>
      <c r="AC87" s="213"/>
      <c r="AD87" s="213"/>
      <c r="AE87" s="213"/>
      <c r="AF87" s="213"/>
      <c r="AG87" s="213" t="s">
        <v>163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x14ac:dyDescent="0.2">
      <c r="A88" s="226" t="s">
        <v>149</v>
      </c>
      <c r="B88" s="227" t="s">
        <v>85</v>
      </c>
      <c r="C88" s="245" t="s">
        <v>86</v>
      </c>
      <c r="D88" s="228"/>
      <c r="E88" s="229"/>
      <c r="F88" s="230"/>
      <c r="G88" s="230">
        <f>SUMIF(AG89:AG96,"&lt;&gt;NOR",G89:G96)</f>
        <v>0</v>
      </c>
      <c r="H88" s="230"/>
      <c r="I88" s="230">
        <f>SUM(I89:I96)</f>
        <v>0</v>
      </c>
      <c r="J88" s="230"/>
      <c r="K88" s="230">
        <f>SUM(K89:K96)</f>
        <v>0</v>
      </c>
      <c r="L88" s="230"/>
      <c r="M88" s="230">
        <f>SUM(M89:M96)</f>
        <v>0</v>
      </c>
      <c r="N88" s="230"/>
      <c r="O88" s="230">
        <f>SUM(O89:O96)</f>
        <v>0</v>
      </c>
      <c r="P88" s="230"/>
      <c r="Q88" s="230">
        <f>SUM(Q89:Q96)</f>
        <v>47.89</v>
      </c>
      <c r="R88" s="230"/>
      <c r="S88" s="230"/>
      <c r="T88" s="231"/>
      <c r="U88" s="225"/>
      <c r="V88" s="225">
        <f>SUM(V89:V96)</f>
        <v>287.89999999999998</v>
      </c>
      <c r="W88" s="225"/>
      <c r="X88" s="225"/>
      <c r="AG88" t="s">
        <v>150</v>
      </c>
    </row>
    <row r="89" spans="1:60" ht="22.5" outlineLevel="1" x14ac:dyDescent="0.2">
      <c r="A89" s="232">
        <v>22</v>
      </c>
      <c r="B89" s="233" t="s">
        <v>219</v>
      </c>
      <c r="C89" s="246" t="s">
        <v>220</v>
      </c>
      <c r="D89" s="234" t="s">
        <v>206</v>
      </c>
      <c r="E89" s="235">
        <v>363.55</v>
      </c>
      <c r="F89" s="236"/>
      <c r="G89" s="237">
        <f>ROUND(E89*F89,2)</f>
        <v>0</v>
      </c>
      <c r="H89" s="236"/>
      <c r="I89" s="237">
        <f>ROUND(E89*H89,2)</f>
        <v>0</v>
      </c>
      <c r="J89" s="236"/>
      <c r="K89" s="237">
        <f>ROUND(E89*J89,2)</f>
        <v>0</v>
      </c>
      <c r="L89" s="237">
        <v>21</v>
      </c>
      <c r="M89" s="237">
        <f>G89*(1+L89/100)</f>
        <v>0</v>
      </c>
      <c r="N89" s="237">
        <v>0</v>
      </c>
      <c r="O89" s="237">
        <f>ROUND(E89*N89,2)</f>
        <v>0</v>
      </c>
      <c r="P89" s="237">
        <v>0.05</v>
      </c>
      <c r="Q89" s="237">
        <f>ROUND(E89*P89,2)</f>
        <v>18.18</v>
      </c>
      <c r="R89" s="237" t="s">
        <v>221</v>
      </c>
      <c r="S89" s="237" t="s">
        <v>154</v>
      </c>
      <c r="T89" s="238" t="s">
        <v>154</v>
      </c>
      <c r="U89" s="223">
        <v>0.33</v>
      </c>
      <c r="V89" s="223">
        <f>ROUND(E89*U89,2)</f>
        <v>119.97</v>
      </c>
      <c r="W89" s="223"/>
      <c r="X89" s="223" t="s">
        <v>186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187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7" t="s">
        <v>853</v>
      </c>
      <c r="D90" s="253"/>
      <c r="E90" s="254">
        <v>345</v>
      </c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3"/>
      <c r="Z90" s="213"/>
      <c r="AA90" s="213"/>
      <c r="AB90" s="213"/>
      <c r="AC90" s="213"/>
      <c r="AD90" s="213"/>
      <c r="AE90" s="213"/>
      <c r="AF90" s="213"/>
      <c r="AG90" s="213" t="s">
        <v>209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7" t="s">
        <v>854</v>
      </c>
      <c r="D91" s="253"/>
      <c r="E91" s="254">
        <v>18.55</v>
      </c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3"/>
      <c r="Z91" s="213"/>
      <c r="AA91" s="213"/>
      <c r="AB91" s="213"/>
      <c r="AC91" s="213"/>
      <c r="AD91" s="213"/>
      <c r="AE91" s="213"/>
      <c r="AF91" s="213"/>
      <c r="AG91" s="213" t="s">
        <v>209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49"/>
      <c r="D92" s="243"/>
      <c r="E92" s="243"/>
      <c r="F92" s="243"/>
      <c r="G92" s="24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3"/>
      <c r="Z92" s="213"/>
      <c r="AA92" s="213"/>
      <c r="AB92" s="213"/>
      <c r="AC92" s="213"/>
      <c r="AD92" s="213"/>
      <c r="AE92" s="213"/>
      <c r="AF92" s="213"/>
      <c r="AG92" s="213" t="s">
        <v>163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ht="22.5" outlineLevel="1" x14ac:dyDescent="0.2">
      <c r="A93" s="232">
        <v>23</v>
      </c>
      <c r="B93" s="233" t="s">
        <v>223</v>
      </c>
      <c r="C93" s="246" t="s">
        <v>224</v>
      </c>
      <c r="D93" s="234" t="s">
        <v>206</v>
      </c>
      <c r="E93" s="235">
        <v>645.88499999999999</v>
      </c>
      <c r="F93" s="236"/>
      <c r="G93" s="237">
        <f>ROUND(E93*F93,2)</f>
        <v>0</v>
      </c>
      <c r="H93" s="236"/>
      <c r="I93" s="237">
        <f>ROUND(E93*H93,2)</f>
        <v>0</v>
      </c>
      <c r="J93" s="236"/>
      <c r="K93" s="237">
        <f>ROUND(E93*J93,2)</f>
        <v>0</v>
      </c>
      <c r="L93" s="237">
        <v>21</v>
      </c>
      <c r="M93" s="237">
        <f>G93*(1+L93/100)</f>
        <v>0</v>
      </c>
      <c r="N93" s="237">
        <v>0</v>
      </c>
      <c r="O93" s="237">
        <f>ROUND(E93*N93,2)</f>
        <v>0</v>
      </c>
      <c r="P93" s="237">
        <v>4.5999999999999999E-2</v>
      </c>
      <c r="Q93" s="237">
        <f>ROUND(E93*P93,2)</f>
        <v>29.71</v>
      </c>
      <c r="R93" s="237" t="s">
        <v>221</v>
      </c>
      <c r="S93" s="237" t="s">
        <v>154</v>
      </c>
      <c r="T93" s="238" t="s">
        <v>154</v>
      </c>
      <c r="U93" s="223">
        <v>0.26</v>
      </c>
      <c r="V93" s="223">
        <f>ROUND(E93*U93,2)</f>
        <v>167.93</v>
      </c>
      <c r="W93" s="223"/>
      <c r="X93" s="223" t="s">
        <v>186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187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57" t="s">
        <v>865</v>
      </c>
      <c r="D94" s="253"/>
      <c r="E94" s="254">
        <v>535.48500000000001</v>
      </c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3"/>
      <c r="Z94" s="213"/>
      <c r="AA94" s="213"/>
      <c r="AB94" s="213"/>
      <c r="AC94" s="213"/>
      <c r="AD94" s="213"/>
      <c r="AE94" s="213"/>
      <c r="AF94" s="213"/>
      <c r="AG94" s="213" t="s">
        <v>209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7" t="s">
        <v>839</v>
      </c>
      <c r="D95" s="253"/>
      <c r="E95" s="254">
        <v>110.4</v>
      </c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3"/>
      <c r="Z95" s="213"/>
      <c r="AA95" s="213"/>
      <c r="AB95" s="213"/>
      <c r="AC95" s="213"/>
      <c r="AD95" s="213"/>
      <c r="AE95" s="213"/>
      <c r="AF95" s="213"/>
      <c r="AG95" s="213" t="s">
        <v>209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49"/>
      <c r="D96" s="243"/>
      <c r="E96" s="243"/>
      <c r="F96" s="243"/>
      <c r="G96" s="24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3"/>
      <c r="Z96" s="213"/>
      <c r="AA96" s="213"/>
      <c r="AB96" s="213"/>
      <c r="AC96" s="213"/>
      <c r="AD96" s="213"/>
      <c r="AE96" s="213"/>
      <c r="AF96" s="213"/>
      <c r="AG96" s="213" t="s">
        <v>163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x14ac:dyDescent="0.2">
      <c r="A97" s="226" t="s">
        <v>149</v>
      </c>
      <c r="B97" s="227" t="s">
        <v>87</v>
      </c>
      <c r="C97" s="245" t="s">
        <v>88</v>
      </c>
      <c r="D97" s="228"/>
      <c r="E97" s="229"/>
      <c r="F97" s="230"/>
      <c r="G97" s="230">
        <f>SUMIF(AG98:AG100,"&lt;&gt;NOR",G98:G100)</f>
        <v>0</v>
      </c>
      <c r="H97" s="230"/>
      <c r="I97" s="230">
        <f>SUM(I98:I100)</f>
        <v>0</v>
      </c>
      <c r="J97" s="230"/>
      <c r="K97" s="230">
        <f>SUM(K98:K100)</f>
        <v>0</v>
      </c>
      <c r="L97" s="230"/>
      <c r="M97" s="230">
        <f>SUM(M98:M100)</f>
        <v>0</v>
      </c>
      <c r="N97" s="230"/>
      <c r="O97" s="230">
        <f>SUM(O98:O100)</f>
        <v>0</v>
      </c>
      <c r="P97" s="230"/>
      <c r="Q97" s="230">
        <f>SUM(Q98:Q100)</f>
        <v>0</v>
      </c>
      <c r="R97" s="230"/>
      <c r="S97" s="230"/>
      <c r="T97" s="231"/>
      <c r="U97" s="225"/>
      <c r="V97" s="225">
        <f>SUM(V98:V100)</f>
        <v>17.989999999999998</v>
      </c>
      <c r="W97" s="225"/>
      <c r="X97" s="225"/>
      <c r="AG97" t="s">
        <v>150</v>
      </c>
    </row>
    <row r="98" spans="1:60" ht="33.75" outlineLevel="1" x14ac:dyDescent="0.2">
      <c r="A98" s="232">
        <v>24</v>
      </c>
      <c r="B98" s="233" t="s">
        <v>866</v>
      </c>
      <c r="C98" s="246" t="s">
        <v>867</v>
      </c>
      <c r="D98" s="234" t="s">
        <v>229</v>
      </c>
      <c r="E98" s="235">
        <v>9.5061499999999999</v>
      </c>
      <c r="F98" s="236"/>
      <c r="G98" s="237">
        <f>ROUND(E98*F98,2)</f>
        <v>0</v>
      </c>
      <c r="H98" s="236"/>
      <c r="I98" s="237">
        <f>ROUND(E98*H98,2)</f>
        <v>0</v>
      </c>
      <c r="J98" s="236"/>
      <c r="K98" s="237">
        <f>ROUND(E98*J98,2)</f>
        <v>0</v>
      </c>
      <c r="L98" s="237">
        <v>21</v>
      </c>
      <c r="M98" s="237">
        <f>G98*(1+L98/100)</f>
        <v>0</v>
      </c>
      <c r="N98" s="237">
        <v>0</v>
      </c>
      <c r="O98" s="237">
        <f>ROUND(E98*N98,2)</f>
        <v>0</v>
      </c>
      <c r="P98" s="237">
        <v>0</v>
      </c>
      <c r="Q98" s="237">
        <f>ROUND(E98*P98,2)</f>
        <v>0</v>
      </c>
      <c r="R98" s="237" t="s">
        <v>251</v>
      </c>
      <c r="S98" s="237" t="s">
        <v>154</v>
      </c>
      <c r="T98" s="238" t="s">
        <v>154</v>
      </c>
      <c r="U98" s="223">
        <v>1.8919999999999999</v>
      </c>
      <c r="V98" s="223">
        <f>ROUND(E98*U98,2)</f>
        <v>17.989999999999998</v>
      </c>
      <c r="W98" s="223"/>
      <c r="X98" s="223" t="s">
        <v>456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457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8" t="s">
        <v>458</v>
      </c>
      <c r="D99" s="255"/>
      <c r="E99" s="255"/>
      <c r="F99" s="255"/>
      <c r="G99" s="255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3"/>
      <c r="Z99" s="213"/>
      <c r="AA99" s="213"/>
      <c r="AB99" s="213"/>
      <c r="AC99" s="213"/>
      <c r="AD99" s="213"/>
      <c r="AE99" s="213"/>
      <c r="AF99" s="213"/>
      <c r="AG99" s="213" t="s">
        <v>234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49"/>
      <c r="D100" s="243"/>
      <c r="E100" s="243"/>
      <c r="F100" s="243"/>
      <c r="G100" s="24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163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x14ac:dyDescent="0.2">
      <c r="A101" s="226" t="s">
        <v>149</v>
      </c>
      <c r="B101" s="227" t="s">
        <v>99</v>
      </c>
      <c r="C101" s="245" t="s">
        <v>100</v>
      </c>
      <c r="D101" s="228"/>
      <c r="E101" s="229"/>
      <c r="F101" s="230"/>
      <c r="G101" s="230">
        <f>SUMIF(AG102:AG113,"&lt;&gt;NOR",G102:G113)</f>
        <v>0</v>
      </c>
      <c r="H101" s="230"/>
      <c r="I101" s="230">
        <f>SUM(I102:I113)</f>
        <v>0</v>
      </c>
      <c r="J101" s="230"/>
      <c r="K101" s="230">
        <f>SUM(K102:K113)</f>
        <v>0</v>
      </c>
      <c r="L101" s="230"/>
      <c r="M101" s="230">
        <f>SUM(M102:M113)</f>
        <v>0</v>
      </c>
      <c r="N101" s="230"/>
      <c r="O101" s="230">
        <f>SUM(O102:O113)</f>
        <v>0.43</v>
      </c>
      <c r="P101" s="230"/>
      <c r="Q101" s="230">
        <f>SUM(Q102:Q113)</f>
        <v>1.19</v>
      </c>
      <c r="R101" s="230"/>
      <c r="S101" s="230"/>
      <c r="T101" s="231"/>
      <c r="U101" s="225"/>
      <c r="V101" s="225">
        <f>SUM(V102:V113)</f>
        <v>13.64</v>
      </c>
      <c r="W101" s="225"/>
      <c r="X101" s="225"/>
      <c r="AG101" t="s">
        <v>150</v>
      </c>
    </row>
    <row r="102" spans="1:60" ht="22.5" outlineLevel="1" x14ac:dyDescent="0.2">
      <c r="A102" s="232">
        <v>25</v>
      </c>
      <c r="B102" s="233" t="s">
        <v>740</v>
      </c>
      <c r="C102" s="246" t="s">
        <v>741</v>
      </c>
      <c r="D102" s="234" t="s">
        <v>206</v>
      </c>
      <c r="E102" s="235">
        <v>29.652000000000001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7">
        <v>1.4420000000000001E-2</v>
      </c>
      <c r="O102" s="237">
        <f>ROUND(E102*N102,2)</f>
        <v>0.43</v>
      </c>
      <c r="P102" s="237">
        <v>0</v>
      </c>
      <c r="Q102" s="237">
        <f>ROUND(E102*P102,2)</f>
        <v>0</v>
      </c>
      <c r="R102" s="237" t="s">
        <v>485</v>
      </c>
      <c r="S102" s="237" t="s">
        <v>154</v>
      </c>
      <c r="T102" s="238" t="s">
        <v>154</v>
      </c>
      <c r="U102" s="223">
        <v>0.19</v>
      </c>
      <c r="V102" s="223">
        <f>ROUND(E102*U102,2)</f>
        <v>5.63</v>
      </c>
      <c r="W102" s="223"/>
      <c r="X102" s="223" t="s">
        <v>186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462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57" t="s">
        <v>849</v>
      </c>
      <c r="D103" s="253"/>
      <c r="E103" s="254">
        <v>29.652000000000001</v>
      </c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209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49"/>
      <c r="D104" s="243"/>
      <c r="E104" s="243"/>
      <c r="F104" s="243"/>
      <c r="G104" s="24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163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32">
        <v>26</v>
      </c>
      <c r="B105" s="233" t="s">
        <v>742</v>
      </c>
      <c r="C105" s="246" t="s">
        <v>743</v>
      </c>
      <c r="D105" s="234" t="s">
        <v>206</v>
      </c>
      <c r="E105" s="235">
        <v>29.652000000000001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21</v>
      </c>
      <c r="M105" s="237">
        <f>G105*(1+L105/100)</f>
        <v>0</v>
      </c>
      <c r="N105" s="237">
        <v>1.6000000000000001E-4</v>
      </c>
      <c r="O105" s="237">
        <f>ROUND(E105*N105,2)</f>
        <v>0</v>
      </c>
      <c r="P105" s="237">
        <v>0.04</v>
      </c>
      <c r="Q105" s="237">
        <f>ROUND(E105*P105,2)</f>
        <v>1.19</v>
      </c>
      <c r="R105" s="237" t="s">
        <v>485</v>
      </c>
      <c r="S105" s="237" t="s">
        <v>154</v>
      </c>
      <c r="T105" s="238" t="s">
        <v>154</v>
      </c>
      <c r="U105" s="223">
        <v>0.27</v>
      </c>
      <c r="V105" s="223">
        <f>ROUND(E105*U105,2)</f>
        <v>8.01</v>
      </c>
      <c r="W105" s="223"/>
      <c r="X105" s="223" t="s">
        <v>186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462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7" t="s">
        <v>849</v>
      </c>
      <c r="D106" s="253"/>
      <c r="E106" s="254">
        <v>29.652000000000001</v>
      </c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209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49"/>
      <c r="D107" s="243"/>
      <c r="E107" s="243"/>
      <c r="F107" s="243"/>
      <c r="G107" s="24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3"/>
      <c r="Z107" s="213"/>
      <c r="AA107" s="213"/>
      <c r="AB107" s="213"/>
      <c r="AC107" s="213"/>
      <c r="AD107" s="213"/>
      <c r="AE107" s="213"/>
      <c r="AF107" s="213"/>
      <c r="AG107" s="213" t="s">
        <v>163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32">
        <v>27</v>
      </c>
      <c r="B108" s="233" t="s">
        <v>490</v>
      </c>
      <c r="C108" s="246" t="s">
        <v>491</v>
      </c>
      <c r="D108" s="234" t="s">
        <v>265</v>
      </c>
      <c r="E108" s="235">
        <v>0.76858000000000004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21</v>
      </c>
      <c r="M108" s="237">
        <f>G108*(1+L108/100)</f>
        <v>0</v>
      </c>
      <c r="N108" s="237">
        <v>3.1099999999999999E-3</v>
      </c>
      <c r="O108" s="237">
        <f>ROUND(E108*N108,2)</f>
        <v>0</v>
      </c>
      <c r="P108" s="237">
        <v>0</v>
      </c>
      <c r="Q108" s="237">
        <f>ROUND(E108*P108,2)</f>
        <v>0</v>
      </c>
      <c r="R108" s="237" t="s">
        <v>485</v>
      </c>
      <c r="S108" s="237" t="s">
        <v>154</v>
      </c>
      <c r="T108" s="238" t="s">
        <v>154</v>
      </c>
      <c r="U108" s="223">
        <v>0</v>
      </c>
      <c r="V108" s="223">
        <f>ROUND(E108*U108,2)</f>
        <v>0</v>
      </c>
      <c r="W108" s="223"/>
      <c r="X108" s="223" t="s">
        <v>186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462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7" t="s">
        <v>868</v>
      </c>
      <c r="D109" s="253"/>
      <c r="E109" s="254">
        <v>0.76858000000000004</v>
      </c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209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49"/>
      <c r="D110" s="243"/>
      <c r="E110" s="243"/>
      <c r="F110" s="243"/>
      <c r="G110" s="24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13"/>
      <c r="Z110" s="213"/>
      <c r="AA110" s="213"/>
      <c r="AB110" s="213"/>
      <c r="AC110" s="213"/>
      <c r="AD110" s="213"/>
      <c r="AE110" s="213"/>
      <c r="AF110" s="213"/>
      <c r="AG110" s="213" t="s">
        <v>163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>
        <v>28</v>
      </c>
      <c r="B111" s="221" t="s">
        <v>805</v>
      </c>
      <c r="C111" s="261" t="s">
        <v>806</v>
      </c>
      <c r="D111" s="222" t="s">
        <v>0</v>
      </c>
      <c r="E111" s="242"/>
      <c r="F111" s="224"/>
      <c r="G111" s="223">
        <f>ROUND(E111*F111,2)</f>
        <v>0</v>
      </c>
      <c r="H111" s="224"/>
      <c r="I111" s="223">
        <f>ROUND(E111*H111,2)</f>
        <v>0</v>
      </c>
      <c r="J111" s="224"/>
      <c r="K111" s="223">
        <f>ROUND(E111*J111,2)</f>
        <v>0</v>
      </c>
      <c r="L111" s="223">
        <v>21</v>
      </c>
      <c r="M111" s="223">
        <f>G111*(1+L111/100)</f>
        <v>0</v>
      </c>
      <c r="N111" s="223">
        <v>0</v>
      </c>
      <c r="O111" s="223">
        <f>ROUND(E111*N111,2)</f>
        <v>0</v>
      </c>
      <c r="P111" s="223">
        <v>0</v>
      </c>
      <c r="Q111" s="223">
        <f>ROUND(E111*P111,2)</f>
        <v>0</v>
      </c>
      <c r="R111" s="223" t="s">
        <v>485</v>
      </c>
      <c r="S111" s="223" t="s">
        <v>154</v>
      </c>
      <c r="T111" s="223" t="s">
        <v>154</v>
      </c>
      <c r="U111" s="223">
        <v>0</v>
      </c>
      <c r="V111" s="223">
        <f>ROUND(E111*U111,2)</f>
        <v>0</v>
      </c>
      <c r="W111" s="223"/>
      <c r="X111" s="223" t="s">
        <v>456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457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62" t="s">
        <v>508</v>
      </c>
      <c r="D112" s="260"/>
      <c r="E112" s="260"/>
      <c r="F112" s="260"/>
      <c r="G112" s="260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234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49"/>
      <c r="D113" s="243"/>
      <c r="E113" s="243"/>
      <c r="F113" s="243"/>
      <c r="G113" s="24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163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x14ac:dyDescent="0.2">
      <c r="A114" s="226" t="s">
        <v>149</v>
      </c>
      <c r="B114" s="227" t="s">
        <v>101</v>
      </c>
      <c r="C114" s="245" t="s">
        <v>102</v>
      </c>
      <c r="D114" s="228"/>
      <c r="E114" s="229"/>
      <c r="F114" s="230"/>
      <c r="G114" s="230">
        <f>SUMIF(AG115:AG120,"&lt;&gt;NOR",G115:G120)</f>
        <v>0</v>
      </c>
      <c r="H114" s="230"/>
      <c r="I114" s="230">
        <f>SUM(I115:I120)</f>
        <v>0</v>
      </c>
      <c r="J114" s="230"/>
      <c r="K114" s="230">
        <f>SUM(K115:K120)</f>
        <v>0</v>
      </c>
      <c r="L114" s="230"/>
      <c r="M114" s="230">
        <f>SUM(M115:M120)</f>
        <v>0</v>
      </c>
      <c r="N114" s="230"/>
      <c r="O114" s="230">
        <f>SUM(O115:O120)</f>
        <v>0.01</v>
      </c>
      <c r="P114" s="230"/>
      <c r="Q114" s="230">
        <f>SUM(Q115:Q120)</f>
        <v>0</v>
      </c>
      <c r="R114" s="230"/>
      <c r="S114" s="230"/>
      <c r="T114" s="231"/>
      <c r="U114" s="225"/>
      <c r="V114" s="225">
        <f>SUM(V115:V120)</f>
        <v>3.64</v>
      </c>
      <c r="W114" s="225"/>
      <c r="X114" s="225"/>
      <c r="AG114" t="s">
        <v>150</v>
      </c>
    </row>
    <row r="115" spans="1:60" ht="33.75" outlineLevel="1" x14ac:dyDescent="0.2">
      <c r="A115" s="232">
        <v>29</v>
      </c>
      <c r="B115" s="233" t="s">
        <v>498</v>
      </c>
      <c r="C115" s="246" t="s">
        <v>499</v>
      </c>
      <c r="D115" s="234" t="s">
        <v>345</v>
      </c>
      <c r="E115" s="235">
        <v>4.2770000000000001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21</v>
      </c>
      <c r="M115" s="237">
        <f>G115*(1+L115/100)</f>
        <v>0</v>
      </c>
      <c r="N115" s="237">
        <v>2.7200000000000002E-3</v>
      </c>
      <c r="O115" s="237">
        <f>ROUND(E115*N115,2)</f>
        <v>0.01</v>
      </c>
      <c r="P115" s="237">
        <v>0</v>
      </c>
      <c r="Q115" s="237">
        <f>ROUND(E115*P115,2)</f>
        <v>0</v>
      </c>
      <c r="R115" s="237" t="s">
        <v>500</v>
      </c>
      <c r="S115" s="237" t="s">
        <v>154</v>
      </c>
      <c r="T115" s="238" t="s">
        <v>154</v>
      </c>
      <c r="U115" s="223">
        <v>0.85</v>
      </c>
      <c r="V115" s="223">
        <f>ROUND(E115*U115,2)</f>
        <v>3.64</v>
      </c>
      <c r="W115" s="223"/>
      <c r="X115" s="223" t="s">
        <v>186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462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7" t="s">
        <v>869</v>
      </c>
      <c r="D116" s="253"/>
      <c r="E116" s="254">
        <v>4.2770000000000001</v>
      </c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3"/>
      <c r="Z116" s="213"/>
      <c r="AA116" s="213"/>
      <c r="AB116" s="213"/>
      <c r="AC116" s="213"/>
      <c r="AD116" s="213"/>
      <c r="AE116" s="213"/>
      <c r="AF116" s="213"/>
      <c r="AG116" s="213" t="s">
        <v>209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49"/>
      <c r="D117" s="243"/>
      <c r="E117" s="243"/>
      <c r="F117" s="243"/>
      <c r="G117" s="24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163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>
        <v>30</v>
      </c>
      <c r="B118" s="221" t="s">
        <v>506</v>
      </c>
      <c r="C118" s="261" t="s">
        <v>507</v>
      </c>
      <c r="D118" s="222" t="s">
        <v>0</v>
      </c>
      <c r="E118" s="242"/>
      <c r="F118" s="224"/>
      <c r="G118" s="223">
        <f>ROUND(E118*F118,2)</f>
        <v>0</v>
      </c>
      <c r="H118" s="224"/>
      <c r="I118" s="223">
        <f>ROUND(E118*H118,2)</f>
        <v>0</v>
      </c>
      <c r="J118" s="224"/>
      <c r="K118" s="223">
        <f>ROUND(E118*J118,2)</f>
        <v>0</v>
      </c>
      <c r="L118" s="223">
        <v>21</v>
      </c>
      <c r="M118" s="223">
        <f>G118*(1+L118/100)</f>
        <v>0</v>
      </c>
      <c r="N118" s="223">
        <v>0</v>
      </c>
      <c r="O118" s="223">
        <f>ROUND(E118*N118,2)</f>
        <v>0</v>
      </c>
      <c r="P118" s="223">
        <v>0</v>
      </c>
      <c r="Q118" s="223">
        <f>ROUND(E118*P118,2)</f>
        <v>0</v>
      </c>
      <c r="R118" s="223" t="s">
        <v>500</v>
      </c>
      <c r="S118" s="223" t="s">
        <v>154</v>
      </c>
      <c r="T118" s="223" t="s">
        <v>154</v>
      </c>
      <c r="U118" s="223">
        <v>0</v>
      </c>
      <c r="V118" s="223">
        <f>ROUND(E118*U118,2)</f>
        <v>0</v>
      </c>
      <c r="W118" s="223"/>
      <c r="X118" s="223" t="s">
        <v>456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457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62" t="s">
        <v>508</v>
      </c>
      <c r="D119" s="260"/>
      <c r="E119" s="260"/>
      <c r="F119" s="260"/>
      <c r="G119" s="260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234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20"/>
      <c r="B120" s="221"/>
      <c r="C120" s="249"/>
      <c r="D120" s="243"/>
      <c r="E120" s="243"/>
      <c r="F120" s="243"/>
      <c r="G120" s="24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3"/>
      <c r="Z120" s="213"/>
      <c r="AA120" s="213"/>
      <c r="AB120" s="213"/>
      <c r="AC120" s="213"/>
      <c r="AD120" s="213"/>
      <c r="AE120" s="213"/>
      <c r="AF120" s="213"/>
      <c r="AG120" s="213" t="s">
        <v>163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x14ac:dyDescent="0.2">
      <c r="A121" s="226" t="s">
        <v>149</v>
      </c>
      <c r="B121" s="227" t="s">
        <v>103</v>
      </c>
      <c r="C121" s="245" t="s">
        <v>104</v>
      </c>
      <c r="D121" s="228"/>
      <c r="E121" s="229"/>
      <c r="F121" s="230"/>
      <c r="G121" s="230">
        <f>SUMIF(AG122:AG128,"&lt;&gt;NOR",G122:G128)</f>
        <v>0</v>
      </c>
      <c r="H121" s="230"/>
      <c r="I121" s="230">
        <f>SUM(I122:I128)</f>
        <v>0</v>
      </c>
      <c r="J121" s="230"/>
      <c r="K121" s="230">
        <f>SUM(K122:K128)</f>
        <v>0</v>
      </c>
      <c r="L121" s="230"/>
      <c r="M121" s="230">
        <f>SUM(M122:M128)</f>
        <v>0</v>
      </c>
      <c r="N121" s="230"/>
      <c r="O121" s="230">
        <f>SUM(O122:O128)</f>
        <v>0.02</v>
      </c>
      <c r="P121" s="230"/>
      <c r="Q121" s="230">
        <f>SUM(Q122:Q128)</f>
        <v>0</v>
      </c>
      <c r="R121" s="230"/>
      <c r="S121" s="230"/>
      <c r="T121" s="231"/>
      <c r="U121" s="225"/>
      <c r="V121" s="225">
        <f>SUM(V122:V128)</f>
        <v>0</v>
      </c>
      <c r="W121" s="225"/>
      <c r="X121" s="225"/>
      <c r="AG121" t="s">
        <v>150</v>
      </c>
    </row>
    <row r="122" spans="1:60" outlineLevel="1" x14ac:dyDescent="0.2">
      <c r="A122" s="232">
        <v>31</v>
      </c>
      <c r="B122" s="233" t="s">
        <v>533</v>
      </c>
      <c r="C122" s="246" t="s">
        <v>534</v>
      </c>
      <c r="D122" s="234" t="s">
        <v>0</v>
      </c>
      <c r="E122" s="235">
        <v>125.15</v>
      </c>
      <c r="F122" s="236"/>
      <c r="G122" s="237">
        <f>ROUND(E122*F122,2)</f>
        <v>0</v>
      </c>
      <c r="H122" s="236"/>
      <c r="I122" s="237">
        <f>ROUND(E122*H122,2)</f>
        <v>0</v>
      </c>
      <c r="J122" s="236"/>
      <c r="K122" s="237">
        <f>ROUND(E122*J122,2)</f>
        <v>0</v>
      </c>
      <c r="L122" s="237">
        <v>21</v>
      </c>
      <c r="M122" s="237">
        <f>G122*(1+L122/100)</f>
        <v>0</v>
      </c>
      <c r="N122" s="237">
        <v>0</v>
      </c>
      <c r="O122" s="237">
        <f>ROUND(E122*N122,2)</f>
        <v>0</v>
      </c>
      <c r="P122" s="237">
        <v>0</v>
      </c>
      <c r="Q122" s="237">
        <f>ROUND(E122*P122,2)</f>
        <v>0</v>
      </c>
      <c r="R122" s="237" t="s">
        <v>511</v>
      </c>
      <c r="S122" s="237" t="s">
        <v>154</v>
      </c>
      <c r="T122" s="238" t="s">
        <v>155</v>
      </c>
      <c r="U122" s="223">
        <v>0</v>
      </c>
      <c r="V122" s="223">
        <f>ROUND(E122*U122,2)</f>
        <v>0</v>
      </c>
      <c r="W122" s="223"/>
      <c r="X122" s="223" t="s">
        <v>186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325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20"/>
      <c r="B123" s="221"/>
      <c r="C123" s="258" t="s">
        <v>508</v>
      </c>
      <c r="D123" s="255"/>
      <c r="E123" s="255"/>
      <c r="F123" s="255"/>
      <c r="G123" s="255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234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48" t="s">
        <v>870</v>
      </c>
      <c r="D124" s="241"/>
      <c r="E124" s="241"/>
      <c r="F124" s="241"/>
      <c r="G124" s="241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159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49"/>
      <c r="D125" s="243"/>
      <c r="E125" s="243"/>
      <c r="F125" s="243"/>
      <c r="G125" s="24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163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32">
        <v>32</v>
      </c>
      <c r="B126" s="233" t="s">
        <v>871</v>
      </c>
      <c r="C126" s="246" t="s">
        <v>872</v>
      </c>
      <c r="D126" s="234" t="s">
        <v>250</v>
      </c>
      <c r="E126" s="235">
        <v>1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21</v>
      </c>
      <c r="M126" s="237">
        <f>G126*(1+L126/100)</f>
        <v>0</v>
      </c>
      <c r="N126" s="237">
        <v>1.55E-2</v>
      </c>
      <c r="O126" s="237">
        <f>ROUND(E126*N126,2)</f>
        <v>0.02</v>
      </c>
      <c r="P126" s="237">
        <v>0</v>
      </c>
      <c r="Q126" s="237">
        <f>ROUND(E126*P126,2)</f>
        <v>0</v>
      </c>
      <c r="R126" s="237"/>
      <c r="S126" s="237" t="s">
        <v>185</v>
      </c>
      <c r="T126" s="238" t="s">
        <v>155</v>
      </c>
      <c r="U126" s="223">
        <v>0</v>
      </c>
      <c r="V126" s="223">
        <f>ROUND(E126*U126,2)</f>
        <v>0</v>
      </c>
      <c r="W126" s="223"/>
      <c r="X126" s="223" t="s">
        <v>318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319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47" t="s">
        <v>527</v>
      </c>
      <c r="D127" s="240"/>
      <c r="E127" s="240"/>
      <c r="F127" s="240"/>
      <c r="G127" s="240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3"/>
      <c r="Z127" s="213"/>
      <c r="AA127" s="213"/>
      <c r="AB127" s="213"/>
      <c r="AC127" s="213"/>
      <c r="AD127" s="213"/>
      <c r="AE127" s="213"/>
      <c r="AF127" s="213"/>
      <c r="AG127" s="213" t="s">
        <v>159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49"/>
      <c r="D128" s="243"/>
      <c r="E128" s="243"/>
      <c r="F128" s="243"/>
      <c r="G128" s="24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163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x14ac:dyDescent="0.2">
      <c r="A129" s="226" t="s">
        <v>149</v>
      </c>
      <c r="B129" s="227" t="s">
        <v>105</v>
      </c>
      <c r="C129" s="245" t="s">
        <v>106</v>
      </c>
      <c r="D129" s="228"/>
      <c r="E129" s="229"/>
      <c r="F129" s="230"/>
      <c r="G129" s="230">
        <f>SUMIF(AG130:AG155,"&lt;&gt;NOR",G130:G155)</f>
        <v>0</v>
      </c>
      <c r="H129" s="230"/>
      <c r="I129" s="230">
        <f>SUM(I130:I155)</f>
        <v>0</v>
      </c>
      <c r="J129" s="230"/>
      <c r="K129" s="230">
        <f>SUM(K130:K155)</f>
        <v>0</v>
      </c>
      <c r="L129" s="230"/>
      <c r="M129" s="230">
        <f>SUM(M130:M155)</f>
        <v>0</v>
      </c>
      <c r="N129" s="230"/>
      <c r="O129" s="230">
        <f>SUM(O130:O155)</f>
        <v>0.3</v>
      </c>
      <c r="P129" s="230"/>
      <c r="Q129" s="230">
        <f>SUM(Q130:Q155)</f>
        <v>0</v>
      </c>
      <c r="R129" s="230"/>
      <c r="S129" s="230"/>
      <c r="T129" s="231"/>
      <c r="U129" s="225"/>
      <c r="V129" s="225">
        <f>SUM(V130:V155)</f>
        <v>0</v>
      </c>
      <c r="W129" s="225"/>
      <c r="X129" s="225"/>
      <c r="AG129" t="s">
        <v>150</v>
      </c>
    </row>
    <row r="130" spans="1:60" outlineLevel="1" x14ac:dyDescent="0.2">
      <c r="A130" s="232">
        <v>33</v>
      </c>
      <c r="B130" s="233" t="s">
        <v>563</v>
      </c>
      <c r="C130" s="246" t="s">
        <v>564</v>
      </c>
      <c r="D130" s="234" t="s">
        <v>0</v>
      </c>
      <c r="E130" s="235">
        <v>223.88800000000001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21</v>
      </c>
      <c r="M130" s="237">
        <f>G130*(1+L130/100)</f>
        <v>0</v>
      </c>
      <c r="N130" s="237">
        <v>0</v>
      </c>
      <c r="O130" s="237">
        <f>ROUND(E130*N130,2)</f>
        <v>0</v>
      </c>
      <c r="P130" s="237">
        <v>0</v>
      </c>
      <c r="Q130" s="237">
        <f>ROUND(E130*P130,2)</f>
        <v>0</v>
      </c>
      <c r="R130" s="237" t="s">
        <v>565</v>
      </c>
      <c r="S130" s="237" t="s">
        <v>154</v>
      </c>
      <c r="T130" s="238" t="s">
        <v>155</v>
      </c>
      <c r="U130" s="223">
        <v>0</v>
      </c>
      <c r="V130" s="223">
        <f>ROUND(E130*U130,2)</f>
        <v>0</v>
      </c>
      <c r="W130" s="223"/>
      <c r="X130" s="223" t="s">
        <v>186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325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8" t="s">
        <v>508</v>
      </c>
      <c r="D131" s="255"/>
      <c r="E131" s="255"/>
      <c r="F131" s="255"/>
      <c r="G131" s="255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234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49"/>
      <c r="D132" s="243"/>
      <c r="E132" s="243"/>
      <c r="F132" s="243"/>
      <c r="G132" s="24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163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32">
        <v>34</v>
      </c>
      <c r="B133" s="233" t="s">
        <v>873</v>
      </c>
      <c r="C133" s="246" t="s">
        <v>874</v>
      </c>
      <c r="D133" s="234" t="s">
        <v>153</v>
      </c>
      <c r="E133" s="235">
        <v>1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21</v>
      </c>
      <c r="M133" s="237">
        <f>G133*(1+L133/100)</f>
        <v>0</v>
      </c>
      <c r="N133" s="237">
        <v>0.03</v>
      </c>
      <c r="O133" s="237">
        <f>ROUND(E133*N133,2)</f>
        <v>0.03</v>
      </c>
      <c r="P133" s="237">
        <v>0</v>
      </c>
      <c r="Q133" s="237">
        <f>ROUND(E133*P133,2)</f>
        <v>0</v>
      </c>
      <c r="R133" s="237"/>
      <c r="S133" s="237" t="s">
        <v>185</v>
      </c>
      <c r="T133" s="238" t="s">
        <v>155</v>
      </c>
      <c r="U133" s="223">
        <v>0</v>
      </c>
      <c r="V133" s="223">
        <f>ROUND(E133*U133,2)</f>
        <v>0</v>
      </c>
      <c r="W133" s="223"/>
      <c r="X133" s="223" t="s">
        <v>186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371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47" t="s">
        <v>875</v>
      </c>
      <c r="D134" s="240"/>
      <c r="E134" s="240"/>
      <c r="F134" s="240"/>
      <c r="G134" s="240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3"/>
      <c r="Z134" s="213"/>
      <c r="AA134" s="213"/>
      <c r="AB134" s="213"/>
      <c r="AC134" s="213"/>
      <c r="AD134" s="213"/>
      <c r="AE134" s="213"/>
      <c r="AF134" s="213"/>
      <c r="AG134" s="213" t="s">
        <v>159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48" t="s">
        <v>876</v>
      </c>
      <c r="D135" s="241"/>
      <c r="E135" s="241"/>
      <c r="F135" s="241"/>
      <c r="G135" s="241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3"/>
      <c r="Z135" s="213"/>
      <c r="AA135" s="213"/>
      <c r="AB135" s="213"/>
      <c r="AC135" s="213"/>
      <c r="AD135" s="213"/>
      <c r="AE135" s="213"/>
      <c r="AF135" s="213"/>
      <c r="AG135" s="213" t="s">
        <v>159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48" t="s">
        <v>886</v>
      </c>
      <c r="D136" s="241"/>
      <c r="E136" s="241"/>
      <c r="F136" s="241"/>
      <c r="G136" s="241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159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48" t="s">
        <v>877</v>
      </c>
      <c r="D137" s="241"/>
      <c r="E137" s="241"/>
      <c r="F137" s="241"/>
      <c r="G137" s="241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159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48" t="s">
        <v>878</v>
      </c>
      <c r="D138" s="241"/>
      <c r="E138" s="241"/>
      <c r="F138" s="241"/>
      <c r="G138" s="241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159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57" t="s">
        <v>47</v>
      </c>
      <c r="D139" s="253"/>
      <c r="E139" s="254">
        <v>1</v>
      </c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209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49"/>
      <c r="D140" s="243"/>
      <c r="E140" s="243"/>
      <c r="F140" s="243"/>
      <c r="G140" s="24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13"/>
      <c r="Z140" s="213"/>
      <c r="AA140" s="213"/>
      <c r="AB140" s="213"/>
      <c r="AC140" s="213"/>
      <c r="AD140" s="213"/>
      <c r="AE140" s="213"/>
      <c r="AF140" s="213"/>
      <c r="AG140" s="213" t="s">
        <v>163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32">
        <v>35</v>
      </c>
      <c r="B141" s="233" t="s">
        <v>879</v>
      </c>
      <c r="C141" s="246" t="s">
        <v>880</v>
      </c>
      <c r="D141" s="234" t="s">
        <v>250</v>
      </c>
      <c r="E141" s="235">
        <v>2</v>
      </c>
      <c r="F141" s="236"/>
      <c r="G141" s="237">
        <f>ROUND(E141*F141,2)</f>
        <v>0</v>
      </c>
      <c r="H141" s="236"/>
      <c r="I141" s="237">
        <f>ROUND(E141*H141,2)</f>
        <v>0</v>
      </c>
      <c r="J141" s="236"/>
      <c r="K141" s="237">
        <f>ROUND(E141*J141,2)</f>
        <v>0</v>
      </c>
      <c r="L141" s="237">
        <v>21</v>
      </c>
      <c r="M141" s="237">
        <f>G141*(1+L141/100)</f>
        <v>0</v>
      </c>
      <c r="N141" s="237">
        <v>2.5000000000000001E-2</v>
      </c>
      <c r="O141" s="237">
        <f>ROUND(E141*N141,2)</f>
        <v>0.05</v>
      </c>
      <c r="P141" s="237">
        <v>0</v>
      </c>
      <c r="Q141" s="237">
        <f>ROUND(E141*P141,2)</f>
        <v>0</v>
      </c>
      <c r="R141" s="237"/>
      <c r="S141" s="237" t="s">
        <v>185</v>
      </c>
      <c r="T141" s="238" t="s">
        <v>155</v>
      </c>
      <c r="U141" s="223">
        <v>0</v>
      </c>
      <c r="V141" s="223">
        <f>ROUND(E141*U141,2)</f>
        <v>0</v>
      </c>
      <c r="W141" s="223"/>
      <c r="X141" s="223" t="s">
        <v>186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371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47" t="s">
        <v>881</v>
      </c>
      <c r="D142" s="240"/>
      <c r="E142" s="240"/>
      <c r="F142" s="240"/>
      <c r="G142" s="240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13"/>
      <c r="Z142" s="213"/>
      <c r="AA142" s="213"/>
      <c r="AB142" s="213"/>
      <c r="AC142" s="213"/>
      <c r="AD142" s="213"/>
      <c r="AE142" s="213"/>
      <c r="AF142" s="213"/>
      <c r="AG142" s="213" t="s">
        <v>159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48" t="s">
        <v>886</v>
      </c>
      <c r="D143" s="241"/>
      <c r="E143" s="241"/>
      <c r="F143" s="241"/>
      <c r="G143" s="241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3"/>
      <c r="Z143" s="213"/>
      <c r="AA143" s="213"/>
      <c r="AB143" s="213"/>
      <c r="AC143" s="213"/>
      <c r="AD143" s="213"/>
      <c r="AE143" s="213"/>
      <c r="AF143" s="213"/>
      <c r="AG143" s="213" t="s">
        <v>159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20"/>
      <c r="B144" s="221"/>
      <c r="C144" s="248" t="s">
        <v>877</v>
      </c>
      <c r="D144" s="241"/>
      <c r="E144" s="241"/>
      <c r="F144" s="241"/>
      <c r="G144" s="241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3"/>
      <c r="Z144" s="213"/>
      <c r="AA144" s="213"/>
      <c r="AB144" s="213"/>
      <c r="AC144" s="213"/>
      <c r="AD144" s="213"/>
      <c r="AE144" s="213"/>
      <c r="AF144" s="213"/>
      <c r="AG144" s="213" t="s">
        <v>159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48" t="s">
        <v>882</v>
      </c>
      <c r="D145" s="241"/>
      <c r="E145" s="241"/>
      <c r="F145" s="241"/>
      <c r="G145" s="241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13"/>
      <c r="Z145" s="213"/>
      <c r="AA145" s="213"/>
      <c r="AB145" s="213"/>
      <c r="AC145" s="213"/>
      <c r="AD145" s="213"/>
      <c r="AE145" s="213"/>
      <c r="AF145" s="213"/>
      <c r="AG145" s="213" t="s">
        <v>159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57" t="s">
        <v>66</v>
      </c>
      <c r="D146" s="253"/>
      <c r="E146" s="254">
        <v>2</v>
      </c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3"/>
      <c r="Z146" s="213"/>
      <c r="AA146" s="213"/>
      <c r="AB146" s="213"/>
      <c r="AC146" s="213"/>
      <c r="AD146" s="213"/>
      <c r="AE146" s="213"/>
      <c r="AF146" s="213"/>
      <c r="AG146" s="213" t="s">
        <v>209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49"/>
      <c r="D147" s="243"/>
      <c r="E147" s="243"/>
      <c r="F147" s="243"/>
      <c r="G147" s="24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163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32">
        <v>36</v>
      </c>
      <c r="B148" s="233" t="s">
        <v>542</v>
      </c>
      <c r="C148" s="246" t="s">
        <v>543</v>
      </c>
      <c r="D148" s="234" t="s">
        <v>250</v>
      </c>
      <c r="E148" s="235">
        <v>2</v>
      </c>
      <c r="F148" s="236"/>
      <c r="G148" s="237">
        <f>ROUND(E148*F148,2)</f>
        <v>0</v>
      </c>
      <c r="H148" s="236"/>
      <c r="I148" s="237">
        <f>ROUND(E148*H148,2)</f>
        <v>0</v>
      </c>
      <c r="J148" s="236"/>
      <c r="K148" s="237">
        <f>ROUND(E148*J148,2)</f>
        <v>0</v>
      </c>
      <c r="L148" s="237">
        <v>21</v>
      </c>
      <c r="M148" s="237">
        <f>G148*(1+L148/100)</f>
        <v>0</v>
      </c>
      <c r="N148" s="237">
        <v>0</v>
      </c>
      <c r="O148" s="237">
        <f>ROUND(E148*N148,2)</f>
        <v>0</v>
      </c>
      <c r="P148" s="237">
        <v>0</v>
      </c>
      <c r="Q148" s="237">
        <f>ROUND(E148*P148,2)</f>
        <v>0</v>
      </c>
      <c r="R148" s="237"/>
      <c r="S148" s="237" t="s">
        <v>185</v>
      </c>
      <c r="T148" s="238" t="s">
        <v>155</v>
      </c>
      <c r="U148" s="223">
        <v>0</v>
      </c>
      <c r="V148" s="223">
        <f>ROUND(E148*U148,2)</f>
        <v>0</v>
      </c>
      <c r="W148" s="223"/>
      <c r="X148" s="223" t="s">
        <v>186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371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59"/>
      <c r="D149" s="256"/>
      <c r="E149" s="256"/>
      <c r="F149" s="256"/>
      <c r="G149" s="256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163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32">
        <v>37</v>
      </c>
      <c r="B150" s="233" t="s">
        <v>550</v>
      </c>
      <c r="C150" s="246" t="s">
        <v>883</v>
      </c>
      <c r="D150" s="234" t="s">
        <v>250</v>
      </c>
      <c r="E150" s="235">
        <v>1</v>
      </c>
      <c r="F150" s="236"/>
      <c r="G150" s="237">
        <f>ROUND(E150*F150,2)</f>
        <v>0</v>
      </c>
      <c r="H150" s="236"/>
      <c r="I150" s="237">
        <f>ROUND(E150*H150,2)</f>
        <v>0</v>
      </c>
      <c r="J150" s="236"/>
      <c r="K150" s="237">
        <f>ROUND(E150*J150,2)</f>
        <v>0</v>
      </c>
      <c r="L150" s="237">
        <v>21</v>
      </c>
      <c r="M150" s="237">
        <f>G150*(1+L150/100)</f>
        <v>0</v>
      </c>
      <c r="N150" s="237">
        <v>0.1</v>
      </c>
      <c r="O150" s="237">
        <f>ROUND(E150*N150,2)</f>
        <v>0.1</v>
      </c>
      <c r="P150" s="237">
        <v>0</v>
      </c>
      <c r="Q150" s="237">
        <f>ROUND(E150*P150,2)</f>
        <v>0</v>
      </c>
      <c r="R150" s="237"/>
      <c r="S150" s="237" t="s">
        <v>185</v>
      </c>
      <c r="T150" s="238" t="s">
        <v>155</v>
      </c>
      <c r="U150" s="223">
        <v>0</v>
      </c>
      <c r="V150" s="223">
        <f>ROUND(E150*U150,2)</f>
        <v>0</v>
      </c>
      <c r="W150" s="223"/>
      <c r="X150" s="223" t="s">
        <v>318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319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47" t="s">
        <v>527</v>
      </c>
      <c r="D151" s="240"/>
      <c r="E151" s="240"/>
      <c r="F151" s="240"/>
      <c r="G151" s="240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13"/>
      <c r="Z151" s="213"/>
      <c r="AA151" s="213"/>
      <c r="AB151" s="213"/>
      <c r="AC151" s="213"/>
      <c r="AD151" s="213"/>
      <c r="AE151" s="213"/>
      <c r="AF151" s="213"/>
      <c r="AG151" s="213" t="s">
        <v>159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49"/>
      <c r="D152" s="243"/>
      <c r="E152" s="243"/>
      <c r="F152" s="243"/>
      <c r="G152" s="24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13"/>
      <c r="Z152" s="213"/>
      <c r="AA152" s="213"/>
      <c r="AB152" s="213"/>
      <c r="AC152" s="213"/>
      <c r="AD152" s="213"/>
      <c r="AE152" s="213"/>
      <c r="AF152" s="213"/>
      <c r="AG152" s="213" t="s">
        <v>163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32">
        <v>38</v>
      </c>
      <c r="B153" s="233" t="s">
        <v>553</v>
      </c>
      <c r="C153" s="246" t="s">
        <v>884</v>
      </c>
      <c r="D153" s="234" t="s">
        <v>250</v>
      </c>
      <c r="E153" s="235">
        <v>1</v>
      </c>
      <c r="F153" s="236"/>
      <c r="G153" s="237">
        <f>ROUND(E153*F153,2)</f>
        <v>0</v>
      </c>
      <c r="H153" s="236"/>
      <c r="I153" s="237">
        <f>ROUND(E153*H153,2)</f>
        <v>0</v>
      </c>
      <c r="J153" s="236"/>
      <c r="K153" s="237">
        <f>ROUND(E153*J153,2)</f>
        <v>0</v>
      </c>
      <c r="L153" s="237">
        <v>21</v>
      </c>
      <c r="M153" s="237">
        <f>G153*(1+L153/100)</f>
        <v>0</v>
      </c>
      <c r="N153" s="237">
        <v>0.12</v>
      </c>
      <c r="O153" s="237">
        <f>ROUND(E153*N153,2)</f>
        <v>0.12</v>
      </c>
      <c r="P153" s="237">
        <v>0</v>
      </c>
      <c r="Q153" s="237">
        <f>ROUND(E153*P153,2)</f>
        <v>0</v>
      </c>
      <c r="R153" s="237"/>
      <c r="S153" s="237" t="s">
        <v>185</v>
      </c>
      <c r="T153" s="238" t="s">
        <v>155</v>
      </c>
      <c r="U153" s="223">
        <v>0</v>
      </c>
      <c r="V153" s="223">
        <f>ROUND(E153*U153,2)</f>
        <v>0</v>
      </c>
      <c r="W153" s="223"/>
      <c r="X153" s="223" t="s">
        <v>318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319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20"/>
      <c r="B154" s="221"/>
      <c r="C154" s="247" t="s">
        <v>527</v>
      </c>
      <c r="D154" s="240"/>
      <c r="E154" s="240"/>
      <c r="F154" s="240"/>
      <c r="G154" s="240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3"/>
      <c r="Z154" s="213"/>
      <c r="AA154" s="213"/>
      <c r="AB154" s="213"/>
      <c r="AC154" s="213"/>
      <c r="AD154" s="213"/>
      <c r="AE154" s="213"/>
      <c r="AF154" s="213"/>
      <c r="AG154" s="213" t="s">
        <v>159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49"/>
      <c r="D155" s="243"/>
      <c r="E155" s="243"/>
      <c r="F155" s="243"/>
      <c r="G155" s="24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163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x14ac:dyDescent="0.2">
      <c r="A156" s="226" t="s">
        <v>149</v>
      </c>
      <c r="B156" s="227" t="s">
        <v>118</v>
      </c>
      <c r="C156" s="245" t="s">
        <v>119</v>
      </c>
      <c r="D156" s="228"/>
      <c r="E156" s="229"/>
      <c r="F156" s="230"/>
      <c r="G156" s="230">
        <f>SUMIF(AG157:AG173,"&lt;&gt;NOR",G157:G173)</f>
        <v>0</v>
      </c>
      <c r="H156" s="230"/>
      <c r="I156" s="230">
        <f>SUM(I157:I173)</f>
        <v>0</v>
      </c>
      <c r="J156" s="230"/>
      <c r="K156" s="230">
        <f>SUM(K157:K173)</f>
        <v>0</v>
      </c>
      <c r="L156" s="230"/>
      <c r="M156" s="230">
        <f>SUM(M157:M173)</f>
        <v>0</v>
      </c>
      <c r="N156" s="230"/>
      <c r="O156" s="230">
        <f>SUM(O157:O173)</f>
        <v>0</v>
      </c>
      <c r="P156" s="230"/>
      <c r="Q156" s="230">
        <f>SUM(Q157:Q173)</f>
        <v>0</v>
      </c>
      <c r="R156" s="230"/>
      <c r="S156" s="230"/>
      <c r="T156" s="231"/>
      <c r="U156" s="225"/>
      <c r="V156" s="225">
        <f>SUM(V157:V173)</f>
        <v>182.23000000000002</v>
      </c>
      <c r="W156" s="225"/>
      <c r="X156" s="225"/>
      <c r="AG156" t="s">
        <v>150</v>
      </c>
    </row>
    <row r="157" spans="1:60" outlineLevel="1" x14ac:dyDescent="0.2">
      <c r="A157" s="232">
        <v>39</v>
      </c>
      <c r="B157" s="233" t="s">
        <v>227</v>
      </c>
      <c r="C157" s="246" t="s">
        <v>228</v>
      </c>
      <c r="D157" s="234" t="s">
        <v>229</v>
      </c>
      <c r="E157" s="235">
        <v>49.194929999999999</v>
      </c>
      <c r="F157" s="236"/>
      <c r="G157" s="237">
        <f>ROUND(E157*F157,2)</f>
        <v>0</v>
      </c>
      <c r="H157" s="236"/>
      <c r="I157" s="237">
        <f>ROUND(E157*H157,2)</f>
        <v>0</v>
      </c>
      <c r="J157" s="236"/>
      <c r="K157" s="237">
        <f>ROUND(E157*J157,2)</f>
        <v>0</v>
      </c>
      <c r="L157" s="237">
        <v>21</v>
      </c>
      <c r="M157" s="237">
        <f>G157*(1+L157/100)</f>
        <v>0</v>
      </c>
      <c r="N157" s="237">
        <v>0</v>
      </c>
      <c r="O157" s="237">
        <f>ROUND(E157*N157,2)</f>
        <v>0</v>
      </c>
      <c r="P157" s="237">
        <v>0</v>
      </c>
      <c r="Q157" s="237">
        <f>ROUND(E157*P157,2)</f>
        <v>0</v>
      </c>
      <c r="R157" s="237" t="s">
        <v>230</v>
      </c>
      <c r="S157" s="237" t="s">
        <v>154</v>
      </c>
      <c r="T157" s="238" t="s">
        <v>154</v>
      </c>
      <c r="U157" s="223">
        <v>0.16400000000000001</v>
      </c>
      <c r="V157" s="223">
        <f>ROUND(E157*U157,2)</f>
        <v>8.07</v>
      </c>
      <c r="W157" s="223"/>
      <c r="X157" s="223" t="s">
        <v>231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611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ht="22.5" outlineLevel="1" x14ac:dyDescent="0.2">
      <c r="A158" s="220"/>
      <c r="B158" s="221"/>
      <c r="C158" s="258" t="s">
        <v>233</v>
      </c>
      <c r="D158" s="255"/>
      <c r="E158" s="255"/>
      <c r="F158" s="255"/>
      <c r="G158" s="255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234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39" t="str">
        <f>C158</f>
        <v>se složením a hrubým urovnáním nebo s přeložením na jiný dopravní prostředek kromě lodi, vč. příplatku za každých dalších i započatých 1000 m přes 1000 m,</v>
      </c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49"/>
      <c r="D159" s="243"/>
      <c r="E159" s="243"/>
      <c r="F159" s="243"/>
      <c r="G159" s="24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13"/>
      <c r="Z159" s="213"/>
      <c r="AA159" s="213"/>
      <c r="AB159" s="213"/>
      <c r="AC159" s="213"/>
      <c r="AD159" s="213"/>
      <c r="AE159" s="213"/>
      <c r="AF159" s="213"/>
      <c r="AG159" s="213" t="s">
        <v>163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ht="22.5" outlineLevel="1" x14ac:dyDescent="0.2">
      <c r="A160" s="232">
        <v>40</v>
      </c>
      <c r="B160" s="233" t="s">
        <v>235</v>
      </c>
      <c r="C160" s="246" t="s">
        <v>236</v>
      </c>
      <c r="D160" s="234" t="s">
        <v>229</v>
      </c>
      <c r="E160" s="235">
        <v>49.194929999999999</v>
      </c>
      <c r="F160" s="236"/>
      <c r="G160" s="237">
        <f>ROUND(E160*F160,2)</f>
        <v>0</v>
      </c>
      <c r="H160" s="236"/>
      <c r="I160" s="237">
        <f>ROUND(E160*H160,2)</f>
        <v>0</v>
      </c>
      <c r="J160" s="236"/>
      <c r="K160" s="237">
        <f>ROUND(E160*J160,2)</f>
        <v>0</v>
      </c>
      <c r="L160" s="237">
        <v>21</v>
      </c>
      <c r="M160" s="237">
        <f>G160*(1+L160/100)</f>
        <v>0</v>
      </c>
      <c r="N160" s="237">
        <v>0</v>
      </c>
      <c r="O160" s="237">
        <f>ROUND(E160*N160,2)</f>
        <v>0</v>
      </c>
      <c r="P160" s="237">
        <v>0</v>
      </c>
      <c r="Q160" s="237">
        <f>ROUND(E160*P160,2)</f>
        <v>0</v>
      </c>
      <c r="R160" s="237" t="s">
        <v>221</v>
      </c>
      <c r="S160" s="237" t="s">
        <v>154</v>
      </c>
      <c r="T160" s="238" t="s">
        <v>154</v>
      </c>
      <c r="U160" s="223">
        <v>0.93300000000000005</v>
      </c>
      <c r="V160" s="223">
        <f>ROUND(E160*U160,2)</f>
        <v>45.9</v>
      </c>
      <c r="W160" s="223"/>
      <c r="X160" s="223" t="s">
        <v>231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232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9"/>
      <c r="D161" s="256"/>
      <c r="E161" s="256"/>
      <c r="F161" s="256"/>
      <c r="G161" s="256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13"/>
      <c r="Z161" s="213"/>
      <c r="AA161" s="213"/>
      <c r="AB161" s="213"/>
      <c r="AC161" s="213"/>
      <c r="AD161" s="213"/>
      <c r="AE161" s="213"/>
      <c r="AF161" s="213"/>
      <c r="AG161" s="213" t="s">
        <v>163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32">
        <v>41</v>
      </c>
      <c r="B162" s="233" t="s">
        <v>612</v>
      </c>
      <c r="C162" s="246" t="s">
        <v>613</v>
      </c>
      <c r="D162" s="234" t="s">
        <v>229</v>
      </c>
      <c r="E162" s="235">
        <v>49.194929999999999</v>
      </c>
      <c r="F162" s="236"/>
      <c r="G162" s="237">
        <f>ROUND(E162*F162,2)</f>
        <v>0</v>
      </c>
      <c r="H162" s="236"/>
      <c r="I162" s="237">
        <f>ROUND(E162*H162,2)</f>
        <v>0</v>
      </c>
      <c r="J162" s="236"/>
      <c r="K162" s="237">
        <f>ROUND(E162*J162,2)</f>
        <v>0</v>
      </c>
      <c r="L162" s="237">
        <v>21</v>
      </c>
      <c r="M162" s="237">
        <f>G162*(1+L162/100)</f>
        <v>0</v>
      </c>
      <c r="N162" s="237">
        <v>0</v>
      </c>
      <c r="O162" s="237">
        <f>ROUND(E162*N162,2)</f>
        <v>0</v>
      </c>
      <c r="P162" s="237">
        <v>0</v>
      </c>
      <c r="Q162" s="237">
        <f>ROUND(E162*P162,2)</f>
        <v>0</v>
      </c>
      <c r="R162" s="237" t="s">
        <v>221</v>
      </c>
      <c r="S162" s="237" t="s">
        <v>154</v>
      </c>
      <c r="T162" s="238" t="s">
        <v>154</v>
      </c>
      <c r="U162" s="223">
        <v>0.65</v>
      </c>
      <c r="V162" s="223">
        <f>ROUND(E162*U162,2)</f>
        <v>31.98</v>
      </c>
      <c r="W162" s="223"/>
      <c r="X162" s="223" t="s">
        <v>231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232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59"/>
      <c r="D163" s="256"/>
      <c r="E163" s="256"/>
      <c r="F163" s="256"/>
      <c r="G163" s="256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3"/>
      <c r="Z163" s="213"/>
      <c r="AA163" s="213"/>
      <c r="AB163" s="213"/>
      <c r="AC163" s="213"/>
      <c r="AD163" s="213"/>
      <c r="AE163" s="213"/>
      <c r="AF163" s="213"/>
      <c r="AG163" s="213" t="s">
        <v>163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32">
        <v>42</v>
      </c>
      <c r="B164" s="233" t="s">
        <v>237</v>
      </c>
      <c r="C164" s="246" t="s">
        <v>238</v>
      </c>
      <c r="D164" s="234" t="s">
        <v>229</v>
      </c>
      <c r="E164" s="235">
        <v>49.194929999999999</v>
      </c>
      <c r="F164" s="236"/>
      <c r="G164" s="237">
        <f>ROUND(E164*F164,2)</f>
        <v>0</v>
      </c>
      <c r="H164" s="236"/>
      <c r="I164" s="237">
        <f>ROUND(E164*H164,2)</f>
        <v>0</v>
      </c>
      <c r="J164" s="236"/>
      <c r="K164" s="237">
        <f>ROUND(E164*J164,2)</f>
        <v>0</v>
      </c>
      <c r="L164" s="237">
        <v>21</v>
      </c>
      <c r="M164" s="237">
        <f>G164*(1+L164/100)</f>
        <v>0</v>
      </c>
      <c r="N164" s="237">
        <v>0</v>
      </c>
      <c r="O164" s="237">
        <f>ROUND(E164*N164,2)</f>
        <v>0</v>
      </c>
      <c r="P164" s="237">
        <v>0</v>
      </c>
      <c r="Q164" s="237">
        <f>ROUND(E164*P164,2)</f>
        <v>0</v>
      </c>
      <c r="R164" s="237" t="s">
        <v>221</v>
      </c>
      <c r="S164" s="237" t="s">
        <v>154</v>
      </c>
      <c r="T164" s="238" t="s">
        <v>154</v>
      </c>
      <c r="U164" s="223">
        <v>0.49</v>
      </c>
      <c r="V164" s="223">
        <f>ROUND(E164*U164,2)</f>
        <v>24.11</v>
      </c>
      <c r="W164" s="223"/>
      <c r="X164" s="223" t="s">
        <v>231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232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59"/>
      <c r="D165" s="256"/>
      <c r="E165" s="256"/>
      <c r="F165" s="256"/>
      <c r="G165" s="256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3"/>
      <c r="Z165" s="213"/>
      <c r="AA165" s="213"/>
      <c r="AB165" s="213"/>
      <c r="AC165" s="213"/>
      <c r="AD165" s="213"/>
      <c r="AE165" s="213"/>
      <c r="AF165" s="213"/>
      <c r="AG165" s="213" t="s">
        <v>163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32">
        <v>43</v>
      </c>
      <c r="B166" s="233" t="s">
        <v>240</v>
      </c>
      <c r="C166" s="246" t="s">
        <v>241</v>
      </c>
      <c r="D166" s="234" t="s">
        <v>229</v>
      </c>
      <c r="E166" s="235">
        <v>934.70375999999999</v>
      </c>
      <c r="F166" s="236"/>
      <c r="G166" s="237">
        <f>ROUND(E166*F166,2)</f>
        <v>0</v>
      </c>
      <c r="H166" s="236"/>
      <c r="I166" s="237">
        <f>ROUND(E166*H166,2)</f>
        <v>0</v>
      </c>
      <c r="J166" s="236"/>
      <c r="K166" s="237">
        <f>ROUND(E166*J166,2)</f>
        <v>0</v>
      </c>
      <c r="L166" s="237">
        <v>21</v>
      </c>
      <c r="M166" s="237">
        <f>G166*(1+L166/100)</f>
        <v>0</v>
      </c>
      <c r="N166" s="237">
        <v>0</v>
      </c>
      <c r="O166" s="237">
        <f>ROUND(E166*N166,2)</f>
        <v>0</v>
      </c>
      <c r="P166" s="237">
        <v>0</v>
      </c>
      <c r="Q166" s="237">
        <f>ROUND(E166*P166,2)</f>
        <v>0</v>
      </c>
      <c r="R166" s="237" t="s">
        <v>221</v>
      </c>
      <c r="S166" s="237" t="s">
        <v>154</v>
      </c>
      <c r="T166" s="238" t="s">
        <v>154</v>
      </c>
      <c r="U166" s="223">
        <v>0</v>
      </c>
      <c r="V166" s="223">
        <f>ROUND(E166*U166,2)</f>
        <v>0</v>
      </c>
      <c r="W166" s="223"/>
      <c r="X166" s="223" t="s">
        <v>231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232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20"/>
      <c r="B167" s="221"/>
      <c r="C167" s="259"/>
      <c r="D167" s="256"/>
      <c r="E167" s="256"/>
      <c r="F167" s="256"/>
      <c r="G167" s="256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13"/>
      <c r="Z167" s="213"/>
      <c r="AA167" s="213"/>
      <c r="AB167" s="213"/>
      <c r="AC167" s="213"/>
      <c r="AD167" s="213"/>
      <c r="AE167" s="213"/>
      <c r="AF167" s="213"/>
      <c r="AG167" s="213" t="s">
        <v>163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32">
        <v>44</v>
      </c>
      <c r="B168" s="233" t="s">
        <v>242</v>
      </c>
      <c r="C168" s="246" t="s">
        <v>243</v>
      </c>
      <c r="D168" s="234" t="s">
        <v>229</v>
      </c>
      <c r="E168" s="235">
        <v>49.194929999999999</v>
      </c>
      <c r="F168" s="236"/>
      <c r="G168" s="237">
        <f>ROUND(E168*F168,2)</f>
        <v>0</v>
      </c>
      <c r="H168" s="236"/>
      <c r="I168" s="237">
        <f>ROUND(E168*H168,2)</f>
        <v>0</v>
      </c>
      <c r="J168" s="236"/>
      <c r="K168" s="237">
        <f>ROUND(E168*J168,2)</f>
        <v>0</v>
      </c>
      <c r="L168" s="237">
        <v>21</v>
      </c>
      <c r="M168" s="237">
        <f>G168*(1+L168/100)</f>
        <v>0</v>
      </c>
      <c r="N168" s="237">
        <v>0</v>
      </c>
      <c r="O168" s="237">
        <f>ROUND(E168*N168,2)</f>
        <v>0</v>
      </c>
      <c r="P168" s="237">
        <v>0</v>
      </c>
      <c r="Q168" s="237">
        <f>ROUND(E168*P168,2)</f>
        <v>0</v>
      </c>
      <c r="R168" s="237" t="s">
        <v>221</v>
      </c>
      <c r="S168" s="237" t="s">
        <v>154</v>
      </c>
      <c r="T168" s="238" t="s">
        <v>154</v>
      </c>
      <c r="U168" s="223">
        <v>0.94199999999999995</v>
      </c>
      <c r="V168" s="223">
        <f>ROUND(E168*U168,2)</f>
        <v>46.34</v>
      </c>
      <c r="W168" s="223"/>
      <c r="X168" s="223" t="s">
        <v>231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232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59"/>
      <c r="D169" s="256"/>
      <c r="E169" s="256"/>
      <c r="F169" s="256"/>
      <c r="G169" s="256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13"/>
      <c r="Z169" s="213"/>
      <c r="AA169" s="213"/>
      <c r="AB169" s="213"/>
      <c r="AC169" s="213"/>
      <c r="AD169" s="213"/>
      <c r="AE169" s="213"/>
      <c r="AF169" s="213"/>
      <c r="AG169" s="213" t="s">
        <v>163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ht="22.5" outlineLevel="1" x14ac:dyDescent="0.2">
      <c r="A170" s="232">
        <v>45</v>
      </c>
      <c r="B170" s="233" t="s">
        <v>244</v>
      </c>
      <c r="C170" s="246" t="s">
        <v>245</v>
      </c>
      <c r="D170" s="234" t="s">
        <v>229</v>
      </c>
      <c r="E170" s="235">
        <v>245.97467</v>
      </c>
      <c r="F170" s="236"/>
      <c r="G170" s="237">
        <f>ROUND(E170*F170,2)</f>
        <v>0</v>
      </c>
      <c r="H170" s="236"/>
      <c r="I170" s="237">
        <f>ROUND(E170*H170,2)</f>
        <v>0</v>
      </c>
      <c r="J170" s="236"/>
      <c r="K170" s="237">
        <f>ROUND(E170*J170,2)</f>
        <v>0</v>
      </c>
      <c r="L170" s="237">
        <v>21</v>
      </c>
      <c r="M170" s="237">
        <f>G170*(1+L170/100)</f>
        <v>0</v>
      </c>
      <c r="N170" s="237">
        <v>0</v>
      </c>
      <c r="O170" s="237">
        <f>ROUND(E170*N170,2)</f>
        <v>0</v>
      </c>
      <c r="P170" s="237">
        <v>0</v>
      </c>
      <c r="Q170" s="237">
        <f>ROUND(E170*P170,2)</f>
        <v>0</v>
      </c>
      <c r="R170" s="237" t="s">
        <v>221</v>
      </c>
      <c r="S170" s="237" t="s">
        <v>154</v>
      </c>
      <c r="T170" s="238" t="s">
        <v>154</v>
      </c>
      <c r="U170" s="223">
        <v>0.105</v>
      </c>
      <c r="V170" s="223">
        <f>ROUND(E170*U170,2)</f>
        <v>25.83</v>
      </c>
      <c r="W170" s="223"/>
      <c r="X170" s="223" t="s">
        <v>231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232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9"/>
      <c r="D171" s="256"/>
      <c r="E171" s="256"/>
      <c r="F171" s="256"/>
      <c r="G171" s="256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13"/>
      <c r="Z171" s="213"/>
      <c r="AA171" s="213"/>
      <c r="AB171" s="213"/>
      <c r="AC171" s="213"/>
      <c r="AD171" s="213"/>
      <c r="AE171" s="213"/>
      <c r="AF171" s="213"/>
      <c r="AG171" s="213" t="s">
        <v>163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32">
        <v>46</v>
      </c>
      <c r="B172" s="233" t="s">
        <v>246</v>
      </c>
      <c r="C172" s="246" t="s">
        <v>247</v>
      </c>
      <c r="D172" s="234" t="s">
        <v>229</v>
      </c>
      <c r="E172" s="235">
        <v>49.194929999999999</v>
      </c>
      <c r="F172" s="236"/>
      <c r="G172" s="237">
        <f>ROUND(E172*F172,2)</f>
        <v>0</v>
      </c>
      <c r="H172" s="236"/>
      <c r="I172" s="237">
        <f>ROUND(E172*H172,2)</f>
        <v>0</v>
      </c>
      <c r="J172" s="236"/>
      <c r="K172" s="237">
        <f>ROUND(E172*J172,2)</f>
        <v>0</v>
      </c>
      <c r="L172" s="237">
        <v>21</v>
      </c>
      <c r="M172" s="237">
        <f>G172*(1+L172/100)</f>
        <v>0</v>
      </c>
      <c r="N172" s="237">
        <v>0</v>
      </c>
      <c r="O172" s="237">
        <f>ROUND(E172*N172,2)</f>
        <v>0</v>
      </c>
      <c r="P172" s="237">
        <v>0</v>
      </c>
      <c r="Q172" s="237">
        <f>ROUND(E172*P172,2)</f>
        <v>0</v>
      </c>
      <c r="R172" s="237" t="s">
        <v>221</v>
      </c>
      <c r="S172" s="237" t="s">
        <v>154</v>
      </c>
      <c r="T172" s="238" t="s">
        <v>154</v>
      </c>
      <c r="U172" s="223">
        <v>0</v>
      </c>
      <c r="V172" s="223">
        <f>ROUND(E172*U172,2)</f>
        <v>0</v>
      </c>
      <c r="W172" s="223"/>
      <c r="X172" s="223" t="s">
        <v>231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885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9"/>
      <c r="D173" s="256"/>
      <c r="E173" s="256"/>
      <c r="F173" s="256"/>
      <c r="G173" s="256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3"/>
      <c r="Z173" s="213"/>
      <c r="AA173" s="213"/>
      <c r="AB173" s="213"/>
      <c r="AC173" s="213"/>
      <c r="AD173" s="213"/>
      <c r="AE173" s="213"/>
      <c r="AF173" s="213"/>
      <c r="AG173" s="213" t="s">
        <v>163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x14ac:dyDescent="0.2">
      <c r="A174" s="3"/>
      <c r="B174" s="4"/>
      <c r="C174" s="250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AE174">
        <v>15</v>
      </c>
      <c r="AF174">
        <v>21</v>
      </c>
      <c r="AG174" t="s">
        <v>136</v>
      </c>
    </row>
    <row r="175" spans="1:60" x14ac:dyDescent="0.2">
      <c r="A175" s="216"/>
      <c r="B175" s="217" t="s">
        <v>29</v>
      </c>
      <c r="C175" s="251"/>
      <c r="D175" s="218"/>
      <c r="E175" s="219"/>
      <c r="F175" s="219"/>
      <c r="G175" s="244">
        <f>G8+G27+G37+G64+G74+G88+G97+G101+G114+G121+G129+G156</f>
        <v>0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AE175">
        <f>SUMIF(L7:L173,AE174,G7:G173)</f>
        <v>0</v>
      </c>
      <c r="AF175">
        <f>SUMIF(L7:L173,AF174,G7:G173)</f>
        <v>0</v>
      </c>
      <c r="AG175" t="s">
        <v>180</v>
      </c>
    </row>
    <row r="176" spans="1:60" x14ac:dyDescent="0.2">
      <c r="C176" s="252"/>
      <c r="D176" s="10"/>
      <c r="AG176" t="s">
        <v>181</v>
      </c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WKa+HcpSiI7aKt+qkgIsOY3Kabz1TBBYRkcXE3QIIAE6GI7wRy7Lt0IqjPKczQs7eNlmQJIjQjo1bBu0Ek0CQ==" saltValue="Gt2stYt9JB852Mh9vIp88A==" spinCount="100000" sheet="1"/>
  <mergeCells count="80">
    <mergeCell ref="C171:G171"/>
    <mergeCell ref="C173:G173"/>
    <mergeCell ref="C159:G159"/>
    <mergeCell ref="C161:G161"/>
    <mergeCell ref="C163:G163"/>
    <mergeCell ref="C165:G165"/>
    <mergeCell ref="C167:G167"/>
    <mergeCell ref="C169:G169"/>
    <mergeCell ref="C149:G149"/>
    <mergeCell ref="C151:G151"/>
    <mergeCell ref="C152:G152"/>
    <mergeCell ref="C154:G154"/>
    <mergeCell ref="C155:G155"/>
    <mergeCell ref="C158:G158"/>
    <mergeCell ref="C140:G140"/>
    <mergeCell ref="C142:G142"/>
    <mergeCell ref="C143:G143"/>
    <mergeCell ref="C144:G144"/>
    <mergeCell ref="C145:G145"/>
    <mergeCell ref="C147:G147"/>
    <mergeCell ref="C132:G132"/>
    <mergeCell ref="C134:G134"/>
    <mergeCell ref="C135:G135"/>
    <mergeCell ref="C136:G136"/>
    <mergeCell ref="C137:G137"/>
    <mergeCell ref="C138:G138"/>
    <mergeCell ref="C123:G123"/>
    <mergeCell ref="C124:G124"/>
    <mergeCell ref="C125:G125"/>
    <mergeCell ref="C127:G127"/>
    <mergeCell ref="C128:G128"/>
    <mergeCell ref="C131:G131"/>
    <mergeCell ref="C110:G110"/>
    <mergeCell ref="C112:G112"/>
    <mergeCell ref="C113:G113"/>
    <mergeCell ref="C117:G117"/>
    <mergeCell ref="C119:G119"/>
    <mergeCell ref="C120:G120"/>
    <mergeCell ref="C92:G92"/>
    <mergeCell ref="C96:G96"/>
    <mergeCell ref="C99:G99"/>
    <mergeCell ref="C100:G100"/>
    <mergeCell ref="C104:G104"/>
    <mergeCell ref="C107:G107"/>
    <mergeCell ref="C77:G77"/>
    <mergeCell ref="C79:G79"/>
    <mergeCell ref="C81:G81"/>
    <mergeCell ref="C83:G83"/>
    <mergeCell ref="C84:G84"/>
    <mergeCell ref="C87:G87"/>
    <mergeCell ref="C59:G59"/>
    <mergeCell ref="C63:G63"/>
    <mergeCell ref="C66:G66"/>
    <mergeCell ref="C70:G70"/>
    <mergeCell ref="C73:G73"/>
    <mergeCell ref="C76:G76"/>
    <mergeCell ref="C41:G41"/>
    <mergeCell ref="C44:G44"/>
    <mergeCell ref="C46:G46"/>
    <mergeCell ref="C48:G48"/>
    <mergeCell ref="C51:G51"/>
    <mergeCell ref="C55:G55"/>
    <mergeCell ref="C29:G29"/>
    <mergeCell ref="C30:G30"/>
    <mergeCell ref="C32:G32"/>
    <mergeCell ref="C34:G34"/>
    <mergeCell ref="C36:G36"/>
    <mergeCell ref="C39:G39"/>
    <mergeCell ref="C17:G17"/>
    <mergeCell ref="C19:G19"/>
    <mergeCell ref="C21:G21"/>
    <mergeCell ref="C23:G23"/>
    <mergeCell ref="C24:G24"/>
    <mergeCell ref="C26:G26"/>
    <mergeCell ref="A1:G1"/>
    <mergeCell ref="C2:G2"/>
    <mergeCell ref="C3:G3"/>
    <mergeCell ref="C4:G4"/>
    <mergeCell ref="C11:G11"/>
    <mergeCell ref="C14:G14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CBE8-7A52-40E3-B938-AA26C081754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123</v>
      </c>
      <c r="B1" s="198"/>
      <c r="C1" s="198"/>
      <c r="D1" s="198"/>
      <c r="E1" s="198"/>
      <c r="F1" s="198"/>
      <c r="G1" s="198"/>
      <c r="AG1" t="s">
        <v>124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125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125</v>
      </c>
      <c r="AG3" t="s">
        <v>126</v>
      </c>
    </row>
    <row r="4" spans="1:60" ht="24.95" customHeight="1" x14ac:dyDescent="0.2">
      <c r="A4" s="203" t="s">
        <v>9</v>
      </c>
      <c r="B4" s="204" t="s">
        <v>58</v>
      </c>
      <c r="C4" s="205" t="s">
        <v>59</v>
      </c>
      <c r="D4" s="206"/>
      <c r="E4" s="206"/>
      <c r="F4" s="206"/>
      <c r="G4" s="207"/>
      <c r="AG4" t="s">
        <v>127</v>
      </c>
    </row>
    <row r="5" spans="1:60" x14ac:dyDescent="0.2">
      <c r="D5" s="10"/>
    </row>
    <row r="6" spans="1:60" ht="38.25" x14ac:dyDescent="0.2">
      <c r="A6" s="209" t="s">
        <v>128</v>
      </c>
      <c r="B6" s="211" t="s">
        <v>129</v>
      </c>
      <c r="C6" s="211" t="s">
        <v>130</v>
      </c>
      <c r="D6" s="210" t="s">
        <v>131</v>
      </c>
      <c r="E6" s="209" t="s">
        <v>132</v>
      </c>
      <c r="F6" s="208" t="s">
        <v>133</v>
      </c>
      <c r="G6" s="209" t="s">
        <v>29</v>
      </c>
      <c r="H6" s="212" t="s">
        <v>30</v>
      </c>
      <c r="I6" s="212" t="s">
        <v>134</v>
      </c>
      <c r="J6" s="212" t="s">
        <v>31</v>
      </c>
      <c r="K6" s="212" t="s">
        <v>135</v>
      </c>
      <c r="L6" s="212" t="s">
        <v>136</v>
      </c>
      <c r="M6" s="212" t="s">
        <v>137</v>
      </c>
      <c r="N6" s="212" t="s">
        <v>138</v>
      </c>
      <c r="O6" s="212" t="s">
        <v>139</v>
      </c>
      <c r="P6" s="212" t="s">
        <v>140</v>
      </c>
      <c r="Q6" s="212" t="s">
        <v>141</v>
      </c>
      <c r="R6" s="212" t="s">
        <v>142</v>
      </c>
      <c r="S6" s="212" t="s">
        <v>143</v>
      </c>
      <c r="T6" s="212" t="s">
        <v>144</v>
      </c>
      <c r="U6" s="212" t="s">
        <v>145</v>
      </c>
      <c r="V6" s="212" t="s">
        <v>146</v>
      </c>
      <c r="W6" s="212" t="s">
        <v>147</v>
      </c>
      <c r="X6" s="212" t="s">
        <v>148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149</v>
      </c>
      <c r="B8" s="227" t="s">
        <v>68</v>
      </c>
      <c r="C8" s="245" t="s">
        <v>69</v>
      </c>
      <c r="D8" s="228"/>
      <c r="E8" s="229"/>
      <c r="F8" s="230"/>
      <c r="G8" s="230">
        <f>SUMIF(AG9:AG17,"&lt;&gt;NOR",G9:G17)</f>
        <v>0</v>
      </c>
      <c r="H8" s="230"/>
      <c r="I8" s="230">
        <f>SUM(I9:I17)</f>
        <v>0</v>
      </c>
      <c r="J8" s="230"/>
      <c r="K8" s="230">
        <f>SUM(K9:K17)</f>
        <v>0</v>
      </c>
      <c r="L8" s="230"/>
      <c r="M8" s="230">
        <f>SUM(M9:M17)</f>
        <v>0</v>
      </c>
      <c r="N8" s="230"/>
      <c r="O8" s="230">
        <f>SUM(O9:O17)</f>
        <v>2.69</v>
      </c>
      <c r="P8" s="230"/>
      <c r="Q8" s="230">
        <f>SUM(Q9:Q17)</f>
        <v>0</v>
      </c>
      <c r="R8" s="230"/>
      <c r="S8" s="230"/>
      <c r="T8" s="231"/>
      <c r="U8" s="225"/>
      <c r="V8" s="225">
        <f>SUM(V9:V17)</f>
        <v>12.190000000000001</v>
      </c>
      <c r="W8" s="225"/>
      <c r="X8" s="225"/>
      <c r="AG8" t="s">
        <v>150</v>
      </c>
    </row>
    <row r="9" spans="1:60" ht="22.5" outlineLevel="1" x14ac:dyDescent="0.2">
      <c r="A9" s="232">
        <v>1</v>
      </c>
      <c r="B9" s="233" t="s">
        <v>248</v>
      </c>
      <c r="C9" s="246" t="s">
        <v>249</v>
      </c>
      <c r="D9" s="234" t="s">
        <v>250</v>
      </c>
      <c r="E9" s="235">
        <v>10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1.469E-2</v>
      </c>
      <c r="O9" s="237">
        <f>ROUND(E9*N9,2)</f>
        <v>0.15</v>
      </c>
      <c r="P9" s="237">
        <v>0</v>
      </c>
      <c r="Q9" s="237">
        <f>ROUND(E9*P9,2)</f>
        <v>0</v>
      </c>
      <c r="R9" s="237" t="s">
        <v>251</v>
      </c>
      <c r="S9" s="237" t="s">
        <v>154</v>
      </c>
      <c r="T9" s="238" t="s">
        <v>154</v>
      </c>
      <c r="U9" s="223">
        <v>0.16</v>
      </c>
      <c r="V9" s="223">
        <f>ROUND(E9*U9,2)</f>
        <v>1.6</v>
      </c>
      <c r="W9" s="223"/>
      <c r="X9" s="223" t="s">
        <v>186</v>
      </c>
      <c r="Y9" s="213"/>
      <c r="Z9" s="213"/>
      <c r="AA9" s="213"/>
      <c r="AB9" s="213"/>
      <c r="AC9" s="213"/>
      <c r="AD9" s="213"/>
      <c r="AE9" s="213"/>
      <c r="AF9" s="213"/>
      <c r="AG9" s="213" t="s">
        <v>187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8" t="s">
        <v>252</v>
      </c>
      <c r="D10" s="255"/>
      <c r="E10" s="255"/>
      <c r="F10" s="255"/>
      <c r="G10" s="255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234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49"/>
      <c r="D11" s="243"/>
      <c r="E11" s="243"/>
      <c r="F11" s="243"/>
      <c r="G11" s="24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163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2.5" outlineLevel="1" x14ac:dyDescent="0.2">
      <c r="A12" s="232">
        <v>2</v>
      </c>
      <c r="B12" s="233" t="s">
        <v>258</v>
      </c>
      <c r="C12" s="246" t="s">
        <v>259</v>
      </c>
      <c r="D12" s="234" t="s">
        <v>250</v>
      </c>
      <c r="E12" s="235">
        <v>12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7">
        <v>0.11033999999999999</v>
      </c>
      <c r="O12" s="237">
        <f>ROUND(E12*N12,2)</f>
        <v>1.32</v>
      </c>
      <c r="P12" s="237">
        <v>0</v>
      </c>
      <c r="Q12" s="237">
        <f>ROUND(E12*P12,2)</f>
        <v>0</v>
      </c>
      <c r="R12" s="237" t="s">
        <v>251</v>
      </c>
      <c r="S12" s="237" t="s">
        <v>154</v>
      </c>
      <c r="T12" s="238" t="s">
        <v>154</v>
      </c>
      <c r="U12" s="223">
        <v>0.49199999999999999</v>
      </c>
      <c r="V12" s="223">
        <f>ROUND(E12*U12,2)</f>
        <v>5.9</v>
      </c>
      <c r="W12" s="223"/>
      <c r="X12" s="223" t="s">
        <v>186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187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20"/>
      <c r="B13" s="221"/>
      <c r="C13" s="258" t="s">
        <v>252</v>
      </c>
      <c r="D13" s="255"/>
      <c r="E13" s="255"/>
      <c r="F13" s="255"/>
      <c r="G13" s="255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234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49"/>
      <c r="D14" s="243"/>
      <c r="E14" s="243"/>
      <c r="F14" s="243"/>
      <c r="G14" s="24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163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ht="22.5" outlineLevel="1" x14ac:dyDescent="0.2">
      <c r="A15" s="232">
        <v>3</v>
      </c>
      <c r="B15" s="233" t="s">
        <v>887</v>
      </c>
      <c r="C15" s="246" t="s">
        <v>888</v>
      </c>
      <c r="D15" s="234" t="s">
        <v>250</v>
      </c>
      <c r="E15" s="235">
        <v>6</v>
      </c>
      <c r="F15" s="236"/>
      <c r="G15" s="237">
        <f>ROUND(E15*F15,2)</f>
        <v>0</v>
      </c>
      <c r="H15" s="236"/>
      <c r="I15" s="237">
        <f>ROUND(E15*H15,2)</f>
        <v>0</v>
      </c>
      <c r="J15" s="236"/>
      <c r="K15" s="237">
        <f>ROUND(E15*J15,2)</f>
        <v>0</v>
      </c>
      <c r="L15" s="237">
        <v>21</v>
      </c>
      <c r="M15" s="237">
        <f>G15*(1+L15/100)</f>
        <v>0</v>
      </c>
      <c r="N15" s="237">
        <v>0.20318</v>
      </c>
      <c r="O15" s="237">
        <f>ROUND(E15*N15,2)</f>
        <v>1.22</v>
      </c>
      <c r="P15" s="237">
        <v>0</v>
      </c>
      <c r="Q15" s="237">
        <f>ROUND(E15*P15,2)</f>
        <v>0</v>
      </c>
      <c r="R15" s="237" t="s">
        <v>251</v>
      </c>
      <c r="S15" s="237" t="s">
        <v>154</v>
      </c>
      <c r="T15" s="238" t="s">
        <v>154</v>
      </c>
      <c r="U15" s="223">
        <v>0.78100000000000003</v>
      </c>
      <c r="V15" s="223">
        <f>ROUND(E15*U15,2)</f>
        <v>4.6900000000000004</v>
      </c>
      <c r="W15" s="223"/>
      <c r="X15" s="223" t="s">
        <v>186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187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20"/>
      <c r="B16" s="221"/>
      <c r="C16" s="258" t="s">
        <v>252</v>
      </c>
      <c r="D16" s="255"/>
      <c r="E16" s="255"/>
      <c r="F16" s="255"/>
      <c r="G16" s="255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234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20"/>
      <c r="B17" s="221"/>
      <c r="C17" s="249"/>
      <c r="D17" s="243"/>
      <c r="E17" s="243"/>
      <c r="F17" s="243"/>
      <c r="G17" s="24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163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x14ac:dyDescent="0.2">
      <c r="A18" s="226" t="s">
        <v>149</v>
      </c>
      <c r="B18" s="227" t="s">
        <v>70</v>
      </c>
      <c r="C18" s="245" t="s">
        <v>71</v>
      </c>
      <c r="D18" s="228"/>
      <c r="E18" s="229"/>
      <c r="F18" s="230"/>
      <c r="G18" s="230">
        <f>SUMIF(AG19:AG21,"&lt;&gt;NOR",G19:G21)</f>
        <v>0</v>
      </c>
      <c r="H18" s="230"/>
      <c r="I18" s="230">
        <f>SUM(I19:I21)</f>
        <v>0</v>
      </c>
      <c r="J18" s="230"/>
      <c r="K18" s="230">
        <f>SUM(K19:K21)</f>
        <v>0</v>
      </c>
      <c r="L18" s="230"/>
      <c r="M18" s="230">
        <f>SUM(M19:M21)</f>
        <v>0</v>
      </c>
      <c r="N18" s="230"/>
      <c r="O18" s="230">
        <f>SUM(O19:O21)</f>
        <v>0.15</v>
      </c>
      <c r="P18" s="230"/>
      <c r="Q18" s="230">
        <f>SUM(Q19:Q21)</f>
        <v>0</v>
      </c>
      <c r="R18" s="230"/>
      <c r="S18" s="230"/>
      <c r="T18" s="231"/>
      <c r="U18" s="225"/>
      <c r="V18" s="225">
        <f>SUM(V19:V21)</f>
        <v>2.31</v>
      </c>
      <c r="W18" s="225"/>
      <c r="X18" s="225"/>
      <c r="AG18" t="s">
        <v>150</v>
      </c>
    </row>
    <row r="19" spans="1:60" ht="22.5" outlineLevel="1" x14ac:dyDescent="0.2">
      <c r="A19" s="232">
        <v>4</v>
      </c>
      <c r="B19" s="233" t="s">
        <v>889</v>
      </c>
      <c r="C19" s="246" t="s">
        <v>890</v>
      </c>
      <c r="D19" s="234" t="s">
        <v>250</v>
      </c>
      <c r="E19" s="235">
        <v>3</v>
      </c>
      <c r="F19" s="236"/>
      <c r="G19" s="237">
        <f>ROUND(E19*F19,2)</f>
        <v>0</v>
      </c>
      <c r="H19" s="236"/>
      <c r="I19" s="237">
        <f>ROUND(E19*H19,2)</f>
        <v>0</v>
      </c>
      <c r="J19" s="236"/>
      <c r="K19" s="237">
        <f>ROUND(E19*J19,2)</f>
        <v>0</v>
      </c>
      <c r="L19" s="237">
        <v>21</v>
      </c>
      <c r="M19" s="237">
        <f>G19*(1+L19/100)</f>
        <v>0</v>
      </c>
      <c r="N19" s="237">
        <v>5.0200000000000002E-2</v>
      </c>
      <c r="O19" s="237">
        <f>ROUND(E19*N19,2)</f>
        <v>0.15</v>
      </c>
      <c r="P19" s="237">
        <v>0</v>
      </c>
      <c r="Q19" s="237">
        <f>ROUND(E19*P19,2)</f>
        <v>0</v>
      </c>
      <c r="R19" s="237" t="s">
        <v>251</v>
      </c>
      <c r="S19" s="237" t="s">
        <v>154</v>
      </c>
      <c r="T19" s="238" t="s">
        <v>154</v>
      </c>
      <c r="U19" s="223">
        <v>0.77</v>
      </c>
      <c r="V19" s="223">
        <f>ROUND(E19*U19,2)</f>
        <v>2.31</v>
      </c>
      <c r="W19" s="223"/>
      <c r="X19" s="223" t="s">
        <v>186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187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58" t="s">
        <v>891</v>
      </c>
      <c r="D20" s="255"/>
      <c r="E20" s="255"/>
      <c r="F20" s="255"/>
      <c r="G20" s="255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234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49"/>
      <c r="D21" s="243"/>
      <c r="E21" s="243"/>
      <c r="F21" s="243"/>
      <c r="G21" s="24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163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x14ac:dyDescent="0.2">
      <c r="A22" s="226" t="s">
        <v>149</v>
      </c>
      <c r="B22" s="227" t="s">
        <v>72</v>
      </c>
      <c r="C22" s="245" t="s">
        <v>73</v>
      </c>
      <c r="D22" s="228"/>
      <c r="E22" s="229"/>
      <c r="F22" s="230"/>
      <c r="G22" s="230">
        <f>SUMIF(AG23:AG25,"&lt;&gt;NOR",G23:G25)</f>
        <v>0</v>
      </c>
      <c r="H22" s="230"/>
      <c r="I22" s="230">
        <f>SUM(I23:I25)</f>
        <v>0</v>
      </c>
      <c r="J22" s="230"/>
      <c r="K22" s="230">
        <f>SUM(K23:K25)</f>
        <v>0</v>
      </c>
      <c r="L22" s="230"/>
      <c r="M22" s="230">
        <f>SUM(M23:M25)</f>
        <v>0</v>
      </c>
      <c r="N22" s="230"/>
      <c r="O22" s="230">
        <f>SUM(O23:O25)</f>
        <v>8.57</v>
      </c>
      <c r="P22" s="230"/>
      <c r="Q22" s="230">
        <f>SUM(Q23:Q25)</f>
        <v>0</v>
      </c>
      <c r="R22" s="230"/>
      <c r="S22" s="230"/>
      <c r="T22" s="231"/>
      <c r="U22" s="225"/>
      <c r="V22" s="225">
        <f>SUM(V23:V25)</f>
        <v>56</v>
      </c>
      <c r="W22" s="225"/>
      <c r="X22" s="225"/>
      <c r="AG22" t="s">
        <v>150</v>
      </c>
    </row>
    <row r="23" spans="1:60" ht="22.5" outlineLevel="1" x14ac:dyDescent="0.2">
      <c r="A23" s="232">
        <v>5</v>
      </c>
      <c r="B23" s="233" t="s">
        <v>331</v>
      </c>
      <c r="C23" s="246" t="s">
        <v>332</v>
      </c>
      <c r="D23" s="234" t="s">
        <v>206</v>
      </c>
      <c r="E23" s="235">
        <v>80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0.10712000000000001</v>
      </c>
      <c r="O23" s="237">
        <f>ROUND(E23*N23,2)</f>
        <v>8.57</v>
      </c>
      <c r="P23" s="237">
        <v>0</v>
      </c>
      <c r="Q23" s="237">
        <f>ROUND(E23*P23,2)</f>
        <v>0</v>
      </c>
      <c r="R23" s="237" t="s">
        <v>251</v>
      </c>
      <c r="S23" s="237" t="s">
        <v>154</v>
      </c>
      <c r="T23" s="238" t="s">
        <v>154</v>
      </c>
      <c r="U23" s="223">
        <v>0.69998000000000005</v>
      </c>
      <c r="V23" s="223">
        <f>ROUND(E23*U23,2)</f>
        <v>56</v>
      </c>
      <c r="W23" s="223"/>
      <c r="X23" s="223" t="s">
        <v>186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187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20"/>
      <c r="B24" s="221"/>
      <c r="C24" s="258" t="s">
        <v>333</v>
      </c>
      <c r="D24" s="255"/>
      <c r="E24" s="255"/>
      <c r="F24" s="255"/>
      <c r="G24" s="255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234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49"/>
      <c r="D25" s="243"/>
      <c r="E25" s="243"/>
      <c r="F25" s="243"/>
      <c r="G25" s="24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163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x14ac:dyDescent="0.2">
      <c r="A26" s="226" t="s">
        <v>149</v>
      </c>
      <c r="B26" s="227" t="s">
        <v>85</v>
      </c>
      <c r="C26" s="245" t="s">
        <v>86</v>
      </c>
      <c r="D26" s="228"/>
      <c r="E26" s="229"/>
      <c r="F26" s="230"/>
      <c r="G26" s="230">
        <f>SUMIF(AG27:AG53,"&lt;&gt;NOR",G27:G53)</f>
        <v>0</v>
      </c>
      <c r="H26" s="230"/>
      <c r="I26" s="230">
        <f>SUM(I27:I53)</f>
        <v>0</v>
      </c>
      <c r="J26" s="230"/>
      <c r="K26" s="230">
        <f>SUM(K27:K53)</f>
        <v>0</v>
      </c>
      <c r="L26" s="230"/>
      <c r="M26" s="230">
        <f>SUM(M27:M53)</f>
        <v>0</v>
      </c>
      <c r="N26" s="230"/>
      <c r="O26" s="230">
        <f>SUM(O27:O53)</f>
        <v>0.25</v>
      </c>
      <c r="P26" s="230"/>
      <c r="Q26" s="230">
        <f>SUM(Q27:Q53)</f>
        <v>12.53</v>
      </c>
      <c r="R26" s="230"/>
      <c r="S26" s="230"/>
      <c r="T26" s="231"/>
      <c r="U26" s="225"/>
      <c r="V26" s="225">
        <f>SUM(V27:V53)</f>
        <v>210.32999999999998</v>
      </c>
      <c r="W26" s="225"/>
      <c r="X26" s="225"/>
      <c r="AG26" t="s">
        <v>150</v>
      </c>
    </row>
    <row r="27" spans="1:60" ht="33.75" outlineLevel="1" x14ac:dyDescent="0.2">
      <c r="A27" s="232">
        <v>6</v>
      </c>
      <c r="B27" s="233" t="s">
        <v>892</v>
      </c>
      <c r="C27" s="246" t="s">
        <v>893</v>
      </c>
      <c r="D27" s="234" t="s">
        <v>250</v>
      </c>
      <c r="E27" s="235">
        <v>12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1.33E-3</v>
      </c>
      <c r="O27" s="237">
        <f>ROUND(E27*N27,2)</f>
        <v>0.02</v>
      </c>
      <c r="P27" s="237">
        <v>9.9000000000000005E-2</v>
      </c>
      <c r="Q27" s="237">
        <f>ROUND(E27*P27,2)</f>
        <v>1.19</v>
      </c>
      <c r="R27" s="237" t="s">
        <v>221</v>
      </c>
      <c r="S27" s="237" t="s">
        <v>154</v>
      </c>
      <c r="T27" s="238" t="s">
        <v>154</v>
      </c>
      <c r="U27" s="223">
        <v>1.147</v>
      </c>
      <c r="V27" s="223">
        <f>ROUND(E27*U27,2)</f>
        <v>13.76</v>
      </c>
      <c r="W27" s="223"/>
      <c r="X27" s="223" t="s">
        <v>186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187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20"/>
      <c r="B28" s="221"/>
      <c r="C28" s="258" t="s">
        <v>435</v>
      </c>
      <c r="D28" s="255"/>
      <c r="E28" s="255"/>
      <c r="F28" s="255"/>
      <c r="G28" s="255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234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48" t="s">
        <v>894</v>
      </c>
      <c r="D29" s="241"/>
      <c r="E29" s="241"/>
      <c r="F29" s="241"/>
      <c r="G29" s="241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159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49"/>
      <c r="D30" s="243"/>
      <c r="E30" s="243"/>
      <c r="F30" s="243"/>
      <c r="G30" s="24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163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33.75" outlineLevel="1" x14ac:dyDescent="0.2">
      <c r="A31" s="232">
        <v>7</v>
      </c>
      <c r="B31" s="233" t="s">
        <v>895</v>
      </c>
      <c r="C31" s="246" t="s">
        <v>896</v>
      </c>
      <c r="D31" s="234" t="s">
        <v>250</v>
      </c>
      <c r="E31" s="235">
        <v>6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1.33E-3</v>
      </c>
      <c r="O31" s="237">
        <f>ROUND(E31*N31,2)</f>
        <v>0.01</v>
      </c>
      <c r="P31" s="237">
        <v>0.20699999999999999</v>
      </c>
      <c r="Q31" s="237">
        <f>ROUND(E31*P31,2)</f>
        <v>1.24</v>
      </c>
      <c r="R31" s="237" t="s">
        <v>221</v>
      </c>
      <c r="S31" s="237" t="s">
        <v>154</v>
      </c>
      <c r="T31" s="238" t="s">
        <v>154</v>
      </c>
      <c r="U31" s="223">
        <v>1.538</v>
      </c>
      <c r="V31" s="223">
        <f>ROUND(E31*U31,2)</f>
        <v>9.23</v>
      </c>
      <c r="W31" s="223"/>
      <c r="X31" s="223" t="s">
        <v>186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187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20"/>
      <c r="B32" s="221"/>
      <c r="C32" s="258" t="s">
        <v>435</v>
      </c>
      <c r="D32" s="255"/>
      <c r="E32" s="255"/>
      <c r="F32" s="255"/>
      <c r="G32" s="255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234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48" t="s">
        <v>894</v>
      </c>
      <c r="D33" s="241"/>
      <c r="E33" s="241"/>
      <c r="F33" s="241"/>
      <c r="G33" s="241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159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49"/>
      <c r="D34" s="243"/>
      <c r="E34" s="243"/>
      <c r="F34" s="243"/>
      <c r="G34" s="24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163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1" x14ac:dyDescent="0.2">
      <c r="A35" s="232">
        <v>8</v>
      </c>
      <c r="B35" s="233" t="s">
        <v>897</v>
      </c>
      <c r="C35" s="246" t="s">
        <v>898</v>
      </c>
      <c r="D35" s="234" t="s">
        <v>250</v>
      </c>
      <c r="E35" s="235">
        <v>10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0</v>
      </c>
      <c r="O35" s="237">
        <f>ROUND(E35*N35,2)</f>
        <v>0</v>
      </c>
      <c r="P35" s="237">
        <v>5.0000000000000001E-3</v>
      </c>
      <c r="Q35" s="237">
        <f>ROUND(E35*P35,2)</f>
        <v>0.05</v>
      </c>
      <c r="R35" s="237" t="s">
        <v>221</v>
      </c>
      <c r="S35" s="237" t="s">
        <v>154</v>
      </c>
      <c r="T35" s="238" t="s">
        <v>154</v>
      </c>
      <c r="U35" s="223">
        <v>0.36299999999999999</v>
      </c>
      <c r="V35" s="223">
        <f>ROUND(E35*U35,2)</f>
        <v>3.63</v>
      </c>
      <c r="W35" s="223"/>
      <c r="X35" s="223" t="s">
        <v>186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187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8" t="s">
        <v>899</v>
      </c>
      <c r="D36" s="255"/>
      <c r="E36" s="255"/>
      <c r="F36" s="255"/>
      <c r="G36" s="255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234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48" t="s">
        <v>894</v>
      </c>
      <c r="D37" s="241"/>
      <c r="E37" s="241"/>
      <c r="F37" s="241"/>
      <c r="G37" s="241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159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49"/>
      <c r="D38" s="243"/>
      <c r="E38" s="243"/>
      <c r="F38" s="243"/>
      <c r="G38" s="24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163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2.5" outlineLevel="1" x14ac:dyDescent="0.2">
      <c r="A39" s="232">
        <v>9</v>
      </c>
      <c r="B39" s="233" t="s">
        <v>694</v>
      </c>
      <c r="C39" s="246" t="s">
        <v>695</v>
      </c>
      <c r="D39" s="234" t="s">
        <v>250</v>
      </c>
      <c r="E39" s="235">
        <v>78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7">
        <v>4.8999999999999998E-4</v>
      </c>
      <c r="O39" s="237">
        <f>ROUND(E39*N39,2)</f>
        <v>0.04</v>
      </c>
      <c r="P39" s="237">
        <v>1.4999999999999999E-2</v>
      </c>
      <c r="Q39" s="237">
        <f>ROUND(E39*P39,2)</f>
        <v>1.17</v>
      </c>
      <c r="R39" s="237" t="s">
        <v>221</v>
      </c>
      <c r="S39" s="237" t="s">
        <v>154</v>
      </c>
      <c r="T39" s="238" t="s">
        <v>154</v>
      </c>
      <c r="U39" s="223">
        <v>0.54200000000000004</v>
      </c>
      <c r="V39" s="223">
        <f>ROUND(E39*U39,2)</f>
        <v>42.28</v>
      </c>
      <c r="W39" s="223"/>
      <c r="X39" s="223" t="s">
        <v>186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187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47" t="s">
        <v>900</v>
      </c>
      <c r="D40" s="240"/>
      <c r="E40" s="240"/>
      <c r="F40" s="240"/>
      <c r="G40" s="240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159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49"/>
      <c r="D41" s="243"/>
      <c r="E41" s="243"/>
      <c r="F41" s="243"/>
      <c r="G41" s="24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163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2.5" outlineLevel="1" x14ac:dyDescent="0.2">
      <c r="A42" s="232">
        <v>10</v>
      </c>
      <c r="B42" s="233" t="s">
        <v>901</v>
      </c>
      <c r="C42" s="246" t="s">
        <v>902</v>
      </c>
      <c r="D42" s="234" t="s">
        <v>345</v>
      </c>
      <c r="E42" s="235">
        <v>140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7">
        <v>4.8999999999999998E-4</v>
      </c>
      <c r="O42" s="237">
        <f>ROUND(E42*N42,2)</f>
        <v>7.0000000000000007E-2</v>
      </c>
      <c r="P42" s="237">
        <v>4.0000000000000001E-3</v>
      </c>
      <c r="Q42" s="237">
        <f>ROUND(E42*P42,2)</f>
        <v>0.56000000000000005</v>
      </c>
      <c r="R42" s="237" t="s">
        <v>221</v>
      </c>
      <c r="S42" s="237" t="s">
        <v>154</v>
      </c>
      <c r="T42" s="238" t="s">
        <v>154</v>
      </c>
      <c r="U42" s="223">
        <v>0.20799999999999999</v>
      </c>
      <c r="V42" s="223">
        <f>ROUND(E42*U42,2)</f>
        <v>29.12</v>
      </c>
      <c r="W42" s="223"/>
      <c r="X42" s="223" t="s">
        <v>186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187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20"/>
      <c r="B43" s="221"/>
      <c r="C43" s="247" t="s">
        <v>894</v>
      </c>
      <c r="D43" s="240"/>
      <c r="E43" s="240"/>
      <c r="F43" s="240"/>
      <c r="G43" s="240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159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49"/>
      <c r="D44" s="243"/>
      <c r="E44" s="243"/>
      <c r="F44" s="243"/>
      <c r="G44" s="24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163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2.5" outlineLevel="1" x14ac:dyDescent="0.2">
      <c r="A45" s="232">
        <v>11</v>
      </c>
      <c r="B45" s="233" t="s">
        <v>903</v>
      </c>
      <c r="C45" s="246" t="s">
        <v>904</v>
      </c>
      <c r="D45" s="234" t="s">
        <v>345</v>
      </c>
      <c r="E45" s="235">
        <v>110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4.8999999999999998E-4</v>
      </c>
      <c r="O45" s="237">
        <f>ROUND(E45*N45,2)</f>
        <v>0.05</v>
      </c>
      <c r="P45" s="237">
        <v>8.0000000000000002E-3</v>
      </c>
      <c r="Q45" s="237">
        <f>ROUND(E45*P45,2)</f>
        <v>0.88</v>
      </c>
      <c r="R45" s="237" t="s">
        <v>221</v>
      </c>
      <c r="S45" s="237" t="s">
        <v>154</v>
      </c>
      <c r="T45" s="238" t="s">
        <v>154</v>
      </c>
      <c r="U45" s="223">
        <v>0.27300000000000002</v>
      </c>
      <c r="V45" s="223">
        <f>ROUND(E45*U45,2)</f>
        <v>30.03</v>
      </c>
      <c r="W45" s="223"/>
      <c r="X45" s="223" t="s">
        <v>186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187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47" t="s">
        <v>894</v>
      </c>
      <c r="D46" s="240"/>
      <c r="E46" s="240"/>
      <c r="F46" s="240"/>
      <c r="G46" s="240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159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49"/>
      <c r="D47" s="243"/>
      <c r="E47" s="243"/>
      <c r="F47" s="243"/>
      <c r="G47" s="24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163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1" x14ac:dyDescent="0.2">
      <c r="A48" s="232">
        <v>12</v>
      </c>
      <c r="B48" s="233" t="s">
        <v>905</v>
      </c>
      <c r="C48" s="246" t="s">
        <v>906</v>
      </c>
      <c r="D48" s="234" t="s">
        <v>345</v>
      </c>
      <c r="E48" s="235">
        <v>90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4.8999999999999998E-4</v>
      </c>
      <c r="O48" s="237">
        <f>ROUND(E48*N48,2)</f>
        <v>0.04</v>
      </c>
      <c r="P48" s="237">
        <v>8.1000000000000003E-2</v>
      </c>
      <c r="Q48" s="237">
        <f>ROUND(E48*P48,2)</f>
        <v>7.29</v>
      </c>
      <c r="R48" s="237" t="s">
        <v>221</v>
      </c>
      <c r="S48" s="237" t="s">
        <v>154</v>
      </c>
      <c r="T48" s="238" t="s">
        <v>154</v>
      </c>
      <c r="U48" s="223">
        <v>0.81200000000000006</v>
      </c>
      <c r="V48" s="223">
        <f>ROUND(E48*U48,2)</f>
        <v>73.08</v>
      </c>
      <c r="W48" s="223"/>
      <c r="X48" s="223" t="s">
        <v>186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187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47" t="s">
        <v>894</v>
      </c>
      <c r="D49" s="240"/>
      <c r="E49" s="240"/>
      <c r="F49" s="240"/>
      <c r="G49" s="240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159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49"/>
      <c r="D50" s="243"/>
      <c r="E50" s="243"/>
      <c r="F50" s="243"/>
      <c r="G50" s="24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163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2.5" outlineLevel="1" x14ac:dyDescent="0.2">
      <c r="A51" s="232">
        <v>13</v>
      </c>
      <c r="B51" s="233" t="s">
        <v>907</v>
      </c>
      <c r="C51" s="246" t="s">
        <v>908</v>
      </c>
      <c r="D51" s="234" t="s">
        <v>345</v>
      </c>
      <c r="E51" s="235">
        <v>50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4.8999999999999998E-4</v>
      </c>
      <c r="O51" s="237">
        <f>ROUND(E51*N51,2)</f>
        <v>0.02</v>
      </c>
      <c r="P51" s="237">
        <v>3.0000000000000001E-3</v>
      </c>
      <c r="Q51" s="237">
        <f>ROUND(E51*P51,2)</f>
        <v>0.15</v>
      </c>
      <c r="R51" s="237" t="s">
        <v>221</v>
      </c>
      <c r="S51" s="237" t="s">
        <v>154</v>
      </c>
      <c r="T51" s="238" t="s">
        <v>154</v>
      </c>
      <c r="U51" s="223">
        <v>0.184</v>
      </c>
      <c r="V51" s="223">
        <f>ROUND(E51*U51,2)</f>
        <v>9.1999999999999993</v>
      </c>
      <c r="W51" s="223"/>
      <c r="X51" s="223" t="s">
        <v>186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187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20"/>
      <c r="B52" s="221"/>
      <c r="C52" s="247" t="s">
        <v>894</v>
      </c>
      <c r="D52" s="240"/>
      <c r="E52" s="240"/>
      <c r="F52" s="240"/>
      <c r="G52" s="240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159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49"/>
      <c r="D53" s="243"/>
      <c r="E53" s="243"/>
      <c r="F53" s="243"/>
      <c r="G53" s="24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163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">
      <c r="A54" s="226" t="s">
        <v>149</v>
      </c>
      <c r="B54" s="227" t="s">
        <v>87</v>
      </c>
      <c r="C54" s="245" t="s">
        <v>88</v>
      </c>
      <c r="D54" s="228"/>
      <c r="E54" s="229"/>
      <c r="F54" s="230"/>
      <c r="G54" s="230">
        <f>SUMIF(AG55:AG57,"&lt;&gt;NOR",G55:G57)</f>
        <v>0</v>
      </c>
      <c r="H54" s="230"/>
      <c r="I54" s="230">
        <f>SUM(I55:I57)</f>
        <v>0</v>
      </c>
      <c r="J54" s="230"/>
      <c r="K54" s="230">
        <f>SUM(K55:K57)</f>
        <v>0</v>
      </c>
      <c r="L54" s="230"/>
      <c r="M54" s="230">
        <f>SUM(M55:M57)</f>
        <v>0</v>
      </c>
      <c r="N54" s="230"/>
      <c r="O54" s="230">
        <f>SUM(O55:O57)</f>
        <v>0</v>
      </c>
      <c r="P54" s="230"/>
      <c r="Q54" s="230">
        <f>SUM(Q55:Q57)</f>
        <v>0</v>
      </c>
      <c r="R54" s="230"/>
      <c r="S54" s="230"/>
      <c r="T54" s="231"/>
      <c r="U54" s="225"/>
      <c r="V54" s="225">
        <f>SUM(V55:V57)</f>
        <v>30.06</v>
      </c>
      <c r="W54" s="225"/>
      <c r="X54" s="225"/>
      <c r="AG54" t="s">
        <v>150</v>
      </c>
    </row>
    <row r="55" spans="1:60" ht="33.75" outlineLevel="1" x14ac:dyDescent="0.2">
      <c r="A55" s="232">
        <v>14</v>
      </c>
      <c r="B55" s="233" t="s">
        <v>454</v>
      </c>
      <c r="C55" s="246" t="s">
        <v>455</v>
      </c>
      <c r="D55" s="234" t="s">
        <v>229</v>
      </c>
      <c r="E55" s="235">
        <v>11.66352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7" t="s">
        <v>251</v>
      </c>
      <c r="S55" s="237" t="s">
        <v>154</v>
      </c>
      <c r="T55" s="238" t="s">
        <v>154</v>
      </c>
      <c r="U55" s="223">
        <v>2.577</v>
      </c>
      <c r="V55" s="223">
        <f>ROUND(E55*U55,2)</f>
        <v>30.06</v>
      </c>
      <c r="W55" s="223"/>
      <c r="X55" s="223" t="s">
        <v>456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457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8" t="s">
        <v>458</v>
      </c>
      <c r="D56" s="255"/>
      <c r="E56" s="255"/>
      <c r="F56" s="255"/>
      <c r="G56" s="255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3"/>
      <c r="Z56" s="213"/>
      <c r="AA56" s="213"/>
      <c r="AB56" s="213"/>
      <c r="AC56" s="213"/>
      <c r="AD56" s="213"/>
      <c r="AE56" s="213"/>
      <c r="AF56" s="213"/>
      <c r="AG56" s="213" t="s">
        <v>234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49"/>
      <c r="D57" s="243"/>
      <c r="E57" s="243"/>
      <c r="F57" s="243"/>
      <c r="G57" s="24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3"/>
      <c r="Z57" s="213"/>
      <c r="AA57" s="213"/>
      <c r="AB57" s="213"/>
      <c r="AC57" s="213"/>
      <c r="AD57" s="213"/>
      <c r="AE57" s="213"/>
      <c r="AF57" s="213"/>
      <c r="AG57" s="213" t="s">
        <v>163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x14ac:dyDescent="0.2">
      <c r="A58" s="226" t="s">
        <v>149</v>
      </c>
      <c r="B58" s="227" t="s">
        <v>113</v>
      </c>
      <c r="C58" s="245" t="s">
        <v>114</v>
      </c>
      <c r="D58" s="228"/>
      <c r="E58" s="229"/>
      <c r="F58" s="230"/>
      <c r="G58" s="230">
        <f>SUMIF(AG59:AG342,"&lt;&gt;NOR",G59:G342)</f>
        <v>0</v>
      </c>
      <c r="H58" s="230"/>
      <c r="I58" s="230">
        <f>SUM(I59:I342)</f>
        <v>0</v>
      </c>
      <c r="J58" s="230"/>
      <c r="K58" s="230">
        <f>SUM(K59:K342)</f>
        <v>0</v>
      </c>
      <c r="L58" s="230"/>
      <c r="M58" s="230">
        <f>SUM(M59:M342)</f>
        <v>0</v>
      </c>
      <c r="N58" s="230"/>
      <c r="O58" s="230">
        <f>SUM(O59:O342)</f>
        <v>2.4999999999999996</v>
      </c>
      <c r="P58" s="230"/>
      <c r="Q58" s="230">
        <f>SUM(Q59:Q342)</f>
        <v>0</v>
      </c>
      <c r="R58" s="230"/>
      <c r="S58" s="230"/>
      <c r="T58" s="231"/>
      <c r="U58" s="225"/>
      <c r="V58" s="225">
        <f>SUM(V59:V342)</f>
        <v>668.06</v>
      </c>
      <c r="W58" s="225"/>
      <c r="X58" s="225"/>
      <c r="AG58" t="s">
        <v>150</v>
      </c>
    </row>
    <row r="59" spans="1:60" ht="22.5" outlineLevel="1" x14ac:dyDescent="0.2">
      <c r="A59" s="232">
        <v>15</v>
      </c>
      <c r="B59" s="233" t="s">
        <v>909</v>
      </c>
      <c r="C59" s="246" t="s">
        <v>910</v>
      </c>
      <c r="D59" s="234" t="s">
        <v>345</v>
      </c>
      <c r="E59" s="235">
        <v>103</v>
      </c>
      <c r="F59" s="236"/>
      <c r="G59" s="237">
        <f>ROUND(E59*F59,2)</f>
        <v>0</v>
      </c>
      <c r="H59" s="236"/>
      <c r="I59" s="237">
        <f>ROUND(E59*H59,2)</f>
        <v>0</v>
      </c>
      <c r="J59" s="236"/>
      <c r="K59" s="237">
        <f>ROUND(E59*J59,2)</f>
        <v>0</v>
      </c>
      <c r="L59" s="237">
        <v>21</v>
      </c>
      <c r="M59" s="237">
        <f>G59*(1+L59/100)</f>
        <v>0</v>
      </c>
      <c r="N59" s="237">
        <v>3.0000000000000001E-5</v>
      </c>
      <c r="O59" s="237">
        <f>ROUND(E59*N59,2)</f>
        <v>0</v>
      </c>
      <c r="P59" s="237">
        <v>0</v>
      </c>
      <c r="Q59" s="237">
        <f>ROUND(E59*P59,2)</f>
        <v>0</v>
      </c>
      <c r="R59" s="237" t="s">
        <v>113</v>
      </c>
      <c r="S59" s="237" t="s">
        <v>317</v>
      </c>
      <c r="T59" s="238" t="s">
        <v>317</v>
      </c>
      <c r="U59" s="223">
        <v>7.8E-2</v>
      </c>
      <c r="V59" s="223">
        <f>ROUND(E59*U59,2)</f>
        <v>8.0299999999999994</v>
      </c>
      <c r="W59" s="223"/>
      <c r="X59" s="223" t="s">
        <v>186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911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47" t="s">
        <v>912</v>
      </c>
      <c r="D60" s="240"/>
      <c r="E60" s="240"/>
      <c r="F60" s="240"/>
      <c r="G60" s="240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159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57" t="s">
        <v>913</v>
      </c>
      <c r="D61" s="253"/>
      <c r="E61" s="254">
        <v>55</v>
      </c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3"/>
      <c r="Z61" s="213"/>
      <c r="AA61" s="213"/>
      <c r="AB61" s="213"/>
      <c r="AC61" s="213"/>
      <c r="AD61" s="213"/>
      <c r="AE61" s="213"/>
      <c r="AF61" s="213"/>
      <c r="AG61" s="213" t="s">
        <v>209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20"/>
      <c r="B62" s="221"/>
      <c r="C62" s="257" t="s">
        <v>914</v>
      </c>
      <c r="D62" s="253"/>
      <c r="E62" s="254">
        <v>48</v>
      </c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209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49"/>
      <c r="D63" s="243"/>
      <c r="E63" s="243"/>
      <c r="F63" s="243"/>
      <c r="G63" s="24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3"/>
      <c r="Z63" s="213"/>
      <c r="AA63" s="213"/>
      <c r="AB63" s="213"/>
      <c r="AC63" s="213"/>
      <c r="AD63" s="213"/>
      <c r="AE63" s="213"/>
      <c r="AF63" s="213"/>
      <c r="AG63" s="213" t="s">
        <v>163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1" x14ac:dyDescent="0.2">
      <c r="A64" s="232">
        <v>16</v>
      </c>
      <c r="B64" s="233" t="s">
        <v>915</v>
      </c>
      <c r="C64" s="246" t="s">
        <v>916</v>
      </c>
      <c r="D64" s="234" t="s">
        <v>345</v>
      </c>
      <c r="E64" s="235">
        <v>115</v>
      </c>
      <c r="F64" s="236"/>
      <c r="G64" s="237">
        <f>ROUND(E64*F64,2)</f>
        <v>0</v>
      </c>
      <c r="H64" s="236"/>
      <c r="I64" s="237">
        <f>ROUND(E64*H64,2)</f>
        <v>0</v>
      </c>
      <c r="J64" s="236"/>
      <c r="K64" s="237">
        <f>ROUND(E64*J64,2)</f>
        <v>0</v>
      </c>
      <c r="L64" s="237">
        <v>21</v>
      </c>
      <c r="M64" s="237">
        <f>G64*(1+L64/100)</f>
        <v>0</v>
      </c>
      <c r="N64" s="237">
        <v>8.0000000000000007E-5</v>
      </c>
      <c r="O64" s="237">
        <f>ROUND(E64*N64,2)</f>
        <v>0.01</v>
      </c>
      <c r="P64" s="237">
        <v>0</v>
      </c>
      <c r="Q64" s="237">
        <f>ROUND(E64*P64,2)</f>
        <v>0</v>
      </c>
      <c r="R64" s="237" t="s">
        <v>113</v>
      </c>
      <c r="S64" s="237" t="s">
        <v>154</v>
      </c>
      <c r="T64" s="238" t="s">
        <v>154</v>
      </c>
      <c r="U64" s="223">
        <v>8.2830000000000001E-2</v>
      </c>
      <c r="V64" s="223">
        <f>ROUND(E64*U64,2)</f>
        <v>9.5299999999999994</v>
      </c>
      <c r="W64" s="223"/>
      <c r="X64" s="223" t="s">
        <v>186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911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20"/>
      <c r="B65" s="221"/>
      <c r="C65" s="247" t="s">
        <v>917</v>
      </c>
      <c r="D65" s="240"/>
      <c r="E65" s="240"/>
      <c r="F65" s="240"/>
      <c r="G65" s="240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3"/>
      <c r="Z65" s="213"/>
      <c r="AA65" s="213"/>
      <c r="AB65" s="213"/>
      <c r="AC65" s="213"/>
      <c r="AD65" s="213"/>
      <c r="AE65" s="213"/>
      <c r="AF65" s="213"/>
      <c r="AG65" s="213" t="s">
        <v>159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57" t="s">
        <v>918</v>
      </c>
      <c r="D66" s="253"/>
      <c r="E66" s="254">
        <v>60</v>
      </c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209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7" t="s">
        <v>919</v>
      </c>
      <c r="D67" s="253"/>
      <c r="E67" s="254">
        <v>55</v>
      </c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3"/>
      <c r="Z67" s="213"/>
      <c r="AA67" s="213"/>
      <c r="AB67" s="213"/>
      <c r="AC67" s="213"/>
      <c r="AD67" s="213"/>
      <c r="AE67" s="213"/>
      <c r="AF67" s="213"/>
      <c r="AG67" s="213" t="s">
        <v>209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49"/>
      <c r="D68" s="243"/>
      <c r="E68" s="243"/>
      <c r="F68" s="243"/>
      <c r="G68" s="24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163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1" x14ac:dyDescent="0.2">
      <c r="A69" s="232">
        <v>17</v>
      </c>
      <c r="B69" s="233" t="s">
        <v>920</v>
      </c>
      <c r="C69" s="246" t="s">
        <v>921</v>
      </c>
      <c r="D69" s="234" t="s">
        <v>345</v>
      </c>
      <c r="E69" s="235">
        <v>50</v>
      </c>
      <c r="F69" s="236"/>
      <c r="G69" s="237">
        <f>ROUND(E69*F69,2)</f>
        <v>0</v>
      </c>
      <c r="H69" s="236"/>
      <c r="I69" s="237">
        <f>ROUND(E69*H69,2)</f>
        <v>0</v>
      </c>
      <c r="J69" s="236"/>
      <c r="K69" s="237">
        <f>ROUND(E69*J69,2)</f>
        <v>0</v>
      </c>
      <c r="L69" s="237">
        <v>21</v>
      </c>
      <c r="M69" s="237">
        <f>G69*(1+L69/100)</f>
        <v>0</v>
      </c>
      <c r="N69" s="237">
        <v>1.2E-4</v>
      </c>
      <c r="O69" s="237">
        <f>ROUND(E69*N69,2)</f>
        <v>0.01</v>
      </c>
      <c r="P69" s="237">
        <v>0</v>
      </c>
      <c r="Q69" s="237">
        <f>ROUND(E69*P69,2)</f>
        <v>0</v>
      </c>
      <c r="R69" s="237" t="s">
        <v>113</v>
      </c>
      <c r="S69" s="237" t="s">
        <v>154</v>
      </c>
      <c r="T69" s="238" t="s">
        <v>154</v>
      </c>
      <c r="U69" s="223">
        <v>8.6999999999999994E-2</v>
      </c>
      <c r="V69" s="223">
        <f>ROUND(E69*U69,2)</f>
        <v>4.3499999999999996</v>
      </c>
      <c r="W69" s="223"/>
      <c r="X69" s="223" t="s">
        <v>186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911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47" t="s">
        <v>912</v>
      </c>
      <c r="D70" s="240"/>
      <c r="E70" s="240"/>
      <c r="F70" s="240"/>
      <c r="G70" s="240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3"/>
      <c r="Z70" s="213"/>
      <c r="AA70" s="213"/>
      <c r="AB70" s="213"/>
      <c r="AC70" s="213"/>
      <c r="AD70" s="213"/>
      <c r="AE70" s="213"/>
      <c r="AF70" s="213"/>
      <c r="AG70" s="213" t="s">
        <v>159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49"/>
      <c r="D71" s="243"/>
      <c r="E71" s="243"/>
      <c r="F71" s="243"/>
      <c r="G71" s="24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163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22.5" outlineLevel="1" x14ac:dyDescent="0.2">
      <c r="A72" s="232">
        <v>18</v>
      </c>
      <c r="B72" s="233" t="s">
        <v>922</v>
      </c>
      <c r="C72" s="246" t="s">
        <v>923</v>
      </c>
      <c r="D72" s="234" t="s">
        <v>345</v>
      </c>
      <c r="E72" s="235">
        <v>281</v>
      </c>
      <c r="F72" s="236"/>
      <c r="G72" s="237">
        <f>ROUND(E72*F72,2)</f>
        <v>0</v>
      </c>
      <c r="H72" s="236"/>
      <c r="I72" s="237">
        <f>ROUND(E72*H72,2)</f>
        <v>0</v>
      </c>
      <c r="J72" s="236"/>
      <c r="K72" s="237">
        <f>ROUND(E72*J72,2)</f>
        <v>0</v>
      </c>
      <c r="L72" s="237">
        <v>21</v>
      </c>
      <c r="M72" s="237">
        <f>G72*(1+L72/100)</f>
        <v>0</v>
      </c>
      <c r="N72" s="237">
        <v>1.4999999999999999E-4</v>
      </c>
      <c r="O72" s="237">
        <f>ROUND(E72*N72,2)</f>
        <v>0.04</v>
      </c>
      <c r="P72" s="237">
        <v>0</v>
      </c>
      <c r="Q72" s="237">
        <f>ROUND(E72*P72,2)</f>
        <v>0</v>
      </c>
      <c r="R72" s="237" t="s">
        <v>113</v>
      </c>
      <c r="S72" s="237" t="s">
        <v>154</v>
      </c>
      <c r="T72" s="238" t="s">
        <v>154</v>
      </c>
      <c r="U72" s="223">
        <v>9.4E-2</v>
      </c>
      <c r="V72" s="223">
        <f>ROUND(E72*U72,2)</f>
        <v>26.41</v>
      </c>
      <c r="W72" s="223"/>
      <c r="X72" s="223" t="s">
        <v>186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911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20"/>
      <c r="B73" s="221"/>
      <c r="C73" s="247" t="s">
        <v>917</v>
      </c>
      <c r="D73" s="240"/>
      <c r="E73" s="240"/>
      <c r="F73" s="240"/>
      <c r="G73" s="240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3"/>
      <c r="Z73" s="213"/>
      <c r="AA73" s="213"/>
      <c r="AB73" s="213"/>
      <c r="AC73" s="213"/>
      <c r="AD73" s="213"/>
      <c r="AE73" s="213"/>
      <c r="AF73" s="213"/>
      <c r="AG73" s="213" t="s">
        <v>159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57" t="s">
        <v>924</v>
      </c>
      <c r="D74" s="253"/>
      <c r="E74" s="254">
        <v>145</v>
      </c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209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7" t="s">
        <v>925</v>
      </c>
      <c r="D75" s="253"/>
      <c r="E75" s="254">
        <v>136</v>
      </c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3"/>
      <c r="Z75" s="213"/>
      <c r="AA75" s="213"/>
      <c r="AB75" s="213"/>
      <c r="AC75" s="213"/>
      <c r="AD75" s="213"/>
      <c r="AE75" s="213"/>
      <c r="AF75" s="213"/>
      <c r="AG75" s="213" t="s">
        <v>209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49"/>
      <c r="D76" s="243"/>
      <c r="E76" s="243"/>
      <c r="F76" s="243"/>
      <c r="G76" s="24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3"/>
      <c r="Z76" s="213"/>
      <c r="AA76" s="213"/>
      <c r="AB76" s="213"/>
      <c r="AC76" s="213"/>
      <c r="AD76" s="213"/>
      <c r="AE76" s="213"/>
      <c r="AF76" s="213"/>
      <c r="AG76" s="213" t="s">
        <v>163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ht="22.5" outlineLevel="1" x14ac:dyDescent="0.2">
      <c r="A77" s="232">
        <v>19</v>
      </c>
      <c r="B77" s="233" t="s">
        <v>926</v>
      </c>
      <c r="C77" s="246" t="s">
        <v>927</v>
      </c>
      <c r="D77" s="234" t="s">
        <v>250</v>
      </c>
      <c r="E77" s="235">
        <v>42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21</v>
      </c>
      <c r="M77" s="237">
        <f>G77*(1+L77/100)</f>
        <v>0</v>
      </c>
      <c r="N77" s="237">
        <v>2.0000000000000002E-5</v>
      </c>
      <c r="O77" s="237">
        <f>ROUND(E77*N77,2)</f>
        <v>0</v>
      </c>
      <c r="P77" s="237">
        <v>0</v>
      </c>
      <c r="Q77" s="237">
        <f>ROUND(E77*P77,2)</f>
        <v>0</v>
      </c>
      <c r="R77" s="237" t="s">
        <v>113</v>
      </c>
      <c r="S77" s="237" t="s">
        <v>154</v>
      </c>
      <c r="T77" s="238" t="s">
        <v>154</v>
      </c>
      <c r="U77" s="223">
        <v>0.14130000000000001</v>
      </c>
      <c r="V77" s="223">
        <f>ROUND(E77*U77,2)</f>
        <v>5.93</v>
      </c>
      <c r="W77" s="223"/>
      <c r="X77" s="223" t="s">
        <v>186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911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47" t="s">
        <v>928</v>
      </c>
      <c r="D78" s="240"/>
      <c r="E78" s="240"/>
      <c r="F78" s="240"/>
      <c r="G78" s="240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3"/>
      <c r="Z78" s="213"/>
      <c r="AA78" s="213"/>
      <c r="AB78" s="213"/>
      <c r="AC78" s="213"/>
      <c r="AD78" s="213"/>
      <c r="AE78" s="213"/>
      <c r="AF78" s="213"/>
      <c r="AG78" s="213" t="s">
        <v>159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7" t="s">
        <v>929</v>
      </c>
      <c r="D79" s="253"/>
      <c r="E79" s="254">
        <v>4</v>
      </c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3"/>
      <c r="Z79" s="213"/>
      <c r="AA79" s="213"/>
      <c r="AB79" s="213"/>
      <c r="AC79" s="213"/>
      <c r="AD79" s="213"/>
      <c r="AE79" s="213"/>
      <c r="AF79" s="213"/>
      <c r="AG79" s="213" t="s">
        <v>209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7" t="s">
        <v>930</v>
      </c>
      <c r="D80" s="253"/>
      <c r="E80" s="254">
        <v>7</v>
      </c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3"/>
      <c r="Z80" s="213"/>
      <c r="AA80" s="213"/>
      <c r="AB80" s="213"/>
      <c r="AC80" s="213"/>
      <c r="AD80" s="213"/>
      <c r="AE80" s="213"/>
      <c r="AF80" s="213"/>
      <c r="AG80" s="213" t="s">
        <v>209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7" t="s">
        <v>820</v>
      </c>
      <c r="D81" s="253"/>
      <c r="E81" s="254">
        <v>4</v>
      </c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3"/>
      <c r="Z81" s="213"/>
      <c r="AA81" s="213"/>
      <c r="AB81" s="213"/>
      <c r="AC81" s="213"/>
      <c r="AD81" s="213"/>
      <c r="AE81" s="213"/>
      <c r="AF81" s="213"/>
      <c r="AG81" s="213" t="s">
        <v>209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7" t="s">
        <v>931</v>
      </c>
      <c r="D82" s="253"/>
      <c r="E82" s="254">
        <v>16</v>
      </c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209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57" t="s">
        <v>932</v>
      </c>
      <c r="D83" s="253"/>
      <c r="E83" s="254">
        <v>11</v>
      </c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3"/>
      <c r="Z83" s="213"/>
      <c r="AA83" s="213"/>
      <c r="AB83" s="213"/>
      <c r="AC83" s="213"/>
      <c r="AD83" s="213"/>
      <c r="AE83" s="213"/>
      <c r="AF83" s="213"/>
      <c r="AG83" s="213" t="s">
        <v>209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49"/>
      <c r="D84" s="243"/>
      <c r="E84" s="243"/>
      <c r="F84" s="243"/>
      <c r="G84" s="24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3"/>
      <c r="Z84" s="213"/>
      <c r="AA84" s="213"/>
      <c r="AB84" s="213"/>
      <c r="AC84" s="213"/>
      <c r="AD84" s="213"/>
      <c r="AE84" s="213"/>
      <c r="AF84" s="213"/>
      <c r="AG84" s="213" t="s">
        <v>163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ht="22.5" outlineLevel="1" x14ac:dyDescent="0.2">
      <c r="A85" s="232">
        <v>20</v>
      </c>
      <c r="B85" s="233" t="s">
        <v>933</v>
      </c>
      <c r="C85" s="246" t="s">
        <v>934</v>
      </c>
      <c r="D85" s="234" t="s">
        <v>250</v>
      </c>
      <c r="E85" s="235">
        <v>6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21</v>
      </c>
      <c r="M85" s="237">
        <f>G85*(1+L85/100)</f>
        <v>0</v>
      </c>
      <c r="N85" s="237">
        <v>6.3000000000000003E-4</v>
      </c>
      <c r="O85" s="237">
        <f>ROUND(E85*N85,2)</f>
        <v>0</v>
      </c>
      <c r="P85" s="237">
        <v>0</v>
      </c>
      <c r="Q85" s="237">
        <f>ROUND(E85*P85,2)</f>
        <v>0</v>
      </c>
      <c r="R85" s="237" t="s">
        <v>113</v>
      </c>
      <c r="S85" s="237" t="s">
        <v>154</v>
      </c>
      <c r="T85" s="238" t="s">
        <v>154</v>
      </c>
      <c r="U85" s="223">
        <v>0.42120000000000002</v>
      </c>
      <c r="V85" s="223">
        <f>ROUND(E85*U85,2)</f>
        <v>2.5299999999999998</v>
      </c>
      <c r="W85" s="223"/>
      <c r="X85" s="223" t="s">
        <v>186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911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47" t="s">
        <v>935</v>
      </c>
      <c r="D86" s="240"/>
      <c r="E86" s="240"/>
      <c r="F86" s="240"/>
      <c r="G86" s="240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3"/>
      <c r="Z86" s="213"/>
      <c r="AA86" s="213"/>
      <c r="AB86" s="213"/>
      <c r="AC86" s="213"/>
      <c r="AD86" s="213"/>
      <c r="AE86" s="213"/>
      <c r="AF86" s="213"/>
      <c r="AG86" s="213" t="s">
        <v>159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49"/>
      <c r="D87" s="243"/>
      <c r="E87" s="243"/>
      <c r="F87" s="243"/>
      <c r="G87" s="24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3"/>
      <c r="Z87" s="213"/>
      <c r="AA87" s="213"/>
      <c r="AB87" s="213"/>
      <c r="AC87" s="213"/>
      <c r="AD87" s="213"/>
      <c r="AE87" s="213"/>
      <c r="AF87" s="213"/>
      <c r="AG87" s="213" t="s">
        <v>163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ht="22.5" outlineLevel="1" x14ac:dyDescent="0.2">
      <c r="A88" s="232">
        <v>21</v>
      </c>
      <c r="B88" s="233" t="s">
        <v>936</v>
      </c>
      <c r="C88" s="246" t="s">
        <v>937</v>
      </c>
      <c r="D88" s="234" t="s">
        <v>250</v>
      </c>
      <c r="E88" s="235">
        <v>156</v>
      </c>
      <c r="F88" s="236"/>
      <c r="G88" s="237">
        <f>ROUND(E88*F88,2)</f>
        <v>0</v>
      </c>
      <c r="H88" s="236"/>
      <c r="I88" s="237">
        <f>ROUND(E88*H88,2)</f>
        <v>0</v>
      </c>
      <c r="J88" s="236"/>
      <c r="K88" s="237">
        <f>ROUND(E88*J88,2)</f>
        <v>0</v>
      </c>
      <c r="L88" s="237">
        <v>21</v>
      </c>
      <c r="M88" s="237">
        <f>G88*(1+L88/100)</f>
        <v>0</v>
      </c>
      <c r="N88" s="237">
        <v>0</v>
      </c>
      <c r="O88" s="237">
        <f>ROUND(E88*N88,2)</f>
        <v>0</v>
      </c>
      <c r="P88" s="237">
        <v>0</v>
      </c>
      <c r="Q88" s="237">
        <f>ROUND(E88*P88,2)</f>
        <v>0</v>
      </c>
      <c r="R88" s="237" t="s">
        <v>113</v>
      </c>
      <c r="S88" s="237" t="s">
        <v>154</v>
      </c>
      <c r="T88" s="238" t="s">
        <v>154</v>
      </c>
      <c r="U88" s="223">
        <v>5.0500000000000003E-2</v>
      </c>
      <c r="V88" s="223">
        <f>ROUND(E88*U88,2)</f>
        <v>7.88</v>
      </c>
      <c r="W88" s="223"/>
      <c r="X88" s="223" t="s">
        <v>186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911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47" t="s">
        <v>938</v>
      </c>
      <c r="D89" s="240"/>
      <c r="E89" s="240"/>
      <c r="F89" s="240"/>
      <c r="G89" s="240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3"/>
      <c r="Z89" s="213"/>
      <c r="AA89" s="213"/>
      <c r="AB89" s="213"/>
      <c r="AC89" s="213"/>
      <c r="AD89" s="213"/>
      <c r="AE89" s="213"/>
      <c r="AF89" s="213"/>
      <c r="AG89" s="213" t="s">
        <v>159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7" t="s">
        <v>939</v>
      </c>
      <c r="D90" s="253"/>
      <c r="E90" s="254">
        <v>6</v>
      </c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3"/>
      <c r="Z90" s="213"/>
      <c r="AA90" s="213"/>
      <c r="AB90" s="213"/>
      <c r="AC90" s="213"/>
      <c r="AD90" s="213"/>
      <c r="AE90" s="213"/>
      <c r="AF90" s="213"/>
      <c r="AG90" s="213" t="s">
        <v>209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20"/>
      <c r="B91" s="221"/>
      <c r="C91" s="257" t="s">
        <v>940</v>
      </c>
      <c r="D91" s="253"/>
      <c r="E91" s="254">
        <v>75</v>
      </c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3"/>
      <c r="Z91" s="213"/>
      <c r="AA91" s="213"/>
      <c r="AB91" s="213"/>
      <c r="AC91" s="213"/>
      <c r="AD91" s="213"/>
      <c r="AE91" s="213"/>
      <c r="AF91" s="213"/>
      <c r="AG91" s="213" t="s">
        <v>209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57" t="s">
        <v>941</v>
      </c>
      <c r="D92" s="253"/>
      <c r="E92" s="254">
        <v>57</v>
      </c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3"/>
      <c r="Z92" s="213"/>
      <c r="AA92" s="213"/>
      <c r="AB92" s="213"/>
      <c r="AC92" s="213"/>
      <c r="AD92" s="213"/>
      <c r="AE92" s="213"/>
      <c r="AF92" s="213"/>
      <c r="AG92" s="213" t="s">
        <v>209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57" t="s">
        <v>942</v>
      </c>
      <c r="D93" s="253"/>
      <c r="E93" s="254">
        <v>18</v>
      </c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3"/>
      <c r="Z93" s="213"/>
      <c r="AA93" s="213"/>
      <c r="AB93" s="213"/>
      <c r="AC93" s="213"/>
      <c r="AD93" s="213"/>
      <c r="AE93" s="213"/>
      <c r="AF93" s="213"/>
      <c r="AG93" s="213" t="s">
        <v>209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20"/>
      <c r="B94" s="221"/>
      <c r="C94" s="249"/>
      <c r="D94" s="243"/>
      <c r="E94" s="243"/>
      <c r="F94" s="243"/>
      <c r="G94" s="24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3"/>
      <c r="Z94" s="213"/>
      <c r="AA94" s="213"/>
      <c r="AB94" s="213"/>
      <c r="AC94" s="213"/>
      <c r="AD94" s="213"/>
      <c r="AE94" s="213"/>
      <c r="AF94" s="213"/>
      <c r="AG94" s="213" t="s">
        <v>163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32">
        <v>22</v>
      </c>
      <c r="B95" s="233" t="s">
        <v>943</v>
      </c>
      <c r="C95" s="246" t="s">
        <v>944</v>
      </c>
      <c r="D95" s="234" t="s">
        <v>250</v>
      </c>
      <c r="E95" s="235">
        <v>75</v>
      </c>
      <c r="F95" s="236"/>
      <c r="G95" s="237">
        <f>ROUND(E95*F95,2)</f>
        <v>0</v>
      </c>
      <c r="H95" s="236"/>
      <c r="I95" s="237">
        <f>ROUND(E95*H95,2)</f>
        <v>0</v>
      </c>
      <c r="J95" s="236"/>
      <c r="K95" s="237">
        <f>ROUND(E95*J95,2)</f>
        <v>0</v>
      </c>
      <c r="L95" s="237">
        <v>21</v>
      </c>
      <c r="M95" s="237">
        <f>G95*(1+L95/100)</f>
        <v>0</v>
      </c>
      <c r="N95" s="237">
        <v>0</v>
      </c>
      <c r="O95" s="237">
        <f>ROUND(E95*N95,2)</f>
        <v>0</v>
      </c>
      <c r="P95" s="237">
        <v>0</v>
      </c>
      <c r="Q95" s="237">
        <f>ROUND(E95*P95,2)</f>
        <v>0</v>
      </c>
      <c r="R95" s="237" t="s">
        <v>113</v>
      </c>
      <c r="S95" s="237" t="s">
        <v>154</v>
      </c>
      <c r="T95" s="238" t="s">
        <v>154</v>
      </c>
      <c r="U95" s="223">
        <v>0.06</v>
      </c>
      <c r="V95" s="223">
        <f>ROUND(E95*U95,2)</f>
        <v>4.5</v>
      </c>
      <c r="W95" s="223"/>
      <c r="X95" s="223" t="s">
        <v>186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911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20"/>
      <c r="B96" s="221"/>
      <c r="C96" s="247" t="s">
        <v>938</v>
      </c>
      <c r="D96" s="240"/>
      <c r="E96" s="240"/>
      <c r="F96" s="240"/>
      <c r="G96" s="240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3"/>
      <c r="Z96" s="213"/>
      <c r="AA96" s="213"/>
      <c r="AB96" s="213"/>
      <c r="AC96" s="213"/>
      <c r="AD96" s="213"/>
      <c r="AE96" s="213"/>
      <c r="AF96" s="213"/>
      <c r="AG96" s="213" t="s">
        <v>159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7" t="s">
        <v>945</v>
      </c>
      <c r="D97" s="253"/>
      <c r="E97" s="254">
        <v>25</v>
      </c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3"/>
      <c r="Z97" s="213"/>
      <c r="AA97" s="213"/>
      <c r="AB97" s="213"/>
      <c r="AC97" s="213"/>
      <c r="AD97" s="213"/>
      <c r="AE97" s="213"/>
      <c r="AF97" s="213"/>
      <c r="AG97" s="213" t="s">
        <v>209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7" t="s">
        <v>946</v>
      </c>
      <c r="D98" s="253"/>
      <c r="E98" s="254">
        <v>20</v>
      </c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3"/>
      <c r="Z98" s="213"/>
      <c r="AA98" s="213"/>
      <c r="AB98" s="213"/>
      <c r="AC98" s="213"/>
      <c r="AD98" s="213"/>
      <c r="AE98" s="213"/>
      <c r="AF98" s="213"/>
      <c r="AG98" s="213" t="s">
        <v>209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7" t="s">
        <v>947</v>
      </c>
      <c r="D99" s="253"/>
      <c r="E99" s="254">
        <v>30</v>
      </c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3"/>
      <c r="Z99" s="213"/>
      <c r="AA99" s="213"/>
      <c r="AB99" s="213"/>
      <c r="AC99" s="213"/>
      <c r="AD99" s="213"/>
      <c r="AE99" s="213"/>
      <c r="AF99" s="213"/>
      <c r="AG99" s="213" t="s">
        <v>209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49"/>
      <c r="D100" s="243"/>
      <c r="E100" s="243"/>
      <c r="F100" s="243"/>
      <c r="G100" s="24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163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ht="22.5" outlineLevel="1" x14ac:dyDescent="0.2">
      <c r="A101" s="232">
        <v>23</v>
      </c>
      <c r="B101" s="233" t="s">
        <v>948</v>
      </c>
      <c r="C101" s="246" t="s">
        <v>949</v>
      </c>
      <c r="D101" s="234" t="s">
        <v>250</v>
      </c>
      <c r="E101" s="235">
        <v>25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21</v>
      </c>
      <c r="M101" s="237">
        <f>G101*(1+L101/100)</f>
        <v>0</v>
      </c>
      <c r="N101" s="237">
        <v>0</v>
      </c>
      <c r="O101" s="237">
        <f>ROUND(E101*N101,2)</f>
        <v>0</v>
      </c>
      <c r="P101" s="237">
        <v>0</v>
      </c>
      <c r="Q101" s="237">
        <f>ROUND(E101*P101,2)</f>
        <v>0</v>
      </c>
      <c r="R101" s="237" t="s">
        <v>113</v>
      </c>
      <c r="S101" s="237" t="s">
        <v>154</v>
      </c>
      <c r="T101" s="238" t="s">
        <v>154</v>
      </c>
      <c r="U101" s="223">
        <v>8.2170000000000007E-2</v>
      </c>
      <c r="V101" s="223">
        <f>ROUND(E101*U101,2)</f>
        <v>2.0499999999999998</v>
      </c>
      <c r="W101" s="223"/>
      <c r="X101" s="223" t="s">
        <v>186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911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47" t="s">
        <v>938</v>
      </c>
      <c r="D102" s="240"/>
      <c r="E102" s="240"/>
      <c r="F102" s="240"/>
      <c r="G102" s="240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13"/>
      <c r="Z102" s="213"/>
      <c r="AA102" s="213"/>
      <c r="AB102" s="213"/>
      <c r="AC102" s="213"/>
      <c r="AD102" s="213"/>
      <c r="AE102" s="213"/>
      <c r="AF102" s="213"/>
      <c r="AG102" s="213" t="s">
        <v>159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49"/>
      <c r="D103" s="243"/>
      <c r="E103" s="243"/>
      <c r="F103" s="243"/>
      <c r="G103" s="24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3"/>
      <c r="Z103" s="213"/>
      <c r="AA103" s="213"/>
      <c r="AB103" s="213"/>
      <c r="AC103" s="213"/>
      <c r="AD103" s="213"/>
      <c r="AE103" s="213"/>
      <c r="AF103" s="213"/>
      <c r="AG103" s="213" t="s">
        <v>163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ht="22.5" outlineLevel="1" x14ac:dyDescent="0.2">
      <c r="A104" s="232">
        <v>24</v>
      </c>
      <c r="B104" s="233" t="s">
        <v>950</v>
      </c>
      <c r="C104" s="246" t="s">
        <v>951</v>
      </c>
      <c r="D104" s="234" t="s">
        <v>250</v>
      </c>
      <c r="E104" s="235">
        <v>35</v>
      </c>
      <c r="F104" s="236"/>
      <c r="G104" s="237">
        <f>ROUND(E104*F104,2)</f>
        <v>0</v>
      </c>
      <c r="H104" s="236"/>
      <c r="I104" s="237">
        <f>ROUND(E104*H104,2)</f>
        <v>0</v>
      </c>
      <c r="J104" s="236"/>
      <c r="K104" s="237">
        <f>ROUND(E104*J104,2)</f>
        <v>0</v>
      </c>
      <c r="L104" s="237">
        <v>21</v>
      </c>
      <c r="M104" s="237">
        <f>G104*(1+L104/100)</f>
        <v>0</v>
      </c>
      <c r="N104" s="237">
        <v>0</v>
      </c>
      <c r="O104" s="237">
        <f>ROUND(E104*N104,2)</f>
        <v>0</v>
      </c>
      <c r="P104" s="237">
        <v>0</v>
      </c>
      <c r="Q104" s="237">
        <f>ROUND(E104*P104,2)</f>
        <v>0</v>
      </c>
      <c r="R104" s="237" t="s">
        <v>113</v>
      </c>
      <c r="S104" s="237" t="s">
        <v>154</v>
      </c>
      <c r="T104" s="238" t="s">
        <v>154</v>
      </c>
      <c r="U104" s="223">
        <v>0.18967000000000001</v>
      </c>
      <c r="V104" s="223">
        <f>ROUND(E104*U104,2)</f>
        <v>6.64</v>
      </c>
      <c r="W104" s="223"/>
      <c r="X104" s="223" t="s">
        <v>186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911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47" t="s">
        <v>938</v>
      </c>
      <c r="D105" s="240"/>
      <c r="E105" s="240"/>
      <c r="F105" s="240"/>
      <c r="G105" s="240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3"/>
      <c r="Z105" s="213"/>
      <c r="AA105" s="213"/>
      <c r="AB105" s="213"/>
      <c r="AC105" s="213"/>
      <c r="AD105" s="213"/>
      <c r="AE105" s="213"/>
      <c r="AF105" s="213"/>
      <c r="AG105" s="213" t="s">
        <v>159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57" t="s">
        <v>952</v>
      </c>
      <c r="D106" s="253"/>
      <c r="E106" s="254">
        <v>5</v>
      </c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209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57" t="s">
        <v>953</v>
      </c>
      <c r="D107" s="253"/>
      <c r="E107" s="254">
        <v>10</v>
      </c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209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7" t="s">
        <v>954</v>
      </c>
      <c r="D108" s="253"/>
      <c r="E108" s="254">
        <v>10</v>
      </c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209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7" t="s">
        <v>955</v>
      </c>
      <c r="D109" s="253"/>
      <c r="E109" s="254">
        <v>5</v>
      </c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209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7" t="s">
        <v>956</v>
      </c>
      <c r="D110" s="253"/>
      <c r="E110" s="254">
        <v>5</v>
      </c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209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49"/>
      <c r="D111" s="243"/>
      <c r="E111" s="243"/>
      <c r="F111" s="243"/>
      <c r="G111" s="24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3"/>
      <c r="Z111" s="213"/>
      <c r="AA111" s="213"/>
      <c r="AB111" s="213"/>
      <c r="AC111" s="213"/>
      <c r="AD111" s="213"/>
      <c r="AE111" s="213"/>
      <c r="AF111" s="213"/>
      <c r="AG111" s="213" t="s">
        <v>163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ht="22.5" outlineLevel="1" x14ac:dyDescent="0.2">
      <c r="A112" s="232">
        <v>25</v>
      </c>
      <c r="B112" s="233" t="s">
        <v>957</v>
      </c>
      <c r="C112" s="246" t="s">
        <v>958</v>
      </c>
      <c r="D112" s="234" t="s">
        <v>250</v>
      </c>
      <c r="E112" s="235">
        <v>4</v>
      </c>
      <c r="F112" s="236"/>
      <c r="G112" s="237">
        <f>ROUND(E112*F112,2)</f>
        <v>0</v>
      </c>
      <c r="H112" s="236"/>
      <c r="I112" s="237">
        <f>ROUND(E112*H112,2)</f>
        <v>0</v>
      </c>
      <c r="J112" s="236"/>
      <c r="K112" s="237">
        <f>ROUND(E112*J112,2)</f>
        <v>0</v>
      </c>
      <c r="L112" s="237">
        <v>21</v>
      </c>
      <c r="M112" s="237">
        <f>G112*(1+L112/100)</f>
        <v>0</v>
      </c>
      <c r="N112" s="237">
        <v>0</v>
      </c>
      <c r="O112" s="237">
        <f>ROUND(E112*N112,2)</f>
        <v>0</v>
      </c>
      <c r="P112" s="237">
        <v>0</v>
      </c>
      <c r="Q112" s="237">
        <f>ROUND(E112*P112,2)</f>
        <v>0</v>
      </c>
      <c r="R112" s="237" t="s">
        <v>113</v>
      </c>
      <c r="S112" s="237" t="s">
        <v>154</v>
      </c>
      <c r="T112" s="238" t="s">
        <v>154</v>
      </c>
      <c r="U112" s="223">
        <v>0.33733000000000002</v>
      </c>
      <c r="V112" s="223">
        <f>ROUND(E112*U112,2)</f>
        <v>1.35</v>
      </c>
      <c r="W112" s="223"/>
      <c r="X112" s="223" t="s">
        <v>186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911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47" t="s">
        <v>959</v>
      </c>
      <c r="D113" s="240"/>
      <c r="E113" s="240"/>
      <c r="F113" s="240"/>
      <c r="G113" s="240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159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49"/>
      <c r="D114" s="243"/>
      <c r="E114" s="243"/>
      <c r="F114" s="243"/>
      <c r="G114" s="24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163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2.5" outlineLevel="1" x14ac:dyDescent="0.2">
      <c r="A115" s="232">
        <v>26</v>
      </c>
      <c r="B115" s="233" t="s">
        <v>960</v>
      </c>
      <c r="C115" s="246" t="s">
        <v>961</v>
      </c>
      <c r="D115" s="234" t="s">
        <v>250</v>
      </c>
      <c r="E115" s="235">
        <v>8</v>
      </c>
      <c r="F115" s="236"/>
      <c r="G115" s="237">
        <f>ROUND(E115*F115,2)</f>
        <v>0</v>
      </c>
      <c r="H115" s="236"/>
      <c r="I115" s="237">
        <f>ROUND(E115*H115,2)</f>
        <v>0</v>
      </c>
      <c r="J115" s="236"/>
      <c r="K115" s="237">
        <f>ROUND(E115*J115,2)</f>
        <v>0</v>
      </c>
      <c r="L115" s="237">
        <v>21</v>
      </c>
      <c r="M115" s="237">
        <f>G115*(1+L115/100)</f>
        <v>0</v>
      </c>
      <c r="N115" s="237">
        <v>1.0000000000000001E-5</v>
      </c>
      <c r="O115" s="237">
        <f>ROUND(E115*N115,2)</f>
        <v>0</v>
      </c>
      <c r="P115" s="237">
        <v>0</v>
      </c>
      <c r="Q115" s="237">
        <f>ROUND(E115*P115,2)</f>
        <v>0</v>
      </c>
      <c r="R115" s="237"/>
      <c r="S115" s="237" t="s">
        <v>962</v>
      </c>
      <c r="T115" s="238" t="s">
        <v>962</v>
      </c>
      <c r="U115" s="223">
        <v>0.30567</v>
      </c>
      <c r="V115" s="223">
        <f>ROUND(E115*U115,2)</f>
        <v>2.4500000000000002</v>
      </c>
      <c r="W115" s="223"/>
      <c r="X115" s="223" t="s">
        <v>186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911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47" t="s">
        <v>963</v>
      </c>
      <c r="D116" s="240"/>
      <c r="E116" s="240"/>
      <c r="F116" s="240"/>
      <c r="G116" s="240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159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7" t="s">
        <v>560</v>
      </c>
      <c r="D117" s="253"/>
      <c r="E117" s="254">
        <v>4</v>
      </c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209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57" t="s">
        <v>820</v>
      </c>
      <c r="D118" s="253"/>
      <c r="E118" s="254">
        <v>4</v>
      </c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209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49"/>
      <c r="D119" s="243"/>
      <c r="E119" s="243"/>
      <c r="F119" s="243"/>
      <c r="G119" s="24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163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ht="22.5" outlineLevel="1" x14ac:dyDescent="0.2">
      <c r="A120" s="232">
        <v>27</v>
      </c>
      <c r="B120" s="233" t="s">
        <v>964</v>
      </c>
      <c r="C120" s="246" t="s">
        <v>965</v>
      </c>
      <c r="D120" s="234" t="s">
        <v>250</v>
      </c>
      <c r="E120" s="235">
        <v>3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21</v>
      </c>
      <c r="M120" s="237">
        <f>G120*(1+L120/100)</f>
        <v>0</v>
      </c>
      <c r="N120" s="237">
        <v>4.0000000000000003E-5</v>
      </c>
      <c r="O120" s="237">
        <f>ROUND(E120*N120,2)</f>
        <v>0</v>
      </c>
      <c r="P120" s="237">
        <v>0</v>
      </c>
      <c r="Q120" s="237">
        <f>ROUND(E120*P120,2)</f>
        <v>0</v>
      </c>
      <c r="R120" s="237" t="s">
        <v>113</v>
      </c>
      <c r="S120" s="237" t="s">
        <v>154</v>
      </c>
      <c r="T120" s="238" t="s">
        <v>154</v>
      </c>
      <c r="U120" s="223">
        <v>0.32667000000000002</v>
      </c>
      <c r="V120" s="223">
        <f>ROUND(E120*U120,2)</f>
        <v>0.98</v>
      </c>
      <c r="W120" s="223"/>
      <c r="X120" s="223" t="s">
        <v>186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911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47" t="s">
        <v>966</v>
      </c>
      <c r="D121" s="240"/>
      <c r="E121" s="240"/>
      <c r="F121" s="240"/>
      <c r="G121" s="240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159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49"/>
      <c r="D122" s="243"/>
      <c r="E122" s="243"/>
      <c r="F122" s="243"/>
      <c r="G122" s="24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163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ht="22.5" outlineLevel="1" x14ac:dyDescent="0.2">
      <c r="A123" s="232">
        <v>28</v>
      </c>
      <c r="B123" s="233" t="s">
        <v>967</v>
      </c>
      <c r="C123" s="246" t="s">
        <v>968</v>
      </c>
      <c r="D123" s="234" t="s">
        <v>250</v>
      </c>
      <c r="E123" s="235">
        <v>4</v>
      </c>
      <c r="F123" s="236"/>
      <c r="G123" s="237">
        <f>ROUND(E123*F123,2)</f>
        <v>0</v>
      </c>
      <c r="H123" s="236"/>
      <c r="I123" s="237">
        <f>ROUND(E123*H123,2)</f>
        <v>0</v>
      </c>
      <c r="J123" s="236"/>
      <c r="K123" s="237">
        <f>ROUND(E123*J123,2)</f>
        <v>0</v>
      </c>
      <c r="L123" s="237">
        <v>21</v>
      </c>
      <c r="M123" s="237">
        <f>G123*(1+L123/100)</f>
        <v>0</v>
      </c>
      <c r="N123" s="237">
        <v>4.0000000000000003E-5</v>
      </c>
      <c r="O123" s="237">
        <f>ROUND(E123*N123,2)</f>
        <v>0</v>
      </c>
      <c r="P123" s="237">
        <v>0</v>
      </c>
      <c r="Q123" s="237">
        <f>ROUND(E123*P123,2)</f>
        <v>0</v>
      </c>
      <c r="R123" s="237" t="s">
        <v>113</v>
      </c>
      <c r="S123" s="237" t="s">
        <v>154</v>
      </c>
      <c r="T123" s="238" t="s">
        <v>154</v>
      </c>
      <c r="U123" s="223">
        <v>0.32667000000000002</v>
      </c>
      <c r="V123" s="223">
        <f>ROUND(E123*U123,2)</f>
        <v>1.31</v>
      </c>
      <c r="W123" s="223"/>
      <c r="X123" s="223" t="s">
        <v>186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911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47" t="s">
        <v>969</v>
      </c>
      <c r="D124" s="240"/>
      <c r="E124" s="240"/>
      <c r="F124" s="240"/>
      <c r="G124" s="240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159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49"/>
      <c r="D125" s="243"/>
      <c r="E125" s="243"/>
      <c r="F125" s="243"/>
      <c r="G125" s="24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163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ht="22.5" outlineLevel="1" x14ac:dyDescent="0.2">
      <c r="A126" s="232">
        <v>29</v>
      </c>
      <c r="B126" s="233" t="s">
        <v>970</v>
      </c>
      <c r="C126" s="246" t="s">
        <v>971</v>
      </c>
      <c r="D126" s="234" t="s">
        <v>250</v>
      </c>
      <c r="E126" s="235">
        <v>1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21</v>
      </c>
      <c r="M126" s="237">
        <f>G126*(1+L126/100)</f>
        <v>0</v>
      </c>
      <c r="N126" s="237">
        <v>0</v>
      </c>
      <c r="O126" s="237">
        <f>ROUND(E126*N126,2)</f>
        <v>0</v>
      </c>
      <c r="P126" s="237">
        <v>0</v>
      </c>
      <c r="Q126" s="237">
        <f>ROUND(E126*P126,2)</f>
        <v>0</v>
      </c>
      <c r="R126" s="237" t="s">
        <v>113</v>
      </c>
      <c r="S126" s="237" t="s">
        <v>154</v>
      </c>
      <c r="T126" s="238" t="s">
        <v>155</v>
      </c>
      <c r="U126" s="223">
        <v>0.23183000000000001</v>
      </c>
      <c r="V126" s="223">
        <f>ROUND(E126*U126,2)</f>
        <v>0.23</v>
      </c>
      <c r="W126" s="223"/>
      <c r="X126" s="223" t="s">
        <v>186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911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47" t="s">
        <v>972</v>
      </c>
      <c r="D127" s="240"/>
      <c r="E127" s="240"/>
      <c r="F127" s="240"/>
      <c r="G127" s="240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3"/>
      <c r="Z127" s="213"/>
      <c r="AA127" s="213"/>
      <c r="AB127" s="213"/>
      <c r="AC127" s="213"/>
      <c r="AD127" s="213"/>
      <c r="AE127" s="213"/>
      <c r="AF127" s="213"/>
      <c r="AG127" s="213" t="s">
        <v>159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">
      <c r="A128" s="220"/>
      <c r="B128" s="221"/>
      <c r="C128" s="249"/>
      <c r="D128" s="243"/>
      <c r="E128" s="243"/>
      <c r="F128" s="243"/>
      <c r="G128" s="24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3"/>
      <c r="Z128" s="213"/>
      <c r="AA128" s="213"/>
      <c r="AB128" s="213"/>
      <c r="AC128" s="213"/>
      <c r="AD128" s="213"/>
      <c r="AE128" s="213"/>
      <c r="AF128" s="213"/>
      <c r="AG128" s="213" t="s">
        <v>163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ht="22.5" outlineLevel="1" x14ac:dyDescent="0.2">
      <c r="A129" s="232">
        <v>30</v>
      </c>
      <c r="B129" s="233" t="s">
        <v>973</v>
      </c>
      <c r="C129" s="246" t="s">
        <v>974</v>
      </c>
      <c r="D129" s="234" t="s">
        <v>250</v>
      </c>
      <c r="E129" s="235">
        <v>56</v>
      </c>
      <c r="F129" s="236"/>
      <c r="G129" s="237">
        <f>ROUND(E129*F129,2)</f>
        <v>0</v>
      </c>
      <c r="H129" s="236"/>
      <c r="I129" s="237">
        <f>ROUND(E129*H129,2)</f>
        <v>0</v>
      </c>
      <c r="J129" s="236"/>
      <c r="K129" s="237">
        <f>ROUND(E129*J129,2)</f>
        <v>0</v>
      </c>
      <c r="L129" s="237">
        <v>21</v>
      </c>
      <c r="M129" s="237">
        <f>G129*(1+L129/100)</f>
        <v>0</v>
      </c>
      <c r="N129" s="237">
        <v>9.0000000000000006E-5</v>
      </c>
      <c r="O129" s="237">
        <f>ROUND(E129*N129,2)</f>
        <v>0.01</v>
      </c>
      <c r="P129" s="237">
        <v>0</v>
      </c>
      <c r="Q129" s="237">
        <f>ROUND(E129*P129,2)</f>
        <v>0</v>
      </c>
      <c r="R129" s="237" t="s">
        <v>113</v>
      </c>
      <c r="S129" s="237" t="s">
        <v>154</v>
      </c>
      <c r="T129" s="238" t="s">
        <v>154</v>
      </c>
      <c r="U129" s="223">
        <v>0.2475</v>
      </c>
      <c r="V129" s="223">
        <f>ROUND(E129*U129,2)</f>
        <v>13.86</v>
      </c>
      <c r="W129" s="223"/>
      <c r="X129" s="223" t="s">
        <v>186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911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47" t="s">
        <v>975</v>
      </c>
      <c r="D130" s="240"/>
      <c r="E130" s="240"/>
      <c r="F130" s="240"/>
      <c r="G130" s="240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3"/>
      <c r="Z130" s="213"/>
      <c r="AA130" s="213"/>
      <c r="AB130" s="213"/>
      <c r="AC130" s="213"/>
      <c r="AD130" s="213"/>
      <c r="AE130" s="213"/>
      <c r="AF130" s="213"/>
      <c r="AG130" s="213" t="s">
        <v>159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7" t="s">
        <v>976</v>
      </c>
      <c r="D131" s="253"/>
      <c r="E131" s="254">
        <v>24</v>
      </c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209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7" t="s">
        <v>977</v>
      </c>
      <c r="D132" s="253"/>
      <c r="E132" s="254">
        <v>18</v>
      </c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209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20"/>
      <c r="B133" s="221"/>
      <c r="C133" s="257" t="s">
        <v>978</v>
      </c>
      <c r="D133" s="253"/>
      <c r="E133" s="254">
        <v>3</v>
      </c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209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7" t="s">
        <v>979</v>
      </c>
      <c r="D134" s="253"/>
      <c r="E134" s="254">
        <v>2</v>
      </c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209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7" t="s">
        <v>980</v>
      </c>
      <c r="D135" s="253"/>
      <c r="E135" s="254">
        <v>5</v>
      </c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209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7" t="s">
        <v>981</v>
      </c>
      <c r="D136" s="253"/>
      <c r="E136" s="254">
        <v>4</v>
      </c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209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49"/>
      <c r="D137" s="243"/>
      <c r="E137" s="243"/>
      <c r="F137" s="243"/>
      <c r="G137" s="24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163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ht="22.5" outlineLevel="1" x14ac:dyDescent="0.2">
      <c r="A138" s="232">
        <v>31</v>
      </c>
      <c r="B138" s="233" t="s">
        <v>982</v>
      </c>
      <c r="C138" s="246" t="s">
        <v>983</v>
      </c>
      <c r="D138" s="234" t="s">
        <v>345</v>
      </c>
      <c r="E138" s="235">
        <v>60</v>
      </c>
      <c r="F138" s="236"/>
      <c r="G138" s="237">
        <f>ROUND(E138*F138,2)</f>
        <v>0</v>
      </c>
      <c r="H138" s="236"/>
      <c r="I138" s="237">
        <f>ROUND(E138*H138,2)</f>
        <v>0</v>
      </c>
      <c r="J138" s="236"/>
      <c r="K138" s="237">
        <f>ROUND(E138*J138,2)</f>
        <v>0</v>
      </c>
      <c r="L138" s="237">
        <v>21</v>
      </c>
      <c r="M138" s="237">
        <f>G138*(1+L138/100)</f>
        <v>0</v>
      </c>
      <c r="N138" s="237">
        <v>4.0000000000000003E-5</v>
      </c>
      <c r="O138" s="237">
        <f>ROUND(E138*N138,2)</f>
        <v>0</v>
      </c>
      <c r="P138" s="237">
        <v>0</v>
      </c>
      <c r="Q138" s="237">
        <f>ROUND(E138*P138,2)</f>
        <v>0</v>
      </c>
      <c r="R138" s="237" t="s">
        <v>113</v>
      </c>
      <c r="S138" s="237" t="s">
        <v>154</v>
      </c>
      <c r="T138" s="238" t="s">
        <v>154</v>
      </c>
      <c r="U138" s="223">
        <v>0.20016999999999999</v>
      </c>
      <c r="V138" s="223">
        <f>ROUND(E138*U138,2)</f>
        <v>12.01</v>
      </c>
      <c r="W138" s="223"/>
      <c r="X138" s="223" t="s">
        <v>186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911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20"/>
      <c r="B139" s="221"/>
      <c r="C139" s="247" t="s">
        <v>984</v>
      </c>
      <c r="D139" s="240"/>
      <c r="E139" s="240"/>
      <c r="F139" s="240"/>
      <c r="G139" s="240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13"/>
      <c r="Z139" s="213"/>
      <c r="AA139" s="213"/>
      <c r="AB139" s="213"/>
      <c r="AC139" s="213"/>
      <c r="AD139" s="213"/>
      <c r="AE139" s="213"/>
      <c r="AF139" s="213"/>
      <c r="AG139" s="213" t="s">
        <v>159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49"/>
      <c r="D140" s="243"/>
      <c r="E140" s="243"/>
      <c r="F140" s="243"/>
      <c r="G140" s="24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13"/>
      <c r="Z140" s="213"/>
      <c r="AA140" s="213"/>
      <c r="AB140" s="213"/>
      <c r="AC140" s="213"/>
      <c r="AD140" s="213"/>
      <c r="AE140" s="213"/>
      <c r="AF140" s="213"/>
      <c r="AG140" s="213" t="s">
        <v>163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ht="22.5" outlineLevel="1" x14ac:dyDescent="0.2">
      <c r="A141" s="232">
        <v>32</v>
      </c>
      <c r="B141" s="233" t="s">
        <v>985</v>
      </c>
      <c r="C141" s="246" t="s">
        <v>986</v>
      </c>
      <c r="D141" s="234" t="s">
        <v>345</v>
      </c>
      <c r="E141" s="235">
        <v>120</v>
      </c>
      <c r="F141" s="236"/>
      <c r="G141" s="237">
        <f>ROUND(E141*F141,2)</f>
        <v>0</v>
      </c>
      <c r="H141" s="236"/>
      <c r="I141" s="237">
        <f>ROUND(E141*H141,2)</f>
        <v>0</v>
      </c>
      <c r="J141" s="236"/>
      <c r="K141" s="237">
        <f>ROUND(E141*J141,2)</f>
        <v>0</v>
      </c>
      <c r="L141" s="237">
        <v>21</v>
      </c>
      <c r="M141" s="237">
        <f>G141*(1+L141/100)</f>
        <v>0</v>
      </c>
      <c r="N141" s="237">
        <v>6.0000000000000002E-5</v>
      </c>
      <c r="O141" s="237">
        <f>ROUND(E141*N141,2)</f>
        <v>0.01</v>
      </c>
      <c r="P141" s="237">
        <v>0</v>
      </c>
      <c r="Q141" s="237">
        <f>ROUND(E141*P141,2)</f>
        <v>0</v>
      </c>
      <c r="R141" s="237" t="s">
        <v>113</v>
      </c>
      <c r="S141" s="237" t="s">
        <v>154</v>
      </c>
      <c r="T141" s="238" t="s">
        <v>154</v>
      </c>
      <c r="U141" s="223">
        <v>0.20016999999999999</v>
      </c>
      <c r="V141" s="223">
        <f>ROUND(E141*U141,2)</f>
        <v>24.02</v>
      </c>
      <c r="W141" s="223"/>
      <c r="X141" s="223" t="s">
        <v>186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911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20"/>
      <c r="B142" s="221"/>
      <c r="C142" s="247" t="s">
        <v>987</v>
      </c>
      <c r="D142" s="240"/>
      <c r="E142" s="240"/>
      <c r="F142" s="240"/>
      <c r="G142" s="240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13"/>
      <c r="Z142" s="213"/>
      <c r="AA142" s="213"/>
      <c r="AB142" s="213"/>
      <c r="AC142" s="213"/>
      <c r="AD142" s="213"/>
      <c r="AE142" s="213"/>
      <c r="AF142" s="213"/>
      <c r="AG142" s="213" t="s">
        <v>159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20"/>
      <c r="B143" s="221"/>
      <c r="C143" s="249"/>
      <c r="D143" s="243"/>
      <c r="E143" s="243"/>
      <c r="F143" s="243"/>
      <c r="G143" s="24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3"/>
      <c r="Z143" s="213"/>
      <c r="AA143" s="213"/>
      <c r="AB143" s="213"/>
      <c r="AC143" s="213"/>
      <c r="AD143" s="213"/>
      <c r="AE143" s="213"/>
      <c r="AF143" s="213"/>
      <c r="AG143" s="213" t="s">
        <v>163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22.5" outlineLevel="1" x14ac:dyDescent="0.2">
      <c r="A144" s="232">
        <v>33</v>
      </c>
      <c r="B144" s="233" t="s">
        <v>988</v>
      </c>
      <c r="C144" s="246" t="s">
        <v>989</v>
      </c>
      <c r="D144" s="234" t="s">
        <v>345</v>
      </c>
      <c r="E144" s="235">
        <v>146</v>
      </c>
      <c r="F144" s="236"/>
      <c r="G144" s="237">
        <f>ROUND(E144*F144,2)</f>
        <v>0</v>
      </c>
      <c r="H144" s="236"/>
      <c r="I144" s="237">
        <f>ROUND(E144*H144,2)</f>
        <v>0</v>
      </c>
      <c r="J144" s="236"/>
      <c r="K144" s="237">
        <f>ROUND(E144*J144,2)</f>
        <v>0</v>
      </c>
      <c r="L144" s="237">
        <v>21</v>
      </c>
      <c r="M144" s="237">
        <f>G144*(1+L144/100)</f>
        <v>0</v>
      </c>
      <c r="N144" s="237">
        <v>2.7999999999999998E-4</v>
      </c>
      <c r="O144" s="237">
        <f>ROUND(E144*N144,2)</f>
        <v>0.04</v>
      </c>
      <c r="P144" s="237">
        <v>0</v>
      </c>
      <c r="Q144" s="237">
        <f>ROUND(E144*P144,2)</f>
        <v>0</v>
      </c>
      <c r="R144" s="237" t="s">
        <v>113</v>
      </c>
      <c r="S144" s="237" t="s">
        <v>154</v>
      </c>
      <c r="T144" s="238" t="s">
        <v>154</v>
      </c>
      <c r="U144" s="223">
        <v>0.20016999999999999</v>
      </c>
      <c r="V144" s="223">
        <f>ROUND(E144*U144,2)</f>
        <v>29.22</v>
      </c>
      <c r="W144" s="223"/>
      <c r="X144" s="223" t="s">
        <v>186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911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20"/>
      <c r="B145" s="221"/>
      <c r="C145" s="247" t="s">
        <v>990</v>
      </c>
      <c r="D145" s="240"/>
      <c r="E145" s="240"/>
      <c r="F145" s="240"/>
      <c r="G145" s="240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13"/>
      <c r="Z145" s="213"/>
      <c r="AA145" s="213"/>
      <c r="AB145" s="213"/>
      <c r="AC145" s="213"/>
      <c r="AD145" s="213"/>
      <c r="AE145" s="213"/>
      <c r="AF145" s="213"/>
      <c r="AG145" s="213" t="s">
        <v>159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48" t="s">
        <v>991</v>
      </c>
      <c r="D146" s="241"/>
      <c r="E146" s="241"/>
      <c r="F146" s="241"/>
      <c r="G146" s="241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159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20"/>
      <c r="B147" s="221"/>
      <c r="C147" s="249"/>
      <c r="D147" s="243"/>
      <c r="E147" s="243"/>
      <c r="F147" s="243"/>
      <c r="G147" s="24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13"/>
      <c r="Z147" s="213"/>
      <c r="AA147" s="213"/>
      <c r="AB147" s="213"/>
      <c r="AC147" s="213"/>
      <c r="AD147" s="213"/>
      <c r="AE147" s="213"/>
      <c r="AF147" s="213"/>
      <c r="AG147" s="213" t="s">
        <v>163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ht="22.5" outlineLevel="1" x14ac:dyDescent="0.2">
      <c r="A148" s="232">
        <v>34</v>
      </c>
      <c r="B148" s="233" t="s">
        <v>992</v>
      </c>
      <c r="C148" s="246" t="s">
        <v>993</v>
      </c>
      <c r="D148" s="234" t="s">
        <v>250</v>
      </c>
      <c r="E148" s="235">
        <v>30</v>
      </c>
      <c r="F148" s="236"/>
      <c r="G148" s="237">
        <f>ROUND(E148*F148,2)</f>
        <v>0</v>
      </c>
      <c r="H148" s="236"/>
      <c r="I148" s="237">
        <f>ROUND(E148*H148,2)</f>
        <v>0</v>
      </c>
      <c r="J148" s="236"/>
      <c r="K148" s="237">
        <f>ROUND(E148*J148,2)</f>
        <v>0</v>
      </c>
      <c r="L148" s="237">
        <v>21</v>
      </c>
      <c r="M148" s="237">
        <f>G148*(1+L148/100)</f>
        <v>0</v>
      </c>
      <c r="N148" s="237">
        <v>2.5000000000000001E-4</v>
      </c>
      <c r="O148" s="237">
        <f>ROUND(E148*N148,2)</f>
        <v>0.01</v>
      </c>
      <c r="P148" s="237">
        <v>0</v>
      </c>
      <c r="Q148" s="237">
        <f>ROUND(E148*P148,2)</f>
        <v>0</v>
      </c>
      <c r="R148" s="237" t="s">
        <v>113</v>
      </c>
      <c r="S148" s="237" t="s">
        <v>154</v>
      </c>
      <c r="T148" s="238" t="s">
        <v>154</v>
      </c>
      <c r="U148" s="223">
        <v>0.26417000000000002</v>
      </c>
      <c r="V148" s="223">
        <f>ROUND(E148*U148,2)</f>
        <v>7.93</v>
      </c>
      <c r="W148" s="223"/>
      <c r="X148" s="223" t="s">
        <v>186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911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20"/>
      <c r="B149" s="221"/>
      <c r="C149" s="247" t="s">
        <v>994</v>
      </c>
      <c r="D149" s="240"/>
      <c r="E149" s="240"/>
      <c r="F149" s="240"/>
      <c r="G149" s="240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13"/>
      <c r="Z149" s="213"/>
      <c r="AA149" s="213"/>
      <c r="AB149" s="213"/>
      <c r="AC149" s="213"/>
      <c r="AD149" s="213"/>
      <c r="AE149" s="213"/>
      <c r="AF149" s="213"/>
      <c r="AG149" s="213" t="s">
        <v>159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7" t="s">
        <v>929</v>
      </c>
      <c r="D150" s="253"/>
      <c r="E150" s="254">
        <v>4</v>
      </c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209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">
      <c r="A151" s="220"/>
      <c r="B151" s="221"/>
      <c r="C151" s="257" t="s">
        <v>482</v>
      </c>
      <c r="D151" s="253"/>
      <c r="E151" s="254">
        <v>14</v>
      </c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209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">
      <c r="A152" s="220"/>
      <c r="B152" s="221"/>
      <c r="C152" s="257" t="s">
        <v>995</v>
      </c>
      <c r="D152" s="253"/>
      <c r="E152" s="254">
        <v>12</v>
      </c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209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">
      <c r="A153" s="220"/>
      <c r="B153" s="221"/>
      <c r="C153" s="249"/>
      <c r="D153" s="243"/>
      <c r="E153" s="243"/>
      <c r="F153" s="243"/>
      <c r="G153" s="24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13"/>
      <c r="Z153" s="213"/>
      <c r="AA153" s="213"/>
      <c r="AB153" s="213"/>
      <c r="AC153" s="213"/>
      <c r="AD153" s="213"/>
      <c r="AE153" s="213"/>
      <c r="AF153" s="213"/>
      <c r="AG153" s="213" t="s">
        <v>163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">
      <c r="A154" s="232">
        <v>35</v>
      </c>
      <c r="B154" s="233" t="s">
        <v>996</v>
      </c>
      <c r="C154" s="246" t="s">
        <v>997</v>
      </c>
      <c r="D154" s="234" t="s">
        <v>345</v>
      </c>
      <c r="E154" s="235">
        <v>275</v>
      </c>
      <c r="F154" s="236"/>
      <c r="G154" s="237">
        <f>ROUND(E154*F154,2)</f>
        <v>0</v>
      </c>
      <c r="H154" s="236"/>
      <c r="I154" s="237">
        <f>ROUND(E154*H154,2)</f>
        <v>0</v>
      </c>
      <c r="J154" s="236"/>
      <c r="K154" s="237">
        <f>ROUND(E154*J154,2)</f>
        <v>0</v>
      </c>
      <c r="L154" s="237">
        <v>21</v>
      </c>
      <c r="M154" s="237">
        <f>G154*(1+L154/100)</f>
        <v>0</v>
      </c>
      <c r="N154" s="237">
        <v>1.7000000000000001E-4</v>
      </c>
      <c r="O154" s="237">
        <f>ROUND(E154*N154,2)</f>
        <v>0.05</v>
      </c>
      <c r="P154" s="237">
        <v>0</v>
      </c>
      <c r="Q154" s="237">
        <f>ROUND(E154*P154,2)</f>
        <v>0</v>
      </c>
      <c r="R154" s="237"/>
      <c r="S154" s="237" t="s">
        <v>998</v>
      </c>
      <c r="T154" s="238" t="s">
        <v>155</v>
      </c>
      <c r="U154" s="223">
        <v>7.0000000000000007E-2</v>
      </c>
      <c r="V154" s="223">
        <f>ROUND(E154*U154,2)</f>
        <v>19.25</v>
      </c>
      <c r="W154" s="223"/>
      <c r="X154" s="223" t="s">
        <v>186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911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20"/>
      <c r="B155" s="221"/>
      <c r="C155" s="247" t="s">
        <v>999</v>
      </c>
      <c r="D155" s="240"/>
      <c r="E155" s="240"/>
      <c r="F155" s="240"/>
      <c r="G155" s="240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3"/>
      <c r="Z155" s="213"/>
      <c r="AA155" s="213"/>
      <c r="AB155" s="213"/>
      <c r="AC155" s="213"/>
      <c r="AD155" s="213"/>
      <c r="AE155" s="213"/>
      <c r="AF155" s="213"/>
      <c r="AG155" s="213" t="s">
        <v>159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57" t="s">
        <v>1000</v>
      </c>
      <c r="D156" s="253"/>
      <c r="E156" s="254">
        <v>80</v>
      </c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209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">
      <c r="A157" s="220"/>
      <c r="B157" s="221"/>
      <c r="C157" s="257" t="s">
        <v>1001</v>
      </c>
      <c r="D157" s="253"/>
      <c r="E157" s="254">
        <v>120</v>
      </c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209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7" t="s">
        <v>1002</v>
      </c>
      <c r="D158" s="253"/>
      <c r="E158" s="254">
        <v>50</v>
      </c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3"/>
      <c r="Z158" s="213"/>
      <c r="AA158" s="213"/>
      <c r="AB158" s="213"/>
      <c r="AC158" s="213"/>
      <c r="AD158" s="213"/>
      <c r="AE158" s="213"/>
      <c r="AF158" s="213"/>
      <c r="AG158" s="213" t="s">
        <v>209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">
      <c r="A159" s="220"/>
      <c r="B159" s="221"/>
      <c r="C159" s="257" t="s">
        <v>1003</v>
      </c>
      <c r="D159" s="253"/>
      <c r="E159" s="254">
        <v>25</v>
      </c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209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49"/>
      <c r="D160" s="243"/>
      <c r="E160" s="243"/>
      <c r="F160" s="243"/>
      <c r="G160" s="24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163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32">
        <v>36</v>
      </c>
      <c r="B161" s="233" t="s">
        <v>1004</v>
      </c>
      <c r="C161" s="246" t="s">
        <v>1005</v>
      </c>
      <c r="D161" s="234" t="s">
        <v>345</v>
      </c>
      <c r="E161" s="235">
        <v>125</v>
      </c>
      <c r="F161" s="236"/>
      <c r="G161" s="237">
        <f>ROUND(E161*F161,2)</f>
        <v>0</v>
      </c>
      <c r="H161" s="236"/>
      <c r="I161" s="237">
        <f>ROUND(E161*H161,2)</f>
        <v>0</v>
      </c>
      <c r="J161" s="236"/>
      <c r="K161" s="237">
        <f>ROUND(E161*J161,2)</f>
        <v>0</v>
      </c>
      <c r="L161" s="237">
        <v>21</v>
      </c>
      <c r="M161" s="237">
        <f>G161*(1+L161/100)</f>
        <v>0</v>
      </c>
      <c r="N161" s="237">
        <v>2.3000000000000001E-4</v>
      </c>
      <c r="O161" s="237">
        <f>ROUND(E161*N161,2)</f>
        <v>0.03</v>
      </c>
      <c r="P161" s="237">
        <v>0</v>
      </c>
      <c r="Q161" s="237">
        <f>ROUND(E161*P161,2)</f>
        <v>0</v>
      </c>
      <c r="R161" s="237"/>
      <c r="S161" s="237" t="s">
        <v>998</v>
      </c>
      <c r="T161" s="238" t="s">
        <v>155</v>
      </c>
      <c r="U161" s="223">
        <v>7.0000000000000007E-2</v>
      </c>
      <c r="V161" s="223">
        <f>ROUND(E161*U161,2)</f>
        <v>8.75</v>
      </c>
      <c r="W161" s="223"/>
      <c r="X161" s="223" t="s">
        <v>186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911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">
      <c r="A162" s="220"/>
      <c r="B162" s="221"/>
      <c r="C162" s="247" t="s">
        <v>1006</v>
      </c>
      <c r="D162" s="240"/>
      <c r="E162" s="240"/>
      <c r="F162" s="240"/>
      <c r="G162" s="240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3"/>
      <c r="Z162" s="213"/>
      <c r="AA162" s="213"/>
      <c r="AB162" s="213"/>
      <c r="AC162" s="213"/>
      <c r="AD162" s="213"/>
      <c r="AE162" s="213"/>
      <c r="AF162" s="213"/>
      <c r="AG162" s="213" t="s">
        <v>159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20"/>
      <c r="B163" s="221"/>
      <c r="C163" s="257" t="s">
        <v>918</v>
      </c>
      <c r="D163" s="253"/>
      <c r="E163" s="254">
        <v>60</v>
      </c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3"/>
      <c r="Z163" s="213"/>
      <c r="AA163" s="213"/>
      <c r="AB163" s="213"/>
      <c r="AC163" s="213"/>
      <c r="AD163" s="213"/>
      <c r="AE163" s="213"/>
      <c r="AF163" s="213"/>
      <c r="AG163" s="213" t="s">
        <v>209</v>
      </c>
      <c r="AH163" s="213">
        <v>0</v>
      </c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7" t="s">
        <v>1002</v>
      </c>
      <c r="D164" s="253"/>
      <c r="E164" s="254">
        <v>50</v>
      </c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3"/>
      <c r="Z164" s="213"/>
      <c r="AA164" s="213"/>
      <c r="AB164" s="213"/>
      <c r="AC164" s="213"/>
      <c r="AD164" s="213"/>
      <c r="AE164" s="213"/>
      <c r="AF164" s="213"/>
      <c r="AG164" s="213" t="s">
        <v>209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57" t="s">
        <v>1007</v>
      </c>
      <c r="D165" s="253"/>
      <c r="E165" s="254">
        <v>15</v>
      </c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3"/>
      <c r="Z165" s="213"/>
      <c r="AA165" s="213"/>
      <c r="AB165" s="213"/>
      <c r="AC165" s="213"/>
      <c r="AD165" s="213"/>
      <c r="AE165" s="213"/>
      <c r="AF165" s="213"/>
      <c r="AG165" s="213" t="s">
        <v>209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">
      <c r="A166" s="220"/>
      <c r="B166" s="221"/>
      <c r="C166" s="249"/>
      <c r="D166" s="243"/>
      <c r="E166" s="243"/>
      <c r="F166" s="243"/>
      <c r="G166" s="24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13"/>
      <c r="Z166" s="213"/>
      <c r="AA166" s="213"/>
      <c r="AB166" s="213"/>
      <c r="AC166" s="213"/>
      <c r="AD166" s="213"/>
      <c r="AE166" s="213"/>
      <c r="AF166" s="213"/>
      <c r="AG166" s="213" t="s">
        <v>163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32">
        <v>37</v>
      </c>
      <c r="B167" s="233" t="s">
        <v>1008</v>
      </c>
      <c r="C167" s="246" t="s">
        <v>1009</v>
      </c>
      <c r="D167" s="234" t="s">
        <v>345</v>
      </c>
      <c r="E167" s="235">
        <v>630</v>
      </c>
      <c r="F167" s="236"/>
      <c r="G167" s="237">
        <f>ROUND(E167*F167,2)</f>
        <v>0</v>
      </c>
      <c r="H167" s="236"/>
      <c r="I167" s="237">
        <f>ROUND(E167*H167,2)</f>
        <v>0</v>
      </c>
      <c r="J167" s="236"/>
      <c r="K167" s="237">
        <f>ROUND(E167*J167,2)</f>
        <v>0</v>
      </c>
      <c r="L167" s="237">
        <v>21</v>
      </c>
      <c r="M167" s="237">
        <f>G167*(1+L167/100)</f>
        <v>0</v>
      </c>
      <c r="N167" s="237">
        <v>1.7000000000000001E-4</v>
      </c>
      <c r="O167" s="237">
        <f>ROUND(E167*N167,2)</f>
        <v>0.11</v>
      </c>
      <c r="P167" s="237">
        <v>0</v>
      </c>
      <c r="Q167" s="237">
        <f>ROUND(E167*P167,2)</f>
        <v>0</v>
      </c>
      <c r="R167" s="237" t="s">
        <v>113</v>
      </c>
      <c r="S167" s="237" t="s">
        <v>154</v>
      </c>
      <c r="T167" s="238" t="s">
        <v>154</v>
      </c>
      <c r="U167" s="223">
        <v>7.0000000000000007E-2</v>
      </c>
      <c r="V167" s="223">
        <f>ROUND(E167*U167,2)</f>
        <v>44.1</v>
      </c>
      <c r="W167" s="223"/>
      <c r="X167" s="223" t="s">
        <v>186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911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20"/>
      <c r="B168" s="221"/>
      <c r="C168" s="247" t="s">
        <v>1006</v>
      </c>
      <c r="D168" s="240"/>
      <c r="E168" s="240"/>
      <c r="F168" s="240"/>
      <c r="G168" s="240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13"/>
      <c r="Z168" s="213"/>
      <c r="AA168" s="213"/>
      <c r="AB168" s="213"/>
      <c r="AC168" s="213"/>
      <c r="AD168" s="213"/>
      <c r="AE168" s="213"/>
      <c r="AF168" s="213"/>
      <c r="AG168" s="213" t="s">
        <v>159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20"/>
      <c r="B169" s="221"/>
      <c r="C169" s="257" t="s">
        <v>1010</v>
      </c>
      <c r="D169" s="253"/>
      <c r="E169" s="254">
        <v>70</v>
      </c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13"/>
      <c r="Z169" s="213"/>
      <c r="AA169" s="213"/>
      <c r="AB169" s="213"/>
      <c r="AC169" s="213"/>
      <c r="AD169" s="213"/>
      <c r="AE169" s="213"/>
      <c r="AF169" s="213"/>
      <c r="AG169" s="213" t="s">
        <v>209</v>
      </c>
      <c r="AH169" s="213">
        <v>0</v>
      </c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7" t="s">
        <v>1011</v>
      </c>
      <c r="D170" s="253"/>
      <c r="E170" s="254">
        <v>270</v>
      </c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3"/>
      <c r="Z170" s="213"/>
      <c r="AA170" s="213"/>
      <c r="AB170" s="213"/>
      <c r="AC170" s="213"/>
      <c r="AD170" s="213"/>
      <c r="AE170" s="213"/>
      <c r="AF170" s="213"/>
      <c r="AG170" s="213" t="s">
        <v>209</v>
      </c>
      <c r="AH170" s="213">
        <v>0</v>
      </c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20"/>
      <c r="B171" s="221"/>
      <c r="C171" s="257" t="s">
        <v>1012</v>
      </c>
      <c r="D171" s="253"/>
      <c r="E171" s="254">
        <v>240</v>
      </c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13"/>
      <c r="Z171" s="213"/>
      <c r="AA171" s="213"/>
      <c r="AB171" s="213"/>
      <c r="AC171" s="213"/>
      <c r="AD171" s="213"/>
      <c r="AE171" s="213"/>
      <c r="AF171" s="213"/>
      <c r="AG171" s="213" t="s">
        <v>209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20"/>
      <c r="B172" s="221"/>
      <c r="C172" s="257" t="s">
        <v>1013</v>
      </c>
      <c r="D172" s="253"/>
      <c r="E172" s="254">
        <v>50</v>
      </c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13"/>
      <c r="Z172" s="213"/>
      <c r="AA172" s="213"/>
      <c r="AB172" s="213"/>
      <c r="AC172" s="213"/>
      <c r="AD172" s="213"/>
      <c r="AE172" s="213"/>
      <c r="AF172" s="213"/>
      <c r="AG172" s="213" t="s">
        <v>209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49"/>
      <c r="D173" s="243"/>
      <c r="E173" s="243"/>
      <c r="F173" s="243"/>
      <c r="G173" s="24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3"/>
      <c r="Z173" s="213"/>
      <c r="AA173" s="213"/>
      <c r="AB173" s="213"/>
      <c r="AC173" s="213"/>
      <c r="AD173" s="213"/>
      <c r="AE173" s="213"/>
      <c r="AF173" s="213"/>
      <c r="AG173" s="213" t="s">
        <v>163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32">
        <v>38</v>
      </c>
      <c r="B174" s="233" t="s">
        <v>1014</v>
      </c>
      <c r="C174" s="246" t="s">
        <v>1015</v>
      </c>
      <c r="D174" s="234" t="s">
        <v>345</v>
      </c>
      <c r="E174" s="235">
        <v>835</v>
      </c>
      <c r="F174" s="236"/>
      <c r="G174" s="237">
        <f>ROUND(E174*F174,2)</f>
        <v>0</v>
      </c>
      <c r="H174" s="236"/>
      <c r="I174" s="237">
        <f>ROUND(E174*H174,2)</f>
        <v>0</v>
      </c>
      <c r="J174" s="236"/>
      <c r="K174" s="237">
        <f>ROUND(E174*J174,2)</f>
        <v>0</v>
      </c>
      <c r="L174" s="237">
        <v>21</v>
      </c>
      <c r="M174" s="237">
        <f>G174*(1+L174/100)</f>
        <v>0</v>
      </c>
      <c r="N174" s="237">
        <v>2.3000000000000001E-4</v>
      </c>
      <c r="O174" s="237">
        <f>ROUND(E174*N174,2)</f>
        <v>0.19</v>
      </c>
      <c r="P174" s="237">
        <v>0</v>
      </c>
      <c r="Q174" s="237">
        <f>ROUND(E174*P174,2)</f>
        <v>0</v>
      </c>
      <c r="R174" s="237" t="s">
        <v>113</v>
      </c>
      <c r="S174" s="237" t="s">
        <v>154</v>
      </c>
      <c r="T174" s="238" t="s">
        <v>154</v>
      </c>
      <c r="U174" s="223">
        <v>7.0000000000000007E-2</v>
      </c>
      <c r="V174" s="223">
        <f>ROUND(E174*U174,2)</f>
        <v>58.45</v>
      </c>
      <c r="W174" s="223"/>
      <c r="X174" s="223" t="s">
        <v>186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911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47" t="s">
        <v>1006</v>
      </c>
      <c r="D175" s="240"/>
      <c r="E175" s="240"/>
      <c r="F175" s="240"/>
      <c r="G175" s="240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13"/>
      <c r="Z175" s="213"/>
      <c r="AA175" s="213"/>
      <c r="AB175" s="213"/>
      <c r="AC175" s="213"/>
      <c r="AD175" s="213"/>
      <c r="AE175" s="213"/>
      <c r="AF175" s="213"/>
      <c r="AG175" s="213" t="s">
        <v>159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57" t="s">
        <v>1016</v>
      </c>
      <c r="D176" s="253"/>
      <c r="E176" s="254">
        <v>425</v>
      </c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13"/>
      <c r="Z176" s="213"/>
      <c r="AA176" s="213"/>
      <c r="AB176" s="213"/>
      <c r="AC176" s="213"/>
      <c r="AD176" s="213"/>
      <c r="AE176" s="213"/>
      <c r="AF176" s="213"/>
      <c r="AG176" s="213" t="s">
        <v>209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57" t="s">
        <v>1017</v>
      </c>
      <c r="D177" s="253"/>
      <c r="E177" s="254">
        <v>330</v>
      </c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13"/>
      <c r="Z177" s="213"/>
      <c r="AA177" s="213"/>
      <c r="AB177" s="213"/>
      <c r="AC177" s="213"/>
      <c r="AD177" s="213"/>
      <c r="AE177" s="213"/>
      <c r="AF177" s="213"/>
      <c r="AG177" s="213" t="s">
        <v>209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20"/>
      <c r="B178" s="221"/>
      <c r="C178" s="257" t="s">
        <v>1018</v>
      </c>
      <c r="D178" s="253"/>
      <c r="E178" s="254">
        <v>80</v>
      </c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209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49"/>
      <c r="D179" s="243"/>
      <c r="E179" s="243"/>
      <c r="F179" s="243"/>
      <c r="G179" s="24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13"/>
      <c r="Z179" s="213"/>
      <c r="AA179" s="213"/>
      <c r="AB179" s="213"/>
      <c r="AC179" s="213"/>
      <c r="AD179" s="213"/>
      <c r="AE179" s="213"/>
      <c r="AF179" s="213"/>
      <c r="AG179" s="213" t="s">
        <v>163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ht="22.5" outlineLevel="1" x14ac:dyDescent="0.2">
      <c r="A180" s="232">
        <v>39</v>
      </c>
      <c r="B180" s="233" t="s">
        <v>1019</v>
      </c>
      <c r="C180" s="246" t="s">
        <v>1020</v>
      </c>
      <c r="D180" s="234" t="s">
        <v>345</v>
      </c>
      <c r="E180" s="235">
        <v>123</v>
      </c>
      <c r="F180" s="236"/>
      <c r="G180" s="237">
        <f>ROUND(E180*F180,2)</f>
        <v>0</v>
      </c>
      <c r="H180" s="236"/>
      <c r="I180" s="237">
        <f>ROUND(E180*H180,2)</f>
        <v>0</v>
      </c>
      <c r="J180" s="236"/>
      <c r="K180" s="237">
        <f>ROUND(E180*J180,2)</f>
        <v>0</v>
      </c>
      <c r="L180" s="237">
        <v>21</v>
      </c>
      <c r="M180" s="237">
        <f>G180*(1+L180/100)</f>
        <v>0</v>
      </c>
      <c r="N180" s="237">
        <v>9.3000000000000005E-4</v>
      </c>
      <c r="O180" s="237">
        <f>ROUND(E180*N180,2)</f>
        <v>0.11</v>
      </c>
      <c r="P180" s="237">
        <v>0</v>
      </c>
      <c r="Q180" s="237">
        <f>ROUND(E180*P180,2)</f>
        <v>0</v>
      </c>
      <c r="R180" s="237" t="s">
        <v>113</v>
      </c>
      <c r="S180" s="237" t="s">
        <v>154</v>
      </c>
      <c r="T180" s="238" t="s">
        <v>154</v>
      </c>
      <c r="U180" s="223">
        <v>8.9649999999999994E-2</v>
      </c>
      <c r="V180" s="223">
        <f>ROUND(E180*U180,2)</f>
        <v>11.03</v>
      </c>
      <c r="W180" s="223"/>
      <c r="X180" s="223" t="s">
        <v>186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911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">
      <c r="A181" s="220"/>
      <c r="B181" s="221"/>
      <c r="C181" s="247" t="s">
        <v>999</v>
      </c>
      <c r="D181" s="240"/>
      <c r="E181" s="240"/>
      <c r="F181" s="240"/>
      <c r="G181" s="240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13"/>
      <c r="Z181" s="213"/>
      <c r="AA181" s="213"/>
      <c r="AB181" s="213"/>
      <c r="AC181" s="213"/>
      <c r="AD181" s="213"/>
      <c r="AE181" s="213"/>
      <c r="AF181" s="213"/>
      <c r="AG181" s="213" t="s">
        <v>159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57" t="s">
        <v>1021</v>
      </c>
      <c r="D182" s="253"/>
      <c r="E182" s="254">
        <v>43</v>
      </c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13"/>
      <c r="Z182" s="213"/>
      <c r="AA182" s="213"/>
      <c r="AB182" s="213"/>
      <c r="AC182" s="213"/>
      <c r="AD182" s="213"/>
      <c r="AE182" s="213"/>
      <c r="AF182" s="213"/>
      <c r="AG182" s="213" t="s">
        <v>209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7" t="s">
        <v>1022</v>
      </c>
      <c r="D183" s="253"/>
      <c r="E183" s="254">
        <v>30</v>
      </c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13"/>
      <c r="Z183" s="213"/>
      <c r="AA183" s="213"/>
      <c r="AB183" s="213"/>
      <c r="AC183" s="213"/>
      <c r="AD183" s="213"/>
      <c r="AE183" s="213"/>
      <c r="AF183" s="213"/>
      <c r="AG183" s="213" t="s">
        <v>209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20"/>
      <c r="B184" s="221"/>
      <c r="C184" s="257" t="s">
        <v>1023</v>
      </c>
      <c r="D184" s="253"/>
      <c r="E184" s="254">
        <v>30</v>
      </c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13"/>
      <c r="Z184" s="213"/>
      <c r="AA184" s="213"/>
      <c r="AB184" s="213"/>
      <c r="AC184" s="213"/>
      <c r="AD184" s="213"/>
      <c r="AE184" s="213"/>
      <c r="AF184" s="213"/>
      <c r="AG184" s="213" t="s">
        <v>209</v>
      </c>
      <c r="AH184" s="213">
        <v>0</v>
      </c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57" t="s">
        <v>1024</v>
      </c>
      <c r="D185" s="253"/>
      <c r="E185" s="254">
        <v>20</v>
      </c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13"/>
      <c r="Z185" s="213"/>
      <c r="AA185" s="213"/>
      <c r="AB185" s="213"/>
      <c r="AC185" s="213"/>
      <c r="AD185" s="213"/>
      <c r="AE185" s="213"/>
      <c r="AF185" s="213"/>
      <c r="AG185" s="213" t="s">
        <v>209</v>
      </c>
      <c r="AH185" s="213">
        <v>0</v>
      </c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20"/>
      <c r="B186" s="221"/>
      <c r="C186" s="249"/>
      <c r="D186" s="243"/>
      <c r="E186" s="243"/>
      <c r="F186" s="243"/>
      <c r="G186" s="24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13"/>
      <c r="Z186" s="213"/>
      <c r="AA186" s="213"/>
      <c r="AB186" s="213"/>
      <c r="AC186" s="213"/>
      <c r="AD186" s="213"/>
      <c r="AE186" s="213"/>
      <c r="AF186" s="213"/>
      <c r="AG186" s="213" t="s">
        <v>163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ht="22.5" outlineLevel="1" x14ac:dyDescent="0.2">
      <c r="A187" s="232">
        <v>40</v>
      </c>
      <c r="B187" s="233" t="s">
        <v>1025</v>
      </c>
      <c r="C187" s="246" t="s">
        <v>1026</v>
      </c>
      <c r="D187" s="234" t="s">
        <v>345</v>
      </c>
      <c r="E187" s="235">
        <v>90</v>
      </c>
      <c r="F187" s="236"/>
      <c r="G187" s="237">
        <f>ROUND(E187*F187,2)</f>
        <v>0</v>
      </c>
      <c r="H187" s="236"/>
      <c r="I187" s="237">
        <f>ROUND(E187*H187,2)</f>
        <v>0</v>
      </c>
      <c r="J187" s="236"/>
      <c r="K187" s="237">
        <f>ROUND(E187*J187,2)</f>
        <v>0</v>
      </c>
      <c r="L187" s="237">
        <v>21</v>
      </c>
      <c r="M187" s="237">
        <f>G187*(1+L187/100)</f>
        <v>0</v>
      </c>
      <c r="N187" s="237">
        <v>2.2000000000000001E-4</v>
      </c>
      <c r="O187" s="237">
        <f>ROUND(E187*N187,2)</f>
        <v>0.02</v>
      </c>
      <c r="P187" s="237">
        <v>0</v>
      </c>
      <c r="Q187" s="237">
        <f>ROUND(E187*P187,2)</f>
        <v>0</v>
      </c>
      <c r="R187" s="237" t="s">
        <v>113</v>
      </c>
      <c r="S187" s="237" t="s">
        <v>154</v>
      </c>
      <c r="T187" s="238" t="s">
        <v>154</v>
      </c>
      <c r="U187" s="223">
        <v>7.0000000000000007E-2</v>
      </c>
      <c r="V187" s="223">
        <f>ROUND(E187*U187,2)</f>
        <v>6.3</v>
      </c>
      <c r="W187" s="223"/>
      <c r="X187" s="223" t="s">
        <v>186</v>
      </c>
      <c r="Y187" s="213"/>
      <c r="Z187" s="213"/>
      <c r="AA187" s="213"/>
      <c r="AB187" s="213"/>
      <c r="AC187" s="213"/>
      <c r="AD187" s="213"/>
      <c r="AE187" s="213"/>
      <c r="AF187" s="213"/>
      <c r="AG187" s="213" t="s">
        <v>911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20"/>
      <c r="B188" s="221"/>
      <c r="C188" s="247" t="s">
        <v>1006</v>
      </c>
      <c r="D188" s="240"/>
      <c r="E188" s="240"/>
      <c r="F188" s="240"/>
      <c r="G188" s="240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13"/>
      <c r="Z188" s="213"/>
      <c r="AA188" s="213"/>
      <c r="AB188" s="213"/>
      <c r="AC188" s="213"/>
      <c r="AD188" s="213"/>
      <c r="AE188" s="213"/>
      <c r="AF188" s="213"/>
      <c r="AG188" s="213" t="s">
        <v>159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49"/>
      <c r="D189" s="243"/>
      <c r="E189" s="243"/>
      <c r="F189" s="243"/>
      <c r="G189" s="24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13"/>
      <c r="Z189" s="213"/>
      <c r="AA189" s="213"/>
      <c r="AB189" s="213"/>
      <c r="AC189" s="213"/>
      <c r="AD189" s="213"/>
      <c r="AE189" s="213"/>
      <c r="AF189" s="213"/>
      <c r="AG189" s="213" t="s">
        <v>163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32">
        <v>41</v>
      </c>
      <c r="B190" s="233" t="s">
        <v>1027</v>
      </c>
      <c r="C190" s="246" t="s">
        <v>1028</v>
      </c>
      <c r="D190" s="234" t="s">
        <v>345</v>
      </c>
      <c r="E190" s="235">
        <v>235</v>
      </c>
      <c r="F190" s="236"/>
      <c r="G190" s="237">
        <f>ROUND(E190*F190,2)</f>
        <v>0</v>
      </c>
      <c r="H190" s="236"/>
      <c r="I190" s="237">
        <f>ROUND(E190*H190,2)</f>
        <v>0</v>
      </c>
      <c r="J190" s="236"/>
      <c r="K190" s="237">
        <f>ROUND(E190*J190,2)</f>
        <v>0</v>
      </c>
      <c r="L190" s="237">
        <v>21</v>
      </c>
      <c r="M190" s="237">
        <f>G190*(1+L190/100)</f>
        <v>0</v>
      </c>
      <c r="N190" s="237">
        <v>5.5999999999999995E-4</v>
      </c>
      <c r="O190" s="237">
        <f>ROUND(E190*N190,2)</f>
        <v>0.13</v>
      </c>
      <c r="P190" s="237">
        <v>0</v>
      </c>
      <c r="Q190" s="237">
        <f>ROUND(E190*P190,2)</f>
        <v>0</v>
      </c>
      <c r="R190" s="237" t="s">
        <v>113</v>
      </c>
      <c r="S190" s="237" t="s">
        <v>154</v>
      </c>
      <c r="T190" s="238" t="s">
        <v>154</v>
      </c>
      <c r="U190" s="223">
        <v>7.3679999999999995E-2</v>
      </c>
      <c r="V190" s="223">
        <f>ROUND(E190*U190,2)</f>
        <v>17.309999999999999</v>
      </c>
      <c r="W190" s="223"/>
      <c r="X190" s="223" t="s">
        <v>186</v>
      </c>
      <c r="Y190" s="213"/>
      <c r="Z190" s="213"/>
      <c r="AA190" s="213"/>
      <c r="AB190" s="213"/>
      <c r="AC190" s="213"/>
      <c r="AD190" s="213"/>
      <c r="AE190" s="213"/>
      <c r="AF190" s="213"/>
      <c r="AG190" s="213" t="s">
        <v>911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20"/>
      <c r="B191" s="221"/>
      <c r="C191" s="247" t="s">
        <v>1006</v>
      </c>
      <c r="D191" s="240"/>
      <c r="E191" s="240"/>
      <c r="F191" s="240"/>
      <c r="G191" s="240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13"/>
      <c r="Z191" s="213"/>
      <c r="AA191" s="213"/>
      <c r="AB191" s="213"/>
      <c r="AC191" s="213"/>
      <c r="AD191" s="213"/>
      <c r="AE191" s="213"/>
      <c r="AF191" s="213"/>
      <c r="AG191" s="213" t="s">
        <v>159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57" t="s">
        <v>1029</v>
      </c>
      <c r="D192" s="253"/>
      <c r="E192" s="254">
        <v>110</v>
      </c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13"/>
      <c r="Z192" s="213"/>
      <c r="AA192" s="213"/>
      <c r="AB192" s="213"/>
      <c r="AC192" s="213"/>
      <c r="AD192" s="213"/>
      <c r="AE192" s="213"/>
      <c r="AF192" s="213"/>
      <c r="AG192" s="213" t="s">
        <v>209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">
      <c r="A193" s="220"/>
      <c r="B193" s="221"/>
      <c r="C193" s="257" t="s">
        <v>1030</v>
      </c>
      <c r="D193" s="253"/>
      <c r="E193" s="254">
        <v>100</v>
      </c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13"/>
      <c r="Z193" s="213"/>
      <c r="AA193" s="213"/>
      <c r="AB193" s="213"/>
      <c r="AC193" s="213"/>
      <c r="AD193" s="213"/>
      <c r="AE193" s="213"/>
      <c r="AF193" s="213"/>
      <c r="AG193" s="213" t="s">
        <v>209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">
      <c r="A194" s="220"/>
      <c r="B194" s="221"/>
      <c r="C194" s="257" t="s">
        <v>1003</v>
      </c>
      <c r="D194" s="253"/>
      <c r="E194" s="254">
        <v>25</v>
      </c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13"/>
      <c r="Z194" s="213"/>
      <c r="AA194" s="213"/>
      <c r="AB194" s="213"/>
      <c r="AC194" s="213"/>
      <c r="AD194" s="213"/>
      <c r="AE194" s="213"/>
      <c r="AF194" s="213"/>
      <c r="AG194" s="213" t="s">
        <v>209</v>
      </c>
      <c r="AH194" s="213">
        <v>0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49"/>
      <c r="D195" s="243"/>
      <c r="E195" s="243"/>
      <c r="F195" s="243"/>
      <c r="G195" s="24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13"/>
      <c r="Z195" s="213"/>
      <c r="AA195" s="213"/>
      <c r="AB195" s="213"/>
      <c r="AC195" s="213"/>
      <c r="AD195" s="213"/>
      <c r="AE195" s="213"/>
      <c r="AF195" s="213"/>
      <c r="AG195" s="213" t="s">
        <v>163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32">
        <v>42</v>
      </c>
      <c r="B196" s="233" t="s">
        <v>1031</v>
      </c>
      <c r="C196" s="246" t="s">
        <v>1032</v>
      </c>
      <c r="D196" s="234" t="s">
        <v>250</v>
      </c>
      <c r="E196" s="235">
        <v>26</v>
      </c>
      <c r="F196" s="236"/>
      <c r="G196" s="237">
        <f>ROUND(E196*F196,2)</f>
        <v>0</v>
      </c>
      <c r="H196" s="236"/>
      <c r="I196" s="237">
        <f>ROUND(E196*H196,2)</f>
        <v>0</v>
      </c>
      <c r="J196" s="236"/>
      <c r="K196" s="237">
        <f>ROUND(E196*J196,2)</f>
        <v>0</v>
      </c>
      <c r="L196" s="237">
        <v>21</v>
      </c>
      <c r="M196" s="237">
        <f>G196*(1+L196/100)</f>
        <v>0</v>
      </c>
      <c r="N196" s="237">
        <v>4.0000000000000003E-5</v>
      </c>
      <c r="O196" s="237">
        <f>ROUND(E196*N196,2)</f>
        <v>0</v>
      </c>
      <c r="P196" s="237">
        <v>0</v>
      </c>
      <c r="Q196" s="237">
        <f>ROUND(E196*P196,2)</f>
        <v>0</v>
      </c>
      <c r="R196" s="237"/>
      <c r="S196" s="237" t="s">
        <v>185</v>
      </c>
      <c r="T196" s="238" t="s">
        <v>154</v>
      </c>
      <c r="U196" s="223">
        <v>0.14000000000000001</v>
      </c>
      <c r="V196" s="223">
        <f>ROUND(E196*U196,2)</f>
        <v>3.64</v>
      </c>
      <c r="W196" s="223"/>
      <c r="X196" s="223" t="s">
        <v>186</v>
      </c>
      <c r="Y196" s="213"/>
      <c r="Z196" s="213"/>
      <c r="AA196" s="213"/>
      <c r="AB196" s="213"/>
      <c r="AC196" s="213"/>
      <c r="AD196" s="213"/>
      <c r="AE196" s="213"/>
      <c r="AF196" s="213"/>
      <c r="AG196" s="213" t="s">
        <v>911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">
      <c r="A197" s="220"/>
      <c r="B197" s="221"/>
      <c r="C197" s="247" t="s">
        <v>1033</v>
      </c>
      <c r="D197" s="240"/>
      <c r="E197" s="240"/>
      <c r="F197" s="240"/>
      <c r="G197" s="240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13"/>
      <c r="Z197" s="213"/>
      <c r="AA197" s="213"/>
      <c r="AB197" s="213"/>
      <c r="AC197" s="213"/>
      <c r="AD197" s="213"/>
      <c r="AE197" s="213"/>
      <c r="AF197" s="213"/>
      <c r="AG197" s="213" t="s">
        <v>159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49"/>
      <c r="D198" s="243"/>
      <c r="E198" s="243"/>
      <c r="F198" s="243"/>
      <c r="G198" s="24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13"/>
      <c r="Z198" s="213"/>
      <c r="AA198" s="213"/>
      <c r="AB198" s="213"/>
      <c r="AC198" s="213"/>
      <c r="AD198" s="213"/>
      <c r="AE198" s="213"/>
      <c r="AF198" s="213"/>
      <c r="AG198" s="213" t="s">
        <v>163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32">
        <v>43</v>
      </c>
      <c r="B199" s="233" t="s">
        <v>1034</v>
      </c>
      <c r="C199" s="246" t="s">
        <v>1035</v>
      </c>
      <c r="D199" s="234" t="s">
        <v>250</v>
      </c>
      <c r="E199" s="235">
        <v>10</v>
      </c>
      <c r="F199" s="236"/>
      <c r="G199" s="237">
        <f>ROUND(E199*F199,2)</f>
        <v>0</v>
      </c>
      <c r="H199" s="236"/>
      <c r="I199" s="237">
        <f>ROUND(E199*H199,2)</f>
        <v>0</v>
      </c>
      <c r="J199" s="236"/>
      <c r="K199" s="237">
        <f>ROUND(E199*J199,2)</f>
        <v>0</v>
      </c>
      <c r="L199" s="237">
        <v>21</v>
      </c>
      <c r="M199" s="237">
        <f>G199*(1+L199/100)</f>
        <v>0</v>
      </c>
      <c r="N199" s="237">
        <v>3.0000000000000001E-5</v>
      </c>
      <c r="O199" s="237">
        <f>ROUND(E199*N199,2)</f>
        <v>0</v>
      </c>
      <c r="P199" s="237">
        <v>0</v>
      </c>
      <c r="Q199" s="237">
        <f>ROUND(E199*P199,2)</f>
        <v>0</v>
      </c>
      <c r="R199" s="237"/>
      <c r="S199" s="237" t="s">
        <v>185</v>
      </c>
      <c r="T199" s="238" t="s">
        <v>154</v>
      </c>
      <c r="U199" s="223">
        <v>0.2</v>
      </c>
      <c r="V199" s="223">
        <f>ROUND(E199*U199,2)</f>
        <v>2</v>
      </c>
      <c r="W199" s="223"/>
      <c r="X199" s="223" t="s">
        <v>186</v>
      </c>
      <c r="Y199" s="213"/>
      <c r="Z199" s="213"/>
      <c r="AA199" s="213"/>
      <c r="AB199" s="213"/>
      <c r="AC199" s="213"/>
      <c r="AD199" s="213"/>
      <c r="AE199" s="213"/>
      <c r="AF199" s="213"/>
      <c r="AG199" s="213" t="s">
        <v>911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47" t="s">
        <v>1036</v>
      </c>
      <c r="D200" s="240"/>
      <c r="E200" s="240"/>
      <c r="F200" s="240"/>
      <c r="G200" s="240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13"/>
      <c r="Z200" s="213"/>
      <c r="AA200" s="213"/>
      <c r="AB200" s="213"/>
      <c r="AC200" s="213"/>
      <c r="AD200" s="213"/>
      <c r="AE200" s="213"/>
      <c r="AF200" s="213"/>
      <c r="AG200" s="213" t="s">
        <v>159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20"/>
      <c r="B201" s="221"/>
      <c r="C201" s="249"/>
      <c r="D201" s="243"/>
      <c r="E201" s="243"/>
      <c r="F201" s="243"/>
      <c r="G201" s="24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13"/>
      <c r="Z201" s="213"/>
      <c r="AA201" s="213"/>
      <c r="AB201" s="213"/>
      <c r="AC201" s="213"/>
      <c r="AD201" s="213"/>
      <c r="AE201" s="213"/>
      <c r="AF201" s="213"/>
      <c r="AG201" s="213" t="s">
        <v>163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32">
        <v>44</v>
      </c>
      <c r="B202" s="233" t="s">
        <v>1037</v>
      </c>
      <c r="C202" s="246" t="s">
        <v>1038</v>
      </c>
      <c r="D202" s="234" t="s">
        <v>250</v>
      </c>
      <c r="E202" s="235">
        <v>21</v>
      </c>
      <c r="F202" s="236"/>
      <c r="G202" s="237">
        <f>ROUND(E202*F202,2)</f>
        <v>0</v>
      </c>
      <c r="H202" s="236"/>
      <c r="I202" s="237">
        <f>ROUND(E202*H202,2)</f>
        <v>0</v>
      </c>
      <c r="J202" s="236"/>
      <c r="K202" s="237">
        <f>ROUND(E202*J202,2)</f>
        <v>0</v>
      </c>
      <c r="L202" s="237">
        <v>21</v>
      </c>
      <c r="M202" s="237">
        <f>G202*(1+L202/100)</f>
        <v>0</v>
      </c>
      <c r="N202" s="237">
        <v>0</v>
      </c>
      <c r="O202" s="237">
        <f>ROUND(E202*N202,2)</f>
        <v>0</v>
      </c>
      <c r="P202" s="237">
        <v>0</v>
      </c>
      <c r="Q202" s="237">
        <f>ROUND(E202*P202,2)</f>
        <v>0</v>
      </c>
      <c r="R202" s="237"/>
      <c r="S202" s="237" t="s">
        <v>185</v>
      </c>
      <c r="T202" s="238" t="s">
        <v>155</v>
      </c>
      <c r="U202" s="223">
        <v>0</v>
      </c>
      <c r="V202" s="223">
        <f>ROUND(E202*U202,2)</f>
        <v>0</v>
      </c>
      <c r="W202" s="223"/>
      <c r="X202" s="223" t="s">
        <v>186</v>
      </c>
      <c r="Y202" s="213"/>
      <c r="Z202" s="213"/>
      <c r="AA202" s="213"/>
      <c r="AB202" s="213"/>
      <c r="AC202" s="213"/>
      <c r="AD202" s="213"/>
      <c r="AE202" s="213"/>
      <c r="AF202" s="213"/>
      <c r="AG202" s="213" t="s">
        <v>911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47" t="s">
        <v>1039</v>
      </c>
      <c r="D203" s="240"/>
      <c r="E203" s="240"/>
      <c r="F203" s="240"/>
      <c r="G203" s="240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13"/>
      <c r="Z203" s="213"/>
      <c r="AA203" s="213"/>
      <c r="AB203" s="213"/>
      <c r="AC203" s="213"/>
      <c r="AD203" s="213"/>
      <c r="AE203" s="213"/>
      <c r="AF203" s="213"/>
      <c r="AG203" s="213" t="s">
        <v>159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20"/>
      <c r="B204" s="221"/>
      <c r="C204" s="248" t="s">
        <v>1040</v>
      </c>
      <c r="D204" s="241"/>
      <c r="E204" s="241"/>
      <c r="F204" s="241"/>
      <c r="G204" s="241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13"/>
      <c r="Z204" s="213"/>
      <c r="AA204" s="213"/>
      <c r="AB204" s="213"/>
      <c r="AC204" s="213"/>
      <c r="AD204" s="213"/>
      <c r="AE204" s="213"/>
      <c r="AF204" s="213"/>
      <c r="AG204" s="213" t="s">
        <v>159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57" t="s">
        <v>1041</v>
      </c>
      <c r="D205" s="253"/>
      <c r="E205" s="254">
        <v>12</v>
      </c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13"/>
      <c r="Z205" s="213"/>
      <c r="AA205" s="213"/>
      <c r="AB205" s="213"/>
      <c r="AC205" s="213"/>
      <c r="AD205" s="213"/>
      <c r="AE205" s="213"/>
      <c r="AF205" s="213"/>
      <c r="AG205" s="213" t="s">
        <v>209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57" t="s">
        <v>1042</v>
      </c>
      <c r="D206" s="253"/>
      <c r="E206" s="254">
        <v>9</v>
      </c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13"/>
      <c r="Z206" s="213"/>
      <c r="AA206" s="213"/>
      <c r="AB206" s="213"/>
      <c r="AC206" s="213"/>
      <c r="AD206" s="213"/>
      <c r="AE206" s="213"/>
      <c r="AF206" s="213"/>
      <c r="AG206" s="213" t="s">
        <v>209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20"/>
      <c r="B207" s="221"/>
      <c r="C207" s="249"/>
      <c r="D207" s="243"/>
      <c r="E207" s="243"/>
      <c r="F207" s="243"/>
      <c r="G207" s="24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13"/>
      <c r="Z207" s="213"/>
      <c r="AA207" s="213"/>
      <c r="AB207" s="213"/>
      <c r="AC207" s="213"/>
      <c r="AD207" s="213"/>
      <c r="AE207" s="213"/>
      <c r="AF207" s="213"/>
      <c r="AG207" s="213" t="s">
        <v>163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32">
        <v>45</v>
      </c>
      <c r="B208" s="233" t="s">
        <v>1043</v>
      </c>
      <c r="C208" s="246" t="s">
        <v>1044</v>
      </c>
      <c r="D208" s="234" t="s">
        <v>250</v>
      </c>
      <c r="E208" s="235">
        <v>13</v>
      </c>
      <c r="F208" s="236"/>
      <c r="G208" s="237">
        <f>ROUND(E208*F208,2)</f>
        <v>0</v>
      </c>
      <c r="H208" s="236"/>
      <c r="I208" s="237">
        <f>ROUND(E208*H208,2)</f>
        <v>0</v>
      </c>
      <c r="J208" s="236"/>
      <c r="K208" s="237">
        <f>ROUND(E208*J208,2)</f>
        <v>0</v>
      </c>
      <c r="L208" s="237">
        <v>21</v>
      </c>
      <c r="M208" s="237">
        <f>G208*(1+L208/100)</f>
        <v>0</v>
      </c>
      <c r="N208" s="237">
        <v>3.0000000000000001E-5</v>
      </c>
      <c r="O208" s="237">
        <f>ROUND(E208*N208,2)</f>
        <v>0</v>
      </c>
      <c r="P208" s="237">
        <v>0</v>
      </c>
      <c r="Q208" s="237">
        <f>ROUND(E208*P208,2)</f>
        <v>0</v>
      </c>
      <c r="R208" s="237"/>
      <c r="S208" s="237" t="s">
        <v>185</v>
      </c>
      <c r="T208" s="238" t="s">
        <v>239</v>
      </c>
      <c r="U208" s="223">
        <v>8.0170000000000005E-2</v>
      </c>
      <c r="V208" s="223">
        <f>ROUND(E208*U208,2)</f>
        <v>1.04</v>
      </c>
      <c r="W208" s="223"/>
      <c r="X208" s="223" t="s">
        <v>186</v>
      </c>
      <c r="Y208" s="213"/>
      <c r="Z208" s="213"/>
      <c r="AA208" s="213"/>
      <c r="AB208" s="213"/>
      <c r="AC208" s="213"/>
      <c r="AD208" s="213"/>
      <c r="AE208" s="213"/>
      <c r="AF208" s="213"/>
      <c r="AG208" s="213" t="s">
        <v>911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20"/>
      <c r="B209" s="221"/>
      <c r="C209" s="257" t="s">
        <v>1045</v>
      </c>
      <c r="D209" s="253"/>
      <c r="E209" s="254">
        <v>6</v>
      </c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13"/>
      <c r="Z209" s="213"/>
      <c r="AA209" s="213"/>
      <c r="AB209" s="213"/>
      <c r="AC209" s="213"/>
      <c r="AD209" s="213"/>
      <c r="AE209" s="213"/>
      <c r="AF209" s="213"/>
      <c r="AG209" s="213" t="s">
        <v>209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57" t="s">
        <v>820</v>
      </c>
      <c r="D210" s="253"/>
      <c r="E210" s="254">
        <v>4</v>
      </c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13"/>
      <c r="Z210" s="213"/>
      <c r="AA210" s="213"/>
      <c r="AB210" s="213"/>
      <c r="AC210" s="213"/>
      <c r="AD210" s="213"/>
      <c r="AE210" s="213"/>
      <c r="AF210" s="213"/>
      <c r="AG210" s="213" t="s">
        <v>209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">
      <c r="A211" s="220"/>
      <c r="B211" s="221"/>
      <c r="C211" s="257" t="s">
        <v>1046</v>
      </c>
      <c r="D211" s="253"/>
      <c r="E211" s="254">
        <v>3</v>
      </c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13"/>
      <c r="Z211" s="213"/>
      <c r="AA211" s="213"/>
      <c r="AB211" s="213"/>
      <c r="AC211" s="213"/>
      <c r="AD211" s="213"/>
      <c r="AE211" s="213"/>
      <c r="AF211" s="213"/>
      <c r="AG211" s="213" t="s">
        <v>209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20"/>
      <c r="B212" s="221"/>
      <c r="C212" s="249"/>
      <c r="D212" s="243"/>
      <c r="E212" s="243"/>
      <c r="F212" s="243"/>
      <c r="G212" s="24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13"/>
      <c r="Z212" s="213"/>
      <c r="AA212" s="213"/>
      <c r="AB212" s="213"/>
      <c r="AC212" s="213"/>
      <c r="AD212" s="213"/>
      <c r="AE212" s="213"/>
      <c r="AF212" s="213"/>
      <c r="AG212" s="213" t="s">
        <v>163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32">
        <v>46</v>
      </c>
      <c r="B213" s="233" t="s">
        <v>1047</v>
      </c>
      <c r="C213" s="246" t="s">
        <v>1048</v>
      </c>
      <c r="D213" s="234" t="s">
        <v>250</v>
      </c>
      <c r="E213" s="235">
        <v>26</v>
      </c>
      <c r="F213" s="236"/>
      <c r="G213" s="237">
        <f>ROUND(E213*F213,2)</f>
        <v>0</v>
      </c>
      <c r="H213" s="236"/>
      <c r="I213" s="237">
        <f>ROUND(E213*H213,2)</f>
        <v>0</v>
      </c>
      <c r="J213" s="236"/>
      <c r="K213" s="237">
        <f>ROUND(E213*J213,2)</f>
        <v>0</v>
      </c>
      <c r="L213" s="237">
        <v>21</v>
      </c>
      <c r="M213" s="237">
        <f>G213*(1+L213/100)</f>
        <v>0</v>
      </c>
      <c r="N213" s="237">
        <v>3.2000000000000003E-4</v>
      </c>
      <c r="O213" s="237">
        <f>ROUND(E213*N213,2)</f>
        <v>0.01</v>
      </c>
      <c r="P213" s="237">
        <v>0</v>
      </c>
      <c r="Q213" s="237">
        <f>ROUND(E213*P213,2)</f>
        <v>0</v>
      </c>
      <c r="R213" s="237"/>
      <c r="S213" s="237" t="s">
        <v>185</v>
      </c>
      <c r="T213" s="238" t="s">
        <v>154</v>
      </c>
      <c r="U213" s="223">
        <v>0.68</v>
      </c>
      <c r="V213" s="223">
        <f>ROUND(E213*U213,2)</f>
        <v>17.68</v>
      </c>
      <c r="W213" s="223"/>
      <c r="X213" s="223" t="s">
        <v>186</v>
      </c>
      <c r="Y213" s="213"/>
      <c r="Z213" s="213"/>
      <c r="AA213" s="213"/>
      <c r="AB213" s="213"/>
      <c r="AC213" s="213"/>
      <c r="AD213" s="213"/>
      <c r="AE213" s="213"/>
      <c r="AF213" s="213"/>
      <c r="AG213" s="213" t="s">
        <v>911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">
      <c r="A214" s="220"/>
      <c r="B214" s="221"/>
      <c r="C214" s="247" t="s">
        <v>1049</v>
      </c>
      <c r="D214" s="240"/>
      <c r="E214" s="240"/>
      <c r="F214" s="240"/>
      <c r="G214" s="240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13"/>
      <c r="Z214" s="213"/>
      <c r="AA214" s="213"/>
      <c r="AB214" s="213"/>
      <c r="AC214" s="213"/>
      <c r="AD214" s="213"/>
      <c r="AE214" s="213"/>
      <c r="AF214" s="213"/>
      <c r="AG214" s="213" t="s">
        <v>159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1" x14ac:dyDescent="0.2">
      <c r="A215" s="220"/>
      <c r="B215" s="221"/>
      <c r="C215" s="257" t="s">
        <v>1050</v>
      </c>
      <c r="D215" s="253"/>
      <c r="E215" s="254">
        <v>2</v>
      </c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13"/>
      <c r="Z215" s="213"/>
      <c r="AA215" s="213"/>
      <c r="AB215" s="213"/>
      <c r="AC215" s="213"/>
      <c r="AD215" s="213"/>
      <c r="AE215" s="213"/>
      <c r="AF215" s="213"/>
      <c r="AG215" s="213" t="s">
        <v>209</v>
      </c>
      <c r="AH215" s="213">
        <v>0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">
      <c r="A216" s="220"/>
      <c r="B216" s="221"/>
      <c r="C216" s="257" t="s">
        <v>1041</v>
      </c>
      <c r="D216" s="253"/>
      <c r="E216" s="254">
        <v>12</v>
      </c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209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">
      <c r="A217" s="220"/>
      <c r="B217" s="221"/>
      <c r="C217" s="257" t="s">
        <v>995</v>
      </c>
      <c r="D217" s="253"/>
      <c r="E217" s="254">
        <v>12</v>
      </c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13"/>
      <c r="Z217" s="213"/>
      <c r="AA217" s="213"/>
      <c r="AB217" s="213"/>
      <c r="AC217" s="213"/>
      <c r="AD217" s="213"/>
      <c r="AE217" s="213"/>
      <c r="AF217" s="213"/>
      <c r="AG217" s="213" t="s">
        <v>209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49"/>
      <c r="D218" s="243"/>
      <c r="E218" s="243"/>
      <c r="F218" s="243"/>
      <c r="G218" s="24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13"/>
      <c r="Z218" s="213"/>
      <c r="AA218" s="213"/>
      <c r="AB218" s="213"/>
      <c r="AC218" s="213"/>
      <c r="AD218" s="213"/>
      <c r="AE218" s="213"/>
      <c r="AF218" s="213"/>
      <c r="AG218" s="213" t="s">
        <v>163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32">
        <v>47</v>
      </c>
      <c r="B219" s="233" t="s">
        <v>1051</v>
      </c>
      <c r="C219" s="246" t="s">
        <v>1052</v>
      </c>
      <c r="D219" s="234" t="s">
        <v>345</v>
      </c>
      <c r="E219" s="235">
        <v>219</v>
      </c>
      <c r="F219" s="236"/>
      <c r="G219" s="237">
        <f>ROUND(E219*F219,2)</f>
        <v>0</v>
      </c>
      <c r="H219" s="236"/>
      <c r="I219" s="237">
        <f>ROUND(E219*H219,2)</f>
        <v>0</v>
      </c>
      <c r="J219" s="236"/>
      <c r="K219" s="237">
        <f>ROUND(E219*J219,2)</f>
        <v>0</v>
      </c>
      <c r="L219" s="237">
        <v>21</v>
      </c>
      <c r="M219" s="237">
        <f>G219*(1+L219/100)</f>
        <v>0</v>
      </c>
      <c r="N219" s="237">
        <v>0</v>
      </c>
      <c r="O219" s="237">
        <f>ROUND(E219*N219,2)</f>
        <v>0</v>
      </c>
      <c r="P219" s="237">
        <v>0</v>
      </c>
      <c r="Q219" s="237">
        <f>ROUND(E219*P219,2)</f>
        <v>0</v>
      </c>
      <c r="R219" s="237"/>
      <c r="S219" s="237" t="s">
        <v>185</v>
      </c>
      <c r="T219" s="238" t="s">
        <v>154</v>
      </c>
      <c r="U219" s="223">
        <v>0.65</v>
      </c>
      <c r="V219" s="223">
        <f>ROUND(E219*U219,2)</f>
        <v>142.35</v>
      </c>
      <c r="W219" s="223"/>
      <c r="X219" s="223" t="s">
        <v>186</v>
      </c>
      <c r="Y219" s="213"/>
      <c r="Z219" s="213"/>
      <c r="AA219" s="213"/>
      <c r="AB219" s="213"/>
      <c r="AC219" s="213"/>
      <c r="AD219" s="213"/>
      <c r="AE219" s="213"/>
      <c r="AF219" s="213"/>
      <c r="AG219" s="213" t="s">
        <v>911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20"/>
      <c r="B220" s="221"/>
      <c r="C220" s="247" t="s">
        <v>1053</v>
      </c>
      <c r="D220" s="240"/>
      <c r="E220" s="240"/>
      <c r="F220" s="240"/>
      <c r="G220" s="240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13"/>
      <c r="Z220" s="213"/>
      <c r="AA220" s="213"/>
      <c r="AB220" s="213"/>
      <c r="AC220" s="213"/>
      <c r="AD220" s="213"/>
      <c r="AE220" s="213"/>
      <c r="AF220" s="213"/>
      <c r="AG220" s="213" t="s">
        <v>159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">
      <c r="A221" s="220"/>
      <c r="B221" s="221"/>
      <c r="C221" s="248" t="s">
        <v>1054</v>
      </c>
      <c r="D221" s="241"/>
      <c r="E221" s="241"/>
      <c r="F221" s="241"/>
      <c r="G221" s="241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13"/>
      <c r="Z221" s="213"/>
      <c r="AA221" s="213"/>
      <c r="AB221" s="213"/>
      <c r="AC221" s="213"/>
      <c r="AD221" s="213"/>
      <c r="AE221" s="213"/>
      <c r="AF221" s="213"/>
      <c r="AG221" s="213" t="s">
        <v>159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20"/>
      <c r="B222" s="221"/>
      <c r="C222" s="257" t="s">
        <v>1055</v>
      </c>
      <c r="D222" s="253"/>
      <c r="E222" s="254">
        <v>27</v>
      </c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13"/>
      <c r="Z222" s="213"/>
      <c r="AA222" s="213"/>
      <c r="AB222" s="213"/>
      <c r="AC222" s="213"/>
      <c r="AD222" s="213"/>
      <c r="AE222" s="213"/>
      <c r="AF222" s="213"/>
      <c r="AG222" s="213" t="s">
        <v>209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20"/>
      <c r="B223" s="221"/>
      <c r="C223" s="257" t="s">
        <v>1056</v>
      </c>
      <c r="D223" s="253"/>
      <c r="E223" s="254">
        <v>86</v>
      </c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13"/>
      <c r="Z223" s="213"/>
      <c r="AA223" s="213"/>
      <c r="AB223" s="213"/>
      <c r="AC223" s="213"/>
      <c r="AD223" s="213"/>
      <c r="AE223" s="213"/>
      <c r="AF223" s="213"/>
      <c r="AG223" s="213" t="s">
        <v>209</v>
      </c>
      <c r="AH223" s="213">
        <v>0</v>
      </c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">
      <c r="A224" s="220"/>
      <c r="B224" s="221"/>
      <c r="C224" s="257" t="s">
        <v>1030</v>
      </c>
      <c r="D224" s="253"/>
      <c r="E224" s="254">
        <v>100</v>
      </c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13"/>
      <c r="Z224" s="213"/>
      <c r="AA224" s="213"/>
      <c r="AB224" s="213"/>
      <c r="AC224" s="213"/>
      <c r="AD224" s="213"/>
      <c r="AE224" s="213"/>
      <c r="AF224" s="213"/>
      <c r="AG224" s="213" t="s">
        <v>209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20"/>
      <c r="B225" s="221"/>
      <c r="C225" s="257" t="s">
        <v>1057</v>
      </c>
      <c r="D225" s="253"/>
      <c r="E225" s="254">
        <v>6</v>
      </c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13"/>
      <c r="Z225" s="213"/>
      <c r="AA225" s="213"/>
      <c r="AB225" s="213"/>
      <c r="AC225" s="213"/>
      <c r="AD225" s="213"/>
      <c r="AE225" s="213"/>
      <c r="AF225" s="213"/>
      <c r="AG225" s="213" t="s">
        <v>209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20"/>
      <c r="B226" s="221"/>
      <c r="C226" s="249"/>
      <c r="D226" s="243"/>
      <c r="E226" s="243"/>
      <c r="F226" s="243"/>
      <c r="G226" s="24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13"/>
      <c r="Z226" s="213"/>
      <c r="AA226" s="213"/>
      <c r="AB226" s="213"/>
      <c r="AC226" s="213"/>
      <c r="AD226" s="213"/>
      <c r="AE226" s="213"/>
      <c r="AF226" s="213"/>
      <c r="AG226" s="213" t="s">
        <v>163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32">
        <v>48</v>
      </c>
      <c r="B227" s="233" t="s">
        <v>1058</v>
      </c>
      <c r="C227" s="246" t="s">
        <v>1059</v>
      </c>
      <c r="D227" s="234" t="s">
        <v>153</v>
      </c>
      <c r="E227" s="235">
        <v>1</v>
      </c>
      <c r="F227" s="236"/>
      <c r="G227" s="237">
        <f>ROUND(E227*F227,2)</f>
        <v>0</v>
      </c>
      <c r="H227" s="236"/>
      <c r="I227" s="237">
        <f>ROUND(E227*H227,2)</f>
        <v>0</v>
      </c>
      <c r="J227" s="236"/>
      <c r="K227" s="237">
        <f>ROUND(E227*J227,2)</f>
        <v>0</v>
      </c>
      <c r="L227" s="237">
        <v>21</v>
      </c>
      <c r="M227" s="237">
        <f>G227*(1+L227/100)</f>
        <v>0</v>
      </c>
      <c r="N227" s="237">
        <v>0</v>
      </c>
      <c r="O227" s="237">
        <f>ROUND(E227*N227,2)</f>
        <v>0</v>
      </c>
      <c r="P227" s="237">
        <v>0</v>
      </c>
      <c r="Q227" s="237">
        <f>ROUND(E227*P227,2)</f>
        <v>0</v>
      </c>
      <c r="R227" s="237"/>
      <c r="S227" s="237" t="s">
        <v>185</v>
      </c>
      <c r="T227" s="238" t="s">
        <v>155</v>
      </c>
      <c r="U227" s="223">
        <v>0.31</v>
      </c>
      <c r="V227" s="223">
        <f>ROUND(E227*U227,2)</f>
        <v>0.31</v>
      </c>
      <c r="W227" s="223"/>
      <c r="X227" s="223" t="s">
        <v>186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911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20"/>
      <c r="B228" s="221"/>
      <c r="C228" s="247" t="s">
        <v>1060</v>
      </c>
      <c r="D228" s="240"/>
      <c r="E228" s="240"/>
      <c r="F228" s="240"/>
      <c r="G228" s="240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13"/>
      <c r="Z228" s="213"/>
      <c r="AA228" s="213"/>
      <c r="AB228" s="213"/>
      <c r="AC228" s="213"/>
      <c r="AD228" s="213"/>
      <c r="AE228" s="213"/>
      <c r="AF228" s="213"/>
      <c r="AG228" s="213" t="s">
        <v>159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20"/>
      <c r="B229" s="221"/>
      <c r="C229" s="249"/>
      <c r="D229" s="243"/>
      <c r="E229" s="243"/>
      <c r="F229" s="243"/>
      <c r="G229" s="24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13"/>
      <c r="Z229" s="213"/>
      <c r="AA229" s="213"/>
      <c r="AB229" s="213"/>
      <c r="AC229" s="213"/>
      <c r="AD229" s="213"/>
      <c r="AE229" s="213"/>
      <c r="AF229" s="213"/>
      <c r="AG229" s="213" t="s">
        <v>163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ht="22.5" outlineLevel="1" x14ac:dyDescent="0.2">
      <c r="A230" s="232">
        <v>49</v>
      </c>
      <c r="B230" s="233" t="s">
        <v>1061</v>
      </c>
      <c r="C230" s="246" t="s">
        <v>1062</v>
      </c>
      <c r="D230" s="234" t="s">
        <v>153</v>
      </c>
      <c r="E230" s="235">
        <v>1</v>
      </c>
      <c r="F230" s="236"/>
      <c r="G230" s="237">
        <f>ROUND(E230*F230,2)</f>
        <v>0</v>
      </c>
      <c r="H230" s="236"/>
      <c r="I230" s="237">
        <f>ROUND(E230*H230,2)</f>
        <v>0</v>
      </c>
      <c r="J230" s="236"/>
      <c r="K230" s="237">
        <f>ROUND(E230*J230,2)</f>
        <v>0</v>
      </c>
      <c r="L230" s="237">
        <v>21</v>
      </c>
      <c r="M230" s="237">
        <f>G230*(1+L230/100)</f>
        <v>0</v>
      </c>
      <c r="N230" s="237">
        <v>0</v>
      </c>
      <c r="O230" s="237">
        <f>ROUND(E230*N230,2)</f>
        <v>0</v>
      </c>
      <c r="P230" s="237">
        <v>0</v>
      </c>
      <c r="Q230" s="237">
        <f>ROUND(E230*P230,2)</f>
        <v>0</v>
      </c>
      <c r="R230" s="237"/>
      <c r="S230" s="237" t="s">
        <v>185</v>
      </c>
      <c r="T230" s="238" t="s">
        <v>155</v>
      </c>
      <c r="U230" s="223">
        <v>0.23</v>
      </c>
      <c r="V230" s="223">
        <f>ROUND(E230*U230,2)</f>
        <v>0.23</v>
      </c>
      <c r="W230" s="223"/>
      <c r="X230" s="223" t="s">
        <v>186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911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20"/>
      <c r="B231" s="221"/>
      <c r="C231" s="247" t="s">
        <v>1063</v>
      </c>
      <c r="D231" s="240"/>
      <c r="E231" s="240"/>
      <c r="F231" s="240"/>
      <c r="G231" s="240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13"/>
      <c r="Z231" s="213"/>
      <c r="AA231" s="213"/>
      <c r="AB231" s="213"/>
      <c r="AC231" s="213"/>
      <c r="AD231" s="213"/>
      <c r="AE231" s="213"/>
      <c r="AF231" s="213"/>
      <c r="AG231" s="213" t="s">
        <v>159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">
      <c r="A232" s="220"/>
      <c r="B232" s="221"/>
      <c r="C232" s="249"/>
      <c r="D232" s="243"/>
      <c r="E232" s="243"/>
      <c r="F232" s="243"/>
      <c r="G232" s="24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13"/>
      <c r="Z232" s="213"/>
      <c r="AA232" s="213"/>
      <c r="AB232" s="213"/>
      <c r="AC232" s="213"/>
      <c r="AD232" s="213"/>
      <c r="AE232" s="213"/>
      <c r="AF232" s="213"/>
      <c r="AG232" s="213" t="s">
        <v>163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">
      <c r="A233" s="232">
        <v>50</v>
      </c>
      <c r="B233" s="233" t="s">
        <v>1064</v>
      </c>
      <c r="C233" s="246" t="s">
        <v>1065</v>
      </c>
      <c r="D233" s="234" t="s">
        <v>250</v>
      </c>
      <c r="E233" s="235">
        <v>30</v>
      </c>
      <c r="F233" s="236"/>
      <c r="G233" s="237">
        <f>ROUND(E233*F233,2)</f>
        <v>0</v>
      </c>
      <c r="H233" s="236"/>
      <c r="I233" s="237">
        <f>ROUND(E233*H233,2)</f>
        <v>0</v>
      </c>
      <c r="J233" s="236"/>
      <c r="K233" s="237">
        <f>ROUND(E233*J233,2)</f>
        <v>0</v>
      </c>
      <c r="L233" s="237">
        <v>21</v>
      </c>
      <c r="M233" s="237">
        <f>G233*(1+L233/100)</f>
        <v>0</v>
      </c>
      <c r="N233" s="237">
        <v>5.0000000000000002E-5</v>
      </c>
      <c r="O233" s="237">
        <f>ROUND(E233*N233,2)</f>
        <v>0</v>
      </c>
      <c r="P233" s="237">
        <v>0</v>
      </c>
      <c r="Q233" s="237">
        <f>ROUND(E233*P233,2)</f>
        <v>0</v>
      </c>
      <c r="R233" s="237"/>
      <c r="S233" s="237" t="s">
        <v>185</v>
      </c>
      <c r="T233" s="238" t="s">
        <v>155</v>
      </c>
      <c r="U233" s="223">
        <v>0.27</v>
      </c>
      <c r="V233" s="223">
        <f>ROUND(E233*U233,2)</f>
        <v>8.1</v>
      </c>
      <c r="W233" s="223"/>
      <c r="X233" s="223" t="s">
        <v>186</v>
      </c>
      <c r="Y233" s="213"/>
      <c r="Z233" s="213"/>
      <c r="AA233" s="213"/>
      <c r="AB233" s="213"/>
      <c r="AC233" s="213"/>
      <c r="AD233" s="213"/>
      <c r="AE233" s="213"/>
      <c r="AF233" s="213"/>
      <c r="AG233" s="213" t="s">
        <v>911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">
      <c r="A234" s="220"/>
      <c r="B234" s="221"/>
      <c r="C234" s="247" t="s">
        <v>1066</v>
      </c>
      <c r="D234" s="240"/>
      <c r="E234" s="240"/>
      <c r="F234" s="240"/>
      <c r="G234" s="240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13"/>
      <c r="Z234" s="213"/>
      <c r="AA234" s="213"/>
      <c r="AB234" s="213"/>
      <c r="AC234" s="213"/>
      <c r="AD234" s="213"/>
      <c r="AE234" s="213"/>
      <c r="AF234" s="213"/>
      <c r="AG234" s="213" t="s">
        <v>159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">
      <c r="A235" s="220"/>
      <c r="B235" s="221"/>
      <c r="C235" s="257" t="s">
        <v>1067</v>
      </c>
      <c r="D235" s="253"/>
      <c r="E235" s="254">
        <v>12</v>
      </c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13"/>
      <c r="Z235" s="213"/>
      <c r="AA235" s="213"/>
      <c r="AB235" s="213"/>
      <c r="AC235" s="213"/>
      <c r="AD235" s="213"/>
      <c r="AE235" s="213"/>
      <c r="AF235" s="213"/>
      <c r="AG235" s="213" t="s">
        <v>209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20"/>
      <c r="B236" s="221"/>
      <c r="C236" s="257" t="s">
        <v>1068</v>
      </c>
      <c r="D236" s="253"/>
      <c r="E236" s="254">
        <v>9</v>
      </c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13"/>
      <c r="Z236" s="213"/>
      <c r="AA236" s="213"/>
      <c r="AB236" s="213"/>
      <c r="AC236" s="213"/>
      <c r="AD236" s="213"/>
      <c r="AE236" s="213"/>
      <c r="AF236" s="213"/>
      <c r="AG236" s="213" t="s">
        <v>209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20"/>
      <c r="B237" s="221"/>
      <c r="C237" s="257" t="s">
        <v>1069</v>
      </c>
      <c r="D237" s="253"/>
      <c r="E237" s="254">
        <v>3</v>
      </c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13"/>
      <c r="Z237" s="213"/>
      <c r="AA237" s="213"/>
      <c r="AB237" s="213"/>
      <c r="AC237" s="213"/>
      <c r="AD237" s="213"/>
      <c r="AE237" s="213"/>
      <c r="AF237" s="213"/>
      <c r="AG237" s="213" t="s">
        <v>209</v>
      </c>
      <c r="AH237" s="213">
        <v>0</v>
      </c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outlineLevel="1" x14ac:dyDescent="0.2">
      <c r="A238" s="220"/>
      <c r="B238" s="221"/>
      <c r="C238" s="257" t="s">
        <v>1070</v>
      </c>
      <c r="D238" s="253"/>
      <c r="E238" s="254">
        <v>2</v>
      </c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13"/>
      <c r="Z238" s="213"/>
      <c r="AA238" s="213"/>
      <c r="AB238" s="213"/>
      <c r="AC238" s="213"/>
      <c r="AD238" s="213"/>
      <c r="AE238" s="213"/>
      <c r="AF238" s="213"/>
      <c r="AG238" s="213" t="s">
        <v>209</v>
      </c>
      <c r="AH238" s="213">
        <v>0</v>
      </c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1" x14ac:dyDescent="0.2">
      <c r="A239" s="220"/>
      <c r="B239" s="221"/>
      <c r="C239" s="257" t="s">
        <v>1071</v>
      </c>
      <c r="D239" s="253"/>
      <c r="E239" s="254">
        <v>2</v>
      </c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13"/>
      <c r="Z239" s="213"/>
      <c r="AA239" s="213"/>
      <c r="AB239" s="213"/>
      <c r="AC239" s="213"/>
      <c r="AD239" s="213"/>
      <c r="AE239" s="213"/>
      <c r="AF239" s="213"/>
      <c r="AG239" s="213" t="s">
        <v>209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">
      <c r="A240" s="220"/>
      <c r="B240" s="221"/>
      <c r="C240" s="257" t="s">
        <v>1072</v>
      </c>
      <c r="D240" s="253"/>
      <c r="E240" s="254">
        <v>1</v>
      </c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13"/>
      <c r="Z240" s="213"/>
      <c r="AA240" s="213"/>
      <c r="AB240" s="213"/>
      <c r="AC240" s="213"/>
      <c r="AD240" s="213"/>
      <c r="AE240" s="213"/>
      <c r="AF240" s="213"/>
      <c r="AG240" s="213" t="s">
        <v>209</v>
      </c>
      <c r="AH240" s="213">
        <v>0</v>
      </c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">
      <c r="A241" s="220"/>
      <c r="B241" s="221"/>
      <c r="C241" s="257" t="s">
        <v>1073</v>
      </c>
      <c r="D241" s="253"/>
      <c r="E241" s="254">
        <v>1</v>
      </c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13"/>
      <c r="Z241" s="213"/>
      <c r="AA241" s="213"/>
      <c r="AB241" s="213"/>
      <c r="AC241" s="213"/>
      <c r="AD241" s="213"/>
      <c r="AE241" s="213"/>
      <c r="AF241" s="213"/>
      <c r="AG241" s="213" t="s">
        <v>209</v>
      </c>
      <c r="AH241" s="213">
        <v>0</v>
      </c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">
      <c r="A242" s="220"/>
      <c r="B242" s="221"/>
      <c r="C242" s="249"/>
      <c r="D242" s="243"/>
      <c r="E242" s="243"/>
      <c r="F242" s="243"/>
      <c r="G242" s="24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13"/>
      <c r="Z242" s="213"/>
      <c r="AA242" s="213"/>
      <c r="AB242" s="213"/>
      <c r="AC242" s="213"/>
      <c r="AD242" s="213"/>
      <c r="AE242" s="213"/>
      <c r="AF242" s="213"/>
      <c r="AG242" s="213" t="s">
        <v>163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">
      <c r="A243" s="232">
        <v>51</v>
      </c>
      <c r="B243" s="233" t="s">
        <v>1074</v>
      </c>
      <c r="C243" s="246" t="s">
        <v>1075</v>
      </c>
      <c r="D243" s="234" t="s">
        <v>250</v>
      </c>
      <c r="E243" s="235">
        <v>2</v>
      </c>
      <c r="F243" s="236"/>
      <c r="G243" s="237">
        <f>ROUND(E243*F243,2)</f>
        <v>0</v>
      </c>
      <c r="H243" s="236"/>
      <c r="I243" s="237">
        <f>ROUND(E243*H243,2)</f>
        <v>0</v>
      </c>
      <c r="J243" s="236"/>
      <c r="K243" s="237">
        <f>ROUND(E243*J243,2)</f>
        <v>0</v>
      </c>
      <c r="L243" s="237">
        <v>21</v>
      </c>
      <c r="M243" s="237">
        <f>G243*(1+L243/100)</f>
        <v>0</v>
      </c>
      <c r="N243" s="237">
        <v>0</v>
      </c>
      <c r="O243" s="237">
        <f>ROUND(E243*N243,2)</f>
        <v>0</v>
      </c>
      <c r="P243" s="237">
        <v>0</v>
      </c>
      <c r="Q243" s="237">
        <f>ROUND(E243*P243,2)</f>
        <v>0</v>
      </c>
      <c r="R243" s="237"/>
      <c r="S243" s="237" t="s">
        <v>185</v>
      </c>
      <c r="T243" s="238" t="s">
        <v>155</v>
      </c>
      <c r="U243" s="223">
        <v>1</v>
      </c>
      <c r="V243" s="223">
        <f>ROUND(E243*U243,2)</f>
        <v>2</v>
      </c>
      <c r="W243" s="223"/>
      <c r="X243" s="223" t="s">
        <v>186</v>
      </c>
      <c r="Y243" s="213"/>
      <c r="Z243" s="213"/>
      <c r="AA243" s="213"/>
      <c r="AB243" s="213"/>
      <c r="AC243" s="213"/>
      <c r="AD243" s="213"/>
      <c r="AE243" s="213"/>
      <c r="AF243" s="213"/>
      <c r="AG243" s="213" t="s">
        <v>911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ht="22.5" outlineLevel="1" x14ac:dyDescent="0.2">
      <c r="A244" s="220"/>
      <c r="B244" s="221"/>
      <c r="C244" s="247" t="s">
        <v>1076</v>
      </c>
      <c r="D244" s="240"/>
      <c r="E244" s="240"/>
      <c r="F244" s="240"/>
      <c r="G244" s="240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13"/>
      <c r="Z244" s="213"/>
      <c r="AA244" s="213"/>
      <c r="AB244" s="213"/>
      <c r="AC244" s="213"/>
      <c r="AD244" s="213"/>
      <c r="AE244" s="213"/>
      <c r="AF244" s="213"/>
      <c r="AG244" s="213" t="s">
        <v>159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39" t="str">
        <f>C244</f>
        <v>Rozváděč regulace topení, vybavený dle PD prováděcí, jištění , hlavní vypínač , svodič přepětí, regulační prvek AMIT, svorkovnice včetně čidel TA,TVaj.</v>
      </c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20"/>
      <c r="B245" s="221"/>
      <c r="C245" s="257" t="s">
        <v>393</v>
      </c>
      <c r="D245" s="253"/>
      <c r="E245" s="254">
        <v>1</v>
      </c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13"/>
      <c r="Z245" s="213"/>
      <c r="AA245" s="213"/>
      <c r="AB245" s="213"/>
      <c r="AC245" s="213"/>
      <c r="AD245" s="213"/>
      <c r="AE245" s="213"/>
      <c r="AF245" s="213"/>
      <c r="AG245" s="213" t="s">
        <v>209</v>
      </c>
      <c r="AH245" s="213">
        <v>0</v>
      </c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">
      <c r="A246" s="220"/>
      <c r="B246" s="221"/>
      <c r="C246" s="257" t="s">
        <v>1077</v>
      </c>
      <c r="D246" s="253"/>
      <c r="E246" s="254">
        <v>1</v>
      </c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13"/>
      <c r="Z246" s="213"/>
      <c r="AA246" s="213"/>
      <c r="AB246" s="213"/>
      <c r="AC246" s="213"/>
      <c r="AD246" s="213"/>
      <c r="AE246" s="213"/>
      <c r="AF246" s="213"/>
      <c r="AG246" s="213" t="s">
        <v>209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20"/>
      <c r="B247" s="221"/>
      <c r="C247" s="249"/>
      <c r="D247" s="243"/>
      <c r="E247" s="243"/>
      <c r="F247" s="243"/>
      <c r="G247" s="24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13"/>
      <c r="Z247" s="213"/>
      <c r="AA247" s="213"/>
      <c r="AB247" s="213"/>
      <c r="AC247" s="213"/>
      <c r="AD247" s="213"/>
      <c r="AE247" s="213"/>
      <c r="AF247" s="213"/>
      <c r="AG247" s="213" t="s">
        <v>163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32">
        <v>52</v>
      </c>
      <c r="B248" s="233" t="s">
        <v>1078</v>
      </c>
      <c r="C248" s="246" t="s">
        <v>1079</v>
      </c>
      <c r="D248" s="234" t="s">
        <v>250</v>
      </c>
      <c r="E248" s="235">
        <v>9</v>
      </c>
      <c r="F248" s="236"/>
      <c r="G248" s="237">
        <f>ROUND(E248*F248,2)</f>
        <v>0</v>
      </c>
      <c r="H248" s="236"/>
      <c r="I248" s="237">
        <f>ROUND(E248*H248,2)</f>
        <v>0</v>
      </c>
      <c r="J248" s="236"/>
      <c r="K248" s="237">
        <f>ROUND(E248*J248,2)</f>
        <v>0</v>
      </c>
      <c r="L248" s="237">
        <v>21</v>
      </c>
      <c r="M248" s="237">
        <f>G248*(1+L248/100)</f>
        <v>0</v>
      </c>
      <c r="N248" s="237">
        <v>0</v>
      </c>
      <c r="O248" s="237">
        <f>ROUND(E248*N248,2)</f>
        <v>0</v>
      </c>
      <c r="P248" s="237">
        <v>0</v>
      </c>
      <c r="Q248" s="237">
        <f>ROUND(E248*P248,2)</f>
        <v>0</v>
      </c>
      <c r="R248" s="237"/>
      <c r="S248" s="237" t="s">
        <v>185</v>
      </c>
      <c r="T248" s="238" t="s">
        <v>155</v>
      </c>
      <c r="U248" s="223">
        <v>1</v>
      </c>
      <c r="V248" s="223">
        <f>ROUND(E248*U248,2)</f>
        <v>9</v>
      </c>
      <c r="W248" s="223"/>
      <c r="X248" s="223" t="s">
        <v>186</v>
      </c>
      <c r="Y248" s="213"/>
      <c r="Z248" s="213"/>
      <c r="AA248" s="213"/>
      <c r="AB248" s="213"/>
      <c r="AC248" s="213"/>
      <c r="AD248" s="213"/>
      <c r="AE248" s="213"/>
      <c r="AF248" s="213"/>
      <c r="AG248" s="213" t="s">
        <v>911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">
      <c r="A249" s="220"/>
      <c r="B249" s="221"/>
      <c r="C249" s="247" t="s">
        <v>1080</v>
      </c>
      <c r="D249" s="240"/>
      <c r="E249" s="240"/>
      <c r="F249" s="240"/>
      <c r="G249" s="240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13"/>
      <c r="Z249" s="213"/>
      <c r="AA249" s="213"/>
      <c r="AB249" s="213"/>
      <c r="AC249" s="213"/>
      <c r="AD249" s="213"/>
      <c r="AE249" s="213"/>
      <c r="AF249" s="213"/>
      <c r="AG249" s="213" t="s">
        <v>159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outlineLevel="1" x14ac:dyDescent="0.2">
      <c r="A250" s="220"/>
      <c r="B250" s="221"/>
      <c r="C250" s="257" t="s">
        <v>555</v>
      </c>
      <c r="D250" s="253"/>
      <c r="E250" s="254">
        <v>5</v>
      </c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13"/>
      <c r="Z250" s="213"/>
      <c r="AA250" s="213"/>
      <c r="AB250" s="213"/>
      <c r="AC250" s="213"/>
      <c r="AD250" s="213"/>
      <c r="AE250" s="213"/>
      <c r="AF250" s="213"/>
      <c r="AG250" s="213" t="s">
        <v>209</v>
      </c>
      <c r="AH250" s="213">
        <v>0</v>
      </c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1" x14ac:dyDescent="0.2">
      <c r="A251" s="220"/>
      <c r="B251" s="221"/>
      <c r="C251" s="257" t="s">
        <v>820</v>
      </c>
      <c r="D251" s="253"/>
      <c r="E251" s="254">
        <v>4</v>
      </c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13"/>
      <c r="Z251" s="213"/>
      <c r="AA251" s="213"/>
      <c r="AB251" s="213"/>
      <c r="AC251" s="213"/>
      <c r="AD251" s="213"/>
      <c r="AE251" s="213"/>
      <c r="AF251" s="213"/>
      <c r="AG251" s="213" t="s">
        <v>209</v>
      </c>
      <c r="AH251" s="213">
        <v>0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20"/>
      <c r="B252" s="221"/>
      <c r="C252" s="249"/>
      <c r="D252" s="243"/>
      <c r="E252" s="243"/>
      <c r="F252" s="243"/>
      <c r="G252" s="24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13"/>
      <c r="Z252" s="213"/>
      <c r="AA252" s="213"/>
      <c r="AB252" s="213"/>
      <c r="AC252" s="213"/>
      <c r="AD252" s="213"/>
      <c r="AE252" s="213"/>
      <c r="AF252" s="213"/>
      <c r="AG252" s="213" t="s">
        <v>163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">
      <c r="A253" s="232">
        <v>53</v>
      </c>
      <c r="B253" s="233" t="s">
        <v>1081</v>
      </c>
      <c r="C253" s="246" t="s">
        <v>1082</v>
      </c>
      <c r="D253" s="234" t="s">
        <v>250</v>
      </c>
      <c r="E253" s="235">
        <v>3</v>
      </c>
      <c r="F253" s="236"/>
      <c r="G253" s="237">
        <f>ROUND(E253*F253,2)</f>
        <v>0</v>
      </c>
      <c r="H253" s="236"/>
      <c r="I253" s="237">
        <f>ROUND(E253*H253,2)</f>
        <v>0</v>
      </c>
      <c r="J253" s="236"/>
      <c r="K253" s="237">
        <f>ROUND(E253*J253,2)</f>
        <v>0</v>
      </c>
      <c r="L253" s="237">
        <v>21</v>
      </c>
      <c r="M253" s="237">
        <f>G253*(1+L253/100)</f>
        <v>0</v>
      </c>
      <c r="N253" s="237">
        <v>0</v>
      </c>
      <c r="O253" s="237">
        <f>ROUND(E253*N253,2)</f>
        <v>0</v>
      </c>
      <c r="P253" s="237">
        <v>0</v>
      </c>
      <c r="Q253" s="237">
        <f>ROUND(E253*P253,2)</f>
        <v>0</v>
      </c>
      <c r="R253" s="237"/>
      <c r="S253" s="237" t="s">
        <v>185</v>
      </c>
      <c r="T253" s="238" t="s">
        <v>155</v>
      </c>
      <c r="U253" s="223">
        <v>2</v>
      </c>
      <c r="V253" s="223">
        <f>ROUND(E253*U253,2)</f>
        <v>6</v>
      </c>
      <c r="W253" s="223"/>
      <c r="X253" s="223" t="s">
        <v>186</v>
      </c>
      <c r="Y253" s="213"/>
      <c r="Z253" s="213"/>
      <c r="AA253" s="213"/>
      <c r="AB253" s="213"/>
      <c r="AC253" s="213"/>
      <c r="AD253" s="213"/>
      <c r="AE253" s="213"/>
      <c r="AF253" s="213"/>
      <c r="AG253" s="213" t="s">
        <v>911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ht="22.5" outlineLevel="1" x14ac:dyDescent="0.2">
      <c r="A254" s="220"/>
      <c r="B254" s="221"/>
      <c r="C254" s="247" t="s">
        <v>1083</v>
      </c>
      <c r="D254" s="240"/>
      <c r="E254" s="240"/>
      <c r="F254" s="240"/>
      <c r="G254" s="240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13"/>
      <c r="Z254" s="213"/>
      <c r="AA254" s="213"/>
      <c r="AB254" s="213"/>
      <c r="AC254" s="213"/>
      <c r="AD254" s="213"/>
      <c r="AE254" s="213"/>
      <c r="AF254" s="213"/>
      <c r="AG254" s="213" t="s">
        <v>159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39" t="str">
        <f>C254</f>
        <v>Rozváděč skříňový 600x2000x300mm stojanový IP40/20, 1-pole, včetně výbavy dle PD prováděcí, veškeré úchyty, propojení kompletní dodávka</v>
      </c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">
      <c r="A255" s="220"/>
      <c r="B255" s="221"/>
      <c r="C255" s="257" t="s">
        <v>1084</v>
      </c>
      <c r="D255" s="253"/>
      <c r="E255" s="254">
        <v>1</v>
      </c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13"/>
      <c r="Z255" s="213"/>
      <c r="AA255" s="213"/>
      <c r="AB255" s="213"/>
      <c r="AC255" s="213"/>
      <c r="AD255" s="213"/>
      <c r="AE255" s="213"/>
      <c r="AF255" s="213"/>
      <c r="AG255" s="213" t="s">
        <v>209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">
      <c r="A256" s="220"/>
      <c r="B256" s="221"/>
      <c r="C256" s="257" t="s">
        <v>1085</v>
      </c>
      <c r="D256" s="253"/>
      <c r="E256" s="254">
        <v>1</v>
      </c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13"/>
      <c r="Z256" s="213"/>
      <c r="AA256" s="213"/>
      <c r="AB256" s="213"/>
      <c r="AC256" s="213"/>
      <c r="AD256" s="213"/>
      <c r="AE256" s="213"/>
      <c r="AF256" s="213"/>
      <c r="AG256" s="213" t="s">
        <v>209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20"/>
      <c r="B257" s="221"/>
      <c r="C257" s="257" t="s">
        <v>1086</v>
      </c>
      <c r="D257" s="253"/>
      <c r="E257" s="254">
        <v>1</v>
      </c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13"/>
      <c r="Z257" s="213"/>
      <c r="AA257" s="213"/>
      <c r="AB257" s="213"/>
      <c r="AC257" s="213"/>
      <c r="AD257" s="213"/>
      <c r="AE257" s="213"/>
      <c r="AF257" s="213"/>
      <c r="AG257" s="213" t="s">
        <v>209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20"/>
      <c r="B258" s="221"/>
      <c r="C258" s="249"/>
      <c r="D258" s="243"/>
      <c r="E258" s="243"/>
      <c r="F258" s="243"/>
      <c r="G258" s="24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13"/>
      <c r="Z258" s="213"/>
      <c r="AA258" s="213"/>
      <c r="AB258" s="213"/>
      <c r="AC258" s="213"/>
      <c r="AD258" s="213"/>
      <c r="AE258" s="213"/>
      <c r="AF258" s="213"/>
      <c r="AG258" s="213" t="s">
        <v>163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">
      <c r="A259" s="232">
        <v>54</v>
      </c>
      <c r="B259" s="233" t="s">
        <v>1087</v>
      </c>
      <c r="C259" s="246" t="s">
        <v>1088</v>
      </c>
      <c r="D259" s="234" t="s">
        <v>250</v>
      </c>
      <c r="E259" s="235">
        <v>6</v>
      </c>
      <c r="F259" s="236"/>
      <c r="G259" s="237">
        <f>ROUND(E259*F259,2)</f>
        <v>0</v>
      </c>
      <c r="H259" s="236"/>
      <c r="I259" s="237">
        <f>ROUND(E259*H259,2)</f>
        <v>0</v>
      </c>
      <c r="J259" s="236"/>
      <c r="K259" s="237">
        <f>ROUND(E259*J259,2)</f>
        <v>0</v>
      </c>
      <c r="L259" s="237">
        <v>21</v>
      </c>
      <c r="M259" s="237">
        <f>G259*(1+L259/100)</f>
        <v>0</v>
      </c>
      <c r="N259" s="237">
        <v>0</v>
      </c>
      <c r="O259" s="237">
        <f>ROUND(E259*N259,2)</f>
        <v>0</v>
      </c>
      <c r="P259" s="237">
        <v>0</v>
      </c>
      <c r="Q259" s="237">
        <f>ROUND(E259*P259,2)</f>
        <v>0</v>
      </c>
      <c r="R259" s="237"/>
      <c r="S259" s="237" t="s">
        <v>185</v>
      </c>
      <c r="T259" s="238" t="s">
        <v>154</v>
      </c>
      <c r="U259" s="223">
        <v>3.5</v>
      </c>
      <c r="V259" s="223">
        <f>ROUND(E259*U259,2)</f>
        <v>21</v>
      </c>
      <c r="W259" s="223"/>
      <c r="X259" s="223" t="s">
        <v>186</v>
      </c>
      <c r="Y259" s="213"/>
      <c r="Z259" s="213"/>
      <c r="AA259" s="213"/>
      <c r="AB259" s="213"/>
      <c r="AC259" s="213"/>
      <c r="AD259" s="213"/>
      <c r="AE259" s="213"/>
      <c r="AF259" s="213"/>
      <c r="AG259" s="213" t="s">
        <v>911</v>
      </c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">
      <c r="A260" s="220"/>
      <c r="B260" s="221"/>
      <c r="C260" s="247" t="s">
        <v>1089</v>
      </c>
      <c r="D260" s="240"/>
      <c r="E260" s="240"/>
      <c r="F260" s="240"/>
      <c r="G260" s="240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13"/>
      <c r="Z260" s="213"/>
      <c r="AA260" s="213"/>
      <c r="AB260" s="213"/>
      <c r="AC260" s="213"/>
      <c r="AD260" s="213"/>
      <c r="AE260" s="213"/>
      <c r="AF260" s="213"/>
      <c r="AG260" s="213" t="s">
        <v>159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">
      <c r="A261" s="220"/>
      <c r="B261" s="221"/>
      <c r="C261" s="249"/>
      <c r="D261" s="243"/>
      <c r="E261" s="243"/>
      <c r="F261" s="243"/>
      <c r="G261" s="24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13"/>
      <c r="Z261" s="213"/>
      <c r="AA261" s="213"/>
      <c r="AB261" s="213"/>
      <c r="AC261" s="213"/>
      <c r="AD261" s="213"/>
      <c r="AE261" s="213"/>
      <c r="AF261" s="213"/>
      <c r="AG261" s="213" t="s">
        <v>163</v>
      </c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32">
        <v>55</v>
      </c>
      <c r="B262" s="233" t="s">
        <v>1090</v>
      </c>
      <c r="C262" s="246" t="s">
        <v>1091</v>
      </c>
      <c r="D262" s="234" t="s">
        <v>250</v>
      </c>
      <c r="E262" s="235">
        <v>1</v>
      </c>
      <c r="F262" s="236"/>
      <c r="G262" s="237">
        <f>ROUND(E262*F262,2)</f>
        <v>0</v>
      </c>
      <c r="H262" s="236"/>
      <c r="I262" s="237">
        <f>ROUND(E262*H262,2)</f>
        <v>0</v>
      </c>
      <c r="J262" s="236"/>
      <c r="K262" s="237">
        <f>ROUND(E262*J262,2)</f>
        <v>0</v>
      </c>
      <c r="L262" s="237">
        <v>21</v>
      </c>
      <c r="M262" s="237">
        <f>G262*(1+L262/100)</f>
        <v>0</v>
      </c>
      <c r="N262" s="237">
        <v>0</v>
      </c>
      <c r="O262" s="237">
        <f>ROUND(E262*N262,2)</f>
        <v>0</v>
      </c>
      <c r="P262" s="237">
        <v>0</v>
      </c>
      <c r="Q262" s="237">
        <f>ROUND(E262*P262,2)</f>
        <v>0</v>
      </c>
      <c r="R262" s="237"/>
      <c r="S262" s="237" t="s">
        <v>185</v>
      </c>
      <c r="T262" s="238" t="s">
        <v>155</v>
      </c>
      <c r="U262" s="223">
        <v>0.55000000000000004</v>
      </c>
      <c r="V262" s="223">
        <f>ROUND(E262*U262,2)</f>
        <v>0.55000000000000004</v>
      </c>
      <c r="W262" s="223"/>
      <c r="X262" s="223" t="s">
        <v>186</v>
      </c>
      <c r="Y262" s="213"/>
      <c r="Z262" s="213"/>
      <c r="AA262" s="213"/>
      <c r="AB262" s="213"/>
      <c r="AC262" s="213"/>
      <c r="AD262" s="213"/>
      <c r="AE262" s="213"/>
      <c r="AF262" s="213"/>
      <c r="AG262" s="213" t="s">
        <v>911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">
      <c r="A263" s="220"/>
      <c r="B263" s="221"/>
      <c r="C263" s="247" t="s">
        <v>1092</v>
      </c>
      <c r="D263" s="240"/>
      <c r="E263" s="240"/>
      <c r="F263" s="240"/>
      <c r="G263" s="240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13"/>
      <c r="Z263" s="213"/>
      <c r="AA263" s="213"/>
      <c r="AB263" s="213"/>
      <c r="AC263" s="213"/>
      <c r="AD263" s="213"/>
      <c r="AE263" s="213"/>
      <c r="AF263" s="213"/>
      <c r="AG263" s="213" t="s">
        <v>159</v>
      </c>
      <c r="AH263" s="213"/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">
      <c r="A264" s="220"/>
      <c r="B264" s="221"/>
      <c r="C264" s="249"/>
      <c r="D264" s="243"/>
      <c r="E264" s="243"/>
      <c r="F264" s="243"/>
      <c r="G264" s="24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13"/>
      <c r="Z264" s="213"/>
      <c r="AA264" s="213"/>
      <c r="AB264" s="213"/>
      <c r="AC264" s="213"/>
      <c r="AD264" s="213"/>
      <c r="AE264" s="213"/>
      <c r="AF264" s="213"/>
      <c r="AG264" s="213" t="s">
        <v>163</v>
      </c>
      <c r="AH264" s="213"/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">
      <c r="A265" s="232">
        <v>56</v>
      </c>
      <c r="B265" s="233" t="s">
        <v>1093</v>
      </c>
      <c r="C265" s="246" t="s">
        <v>1094</v>
      </c>
      <c r="D265" s="234" t="s">
        <v>250</v>
      </c>
      <c r="E265" s="235">
        <v>118</v>
      </c>
      <c r="F265" s="236"/>
      <c r="G265" s="237">
        <f>ROUND(E265*F265,2)</f>
        <v>0</v>
      </c>
      <c r="H265" s="236"/>
      <c r="I265" s="237">
        <f>ROUND(E265*H265,2)</f>
        <v>0</v>
      </c>
      <c r="J265" s="236"/>
      <c r="K265" s="237">
        <f>ROUND(E265*J265,2)</f>
        <v>0</v>
      </c>
      <c r="L265" s="237">
        <v>21</v>
      </c>
      <c r="M265" s="237">
        <f>G265*(1+L265/100)</f>
        <v>0</v>
      </c>
      <c r="N265" s="237">
        <v>0</v>
      </c>
      <c r="O265" s="237">
        <f>ROUND(E265*N265,2)</f>
        <v>0</v>
      </c>
      <c r="P265" s="237">
        <v>0</v>
      </c>
      <c r="Q265" s="237">
        <f>ROUND(E265*P265,2)</f>
        <v>0</v>
      </c>
      <c r="R265" s="237"/>
      <c r="S265" s="237" t="s">
        <v>185</v>
      </c>
      <c r="T265" s="238" t="s">
        <v>155</v>
      </c>
      <c r="U265" s="223">
        <v>0.86</v>
      </c>
      <c r="V265" s="223">
        <f>ROUND(E265*U265,2)</f>
        <v>101.48</v>
      </c>
      <c r="W265" s="223"/>
      <c r="X265" s="223" t="s">
        <v>186</v>
      </c>
      <c r="Y265" s="213"/>
      <c r="Z265" s="213"/>
      <c r="AA265" s="213"/>
      <c r="AB265" s="213"/>
      <c r="AC265" s="213"/>
      <c r="AD265" s="213"/>
      <c r="AE265" s="213"/>
      <c r="AF265" s="213"/>
      <c r="AG265" s="213" t="s">
        <v>911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">
      <c r="A266" s="220"/>
      <c r="B266" s="221"/>
      <c r="C266" s="247" t="s">
        <v>1095</v>
      </c>
      <c r="D266" s="240"/>
      <c r="E266" s="240"/>
      <c r="F266" s="240"/>
      <c r="G266" s="240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13"/>
      <c r="Z266" s="213"/>
      <c r="AA266" s="213"/>
      <c r="AB266" s="213"/>
      <c r="AC266" s="213"/>
      <c r="AD266" s="213"/>
      <c r="AE266" s="213"/>
      <c r="AF266" s="213"/>
      <c r="AG266" s="213" t="s">
        <v>159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">
      <c r="A267" s="220"/>
      <c r="B267" s="221"/>
      <c r="C267" s="257" t="s">
        <v>1096</v>
      </c>
      <c r="D267" s="253"/>
      <c r="E267" s="254">
        <v>7</v>
      </c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13"/>
      <c r="Z267" s="213"/>
      <c r="AA267" s="213"/>
      <c r="AB267" s="213"/>
      <c r="AC267" s="213"/>
      <c r="AD267" s="213"/>
      <c r="AE267" s="213"/>
      <c r="AF267" s="213"/>
      <c r="AG267" s="213" t="s">
        <v>209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">
      <c r="A268" s="220"/>
      <c r="B268" s="221"/>
      <c r="C268" s="257" t="s">
        <v>1097</v>
      </c>
      <c r="D268" s="253"/>
      <c r="E268" s="254">
        <v>57</v>
      </c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13"/>
      <c r="Z268" s="213"/>
      <c r="AA268" s="213"/>
      <c r="AB268" s="213"/>
      <c r="AC268" s="213"/>
      <c r="AD268" s="213"/>
      <c r="AE268" s="213"/>
      <c r="AF268" s="213"/>
      <c r="AG268" s="213" t="s">
        <v>209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">
      <c r="A269" s="220"/>
      <c r="B269" s="221"/>
      <c r="C269" s="257" t="s">
        <v>1098</v>
      </c>
      <c r="D269" s="253"/>
      <c r="E269" s="254">
        <v>54</v>
      </c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13"/>
      <c r="Z269" s="213"/>
      <c r="AA269" s="213"/>
      <c r="AB269" s="213"/>
      <c r="AC269" s="213"/>
      <c r="AD269" s="213"/>
      <c r="AE269" s="213"/>
      <c r="AF269" s="213"/>
      <c r="AG269" s="213" t="s">
        <v>209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">
      <c r="A270" s="220"/>
      <c r="B270" s="221"/>
      <c r="C270" s="249"/>
      <c r="D270" s="243"/>
      <c r="E270" s="243"/>
      <c r="F270" s="243"/>
      <c r="G270" s="24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13"/>
      <c r="Z270" s="213"/>
      <c r="AA270" s="213"/>
      <c r="AB270" s="213"/>
      <c r="AC270" s="213"/>
      <c r="AD270" s="213"/>
      <c r="AE270" s="213"/>
      <c r="AF270" s="213"/>
      <c r="AG270" s="213" t="s">
        <v>163</v>
      </c>
      <c r="AH270" s="213"/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">
      <c r="A271" s="232">
        <v>57</v>
      </c>
      <c r="B271" s="233" t="s">
        <v>1099</v>
      </c>
      <c r="C271" s="246" t="s">
        <v>1100</v>
      </c>
      <c r="D271" s="234" t="s">
        <v>250</v>
      </c>
      <c r="E271" s="235">
        <v>13</v>
      </c>
      <c r="F271" s="236"/>
      <c r="G271" s="237">
        <f>ROUND(E271*F271,2)</f>
        <v>0</v>
      </c>
      <c r="H271" s="236"/>
      <c r="I271" s="237">
        <f>ROUND(E271*H271,2)</f>
        <v>0</v>
      </c>
      <c r="J271" s="236"/>
      <c r="K271" s="237">
        <f>ROUND(E271*J271,2)</f>
        <v>0</v>
      </c>
      <c r="L271" s="237">
        <v>21</v>
      </c>
      <c r="M271" s="237">
        <f>G271*(1+L271/100)</f>
        <v>0</v>
      </c>
      <c r="N271" s="237">
        <v>0</v>
      </c>
      <c r="O271" s="237">
        <f>ROUND(E271*N271,2)</f>
        <v>0</v>
      </c>
      <c r="P271" s="237">
        <v>0</v>
      </c>
      <c r="Q271" s="237">
        <f>ROUND(E271*P271,2)</f>
        <v>0</v>
      </c>
      <c r="R271" s="237"/>
      <c r="S271" s="237" t="s">
        <v>185</v>
      </c>
      <c r="T271" s="238" t="s">
        <v>317</v>
      </c>
      <c r="U271" s="223">
        <v>1.24</v>
      </c>
      <c r="V271" s="223">
        <f>ROUND(E271*U271,2)</f>
        <v>16.12</v>
      </c>
      <c r="W271" s="223"/>
      <c r="X271" s="223" t="s">
        <v>186</v>
      </c>
      <c r="Y271" s="213"/>
      <c r="Z271" s="213"/>
      <c r="AA271" s="213"/>
      <c r="AB271" s="213"/>
      <c r="AC271" s="213"/>
      <c r="AD271" s="213"/>
      <c r="AE271" s="213"/>
      <c r="AF271" s="213"/>
      <c r="AG271" s="213" t="s">
        <v>911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20"/>
      <c r="B272" s="221"/>
      <c r="C272" s="247" t="s">
        <v>1101</v>
      </c>
      <c r="D272" s="240"/>
      <c r="E272" s="240"/>
      <c r="F272" s="240"/>
      <c r="G272" s="240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13"/>
      <c r="Z272" s="213"/>
      <c r="AA272" s="213"/>
      <c r="AB272" s="213"/>
      <c r="AC272" s="213"/>
      <c r="AD272" s="213"/>
      <c r="AE272" s="213"/>
      <c r="AF272" s="213"/>
      <c r="AG272" s="213" t="s">
        <v>159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">
      <c r="A273" s="220"/>
      <c r="B273" s="221"/>
      <c r="C273" s="257" t="s">
        <v>1050</v>
      </c>
      <c r="D273" s="253"/>
      <c r="E273" s="254">
        <v>2</v>
      </c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13"/>
      <c r="Z273" s="213"/>
      <c r="AA273" s="213"/>
      <c r="AB273" s="213"/>
      <c r="AC273" s="213"/>
      <c r="AD273" s="213"/>
      <c r="AE273" s="213"/>
      <c r="AF273" s="213"/>
      <c r="AG273" s="213" t="s">
        <v>209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">
      <c r="A274" s="220"/>
      <c r="B274" s="221"/>
      <c r="C274" s="257" t="s">
        <v>560</v>
      </c>
      <c r="D274" s="253"/>
      <c r="E274" s="254">
        <v>4</v>
      </c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13"/>
      <c r="Z274" s="213"/>
      <c r="AA274" s="213"/>
      <c r="AB274" s="213"/>
      <c r="AC274" s="213"/>
      <c r="AD274" s="213"/>
      <c r="AE274" s="213"/>
      <c r="AF274" s="213"/>
      <c r="AG274" s="213" t="s">
        <v>209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">
      <c r="A275" s="220"/>
      <c r="B275" s="221"/>
      <c r="C275" s="257" t="s">
        <v>1102</v>
      </c>
      <c r="D275" s="253"/>
      <c r="E275" s="254">
        <v>7</v>
      </c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13"/>
      <c r="Z275" s="213"/>
      <c r="AA275" s="213"/>
      <c r="AB275" s="213"/>
      <c r="AC275" s="213"/>
      <c r="AD275" s="213"/>
      <c r="AE275" s="213"/>
      <c r="AF275" s="213"/>
      <c r="AG275" s="213" t="s">
        <v>209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">
      <c r="A276" s="220"/>
      <c r="B276" s="221"/>
      <c r="C276" s="249"/>
      <c r="D276" s="243"/>
      <c r="E276" s="243"/>
      <c r="F276" s="243"/>
      <c r="G276" s="24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13"/>
      <c r="Z276" s="213"/>
      <c r="AA276" s="213"/>
      <c r="AB276" s="213"/>
      <c r="AC276" s="213"/>
      <c r="AD276" s="213"/>
      <c r="AE276" s="213"/>
      <c r="AF276" s="213"/>
      <c r="AG276" s="213" t="s">
        <v>163</v>
      </c>
      <c r="AH276" s="213"/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">
      <c r="A277" s="232">
        <v>58</v>
      </c>
      <c r="B277" s="233" t="s">
        <v>1103</v>
      </c>
      <c r="C277" s="246" t="s">
        <v>1104</v>
      </c>
      <c r="D277" s="234" t="s">
        <v>250</v>
      </c>
      <c r="E277" s="235">
        <v>1</v>
      </c>
      <c r="F277" s="236"/>
      <c r="G277" s="237">
        <f>ROUND(E277*F277,2)</f>
        <v>0</v>
      </c>
      <c r="H277" s="236"/>
      <c r="I277" s="237">
        <f>ROUND(E277*H277,2)</f>
        <v>0</v>
      </c>
      <c r="J277" s="236"/>
      <c r="K277" s="237">
        <f>ROUND(E277*J277,2)</f>
        <v>0</v>
      </c>
      <c r="L277" s="237">
        <v>21</v>
      </c>
      <c r="M277" s="237">
        <f>G277*(1+L277/100)</f>
        <v>0</v>
      </c>
      <c r="N277" s="237">
        <v>0</v>
      </c>
      <c r="O277" s="237">
        <f>ROUND(E277*N277,2)</f>
        <v>0</v>
      </c>
      <c r="P277" s="237">
        <v>0</v>
      </c>
      <c r="Q277" s="237">
        <f>ROUND(E277*P277,2)</f>
        <v>0</v>
      </c>
      <c r="R277" s="237"/>
      <c r="S277" s="237" t="s">
        <v>185</v>
      </c>
      <c r="T277" s="238" t="s">
        <v>155</v>
      </c>
      <c r="U277" s="223">
        <v>0.16</v>
      </c>
      <c r="V277" s="223">
        <f>ROUND(E277*U277,2)</f>
        <v>0.16</v>
      </c>
      <c r="W277" s="223"/>
      <c r="X277" s="223" t="s">
        <v>186</v>
      </c>
      <c r="Y277" s="213"/>
      <c r="Z277" s="213"/>
      <c r="AA277" s="213"/>
      <c r="AB277" s="213"/>
      <c r="AC277" s="213"/>
      <c r="AD277" s="213"/>
      <c r="AE277" s="213"/>
      <c r="AF277" s="213"/>
      <c r="AG277" s="213" t="s">
        <v>911</v>
      </c>
      <c r="AH277" s="213"/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">
      <c r="A278" s="220"/>
      <c r="B278" s="221"/>
      <c r="C278" s="247" t="s">
        <v>1105</v>
      </c>
      <c r="D278" s="240"/>
      <c r="E278" s="240"/>
      <c r="F278" s="240"/>
      <c r="G278" s="240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  <c r="X278" s="223"/>
      <c r="Y278" s="213"/>
      <c r="Z278" s="213"/>
      <c r="AA278" s="213"/>
      <c r="AB278" s="213"/>
      <c r="AC278" s="213"/>
      <c r="AD278" s="213"/>
      <c r="AE278" s="213"/>
      <c r="AF278" s="213"/>
      <c r="AG278" s="213" t="s">
        <v>159</v>
      </c>
      <c r="AH278" s="213"/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">
      <c r="A279" s="220"/>
      <c r="B279" s="221"/>
      <c r="C279" s="248" t="s">
        <v>1106</v>
      </c>
      <c r="D279" s="241"/>
      <c r="E279" s="241"/>
      <c r="F279" s="241"/>
      <c r="G279" s="241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13"/>
      <c r="Z279" s="213"/>
      <c r="AA279" s="213"/>
      <c r="AB279" s="213"/>
      <c r="AC279" s="213"/>
      <c r="AD279" s="213"/>
      <c r="AE279" s="213"/>
      <c r="AF279" s="213"/>
      <c r="AG279" s="213" t="s">
        <v>159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">
      <c r="A280" s="220"/>
      <c r="B280" s="221"/>
      <c r="C280" s="249"/>
      <c r="D280" s="243"/>
      <c r="E280" s="243"/>
      <c r="F280" s="243"/>
      <c r="G280" s="243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13"/>
      <c r="Z280" s="213"/>
      <c r="AA280" s="213"/>
      <c r="AB280" s="213"/>
      <c r="AC280" s="213"/>
      <c r="AD280" s="213"/>
      <c r="AE280" s="213"/>
      <c r="AF280" s="213"/>
      <c r="AG280" s="213" t="s">
        <v>163</v>
      </c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">
      <c r="A281" s="232">
        <v>59</v>
      </c>
      <c r="B281" s="233" t="s">
        <v>1107</v>
      </c>
      <c r="C281" s="246" t="s">
        <v>1108</v>
      </c>
      <c r="D281" s="234" t="s">
        <v>537</v>
      </c>
      <c r="E281" s="235">
        <v>1</v>
      </c>
      <c r="F281" s="236"/>
      <c r="G281" s="237">
        <f>ROUND(E281*F281,2)</f>
        <v>0</v>
      </c>
      <c r="H281" s="236"/>
      <c r="I281" s="237">
        <f>ROUND(E281*H281,2)</f>
        <v>0</v>
      </c>
      <c r="J281" s="236"/>
      <c r="K281" s="237">
        <f>ROUND(E281*J281,2)</f>
        <v>0</v>
      </c>
      <c r="L281" s="237">
        <v>21</v>
      </c>
      <c r="M281" s="237">
        <f>G281*(1+L281/100)</f>
        <v>0</v>
      </c>
      <c r="N281" s="237">
        <v>0</v>
      </c>
      <c r="O281" s="237">
        <f>ROUND(E281*N281,2)</f>
        <v>0</v>
      </c>
      <c r="P281" s="237">
        <v>0</v>
      </c>
      <c r="Q281" s="237">
        <f>ROUND(E281*P281,2)</f>
        <v>0</v>
      </c>
      <c r="R281" s="237"/>
      <c r="S281" s="237" t="s">
        <v>185</v>
      </c>
      <c r="T281" s="238" t="s">
        <v>155</v>
      </c>
      <c r="U281" s="223">
        <v>0</v>
      </c>
      <c r="V281" s="223">
        <f>ROUND(E281*U281,2)</f>
        <v>0</v>
      </c>
      <c r="W281" s="223"/>
      <c r="X281" s="223" t="s">
        <v>186</v>
      </c>
      <c r="Y281" s="213"/>
      <c r="Z281" s="213"/>
      <c r="AA281" s="213"/>
      <c r="AB281" s="213"/>
      <c r="AC281" s="213"/>
      <c r="AD281" s="213"/>
      <c r="AE281" s="213"/>
      <c r="AF281" s="213"/>
      <c r="AG281" s="213" t="s">
        <v>911</v>
      </c>
      <c r="AH281" s="213"/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">
      <c r="A282" s="220"/>
      <c r="B282" s="221"/>
      <c r="C282" s="247" t="s">
        <v>1109</v>
      </c>
      <c r="D282" s="240"/>
      <c r="E282" s="240"/>
      <c r="F282" s="240"/>
      <c r="G282" s="240"/>
      <c r="H282" s="223"/>
      <c r="I282" s="223"/>
      <c r="J282" s="223"/>
      <c r="K282" s="223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  <c r="X282" s="223"/>
      <c r="Y282" s="213"/>
      <c r="Z282" s="213"/>
      <c r="AA282" s="213"/>
      <c r="AB282" s="213"/>
      <c r="AC282" s="213"/>
      <c r="AD282" s="213"/>
      <c r="AE282" s="213"/>
      <c r="AF282" s="213"/>
      <c r="AG282" s="213" t="s">
        <v>159</v>
      </c>
      <c r="AH282" s="213"/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">
      <c r="A283" s="220"/>
      <c r="B283" s="221"/>
      <c r="C283" s="249"/>
      <c r="D283" s="243"/>
      <c r="E283" s="243"/>
      <c r="F283" s="243"/>
      <c r="G283" s="243"/>
      <c r="H283" s="223"/>
      <c r="I283" s="223"/>
      <c r="J283" s="223"/>
      <c r="K283" s="223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3"/>
      <c r="W283" s="223"/>
      <c r="X283" s="223"/>
      <c r="Y283" s="213"/>
      <c r="Z283" s="213"/>
      <c r="AA283" s="213"/>
      <c r="AB283" s="213"/>
      <c r="AC283" s="213"/>
      <c r="AD283" s="213"/>
      <c r="AE283" s="213"/>
      <c r="AF283" s="213"/>
      <c r="AG283" s="213" t="s">
        <v>163</v>
      </c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">
      <c r="A284" s="232">
        <v>60</v>
      </c>
      <c r="B284" s="233" t="s">
        <v>1110</v>
      </c>
      <c r="C284" s="246" t="s">
        <v>1111</v>
      </c>
      <c r="D284" s="234" t="s">
        <v>537</v>
      </c>
      <c r="E284" s="235">
        <v>9</v>
      </c>
      <c r="F284" s="236"/>
      <c r="G284" s="237">
        <f>ROUND(E284*F284,2)</f>
        <v>0</v>
      </c>
      <c r="H284" s="236"/>
      <c r="I284" s="237">
        <f>ROUND(E284*H284,2)</f>
        <v>0</v>
      </c>
      <c r="J284" s="236"/>
      <c r="K284" s="237">
        <f>ROUND(E284*J284,2)</f>
        <v>0</v>
      </c>
      <c r="L284" s="237">
        <v>21</v>
      </c>
      <c r="M284" s="237">
        <f>G284*(1+L284/100)</f>
        <v>0</v>
      </c>
      <c r="N284" s="237">
        <v>0</v>
      </c>
      <c r="O284" s="237">
        <f>ROUND(E284*N284,2)</f>
        <v>0</v>
      </c>
      <c r="P284" s="237">
        <v>0</v>
      </c>
      <c r="Q284" s="237">
        <f>ROUND(E284*P284,2)</f>
        <v>0</v>
      </c>
      <c r="R284" s="237"/>
      <c r="S284" s="237" t="s">
        <v>185</v>
      </c>
      <c r="T284" s="238" t="s">
        <v>155</v>
      </c>
      <c r="U284" s="223">
        <v>0</v>
      </c>
      <c r="V284" s="223">
        <f>ROUND(E284*U284,2)</f>
        <v>0</v>
      </c>
      <c r="W284" s="223"/>
      <c r="X284" s="223" t="s">
        <v>186</v>
      </c>
      <c r="Y284" s="213"/>
      <c r="Z284" s="213"/>
      <c r="AA284" s="213"/>
      <c r="AB284" s="213"/>
      <c r="AC284" s="213"/>
      <c r="AD284" s="213"/>
      <c r="AE284" s="213"/>
      <c r="AF284" s="213"/>
      <c r="AG284" s="213" t="s">
        <v>911</v>
      </c>
      <c r="AH284" s="213"/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">
      <c r="A285" s="220"/>
      <c r="B285" s="221"/>
      <c r="C285" s="247" t="s">
        <v>1112</v>
      </c>
      <c r="D285" s="240"/>
      <c r="E285" s="240"/>
      <c r="F285" s="240"/>
      <c r="G285" s="240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13"/>
      <c r="Z285" s="213"/>
      <c r="AA285" s="213"/>
      <c r="AB285" s="213"/>
      <c r="AC285" s="213"/>
      <c r="AD285" s="213"/>
      <c r="AE285" s="213"/>
      <c r="AF285" s="213"/>
      <c r="AG285" s="213" t="s">
        <v>159</v>
      </c>
      <c r="AH285" s="213"/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outlineLevel="1" x14ac:dyDescent="0.2">
      <c r="A286" s="220"/>
      <c r="B286" s="221"/>
      <c r="C286" s="248" t="s">
        <v>1113</v>
      </c>
      <c r="D286" s="241"/>
      <c r="E286" s="241"/>
      <c r="F286" s="241"/>
      <c r="G286" s="241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13"/>
      <c r="Z286" s="213"/>
      <c r="AA286" s="213"/>
      <c r="AB286" s="213"/>
      <c r="AC286" s="213"/>
      <c r="AD286" s="213"/>
      <c r="AE286" s="213"/>
      <c r="AF286" s="213"/>
      <c r="AG286" s="213" t="s">
        <v>159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">
      <c r="A287" s="220"/>
      <c r="B287" s="221"/>
      <c r="C287" s="249"/>
      <c r="D287" s="243"/>
      <c r="E287" s="243"/>
      <c r="F287" s="243"/>
      <c r="G287" s="243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13"/>
      <c r="Z287" s="213"/>
      <c r="AA287" s="213"/>
      <c r="AB287" s="213"/>
      <c r="AC287" s="213"/>
      <c r="AD287" s="213"/>
      <c r="AE287" s="213"/>
      <c r="AF287" s="213"/>
      <c r="AG287" s="213" t="s">
        <v>163</v>
      </c>
      <c r="AH287" s="213"/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ht="56.25" outlineLevel="1" x14ac:dyDescent="0.2">
      <c r="A288" s="232">
        <v>61</v>
      </c>
      <c r="B288" s="233" t="s">
        <v>1114</v>
      </c>
      <c r="C288" s="246" t="s">
        <v>1115</v>
      </c>
      <c r="D288" s="234" t="s">
        <v>345</v>
      </c>
      <c r="E288" s="235">
        <v>123</v>
      </c>
      <c r="F288" s="236"/>
      <c r="G288" s="237">
        <f>ROUND(E288*F288,2)</f>
        <v>0</v>
      </c>
      <c r="H288" s="236"/>
      <c r="I288" s="237">
        <f>ROUND(E288*H288,2)</f>
        <v>0</v>
      </c>
      <c r="J288" s="236"/>
      <c r="K288" s="237">
        <f>ROUND(E288*J288,2)</f>
        <v>0</v>
      </c>
      <c r="L288" s="237">
        <v>21</v>
      </c>
      <c r="M288" s="237">
        <f>G288*(1+L288/100)</f>
        <v>0</v>
      </c>
      <c r="N288" s="237">
        <v>2E-3</v>
      </c>
      <c r="O288" s="237">
        <f>ROUND(E288*N288,2)</f>
        <v>0.25</v>
      </c>
      <c r="P288" s="237">
        <v>0</v>
      </c>
      <c r="Q288" s="237">
        <f>ROUND(E288*P288,2)</f>
        <v>0</v>
      </c>
      <c r="R288" s="237" t="s">
        <v>316</v>
      </c>
      <c r="S288" s="237" t="s">
        <v>154</v>
      </c>
      <c r="T288" s="238" t="s">
        <v>155</v>
      </c>
      <c r="U288" s="223">
        <v>0</v>
      </c>
      <c r="V288" s="223">
        <f>ROUND(E288*U288,2)</f>
        <v>0</v>
      </c>
      <c r="W288" s="223"/>
      <c r="X288" s="223" t="s">
        <v>318</v>
      </c>
      <c r="Y288" s="213"/>
      <c r="Z288" s="213"/>
      <c r="AA288" s="213"/>
      <c r="AB288" s="213"/>
      <c r="AC288" s="213"/>
      <c r="AD288" s="213"/>
      <c r="AE288" s="213"/>
      <c r="AF288" s="213"/>
      <c r="AG288" s="213" t="s">
        <v>1116</v>
      </c>
      <c r="AH288" s="213"/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">
      <c r="A289" s="220"/>
      <c r="B289" s="221"/>
      <c r="C289" s="259"/>
      <c r="D289" s="256"/>
      <c r="E289" s="256"/>
      <c r="F289" s="256"/>
      <c r="G289" s="256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13"/>
      <c r="Z289" s="213"/>
      <c r="AA289" s="213"/>
      <c r="AB289" s="213"/>
      <c r="AC289" s="213"/>
      <c r="AD289" s="213"/>
      <c r="AE289" s="213"/>
      <c r="AF289" s="213"/>
      <c r="AG289" s="213" t="s">
        <v>163</v>
      </c>
      <c r="AH289" s="213"/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ht="56.25" outlineLevel="1" x14ac:dyDescent="0.2">
      <c r="A290" s="232">
        <v>62</v>
      </c>
      <c r="B290" s="233" t="s">
        <v>1117</v>
      </c>
      <c r="C290" s="246" t="s">
        <v>1118</v>
      </c>
      <c r="D290" s="234" t="s">
        <v>345</v>
      </c>
      <c r="E290" s="235">
        <v>235</v>
      </c>
      <c r="F290" s="236"/>
      <c r="G290" s="237">
        <f>ROUND(E290*F290,2)</f>
        <v>0</v>
      </c>
      <c r="H290" s="236"/>
      <c r="I290" s="237">
        <f>ROUND(E290*H290,2)</f>
        <v>0</v>
      </c>
      <c r="J290" s="236"/>
      <c r="K290" s="237">
        <f>ROUND(E290*J290,2)</f>
        <v>0</v>
      </c>
      <c r="L290" s="237">
        <v>21</v>
      </c>
      <c r="M290" s="237">
        <f>G290*(1+L290/100)</f>
        <v>0</v>
      </c>
      <c r="N290" s="237">
        <v>4.0999999999999999E-4</v>
      </c>
      <c r="O290" s="237">
        <f>ROUND(E290*N290,2)</f>
        <v>0.1</v>
      </c>
      <c r="P290" s="237">
        <v>0</v>
      </c>
      <c r="Q290" s="237">
        <f>ROUND(E290*P290,2)</f>
        <v>0</v>
      </c>
      <c r="R290" s="237" t="s">
        <v>316</v>
      </c>
      <c r="S290" s="237" t="s">
        <v>154</v>
      </c>
      <c r="T290" s="238" t="s">
        <v>155</v>
      </c>
      <c r="U290" s="223">
        <v>0</v>
      </c>
      <c r="V290" s="223">
        <f>ROUND(E290*U290,2)</f>
        <v>0</v>
      </c>
      <c r="W290" s="223"/>
      <c r="X290" s="223" t="s">
        <v>318</v>
      </c>
      <c r="Y290" s="213"/>
      <c r="Z290" s="213"/>
      <c r="AA290" s="213"/>
      <c r="AB290" s="213"/>
      <c r="AC290" s="213"/>
      <c r="AD290" s="213"/>
      <c r="AE290" s="213"/>
      <c r="AF290" s="213"/>
      <c r="AG290" s="213" t="s">
        <v>1116</v>
      </c>
      <c r="AH290" s="213"/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">
      <c r="A291" s="220"/>
      <c r="B291" s="221"/>
      <c r="C291" s="259"/>
      <c r="D291" s="256"/>
      <c r="E291" s="256"/>
      <c r="F291" s="256"/>
      <c r="G291" s="256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13"/>
      <c r="Z291" s="213"/>
      <c r="AA291" s="213"/>
      <c r="AB291" s="213"/>
      <c r="AC291" s="213"/>
      <c r="AD291" s="213"/>
      <c r="AE291" s="213"/>
      <c r="AF291" s="213"/>
      <c r="AG291" s="213" t="s">
        <v>163</v>
      </c>
      <c r="AH291" s="213"/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">
      <c r="A292" s="232">
        <v>63</v>
      </c>
      <c r="B292" s="233" t="s">
        <v>1119</v>
      </c>
      <c r="C292" s="246" t="s">
        <v>1120</v>
      </c>
      <c r="D292" s="234" t="s">
        <v>345</v>
      </c>
      <c r="E292" s="235">
        <v>219</v>
      </c>
      <c r="F292" s="236"/>
      <c r="G292" s="237">
        <f>ROUND(E292*F292,2)</f>
        <v>0</v>
      </c>
      <c r="H292" s="236"/>
      <c r="I292" s="237">
        <f>ROUND(E292*H292,2)</f>
        <v>0</v>
      </c>
      <c r="J292" s="236"/>
      <c r="K292" s="237">
        <f>ROUND(E292*J292,2)</f>
        <v>0</v>
      </c>
      <c r="L292" s="237">
        <v>21</v>
      </c>
      <c r="M292" s="237">
        <f>G292*(1+L292/100)</f>
        <v>0</v>
      </c>
      <c r="N292" s="237">
        <v>8.4999999999999995E-4</v>
      </c>
      <c r="O292" s="237">
        <f>ROUND(E292*N292,2)</f>
        <v>0.19</v>
      </c>
      <c r="P292" s="237">
        <v>0</v>
      </c>
      <c r="Q292" s="237">
        <f>ROUND(E292*P292,2)</f>
        <v>0</v>
      </c>
      <c r="R292" s="237"/>
      <c r="S292" s="237" t="s">
        <v>185</v>
      </c>
      <c r="T292" s="238" t="s">
        <v>155</v>
      </c>
      <c r="U292" s="223">
        <v>0</v>
      </c>
      <c r="V292" s="223">
        <f>ROUND(E292*U292,2)</f>
        <v>0</v>
      </c>
      <c r="W292" s="223"/>
      <c r="X292" s="223" t="s">
        <v>318</v>
      </c>
      <c r="Y292" s="213"/>
      <c r="Z292" s="213"/>
      <c r="AA292" s="213"/>
      <c r="AB292" s="213"/>
      <c r="AC292" s="213"/>
      <c r="AD292" s="213"/>
      <c r="AE292" s="213"/>
      <c r="AF292" s="213"/>
      <c r="AG292" s="213" t="s">
        <v>1116</v>
      </c>
      <c r="AH292" s="213"/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">
      <c r="A293" s="220"/>
      <c r="B293" s="221"/>
      <c r="C293" s="247" t="s">
        <v>1121</v>
      </c>
      <c r="D293" s="240"/>
      <c r="E293" s="240"/>
      <c r="F293" s="240"/>
      <c r="G293" s="240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13"/>
      <c r="Z293" s="213"/>
      <c r="AA293" s="213"/>
      <c r="AB293" s="213"/>
      <c r="AC293" s="213"/>
      <c r="AD293" s="213"/>
      <c r="AE293" s="213"/>
      <c r="AF293" s="213"/>
      <c r="AG293" s="213" t="s">
        <v>159</v>
      </c>
      <c r="AH293" s="213"/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">
      <c r="A294" s="220"/>
      <c r="B294" s="221"/>
      <c r="C294" s="248" t="s">
        <v>1122</v>
      </c>
      <c r="D294" s="241"/>
      <c r="E294" s="241"/>
      <c r="F294" s="241"/>
      <c r="G294" s="241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13"/>
      <c r="Z294" s="213"/>
      <c r="AA294" s="213"/>
      <c r="AB294" s="213"/>
      <c r="AC294" s="213"/>
      <c r="AD294" s="213"/>
      <c r="AE294" s="213"/>
      <c r="AF294" s="213"/>
      <c r="AG294" s="213" t="s">
        <v>159</v>
      </c>
      <c r="AH294" s="213"/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">
      <c r="A295" s="220"/>
      <c r="B295" s="221"/>
      <c r="C295" s="249"/>
      <c r="D295" s="243"/>
      <c r="E295" s="243"/>
      <c r="F295" s="243"/>
      <c r="G295" s="24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13"/>
      <c r="Z295" s="213"/>
      <c r="AA295" s="213"/>
      <c r="AB295" s="213"/>
      <c r="AC295" s="213"/>
      <c r="AD295" s="213"/>
      <c r="AE295" s="213"/>
      <c r="AF295" s="213"/>
      <c r="AG295" s="213" t="s">
        <v>163</v>
      </c>
      <c r="AH295" s="213"/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outlineLevel="1" x14ac:dyDescent="0.2">
      <c r="A296" s="232">
        <v>64</v>
      </c>
      <c r="B296" s="233" t="s">
        <v>1123</v>
      </c>
      <c r="C296" s="246" t="s">
        <v>1124</v>
      </c>
      <c r="D296" s="234" t="s">
        <v>250</v>
      </c>
      <c r="E296" s="235">
        <v>94</v>
      </c>
      <c r="F296" s="236"/>
      <c r="G296" s="237">
        <f>ROUND(E296*F296,2)</f>
        <v>0</v>
      </c>
      <c r="H296" s="236"/>
      <c r="I296" s="237">
        <f>ROUND(E296*H296,2)</f>
        <v>0</v>
      </c>
      <c r="J296" s="236"/>
      <c r="K296" s="237">
        <f>ROUND(E296*J296,2)</f>
        <v>0</v>
      </c>
      <c r="L296" s="237">
        <v>21</v>
      </c>
      <c r="M296" s="237">
        <f>G296*(1+L296/100)</f>
        <v>0</v>
      </c>
      <c r="N296" s="237">
        <v>0</v>
      </c>
      <c r="O296" s="237">
        <f>ROUND(E296*N296,2)</f>
        <v>0</v>
      </c>
      <c r="P296" s="237">
        <v>0</v>
      </c>
      <c r="Q296" s="237">
        <f>ROUND(E296*P296,2)</f>
        <v>0</v>
      </c>
      <c r="R296" s="237"/>
      <c r="S296" s="237" t="s">
        <v>185</v>
      </c>
      <c r="T296" s="238" t="s">
        <v>155</v>
      </c>
      <c r="U296" s="223">
        <v>0</v>
      </c>
      <c r="V296" s="223">
        <f>ROUND(E296*U296,2)</f>
        <v>0</v>
      </c>
      <c r="W296" s="223"/>
      <c r="X296" s="223" t="s">
        <v>318</v>
      </c>
      <c r="Y296" s="213"/>
      <c r="Z296" s="213"/>
      <c r="AA296" s="213"/>
      <c r="AB296" s="213"/>
      <c r="AC296" s="213"/>
      <c r="AD296" s="213"/>
      <c r="AE296" s="213"/>
      <c r="AF296" s="213"/>
      <c r="AG296" s="213" t="s">
        <v>319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">
      <c r="A297" s="220"/>
      <c r="B297" s="221"/>
      <c r="C297" s="247" t="s">
        <v>1095</v>
      </c>
      <c r="D297" s="240"/>
      <c r="E297" s="240"/>
      <c r="F297" s="240"/>
      <c r="G297" s="240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13"/>
      <c r="Z297" s="213"/>
      <c r="AA297" s="213"/>
      <c r="AB297" s="213"/>
      <c r="AC297" s="213"/>
      <c r="AD297" s="213"/>
      <c r="AE297" s="213"/>
      <c r="AF297" s="213"/>
      <c r="AG297" s="213" t="s">
        <v>159</v>
      </c>
      <c r="AH297" s="213"/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">
      <c r="A298" s="220"/>
      <c r="B298" s="221"/>
      <c r="C298" s="257" t="s">
        <v>1125</v>
      </c>
      <c r="D298" s="253"/>
      <c r="E298" s="254">
        <v>42</v>
      </c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13"/>
      <c r="Z298" s="213"/>
      <c r="AA298" s="213"/>
      <c r="AB298" s="213"/>
      <c r="AC298" s="213"/>
      <c r="AD298" s="213"/>
      <c r="AE298" s="213"/>
      <c r="AF298" s="213"/>
      <c r="AG298" s="213" t="s">
        <v>209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">
      <c r="A299" s="220"/>
      <c r="B299" s="221"/>
      <c r="C299" s="257" t="s">
        <v>1126</v>
      </c>
      <c r="D299" s="253"/>
      <c r="E299" s="254">
        <v>52</v>
      </c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13"/>
      <c r="Z299" s="213"/>
      <c r="AA299" s="213"/>
      <c r="AB299" s="213"/>
      <c r="AC299" s="213"/>
      <c r="AD299" s="213"/>
      <c r="AE299" s="213"/>
      <c r="AF299" s="213"/>
      <c r="AG299" s="213" t="s">
        <v>209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">
      <c r="A300" s="220"/>
      <c r="B300" s="221"/>
      <c r="C300" s="249"/>
      <c r="D300" s="243"/>
      <c r="E300" s="243"/>
      <c r="F300" s="243"/>
      <c r="G300" s="24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13"/>
      <c r="Z300" s="213"/>
      <c r="AA300" s="213"/>
      <c r="AB300" s="213"/>
      <c r="AC300" s="213"/>
      <c r="AD300" s="213"/>
      <c r="AE300" s="213"/>
      <c r="AF300" s="213"/>
      <c r="AG300" s="213" t="s">
        <v>163</v>
      </c>
      <c r="AH300" s="213"/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">
      <c r="A301" s="232">
        <v>65</v>
      </c>
      <c r="B301" s="233" t="s">
        <v>1127</v>
      </c>
      <c r="C301" s="246" t="s">
        <v>1128</v>
      </c>
      <c r="D301" s="234" t="s">
        <v>250</v>
      </c>
      <c r="E301" s="235">
        <v>6</v>
      </c>
      <c r="F301" s="236"/>
      <c r="G301" s="237">
        <f>ROUND(E301*F301,2)</f>
        <v>0</v>
      </c>
      <c r="H301" s="236"/>
      <c r="I301" s="237">
        <f>ROUND(E301*H301,2)</f>
        <v>0</v>
      </c>
      <c r="J301" s="236"/>
      <c r="K301" s="237">
        <f>ROUND(E301*J301,2)</f>
        <v>0</v>
      </c>
      <c r="L301" s="237">
        <v>21</v>
      </c>
      <c r="M301" s="237">
        <f>G301*(1+L301/100)</f>
        <v>0</v>
      </c>
      <c r="N301" s="237">
        <v>0</v>
      </c>
      <c r="O301" s="237">
        <f>ROUND(E301*N301,2)</f>
        <v>0</v>
      </c>
      <c r="P301" s="237">
        <v>0</v>
      </c>
      <c r="Q301" s="237">
        <f>ROUND(E301*P301,2)</f>
        <v>0</v>
      </c>
      <c r="R301" s="237"/>
      <c r="S301" s="237" t="s">
        <v>185</v>
      </c>
      <c r="T301" s="238" t="s">
        <v>155</v>
      </c>
      <c r="U301" s="223">
        <v>0</v>
      </c>
      <c r="V301" s="223">
        <f>ROUND(E301*U301,2)</f>
        <v>0</v>
      </c>
      <c r="W301" s="223"/>
      <c r="X301" s="223" t="s">
        <v>318</v>
      </c>
      <c r="Y301" s="213"/>
      <c r="Z301" s="213"/>
      <c r="AA301" s="213"/>
      <c r="AB301" s="213"/>
      <c r="AC301" s="213"/>
      <c r="AD301" s="213"/>
      <c r="AE301" s="213"/>
      <c r="AF301" s="213"/>
      <c r="AG301" s="213" t="s">
        <v>319</v>
      </c>
      <c r="AH301" s="213"/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">
      <c r="A302" s="220"/>
      <c r="B302" s="221"/>
      <c r="C302" s="247" t="s">
        <v>1095</v>
      </c>
      <c r="D302" s="240"/>
      <c r="E302" s="240"/>
      <c r="F302" s="240"/>
      <c r="G302" s="240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13"/>
      <c r="Z302" s="213"/>
      <c r="AA302" s="213"/>
      <c r="AB302" s="213"/>
      <c r="AC302" s="213"/>
      <c r="AD302" s="213"/>
      <c r="AE302" s="213"/>
      <c r="AF302" s="213"/>
      <c r="AG302" s="213" t="s">
        <v>159</v>
      </c>
      <c r="AH302" s="213"/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">
      <c r="A303" s="220"/>
      <c r="B303" s="221"/>
      <c r="C303" s="257" t="s">
        <v>1050</v>
      </c>
      <c r="D303" s="253"/>
      <c r="E303" s="254">
        <v>2</v>
      </c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13"/>
      <c r="Z303" s="213"/>
      <c r="AA303" s="213"/>
      <c r="AB303" s="213"/>
      <c r="AC303" s="213"/>
      <c r="AD303" s="213"/>
      <c r="AE303" s="213"/>
      <c r="AF303" s="213"/>
      <c r="AG303" s="213" t="s">
        <v>209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">
      <c r="A304" s="220"/>
      <c r="B304" s="221"/>
      <c r="C304" s="257" t="s">
        <v>1129</v>
      </c>
      <c r="D304" s="253"/>
      <c r="E304" s="254">
        <v>2</v>
      </c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13"/>
      <c r="Z304" s="213"/>
      <c r="AA304" s="213"/>
      <c r="AB304" s="213"/>
      <c r="AC304" s="213"/>
      <c r="AD304" s="213"/>
      <c r="AE304" s="213"/>
      <c r="AF304" s="213"/>
      <c r="AG304" s="213" t="s">
        <v>209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">
      <c r="A305" s="220"/>
      <c r="B305" s="221"/>
      <c r="C305" s="257" t="s">
        <v>1130</v>
      </c>
      <c r="D305" s="253"/>
      <c r="E305" s="254">
        <v>2</v>
      </c>
      <c r="F305" s="223"/>
      <c r="G305" s="223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13"/>
      <c r="Z305" s="213"/>
      <c r="AA305" s="213"/>
      <c r="AB305" s="213"/>
      <c r="AC305" s="213"/>
      <c r="AD305" s="213"/>
      <c r="AE305" s="213"/>
      <c r="AF305" s="213"/>
      <c r="AG305" s="213" t="s">
        <v>209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">
      <c r="A306" s="220"/>
      <c r="B306" s="221"/>
      <c r="C306" s="249"/>
      <c r="D306" s="243"/>
      <c r="E306" s="243"/>
      <c r="F306" s="243"/>
      <c r="G306" s="24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13"/>
      <c r="Z306" s="213"/>
      <c r="AA306" s="213"/>
      <c r="AB306" s="213"/>
      <c r="AC306" s="213"/>
      <c r="AD306" s="213"/>
      <c r="AE306" s="213"/>
      <c r="AF306" s="213"/>
      <c r="AG306" s="213" t="s">
        <v>163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">
      <c r="A307" s="232">
        <v>66</v>
      </c>
      <c r="B307" s="233" t="s">
        <v>1131</v>
      </c>
      <c r="C307" s="246" t="s">
        <v>1132</v>
      </c>
      <c r="D307" s="234" t="s">
        <v>250</v>
      </c>
      <c r="E307" s="235">
        <v>13</v>
      </c>
      <c r="F307" s="236"/>
      <c r="G307" s="237">
        <f>ROUND(E307*F307,2)</f>
        <v>0</v>
      </c>
      <c r="H307" s="236"/>
      <c r="I307" s="237">
        <f>ROUND(E307*H307,2)</f>
        <v>0</v>
      </c>
      <c r="J307" s="236"/>
      <c r="K307" s="237">
        <f>ROUND(E307*J307,2)</f>
        <v>0</v>
      </c>
      <c r="L307" s="237">
        <v>21</v>
      </c>
      <c r="M307" s="237">
        <f>G307*(1+L307/100)</f>
        <v>0</v>
      </c>
      <c r="N307" s="237">
        <v>0</v>
      </c>
      <c r="O307" s="237">
        <f>ROUND(E307*N307,2)</f>
        <v>0</v>
      </c>
      <c r="P307" s="237">
        <v>0</v>
      </c>
      <c r="Q307" s="237">
        <f>ROUND(E307*P307,2)</f>
        <v>0</v>
      </c>
      <c r="R307" s="237"/>
      <c r="S307" s="237" t="s">
        <v>185</v>
      </c>
      <c r="T307" s="238" t="s">
        <v>155</v>
      </c>
      <c r="U307" s="223">
        <v>0</v>
      </c>
      <c r="V307" s="223">
        <f>ROUND(E307*U307,2)</f>
        <v>0</v>
      </c>
      <c r="W307" s="223"/>
      <c r="X307" s="223" t="s">
        <v>318</v>
      </c>
      <c r="Y307" s="213"/>
      <c r="Z307" s="213"/>
      <c r="AA307" s="213"/>
      <c r="AB307" s="213"/>
      <c r="AC307" s="213"/>
      <c r="AD307" s="213"/>
      <c r="AE307" s="213"/>
      <c r="AF307" s="213"/>
      <c r="AG307" s="213" t="s">
        <v>319</v>
      </c>
      <c r="AH307" s="213"/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">
      <c r="A308" s="220"/>
      <c r="B308" s="221"/>
      <c r="C308" s="247" t="s">
        <v>1095</v>
      </c>
      <c r="D308" s="240"/>
      <c r="E308" s="240"/>
      <c r="F308" s="240"/>
      <c r="G308" s="240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13"/>
      <c r="Z308" s="213"/>
      <c r="AA308" s="213"/>
      <c r="AB308" s="213"/>
      <c r="AC308" s="213"/>
      <c r="AD308" s="213"/>
      <c r="AE308" s="213"/>
      <c r="AF308" s="213"/>
      <c r="AG308" s="213" t="s">
        <v>159</v>
      </c>
      <c r="AH308" s="213"/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">
      <c r="A309" s="220"/>
      <c r="B309" s="221"/>
      <c r="C309" s="249"/>
      <c r="D309" s="243"/>
      <c r="E309" s="243"/>
      <c r="F309" s="243"/>
      <c r="G309" s="24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13"/>
      <c r="Z309" s="213"/>
      <c r="AA309" s="213"/>
      <c r="AB309" s="213"/>
      <c r="AC309" s="213"/>
      <c r="AD309" s="213"/>
      <c r="AE309" s="213"/>
      <c r="AF309" s="213"/>
      <c r="AG309" s="213" t="s">
        <v>163</v>
      </c>
      <c r="AH309" s="213"/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">
      <c r="A310" s="232">
        <v>67</v>
      </c>
      <c r="B310" s="233" t="s">
        <v>1133</v>
      </c>
      <c r="C310" s="246" t="s">
        <v>1134</v>
      </c>
      <c r="D310" s="234" t="s">
        <v>1135</v>
      </c>
      <c r="E310" s="235">
        <v>13</v>
      </c>
      <c r="F310" s="236"/>
      <c r="G310" s="237">
        <f>ROUND(E310*F310,2)</f>
        <v>0</v>
      </c>
      <c r="H310" s="236"/>
      <c r="I310" s="237">
        <f>ROUND(E310*H310,2)</f>
        <v>0</v>
      </c>
      <c r="J310" s="236"/>
      <c r="K310" s="237">
        <f>ROUND(E310*J310,2)</f>
        <v>0</v>
      </c>
      <c r="L310" s="237">
        <v>21</v>
      </c>
      <c r="M310" s="237">
        <f>G310*(1+L310/100)</f>
        <v>0</v>
      </c>
      <c r="N310" s="237">
        <v>0</v>
      </c>
      <c r="O310" s="237">
        <f>ROUND(E310*N310,2)</f>
        <v>0</v>
      </c>
      <c r="P310" s="237">
        <v>0</v>
      </c>
      <c r="Q310" s="237">
        <f>ROUND(E310*P310,2)</f>
        <v>0</v>
      </c>
      <c r="R310" s="237"/>
      <c r="S310" s="237" t="s">
        <v>185</v>
      </c>
      <c r="T310" s="238" t="s">
        <v>155</v>
      </c>
      <c r="U310" s="223">
        <v>0</v>
      </c>
      <c r="V310" s="223">
        <f>ROUND(E310*U310,2)</f>
        <v>0</v>
      </c>
      <c r="W310" s="223"/>
      <c r="X310" s="223" t="s">
        <v>318</v>
      </c>
      <c r="Y310" s="213"/>
      <c r="Z310" s="213"/>
      <c r="AA310" s="213"/>
      <c r="AB310" s="213"/>
      <c r="AC310" s="213"/>
      <c r="AD310" s="213"/>
      <c r="AE310" s="213"/>
      <c r="AF310" s="213"/>
      <c r="AG310" s="213" t="s">
        <v>319</v>
      </c>
      <c r="AH310" s="213"/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">
      <c r="A311" s="220"/>
      <c r="B311" s="221"/>
      <c r="C311" s="247" t="s">
        <v>1136</v>
      </c>
      <c r="D311" s="240"/>
      <c r="E311" s="240"/>
      <c r="F311" s="240"/>
      <c r="G311" s="240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13"/>
      <c r="Z311" s="213"/>
      <c r="AA311" s="213"/>
      <c r="AB311" s="213"/>
      <c r="AC311" s="213"/>
      <c r="AD311" s="213"/>
      <c r="AE311" s="213"/>
      <c r="AF311" s="213"/>
      <c r="AG311" s="213" t="s">
        <v>159</v>
      </c>
      <c r="AH311" s="213"/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">
      <c r="A312" s="220"/>
      <c r="B312" s="221"/>
      <c r="C312" s="249"/>
      <c r="D312" s="243"/>
      <c r="E312" s="243"/>
      <c r="F312" s="243"/>
      <c r="G312" s="243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13"/>
      <c r="Z312" s="213"/>
      <c r="AA312" s="213"/>
      <c r="AB312" s="213"/>
      <c r="AC312" s="213"/>
      <c r="AD312" s="213"/>
      <c r="AE312" s="213"/>
      <c r="AF312" s="213"/>
      <c r="AG312" s="213" t="s">
        <v>163</v>
      </c>
      <c r="AH312" s="213"/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">
      <c r="A313" s="232">
        <v>68</v>
      </c>
      <c r="B313" s="233" t="s">
        <v>1137</v>
      </c>
      <c r="C313" s="246" t="s">
        <v>1138</v>
      </c>
      <c r="D313" s="234" t="s">
        <v>250</v>
      </c>
      <c r="E313" s="235">
        <v>13</v>
      </c>
      <c r="F313" s="236"/>
      <c r="G313" s="237">
        <f>ROUND(E313*F313,2)</f>
        <v>0</v>
      </c>
      <c r="H313" s="236"/>
      <c r="I313" s="237">
        <f>ROUND(E313*H313,2)</f>
        <v>0</v>
      </c>
      <c r="J313" s="236"/>
      <c r="K313" s="237">
        <f>ROUND(E313*J313,2)</f>
        <v>0</v>
      </c>
      <c r="L313" s="237">
        <v>21</v>
      </c>
      <c r="M313" s="237">
        <f>G313*(1+L313/100)</f>
        <v>0</v>
      </c>
      <c r="N313" s="237">
        <v>0</v>
      </c>
      <c r="O313" s="237">
        <f>ROUND(E313*N313,2)</f>
        <v>0</v>
      </c>
      <c r="P313" s="237">
        <v>0</v>
      </c>
      <c r="Q313" s="237">
        <f>ROUND(E313*P313,2)</f>
        <v>0</v>
      </c>
      <c r="R313" s="237"/>
      <c r="S313" s="237" t="s">
        <v>185</v>
      </c>
      <c r="T313" s="238" t="s">
        <v>155</v>
      </c>
      <c r="U313" s="223">
        <v>0</v>
      </c>
      <c r="V313" s="223">
        <f>ROUND(E313*U313,2)</f>
        <v>0</v>
      </c>
      <c r="W313" s="223"/>
      <c r="X313" s="223" t="s">
        <v>318</v>
      </c>
      <c r="Y313" s="213"/>
      <c r="Z313" s="213"/>
      <c r="AA313" s="213"/>
      <c r="AB313" s="213"/>
      <c r="AC313" s="213"/>
      <c r="AD313" s="213"/>
      <c r="AE313" s="213"/>
      <c r="AF313" s="213"/>
      <c r="AG313" s="213" t="s">
        <v>319</v>
      </c>
      <c r="AH313" s="213"/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">
      <c r="A314" s="220"/>
      <c r="B314" s="221"/>
      <c r="C314" s="247" t="s">
        <v>1095</v>
      </c>
      <c r="D314" s="240"/>
      <c r="E314" s="240"/>
      <c r="F314" s="240"/>
      <c r="G314" s="240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13"/>
      <c r="Z314" s="213"/>
      <c r="AA314" s="213"/>
      <c r="AB314" s="213"/>
      <c r="AC314" s="213"/>
      <c r="AD314" s="213"/>
      <c r="AE314" s="213"/>
      <c r="AF314" s="213"/>
      <c r="AG314" s="213" t="s">
        <v>159</v>
      </c>
      <c r="AH314" s="213"/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">
      <c r="A315" s="220"/>
      <c r="B315" s="221"/>
      <c r="C315" s="257" t="s">
        <v>1050</v>
      </c>
      <c r="D315" s="253"/>
      <c r="E315" s="254">
        <v>2</v>
      </c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13"/>
      <c r="Z315" s="213"/>
      <c r="AA315" s="213"/>
      <c r="AB315" s="213"/>
      <c r="AC315" s="213"/>
      <c r="AD315" s="213"/>
      <c r="AE315" s="213"/>
      <c r="AF315" s="213"/>
      <c r="AG315" s="213" t="s">
        <v>209</v>
      </c>
      <c r="AH315" s="213">
        <v>0</v>
      </c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">
      <c r="A316" s="220"/>
      <c r="B316" s="221"/>
      <c r="C316" s="257" t="s">
        <v>930</v>
      </c>
      <c r="D316" s="253"/>
      <c r="E316" s="254">
        <v>7</v>
      </c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13"/>
      <c r="Z316" s="213"/>
      <c r="AA316" s="213"/>
      <c r="AB316" s="213"/>
      <c r="AC316" s="213"/>
      <c r="AD316" s="213"/>
      <c r="AE316" s="213"/>
      <c r="AF316" s="213"/>
      <c r="AG316" s="213" t="s">
        <v>209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">
      <c r="A317" s="220"/>
      <c r="B317" s="221"/>
      <c r="C317" s="257" t="s">
        <v>820</v>
      </c>
      <c r="D317" s="253"/>
      <c r="E317" s="254">
        <v>4</v>
      </c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13"/>
      <c r="Z317" s="213"/>
      <c r="AA317" s="213"/>
      <c r="AB317" s="213"/>
      <c r="AC317" s="213"/>
      <c r="AD317" s="213"/>
      <c r="AE317" s="213"/>
      <c r="AF317" s="213"/>
      <c r="AG317" s="213" t="s">
        <v>209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">
      <c r="A318" s="220"/>
      <c r="B318" s="221"/>
      <c r="C318" s="249"/>
      <c r="D318" s="243"/>
      <c r="E318" s="243"/>
      <c r="F318" s="243"/>
      <c r="G318" s="24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13"/>
      <c r="Z318" s="213"/>
      <c r="AA318" s="213"/>
      <c r="AB318" s="213"/>
      <c r="AC318" s="213"/>
      <c r="AD318" s="213"/>
      <c r="AE318" s="213"/>
      <c r="AF318" s="213"/>
      <c r="AG318" s="213" t="s">
        <v>163</v>
      </c>
      <c r="AH318" s="213"/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">
      <c r="A319" s="232">
        <v>69</v>
      </c>
      <c r="B319" s="233" t="s">
        <v>1139</v>
      </c>
      <c r="C319" s="246" t="s">
        <v>1140</v>
      </c>
      <c r="D319" s="234" t="s">
        <v>250</v>
      </c>
      <c r="E319" s="235">
        <v>5</v>
      </c>
      <c r="F319" s="236"/>
      <c r="G319" s="237">
        <f>ROUND(E319*F319,2)</f>
        <v>0</v>
      </c>
      <c r="H319" s="236"/>
      <c r="I319" s="237">
        <f>ROUND(E319*H319,2)</f>
        <v>0</v>
      </c>
      <c r="J319" s="236"/>
      <c r="K319" s="237">
        <f>ROUND(E319*J319,2)</f>
        <v>0</v>
      </c>
      <c r="L319" s="237">
        <v>21</v>
      </c>
      <c r="M319" s="237">
        <f>G319*(1+L319/100)</f>
        <v>0</v>
      </c>
      <c r="N319" s="237">
        <v>2E-3</v>
      </c>
      <c r="O319" s="237">
        <f>ROUND(E319*N319,2)</f>
        <v>0.01</v>
      </c>
      <c r="P319" s="237">
        <v>0</v>
      </c>
      <c r="Q319" s="237">
        <f>ROUND(E319*P319,2)</f>
        <v>0</v>
      </c>
      <c r="R319" s="237"/>
      <c r="S319" s="237" t="s">
        <v>185</v>
      </c>
      <c r="T319" s="238" t="s">
        <v>155</v>
      </c>
      <c r="U319" s="223">
        <v>0</v>
      </c>
      <c r="V319" s="223">
        <f>ROUND(E319*U319,2)</f>
        <v>0</v>
      </c>
      <c r="W319" s="223"/>
      <c r="X319" s="223" t="s">
        <v>318</v>
      </c>
      <c r="Y319" s="213"/>
      <c r="Z319" s="213"/>
      <c r="AA319" s="213"/>
      <c r="AB319" s="213"/>
      <c r="AC319" s="213"/>
      <c r="AD319" s="213"/>
      <c r="AE319" s="213"/>
      <c r="AF319" s="213"/>
      <c r="AG319" s="213" t="s">
        <v>1116</v>
      </c>
      <c r="AH319" s="213"/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">
      <c r="A320" s="220"/>
      <c r="B320" s="221"/>
      <c r="C320" s="247" t="s">
        <v>1095</v>
      </c>
      <c r="D320" s="240"/>
      <c r="E320" s="240"/>
      <c r="F320" s="240"/>
      <c r="G320" s="240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13"/>
      <c r="Z320" s="213"/>
      <c r="AA320" s="213"/>
      <c r="AB320" s="213"/>
      <c r="AC320" s="213"/>
      <c r="AD320" s="213"/>
      <c r="AE320" s="213"/>
      <c r="AF320" s="213"/>
      <c r="AG320" s="213" t="s">
        <v>159</v>
      </c>
      <c r="AH320" s="213"/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">
      <c r="A321" s="220"/>
      <c r="B321" s="221"/>
      <c r="C321" s="249"/>
      <c r="D321" s="243"/>
      <c r="E321" s="243"/>
      <c r="F321" s="243"/>
      <c r="G321" s="243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13"/>
      <c r="Z321" s="213"/>
      <c r="AA321" s="213"/>
      <c r="AB321" s="213"/>
      <c r="AC321" s="213"/>
      <c r="AD321" s="213"/>
      <c r="AE321" s="213"/>
      <c r="AF321" s="213"/>
      <c r="AG321" s="213" t="s">
        <v>163</v>
      </c>
      <c r="AH321" s="213"/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">
      <c r="A322" s="232">
        <v>70</v>
      </c>
      <c r="B322" s="233" t="s">
        <v>1141</v>
      </c>
      <c r="C322" s="246" t="s">
        <v>1142</v>
      </c>
      <c r="D322" s="234" t="s">
        <v>250</v>
      </c>
      <c r="E322" s="235">
        <v>2</v>
      </c>
      <c r="F322" s="236"/>
      <c r="G322" s="237">
        <f>ROUND(E322*F322,2)</f>
        <v>0</v>
      </c>
      <c r="H322" s="236"/>
      <c r="I322" s="237">
        <f>ROUND(E322*H322,2)</f>
        <v>0</v>
      </c>
      <c r="J322" s="236"/>
      <c r="K322" s="237">
        <f>ROUND(E322*J322,2)</f>
        <v>0</v>
      </c>
      <c r="L322" s="237">
        <v>21</v>
      </c>
      <c r="M322" s="237">
        <f>G322*(1+L322/100)</f>
        <v>0</v>
      </c>
      <c r="N322" s="237">
        <v>9.9000000000000005E-2</v>
      </c>
      <c r="O322" s="237">
        <f>ROUND(E322*N322,2)</f>
        <v>0.2</v>
      </c>
      <c r="P322" s="237">
        <v>0</v>
      </c>
      <c r="Q322" s="237">
        <f>ROUND(E322*P322,2)</f>
        <v>0</v>
      </c>
      <c r="R322" s="237"/>
      <c r="S322" s="237" t="s">
        <v>185</v>
      </c>
      <c r="T322" s="238" t="s">
        <v>155</v>
      </c>
      <c r="U322" s="223">
        <v>0</v>
      </c>
      <c r="V322" s="223">
        <f>ROUND(E322*U322,2)</f>
        <v>0</v>
      </c>
      <c r="W322" s="223"/>
      <c r="X322" s="223" t="s">
        <v>318</v>
      </c>
      <c r="Y322" s="213"/>
      <c r="Z322" s="213"/>
      <c r="AA322" s="213"/>
      <c r="AB322" s="213"/>
      <c r="AC322" s="213"/>
      <c r="AD322" s="213"/>
      <c r="AE322" s="213"/>
      <c r="AF322" s="213"/>
      <c r="AG322" s="213" t="s">
        <v>1116</v>
      </c>
      <c r="AH322" s="213"/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ht="22.5" outlineLevel="1" x14ac:dyDescent="0.2">
      <c r="A323" s="220"/>
      <c r="B323" s="221"/>
      <c r="C323" s="247" t="s">
        <v>1076</v>
      </c>
      <c r="D323" s="240"/>
      <c r="E323" s="240"/>
      <c r="F323" s="240"/>
      <c r="G323" s="240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13"/>
      <c r="Z323" s="213"/>
      <c r="AA323" s="213"/>
      <c r="AB323" s="213"/>
      <c r="AC323" s="213"/>
      <c r="AD323" s="213"/>
      <c r="AE323" s="213"/>
      <c r="AF323" s="213"/>
      <c r="AG323" s="213" t="s">
        <v>159</v>
      </c>
      <c r="AH323" s="213"/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39" t="str">
        <f>C323</f>
        <v>Rozváděč regulace topení, vybavený dle PD prováděcí, jištění , hlavní vypínač , svodič přepětí, regulační prvek AMIT, svorkovnice včetně čidel TA,TVaj.</v>
      </c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">
      <c r="A324" s="220"/>
      <c r="B324" s="221"/>
      <c r="C324" s="248" t="s">
        <v>1143</v>
      </c>
      <c r="D324" s="241"/>
      <c r="E324" s="241"/>
      <c r="F324" s="241"/>
      <c r="G324" s="241"/>
      <c r="H324" s="223"/>
      <c r="I324" s="223"/>
      <c r="J324" s="223"/>
      <c r="K324" s="223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  <c r="X324" s="223"/>
      <c r="Y324" s="213"/>
      <c r="Z324" s="213"/>
      <c r="AA324" s="213"/>
      <c r="AB324" s="213"/>
      <c r="AC324" s="213"/>
      <c r="AD324" s="213"/>
      <c r="AE324" s="213"/>
      <c r="AF324" s="213"/>
      <c r="AG324" s="213" t="s">
        <v>159</v>
      </c>
      <c r="AH324" s="213"/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">
      <c r="A325" s="220"/>
      <c r="B325" s="221"/>
      <c r="C325" s="249"/>
      <c r="D325" s="243"/>
      <c r="E325" s="243"/>
      <c r="F325" s="243"/>
      <c r="G325" s="243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13"/>
      <c r="Z325" s="213"/>
      <c r="AA325" s="213"/>
      <c r="AB325" s="213"/>
      <c r="AC325" s="213"/>
      <c r="AD325" s="213"/>
      <c r="AE325" s="213"/>
      <c r="AF325" s="213"/>
      <c r="AG325" s="213" t="s">
        <v>163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">
      <c r="A326" s="232">
        <v>71</v>
      </c>
      <c r="B326" s="233" t="s">
        <v>1144</v>
      </c>
      <c r="C326" s="246" t="s">
        <v>1145</v>
      </c>
      <c r="D326" s="234" t="s">
        <v>250</v>
      </c>
      <c r="E326" s="235">
        <v>9</v>
      </c>
      <c r="F326" s="236"/>
      <c r="G326" s="237">
        <f>ROUND(E326*F326,2)</f>
        <v>0</v>
      </c>
      <c r="H326" s="236"/>
      <c r="I326" s="237">
        <f>ROUND(E326*H326,2)</f>
        <v>0</v>
      </c>
      <c r="J326" s="236"/>
      <c r="K326" s="237">
        <f>ROUND(E326*J326,2)</f>
        <v>0</v>
      </c>
      <c r="L326" s="237">
        <v>21</v>
      </c>
      <c r="M326" s="237">
        <f>G326*(1+L326/100)</f>
        <v>0</v>
      </c>
      <c r="N326" s="237">
        <v>7.6999999999999999E-2</v>
      </c>
      <c r="O326" s="237">
        <f>ROUND(E326*N326,2)</f>
        <v>0.69</v>
      </c>
      <c r="P326" s="237">
        <v>0</v>
      </c>
      <c r="Q326" s="237">
        <f>ROUND(E326*P326,2)</f>
        <v>0</v>
      </c>
      <c r="R326" s="237"/>
      <c r="S326" s="237" t="s">
        <v>185</v>
      </c>
      <c r="T326" s="238" t="s">
        <v>155</v>
      </c>
      <c r="U326" s="223">
        <v>0</v>
      </c>
      <c r="V326" s="223">
        <f>ROUND(E326*U326,2)</f>
        <v>0</v>
      </c>
      <c r="W326" s="223"/>
      <c r="X326" s="223" t="s">
        <v>318</v>
      </c>
      <c r="Y326" s="213"/>
      <c r="Z326" s="213"/>
      <c r="AA326" s="213"/>
      <c r="AB326" s="213"/>
      <c r="AC326" s="213"/>
      <c r="AD326" s="213"/>
      <c r="AE326" s="213"/>
      <c r="AF326" s="213"/>
      <c r="AG326" s="213" t="s">
        <v>1116</v>
      </c>
      <c r="AH326" s="213"/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">
      <c r="A327" s="220"/>
      <c r="B327" s="221"/>
      <c r="C327" s="247" t="s">
        <v>1146</v>
      </c>
      <c r="D327" s="240"/>
      <c r="E327" s="240"/>
      <c r="F327" s="240"/>
      <c r="G327" s="240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3"/>
      <c r="W327" s="223"/>
      <c r="X327" s="223"/>
      <c r="Y327" s="213"/>
      <c r="Z327" s="213"/>
      <c r="AA327" s="213"/>
      <c r="AB327" s="213"/>
      <c r="AC327" s="213"/>
      <c r="AD327" s="213"/>
      <c r="AE327" s="213"/>
      <c r="AF327" s="213"/>
      <c r="AG327" s="213" t="s">
        <v>159</v>
      </c>
      <c r="AH327" s="213"/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">
      <c r="A328" s="220"/>
      <c r="B328" s="221"/>
      <c r="C328" s="248" t="s">
        <v>1147</v>
      </c>
      <c r="D328" s="241"/>
      <c r="E328" s="241"/>
      <c r="F328" s="241"/>
      <c r="G328" s="241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13"/>
      <c r="Z328" s="213"/>
      <c r="AA328" s="213"/>
      <c r="AB328" s="213"/>
      <c r="AC328" s="213"/>
      <c r="AD328" s="213"/>
      <c r="AE328" s="213"/>
      <c r="AF328" s="213"/>
      <c r="AG328" s="213" t="s">
        <v>159</v>
      </c>
      <c r="AH328" s="213"/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">
      <c r="A329" s="220"/>
      <c r="B329" s="221"/>
      <c r="C329" s="248" t="s">
        <v>1148</v>
      </c>
      <c r="D329" s="241"/>
      <c r="E329" s="241"/>
      <c r="F329" s="241"/>
      <c r="G329" s="241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13"/>
      <c r="Z329" s="213"/>
      <c r="AA329" s="213"/>
      <c r="AB329" s="213"/>
      <c r="AC329" s="213"/>
      <c r="AD329" s="213"/>
      <c r="AE329" s="213"/>
      <c r="AF329" s="213"/>
      <c r="AG329" s="213" t="s">
        <v>159</v>
      </c>
      <c r="AH329" s="213"/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">
      <c r="A330" s="220"/>
      <c r="B330" s="221"/>
      <c r="C330" s="249"/>
      <c r="D330" s="243"/>
      <c r="E330" s="243"/>
      <c r="F330" s="243"/>
      <c r="G330" s="24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13"/>
      <c r="Z330" s="213"/>
      <c r="AA330" s="213"/>
      <c r="AB330" s="213"/>
      <c r="AC330" s="213"/>
      <c r="AD330" s="213"/>
      <c r="AE330" s="213"/>
      <c r="AF330" s="213"/>
      <c r="AG330" s="213" t="s">
        <v>163</v>
      </c>
      <c r="AH330" s="213"/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">
      <c r="A331" s="232">
        <v>72</v>
      </c>
      <c r="B331" s="233" t="s">
        <v>1149</v>
      </c>
      <c r="C331" s="246" t="s">
        <v>1150</v>
      </c>
      <c r="D331" s="234" t="s">
        <v>250</v>
      </c>
      <c r="E331" s="235">
        <v>1</v>
      </c>
      <c r="F331" s="236"/>
      <c r="G331" s="237">
        <f>ROUND(E331*F331,2)</f>
        <v>0</v>
      </c>
      <c r="H331" s="236"/>
      <c r="I331" s="237">
        <f>ROUND(E331*H331,2)</f>
        <v>0</v>
      </c>
      <c r="J331" s="236"/>
      <c r="K331" s="237">
        <f>ROUND(E331*J331,2)</f>
        <v>0</v>
      </c>
      <c r="L331" s="237">
        <v>21</v>
      </c>
      <c r="M331" s="237">
        <f>G331*(1+L331/100)</f>
        <v>0</v>
      </c>
      <c r="N331" s="237">
        <v>0.09</v>
      </c>
      <c r="O331" s="237">
        <f>ROUND(E331*N331,2)</f>
        <v>0.09</v>
      </c>
      <c r="P331" s="237">
        <v>0</v>
      </c>
      <c r="Q331" s="237">
        <f>ROUND(E331*P331,2)</f>
        <v>0</v>
      </c>
      <c r="R331" s="237"/>
      <c r="S331" s="237" t="s">
        <v>185</v>
      </c>
      <c r="T331" s="238" t="s">
        <v>155</v>
      </c>
      <c r="U331" s="223">
        <v>0</v>
      </c>
      <c r="V331" s="223">
        <f>ROUND(E331*U331,2)</f>
        <v>0</v>
      </c>
      <c r="W331" s="223"/>
      <c r="X331" s="223" t="s">
        <v>318</v>
      </c>
      <c r="Y331" s="213"/>
      <c r="Z331" s="213"/>
      <c r="AA331" s="213"/>
      <c r="AB331" s="213"/>
      <c r="AC331" s="213"/>
      <c r="AD331" s="213"/>
      <c r="AE331" s="213"/>
      <c r="AF331" s="213"/>
      <c r="AG331" s="213" t="s">
        <v>1116</v>
      </c>
      <c r="AH331" s="213"/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outlineLevel="1" x14ac:dyDescent="0.2">
      <c r="A332" s="220"/>
      <c r="B332" s="221"/>
      <c r="C332" s="247" t="s">
        <v>1151</v>
      </c>
      <c r="D332" s="240"/>
      <c r="E332" s="240"/>
      <c r="F332" s="240"/>
      <c r="G332" s="240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13"/>
      <c r="Z332" s="213"/>
      <c r="AA332" s="213"/>
      <c r="AB332" s="213"/>
      <c r="AC332" s="213"/>
      <c r="AD332" s="213"/>
      <c r="AE332" s="213"/>
      <c r="AF332" s="213"/>
      <c r="AG332" s="213" t="s">
        <v>159</v>
      </c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outlineLevel="1" x14ac:dyDescent="0.2">
      <c r="A333" s="220"/>
      <c r="B333" s="221"/>
      <c r="C333" s="249"/>
      <c r="D333" s="243"/>
      <c r="E333" s="243"/>
      <c r="F333" s="243"/>
      <c r="G333" s="243"/>
      <c r="H333" s="223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23"/>
      <c r="Y333" s="213"/>
      <c r="Z333" s="213"/>
      <c r="AA333" s="213"/>
      <c r="AB333" s="213"/>
      <c r="AC333" s="213"/>
      <c r="AD333" s="213"/>
      <c r="AE333" s="213"/>
      <c r="AF333" s="213"/>
      <c r="AG333" s="213" t="s">
        <v>163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outlineLevel="1" x14ac:dyDescent="0.2">
      <c r="A334" s="232">
        <v>73</v>
      </c>
      <c r="B334" s="233" t="s">
        <v>1152</v>
      </c>
      <c r="C334" s="246" t="s">
        <v>1153</v>
      </c>
      <c r="D334" s="234" t="s">
        <v>250</v>
      </c>
      <c r="E334" s="235">
        <v>1</v>
      </c>
      <c r="F334" s="236"/>
      <c r="G334" s="237">
        <f>ROUND(E334*F334,2)</f>
        <v>0</v>
      </c>
      <c r="H334" s="236"/>
      <c r="I334" s="237">
        <f>ROUND(E334*H334,2)</f>
        <v>0</v>
      </c>
      <c r="J334" s="236"/>
      <c r="K334" s="237">
        <f>ROUND(E334*J334,2)</f>
        <v>0</v>
      </c>
      <c r="L334" s="237">
        <v>21</v>
      </c>
      <c r="M334" s="237">
        <f>G334*(1+L334/100)</f>
        <v>0</v>
      </c>
      <c r="N334" s="237">
        <v>9.2999999999999999E-2</v>
      </c>
      <c r="O334" s="237">
        <f>ROUND(E334*N334,2)</f>
        <v>0.09</v>
      </c>
      <c r="P334" s="237">
        <v>0</v>
      </c>
      <c r="Q334" s="237">
        <f>ROUND(E334*P334,2)</f>
        <v>0</v>
      </c>
      <c r="R334" s="237"/>
      <c r="S334" s="237" t="s">
        <v>185</v>
      </c>
      <c r="T334" s="238" t="s">
        <v>155</v>
      </c>
      <c r="U334" s="223">
        <v>0</v>
      </c>
      <c r="V334" s="223">
        <f>ROUND(E334*U334,2)</f>
        <v>0</v>
      </c>
      <c r="W334" s="223"/>
      <c r="X334" s="223" t="s">
        <v>318</v>
      </c>
      <c r="Y334" s="213"/>
      <c r="Z334" s="213"/>
      <c r="AA334" s="213"/>
      <c r="AB334" s="213"/>
      <c r="AC334" s="213"/>
      <c r="AD334" s="213"/>
      <c r="AE334" s="213"/>
      <c r="AF334" s="213"/>
      <c r="AG334" s="213" t="s">
        <v>1116</v>
      </c>
      <c r="AH334" s="213"/>
      <c r="AI334" s="213"/>
      <c r="AJ334" s="213"/>
      <c r="AK334" s="213"/>
      <c r="AL334" s="213"/>
      <c r="AM334" s="213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3"/>
      <c r="AY334" s="213"/>
      <c r="AZ334" s="213"/>
      <c r="BA334" s="213"/>
      <c r="BB334" s="213"/>
      <c r="BC334" s="213"/>
      <c r="BD334" s="213"/>
      <c r="BE334" s="213"/>
      <c r="BF334" s="213"/>
      <c r="BG334" s="213"/>
      <c r="BH334" s="213"/>
    </row>
    <row r="335" spans="1:60" outlineLevel="1" x14ac:dyDescent="0.2">
      <c r="A335" s="220"/>
      <c r="B335" s="221"/>
      <c r="C335" s="247" t="s">
        <v>1154</v>
      </c>
      <c r="D335" s="240"/>
      <c r="E335" s="240"/>
      <c r="F335" s="240"/>
      <c r="G335" s="240"/>
      <c r="H335" s="223"/>
      <c r="I335" s="223"/>
      <c r="J335" s="223"/>
      <c r="K335" s="223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3"/>
      <c r="W335" s="223"/>
      <c r="X335" s="223"/>
      <c r="Y335" s="213"/>
      <c r="Z335" s="213"/>
      <c r="AA335" s="213"/>
      <c r="AB335" s="213"/>
      <c r="AC335" s="213"/>
      <c r="AD335" s="213"/>
      <c r="AE335" s="213"/>
      <c r="AF335" s="213"/>
      <c r="AG335" s="213" t="s">
        <v>159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">
      <c r="A336" s="220"/>
      <c r="B336" s="221"/>
      <c r="C336" s="249"/>
      <c r="D336" s="243"/>
      <c r="E336" s="243"/>
      <c r="F336" s="243"/>
      <c r="G336" s="243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13"/>
      <c r="Z336" s="213"/>
      <c r="AA336" s="213"/>
      <c r="AB336" s="213"/>
      <c r="AC336" s="213"/>
      <c r="AD336" s="213"/>
      <c r="AE336" s="213"/>
      <c r="AF336" s="213"/>
      <c r="AG336" s="213" t="s">
        <v>163</v>
      </c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">
      <c r="A337" s="232">
        <v>74</v>
      </c>
      <c r="B337" s="233" t="s">
        <v>1155</v>
      </c>
      <c r="C337" s="246" t="s">
        <v>1156</v>
      </c>
      <c r="D337" s="234" t="s">
        <v>250</v>
      </c>
      <c r="E337" s="235">
        <v>1</v>
      </c>
      <c r="F337" s="236"/>
      <c r="G337" s="237">
        <f>ROUND(E337*F337,2)</f>
        <v>0</v>
      </c>
      <c r="H337" s="236"/>
      <c r="I337" s="237">
        <f>ROUND(E337*H337,2)</f>
        <v>0</v>
      </c>
      <c r="J337" s="236"/>
      <c r="K337" s="237">
        <f>ROUND(E337*J337,2)</f>
        <v>0</v>
      </c>
      <c r="L337" s="237">
        <v>21</v>
      </c>
      <c r="M337" s="237">
        <f>G337*(1+L337/100)</f>
        <v>0</v>
      </c>
      <c r="N337" s="237">
        <v>0.1</v>
      </c>
      <c r="O337" s="237">
        <f>ROUND(E337*N337,2)</f>
        <v>0.1</v>
      </c>
      <c r="P337" s="237">
        <v>0</v>
      </c>
      <c r="Q337" s="237">
        <f>ROUND(E337*P337,2)</f>
        <v>0</v>
      </c>
      <c r="R337" s="237"/>
      <c r="S337" s="237" t="s">
        <v>185</v>
      </c>
      <c r="T337" s="238" t="s">
        <v>155</v>
      </c>
      <c r="U337" s="223">
        <v>0</v>
      </c>
      <c r="V337" s="223">
        <f>ROUND(E337*U337,2)</f>
        <v>0</v>
      </c>
      <c r="W337" s="223"/>
      <c r="X337" s="223" t="s">
        <v>318</v>
      </c>
      <c r="Y337" s="213"/>
      <c r="Z337" s="213"/>
      <c r="AA337" s="213"/>
      <c r="AB337" s="213"/>
      <c r="AC337" s="213"/>
      <c r="AD337" s="213"/>
      <c r="AE337" s="213"/>
      <c r="AF337" s="213"/>
      <c r="AG337" s="213" t="s">
        <v>1116</v>
      </c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">
      <c r="A338" s="220"/>
      <c r="B338" s="221"/>
      <c r="C338" s="247" t="s">
        <v>1157</v>
      </c>
      <c r="D338" s="240"/>
      <c r="E338" s="240"/>
      <c r="F338" s="240"/>
      <c r="G338" s="240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13"/>
      <c r="Z338" s="213"/>
      <c r="AA338" s="213"/>
      <c r="AB338" s="213"/>
      <c r="AC338" s="213"/>
      <c r="AD338" s="213"/>
      <c r="AE338" s="213"/>
      <c r="AF338" s="213"/>
      <c r="AG338" s="213" t="s">
        <v>159</v>
      </c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">
      <c r="A339" s="220"/>
      <c r="B339" s="221"/>
      <c r="C339" s="249"/>
      <c r="D339" s="243"/>
      <c r="E339" s="243"/>
      <c r="F339" s="243"/>
      <c r="G339" s="24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13"/>
      <c r="Z339" s="213"/>
      <c r="AA339" s="213"/>
      <c r="AB339" s="213"/>
      <c r="AC339" s="213"/>
      <c r="AD339" s="213"/>
      <c r="AE339" s="213"/>
      <c r="AF339" s="213"/>
      <c r="AG339" s="213" t="s">
        <v>163</v>
      </c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">
      <c r="A340" s="232">
        <v>75</v>
      </c>
      <c r="B340" s="233" t="s">
        <v>1110</v>
      </c>
      <c r="C340" s="246" t="s">
        <v>1158</v>
      </c>
      <c r="D340" s="234" t="s">
        <v>206</v>
      </c>
      <c r="E340" s="235">
        <v>2</v>
      </c>
      <c r="F340" s="236"/>
      <c r="G340" s="237">
        <f>ROUND(E340*F340,2)</f>
        <v>0</v>
      </c>
      <c r="H340" s="236"/>
      <c r="I340" s="237">
        <f>ROUND(E340*H340,2)</f>
        <v>0</v>
      </c>
      <c r="J340" s="236"/>
      <c r="K340" s="237">
        <f>ROUND(E340*J340,2)</f>
        <v>0</v>
      </c>
      <c r="L340" s="237">
        <v>21</v>
      </c>
      <c r="M340" s="237">
        <f>G340*(1+L340/100)</f>
        <v>0</v>
      </c>
      <c r="N340" s="237">
        <v>0</v>
      </c>
      <c r="O340" s="237">
        <f>ROUND(E340*N340,2)</f>
        <v>0</v>
      </c>
      <c r="P340" s="237">
        <v>0</v>
      </c>
      <c r="Q340" s="237">
        <f>ROUND(E340*P340,2)</f>
        <v>0</v>
      </c>
      <c r="R340" s="237"/>
      <c r="S340" s="237" t="s">
        <v>185</v>
      </c>
      <c r="T340" s="238" t="s">
        <v>155</v>
      </c>
      <c r="U340" s="223">
        <v>0</v>
      </c>
      <c r="V340" s="223">
        <f>ROUND(E340*U340,2)</f>
        <v>0</v>
      </c>
      <c r="W340" s="223"/>
      <c r="X340" s="223" t="s">
        <v>1159</v>
      </c>
      <c r="Y340" s="213"/>
      <c r="Z340" s="213"/>
      <c r="AA340" s="213"/>
      <c r="AB340" s="213"/>
      <c r="AC340" s="213"/>
      <c r="AD340" s="213"/>
      <c r="AE340" s="213"/>
      <c r="AF340" s="213"/>
      <c r="AG340" s="213" t="s">
        <v>1160</v>
      </c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">
      <c r="A341" s="220"/>
      <c r="B341" s="221"/>
      <c r="C341" s="257" t="s">
        <v>66</v>
      </c>
      <c r="D341" s="253"/>
      <c r="E341" s="254">
        <v>2</v>
      </c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13"/>
      <c r="Z341" s="213"/>
      <c r="AA341" s="213"/>
      <c r="AB341" s="213"/>
      <c r="AC341" s="213"/>
      <c r="AD341" s="213"/>
      <c r="AE341" s="213"/>
      <c r="AF341" s="213"/>
      <c r="AG341" s="213" t="s">
        <v>209</v>
      </c>
      <c r="AH341" s="213">
        <v>0</v>
      </c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">
      <c r="A342" s="220"/>
      <c r="B342" s="221"/>
      <c r="C342" s="249"/>
      <c r="D342" s="243"/>
      <c r="E342" s="243"/>
      <c r="F342" s="243"/>
      <c r="G342" s="24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13"/>
      <c r="Z342" s="213"/>
      <c r="AA342" s="213"/>
      <c r="AB342" s="213"/>
      <c r="AC342" s="213"/>
      <c r="AD342" s="213"/>
      <c r="AE342" s="213"/>
      <c r="AF342" s="213"/>
      <c r="AG342" s="213" t="s">
        <v>163</v>
      </c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x14ac:dyDescent="0.2">
      <c r="A343" s="226" t="s">
        <v>149</v>
      </c>
      <c r="B343" s="227" t="s">
        <v>115</v>
      </c>
      <c r="C343" s="245" t="s">
        <v>116</v>
      </c>
      <c r="D343" s="228"/>
      <c r="E343" s="229"/>
      <c r="F343" s="230"/>
      <c r="G343" s="230">
        <f>SUMIF(AG344:AG346,"&lt;&gt;NOR",G344:G346)</f>
        <v>0</v>
      </c>
      <c r="H343" s="230"/>
      <c r="I343" s="230">
        <f>SUM(I344:I346)</f>
        <v>0</v>
      </c>
      <c r="J343" s="230"/>
      <c r="K343" s="230">
        <f>SUM(K344:K346)</f>
        <v>0</v>
      </c>
      <c r="L343" s="230"/>
      <c r="M343" s="230">
        <f>SUM(M344:M346)</f>
        <v>0</v>
      </c>
      <c r="N343" s="230"/>
      <c r="O343" s="230">
        <f>SUM(O344:O346)</f>
        <v>0</v>
      </c>
      <c r="P343" s="230"/>
      <c r="Q343" s="230">
        <f>SUM(Q344:Q346)</f>
        <v>0</v>
      </c>
      <c r="R343" s="230"/>
      <c r="S343" s="230"/>
      <c r="T343" s="231"/>
      <c r="U343" s="225"/>
      <c r="V343" s="225">
        <f>SUM(V344:V346)</f>
        <v>0.36</v>
      </c>
      <c r="W343" s="225"/>
      <c r="X343" s="225"/>
      <c r="AG343" t="s">
        <v>150</v>
      </c>
    </row>
    <row r="344" spans="1:60" outlineLevel="1" x14ac:dyDescent="0.2">
      <c r="A344" s="232">
        <v>76</v>
      </c>
      <c r="B344" s="233" t="s">
        <v>1161</v>
      </c>
      <c r="C344" s="246" t="s">
        <v>1162</v>
      </c>
      <c r="D344" s="234" t="s">
        <v>250</v>
      </c>
      <c r="E344" s="235">
        <v>12</v>
      </c>
      <c r="F344" s="236"/>
      <c r="G344" s="237">
        <f>ROUND(E344*F344,2)</f>
        <v>0</v>
      </c>
      <c r="H344" s="236"/>
      <c r="I344" s="237">
        <f>ROUND(E344*H344,2)</f>
        <v>0</v>
      </c>
      <c r="J344" s="236"/>
      <c r="K344" s="237">
        <f>ROUND(E344*J344,2)</f>
        <v>0</v>
      </c>
      <c r="L344" s="237">
        <v>21</v>
      </c>
      <c r="M344" s="237">
        <f>G344*(1+L344/100)</f>
        <v>0</v>
      </c>
      <c r="N344" s="237">
        <v>0</v>
      </c>
      <c r="O344" s="237">
        <f>ROUND(E344*N344,2)</f>
        <v>0</v>
      </c>
      <c r="P344" s="237">
        <v>0</v>
      </c>
      <c r="Q344" s="237">
        <f>ROUND(E344*P344,2)</f>
        <v>0</v>
      </c>
      <c r="R344" s="237"/>
      <c r="S344" s="237" t="s">
        <v>185</v>
      </c>
      <c r="T344" s="238" t="s">
        <v>155</v>
      </c>
      <c r="U344" s="223">
        <v>0.03</v>
      </c>
      <c r="V344" s="223">
        <f>ROUND(E344*U344,2)</f>
        <v>0.36</v>
      </c>
      <c r="W344" s="223"/>
      <c r="X344" s="223" t="s">
        <v>186</v>
      </c>
      <c r="Y344" s="213"/>
      <c r="Z344" s="213"/>
      <c r="AA344" s="213"/>
      <c r="AB344" s="213"/>
      <c r="AC344" s="213"/>
      <c r="AD344" s="213"/>
      <c r="AE344" s="213"/>
      <c r="AF344" s="213"/>
      <c r="AG344" s="213" t="s">
        <v>911</v>
      </c>
      <c r="AH344" s="213"/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">
      <c r="A345" s="220"/>
      <c r="B345" s="221"/>
      <c r="C345" s="247" t="s">
        <v>1163</v>
      </c>
      <c r="D345" s="240"/>
      <c r="E345" s="240"/>
      <c r="F345" s="240"/>
      <c r="G345" s="240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13"/>
      <c r="Z345" s="213"/>
      <c r="AA345" s="213"/>
      <c r="AB345" s="213"/>
      <c r="AC345" s="213"/>
      <c r="AD345" s="213"/>
      <c r="AE345" s="213"/>
      <c r="AF345" s="213"/>
      <c r="AG345" s="213" t="s">
        <v>159</v>
      </c>
      <c r="AH345" s="213"/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">
      <c r="A346" s="220"/>
      <c r="B346" s="221"/>
      <c r="C346" s="249"/>
      <c r="D346" s="243"/>
      <c r="E346" s="243"/>
      <c r="F346" s="243"/>
      <c r="G346" s="24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13"/>
      <c r="Z346" s="213"/>
      <c r="AA346" s="213"/>
      <c r="AB346" s="213"/>
      <c r="AC346" s="213"/>
      <c r="AD346" s="213"/>
      <c r="AE346" s="213"/>
      <c r="AF346" s="213"/>
      <c r="AG346" s="213" t="s">
        <v>163</v>
      </c>
      <c r="AH346" s="213"/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x14ac:dyDescent="0.2">
      <c r="A347" s="226" t="s">
        <v>149</v>
      </c>
      <c r="B347" s="227" t="s">
        <v>118</v>
      </c>
      <c r="C347" s="245" t="s">
        <v>119</v>
      </c>
      <c r="D347" s="228"/>
      <c r="E347" s="229"/>
      <c r="F347" s="230"/>
      <c r="G347" s="230">
        <f>SUMIF(AG348:AG366,"&lt;&gt;NOR",G348:G366)</f>
        <v>0</v>
      </c>
      <c r="H347" s="230"/>
      <c r="I347" s="230">
        <f>SUM(I348:I366)</f>
        <v>0</v>
      </c>
      <c r="J347" s="230"/>
      <c r="K347" s="230">
        <f>SUM(K348:K366)</f>
        <v>0</v>
      </c>
      <c r="L347" s="230"/>
      <c r="M347" s="230">
        <f>SUM(M348:M366)</f>
        <v>0</v>
      </c>
      <c r="N347" s="230"/>
      <c r="O347" s="230">
        <f>SUM(O348:O366)</f>
        <v>0</v>
      </c>
      <c r="P347" s="230"/>
      <c r="Q347" s="230">
        <f>SUM(Q348:Q366)</f>
        <v>0</v>
      </c>
      <c r="R347" s="230"/>
      <c r="S347" s="230"/>
      <c r="T347" s="231"/>
      <c r="U347" s="225"/>
      <c r="V347" s="225">
        <f>SUM(V348:V366)</f>
        <v>71.3</v>
      </c>
      <c r="W347" s="225"/>
      <c r="X347" s="225"/>
      <c r="AG347" t="s">
        <v>150</v>
      </c>
    </row>
    <row r="348" spans="1:60" outlineLevel="1" x14ac:dyDescent="0.2">
      <c r="A348" s="232">
        <v>77</v>
      </c>
      <c r="B348" s="233" t="s">
        <v>1164</v>
      </c>
      <c r="C348" s="246" t="s">
        <v>1165</v>
      </c>
      <c r="D348" s="234" t="s">
        <v>229</v>
      </c>
      <c r="E348" s="235">
        <v>3</v>
      </c>
      <c r="F348" s="236"/>
      <c r="G348" s="237">
        <f>ROUND(E348*F348,2)</f>
        <v>0</v>
      </c>
      <c r="H348" s="236"/>
      <c r="I348" s="237">
        <f>ROUND(E348*H348,2)</f>
        <v>0</v>
      </c>
      <c r="J348" s="236"/>
      <c r="K348" s="237">
        <f>ROUND(E348*J348,2)</f>
        <v>0</v>
      </c>
      <c r="L348" s="237">
        <v>21</v>
      </c>
      <c r="M348" s="237">
        <f>G348*(1+L348/100)</f>
        <v>0</v>
      </c>
      <c r="N348" s="237">
        <v>0</v>
      </c>
      <c r="O348" s="237">
        <f>ROUND(E348*N348,2)</f>
        <v>0</v>
      </c>
      <c r="P348" s="237">
        <v>0</v>
      </c>
      <c r="Q348" s="237">
        <f>ROUND(E348*P348,2)</f>
        <v>0</v>
      </c>
      <c r="R348" s="237"/>
      <c r="S348" s="237" t="s">
        <v>185</v>
      </c>
      <c r="T348" s="238" t="s">
        <v>154</v>
      </c>
      <c r="U348" s="223">
        <v>0</v>
      </c>
      <c r="V348" s="223">
        <f>ROUND(E348*U348,2)</f>
        <v>0</v>
      </c>
      <c r="W348" s="223"/>
      <c r="X348" s="223" t="s">
        <v>186</v>
      </c>
      <c r="Y348" s="213"/>
      <c r="Z348" s="213"/>
      <c r="AA348" s="213"/>
      <c r="AB348" s="213"/>
      <c r="AC348" s="213"/>
      <c r="AD348" s="213"/>
      <c r="AE348" s="213"/>
      <c r="AF348" s="213"/>
      <c r="AG348" s="213" t="s">
        <v>325</v>
      </c>
      <c r="AH348" s="213"/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">
      <c r="A349" s="220"/>
      <c r="B349" s="221"/>
      <c r="C349" s="259"/>
      <c r="D349" s="256"/>
      <c r="E349" s="256"/>
      <c r="F349" s="256"/>
      <c r="G349" s="256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13"/>
      <c r="Z349" s="213"/>
      <c r="AA349" s="213"/>
      <c r="AB349" s="213"/>
      <c r="AC349" s="213"/>
      <c r="AD349" s="213"/>
      <c r="AE349" s="213"/>
      <c r="AF349" s="213"/>
      <c r="AG349" s="213" t="s">
        <v>163</v>
      </c>
      <c r="AH349" s="213"/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ht="22.5" outlineLevel="1" x14ac:dyDescent="0.2">
      <c r="A350" s="232">
        <v>78</v>
      </c>
      <c r="B350" s="233" t="s">
        <v>235</v>
      </c>
      <c r="C350" s="246" t="s">
        <v>236</v>
      </c>
      <c r="D350" s="234" t="s">
        <v>229</v>
      </c>
      <c r="E350" s="235">
        <v>12.53</v>
      </c>
      <c r="F350" s="236"/>
      <c r="G350" s="237">
        <f>ROUND(E350*F350,2)</f>
        <v>0</v>
      </c>
      <c r="H350" s="236"/>
      <c r="I350" s="237">
        <f>ROUND(E350*H350,2)</f>
        <v>0</v>
      </c>
      <c r="J350" s="236"/>
      <c r="K350" s="237">
        <f>ROUND(E350*J350,2)</f>
        <v>0</v>
      </c>
      <c r="L350" s="237">
        <v>21</v>
      </c>
      <c r="M350" s="237">
        <f>G350*(1+L350/100)</f>
        <v>0</v>
      </c>
      <c r="N350" s="237">
        <v>0</v>
      </c>
      <c r="O350" s="237">
        <f>ROUND(E350*N350,2)</f>
        <v>0</v>
      </c>
      <c r="P350" s="237">
        <v>0</v>
      </c>
      <c r="Q350" s="237">
        <f>ROUND(E350*P350,2)</f>
        <v>0</v>
      </c>
      <c r="R350" s="237" t="s">
        <v>221</v>
      </c>
      <c r="S350" s="237" t="s">
        <v>154</v>
      </c>
      <c r="T350" s="238" t="s">
        <v>154</v>
      </c>
      <c r="U350" s="223">
        <v>0.93300000000000005</v>
      </c>
      <c r="V350" s="223">
        <f>ROUND(E350*U350,2)</f>
        <v>11.69</v>
      </c>
      <c r="W350" s="223"/>
      <c r="X350" s="223" t="s">
        <v>231</v>
      </c>
      <c r="Y350" s="213"/>
      <c r="Z350" s="213"/>
      <c r="AA350" s="213"/>
      <c r="AB350" s="213"/>
      <c r="AC350" s="213"/>
      <c r="AD350" s="213"/>
      <c r="AE350" s="213"/>
      <c r="AF350" s="213"/>
      <c r="AG350" s="213" t="s">
        <v>232</v>
      </c>
      <c r="AH350" s="213"/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">
      <c r="A351" s="220"/>
      <c r="B351" s="221"/>
      <c r="C351" s="259"/>
      <c r="D351" s="256"/>
      <c r="E351" s="256"/>
      <c r="F351" s="256"/>
      <c r="G351" s="256"/>
      <c r="H351" s="223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13"/>
      <c r="Z351" s="213"/>
      <c r="AA351" s="213"/>
      <c r="AB351" s="213"/>
      <c r="AC351" s="213"/>
      <c r="AD351" s="213"/>
      <c r="AE351" s="213"/>
      <c r="AF351" s="213"/>
      <c r="AG351" s="213" t="s">
        <v>163</v>
      </c>
      <c r="AH351" s="213"/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">
      <c r="A352" s="232">
        <v>79</v>
      </c>
      <c r="B352" s="233" t="s">
        <v>612</v>
      </c>
      <c r="C352" s="246" t="s">
        <v>613</v>
      </c>
      <c r="D352" s="234" t="s">
        <v>229</v>
      </c>
      <c r="E352" s="235">
        <v>25.06</v>
      </c>
      <c r="F352" s="236"/>
      <c r="G352" s="237">
        <f>ROUND(E352*F352,2)</f>
        <v>0</v>
      </c>
      <c r="H352" s="236"/>
      <c r="I352" s="237">
        <f>ROUND(E352*H352,2)</f>
        <v>0</v>
      </c>
      <c r="J352" s="236"/>
      <c r="K352" s="237">
        <f>ROUND(E352*J352,2)</f>
        <v>0</v>
      </c>
      <c r="L352" s="237">
        <v>21</v>
      </c>
      <c r="M352" s="237">
        <f>G352*(1+L352/100)</f>
        <v>0</v>
      </c>
      <c r="N352" s="237">
        <v>0</v>
      </c>
      <c r="O352" s="237">
        <f>ROUND(E352*N352,2)</f>
        <v>0</v>
      </c>
      <c r="P352" s="237">
        <v>0</v>
      </c>
      <c r="Q352" s="237">
        <f>ROUND(E352*P352,2)</f>
        <v>0</v>
      </c>
      <c r="R352" s="237" t="s">
        <v>221</v>
      </c>
      <c r="S352" s="237" t="s">
        <v>154</v>
      </c>
      <c r="T352" s="238" t="s">
        <v>154</v>
      </c>
      <c r="U352" s="223">
        <v>0.65300000000000002</v>
      </c>
      <c r="V352" s="223">
        <f>ROUND(E352*U352,2)</f>
        <v>16.36</v>
      </c>
      <c r="W352" s="223"/>
      <c r="X352" s="223" t="s">
        <v>231</v>
      </c>
      <c r="Y352" s="213"/>
      <c r="Z352" s="213"/>
      <c r="AA352" s="213"/>
      <c r="AB352" s="213"/>
      <c r="AC352" s="213"/>
      <c r="AD352" s="213"/>
      <c r="AE352" s="213"/>
      <c r="AF352" s="213"/>
      <c r="AG352" s="213" t="s">
        <v>232</v>
      </c>
      <c r="AH352" s="213"/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">
      <c r="A353" s="220"/>
      <c r="B353" s="221"/>
      <c r="C353" s="259"/>
      <c r="D353" s="256"/>
      <c r="E353" s="256"/>
      <c r="F353" s="256"/>
      <c r="G353" s="256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13"/>
      <c r="Z353" s="213"/>
      <c r="AA353" s="213"/>
      <c r="AB353" s="213"/>
      <c r="AC353" s="213"/>
      <c r="AD353" s="213"/>
      <c r="AE353" s="213"/>
      <c r="AF353" s="213"/>
      <c r="AG353" s="213" t="s">
        <v>163</v>
      </c>
      <c r="AH353" s="213"/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ht="22.5" outlineLevel="1" x14ac:dyDescent="0.2">
      <c r="A354" s="232">
        <v>80</v>
      </c>
      <c r="B354" s="233" t="s">
        <v>1166</v>
      </c>
      <c r="C354" s="246" t="s">
        <v>1167</v>
      </c>
      <c r="D354" s="234" t="s">
        <v>229</v>
      </c>
      <c r="E354" s="235">
        <v>12.53</v>
      </c>
      <c r="F354" s="236"/>
      <c r="G354" s="237">
        <f>ROUND(E354*F354,2)</f>
        <v>0</v>
      </c>
      <c r="H354" s="236"/>
      <c r="I354" s="237">
        <f>ROUND(E354*H354,2)</f>
        <v>0</v>
      </c>
      <c r="J354" s="236"/>
      <c r="K354" s="237">
        <f>ROUND(E354*J354,2)</f>
        <v>0</v>
      </c>
      <c r="L354" s="237">
        <v>21</v>
      </c>
      <c r="M354" s="237">
        <f>G354*(1+L354/100)</f>
        <v>0</v>
      </c>
      <c r="N354" s="237">
        <v>0</v>
      </c>
      <c r="O354" s="237">
        <f>ROUND(E354*N354,2)</f>
        <v>0</v>
      </c>
      <c r="P354" s="237">
        <v>0</v>
      </c>
      <c r="Q354" s="237">
        <f>ROUND(E354*P354,2)</f>
        <v>0</v>
      </c>
      <c r="R354" s="237" t="s">
        <v>1168</v>
      </c>
      <c r="S354" s="237" t="s">
        <v>154</v>
      </c>
      <c r="T354" s="238" t="s">
        <v>154</v>
      </c>
      <c r="U354" s="223">
        <v>1.1399999999999999</v>
      </c>
      <c r="V354" s="223">
        <f>ROUND(E354*U354,2)</f>
        <v>14.28</v>
      </c>
      <c r="W354" s="223"/>
      <c r="X354" s="223" t="s">
        <v>231</v>
      </c>
      <c r="Y354" s="213"/>
      <c r="Z354" s="213"/>
      <c r="AA354" s="213"/>
      <c r="AB354" s="213"/>
      <c r="AC354" s="213"/>
      <c r="AD354" s="213"/>
      <c r="AE354" s="213"/>
      <c r="AF354" s="213"/>
      <c r="AG354" s="213" t="s">
        <v>232</v>
      </c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ht="22.5" outlineLevel="1" x14ac:dyDescent="0.2">
      <c r="A355" s="220"/>
      <c r="B355" s="221"/>
      <c r="C355" s="258" t="s">
        <v>1169</v>
      </c>
      <c r="D355" s="255"/>
      <c r="E355" s="255"/>
      <c r="F355" s="255"/>
      <c r="G355" s="255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13"/>
      <c r="Z355" s="213"/>
      <c r="AA355" s="213"/>
      <c r="AB355" s="213"/>
      <c r="AC355" s="213"/>
      <c r="AD355" s="213"/>
      <c r="AE355" s="213"/>
      <c r="AF355" s="213"/>
      <c r="AG355" s="213" t="s">
        <v>234</v>
      </c>
      <c r="AH355" s="213"/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39" t="str">
        <f>C355</f>
        <v>vybouraných hmot se složením a hrubým urovnáním nebo přeložením na jiný dopravní prostředek, nebo nakládání na dopravní prostředek pro vodorovnou dopravu,</v>
      </c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">
      <c r="A356" s="220"/>
      <c r="B356" s="221"/>
      <c r="C356" s="249"/>
      <c r="D356" s="243"/>
      <c r="E356" s="243"/>
      <c r="F356" s="243"/>
      <c r="G356" s="24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13"/>
      <c r="Z356" s="213"/>
      <c r="AA356" s="213"/>
      <c r="AB356" s="213"/>
      <c r="AC356" s="213"/>
      <c r="AD356" s="213"/>
      <c r="AE356" s="213"/>
      <c r="AF356" s="213"/>
      <c r="AG356" s="213" t="s">
        <v>163</v>
      </c>
      <c r="AH356" s="213"/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">
      <c r="A357" s="232">
        <v>81</v>
      </c>
      <c r="B357" s="233" t="s">
        <v>237</v>
      </c>
      <c r="C357" s="246" t="s">
        <v>238</v>
      </c>
      <c r="D357" s="234" t="s">
        <v>229</v>
      </c>
      <c r="E357" s="235">
        <v>12.53</v>
      </c>
      <c r="F357" s="236"/>
      <c r="G357" s="237">
        <f>ROUND(E357*F357,2)</f>
        <v>0</v>
      </c>
      <c r="H357" s="236"/>
      <c r="I357" s="237">
        <f>ROUND(E357*H357,2)</f>
        <v>0</v>
      </c>
      <c r="J357" s="236"/>
      <c r="K357" s="237">
        <f>ROUND(E357*J357,2)</f>
        <v>0</v>
      </c>
      <c r="L357" s="237">
        <v>21</v>
      </c>
      <c r="M357" s="237">
        <f>G357*(1+L357/100)</f>
        <v>0</v>
      </c>
      <c r="N357" s="237">
        <v>0</v>
      </c>
      <c r="O357" s="237">
        <f>ROUND(E357*N357,2)</f>
        <v>0</v>
      </c>
      <c r="P357" s="237">
        <v>0</v>
      </c>
      <c r="Q357" s="237">
        <f>ROUND(E357*P357,2)</f>
        <v>0</v>
      </c>
      <c r="R357" s="237" t="s">
        <v>221</v>
      </c>
      <c r="S357" s="237" t="s">
        <v>154</v>
      </c>
      <c r="T357" s="238" t="s">
        <v>154</v>
      </c>
      <c r="U357" s="223">
        <v>0.49</v>
      </c>
      <c r="V357" s="223">
        <f>ROUND(E357*U357,2)</f>
        <v>6.14</v>
      </c>
      <c r="W357" s="223"/>
      <c r="X357" s="223" t="s">
        <v>231</v>
      </c>
      <c r="Y357" s="213"/>
      <c r="Z357" s="213"/>
      <c r="AA357" s="213"/>
      <c r="AB357" s="213"/>
      <c r="AC357" s="213"/>
      <c r="AD357" s="213"/>
      <c r="AE357" s="213"/>
      <c r="AF357" s="213"/>
      <c r="AG357" s="213" t="s">
        <v>232</v>
      </c>
      <c r="AH357" s="213"/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">
      <c r="A358" s="220"/>
      <c r="B358" s="221"/>
      <c r="C358" s="259"/>
      <c r="D358" s="256"/>
      <c r="E358" s="256"/>
      <c r="F358" s="256"/>
      <c r="G358" s="256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13"/>
      <c r="Z358" s="213"/>
      <c r="AA358" s="213"/>
      <c r="AB358" s="213"/>
      <c r="AC358" s="213"/>
      <c r="AD358" s="213"/>
      <c r="AE358" s="213"/>
      <c r="AF358" s="213"/>
      <c r="AG358" s="213" t="s">
        <v>163</v>
      </c>
      <c r="AH358" s="213"/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">
      <c r="A359" s="232">
        <v>82</v>
      </c>
      <c r="B359" s="233" t="s">
        <v>240</v>
      </c>
      <c r="C359" s="246" t="s">
        <v>241</v>
      </c>
      <c r="D359" s="234" t="s">
        <v>229</v>
      </c>
      <c r="E359" s="235">
        <v>238.07</v>
      </c>
      <c r="F359" s="236"/>
      <c r="G359" s="237">
        <f>ROUND(E359*F359,2)</f>
        <v>0</v>
      </c>
      <c r="H359" s="236"/>
      <c r="I359" s="237">
        <f>ROUND(E359*H359,2)</f>
        <v>0</v>
      </c>
      <c r="J359" s="236"/>
      <c r="K359" s="237">
        <f>ROUND(E359*J359,2)</f>
        <v>0</v>
      </c>
      <c r="L359" s="237">
        <v>21</v>
      </c>
      <c r="M359" s="237">
        <f>G359*(1+L359/100)</f>
        <v>0</v>
      </c>
      <c r="N359" s="237">
        <v>0</v>
      </c>
      <c r="O359" s="237">
        <f>ROUND(E359*N359,2)</f>
        <v>0</v>
      </c>
      <c r="P359" s="237">
        <v>0</v>
      </c>
      <c r="Q359" s="237">
        <f>ROUND(E359*P359,2)</f>
        <v>0</v>
      </c>
      <c r="R359" s="237" t="s">
        <v>221</v>
      </c>
      <c r="S359" s="237" t="s">
        <v>154</v>
      </c>
      <c r="T359" s="238" t="s">
        <v>154</v>
      </c>
      <c r="U359" s="223">
        <v>0</v>
      </c>
      <c r="V359" s="223">
        <f>ROUND(E359*U359,2)</f>
        <v>0</v>
      </c>
      <c r="W359" s="223"/>
      <c r="X359" s="223" t="s">
        <v>231</v>
      </c>
      <c r="Y359" s="213"/>
      <c r="Z359" s="213"/>
      <c r="AA359" s="213"/>
      <c r="AB359" s="213"/>
      <c r="AC359" s="213"/>
      <c r="AD359" s="213"/>
      <c r="AE359" s="213"/>
      <c r="AF359" s="213"/>
      <c r="AG359" s="213" t="s">
        <v>232</v>
      </c>
      <c r="AH359" s="213"/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outlineLevel="1" x14ac:dyDescent="0.2">
      <c r="A360" s="220"/>
      <c r="B360" s="221"/>
      <c r="C360" s="259"/>
      <c r="D360" s="256"/>
      <c r="E360" s="256"/>
      <c r="F360" s="256"/>
      <c r="G360" s="256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13"/>
      <c r="Z360" s="213"/>
      <c r="AA360" s="213"/>
      <c r="AB360" s="213"/>
      <c r="AC360" s="213"/>
      <c r="AD360" s="213"/>
      <c r="AE360" s="213"/>
      <c r="AF360" s="213"/>
      <c r="AG360" s="213" t="s">
        <v>163</v>
      </c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">
      <c r="A361" s="232">
        <v>83</v>
      </c>
      <c r="B361" s="233" t="s">
        <v>242</v>
      </c>
      <c r="C361" s="246" t="s">
        <v>243</v>
      </c>
      <c r="D361" s="234" t="s">
        <v>229</v>
      </c>
      <c r="E361" s="235">
        <v>12.53</v>
      </c>
      <c r="F361" s="236"/>
      <c r="G361" s="237">
        <f>ROUND(E361*F361,2)</f>
        <v>0</v>
      </c>
      <c r="H361" s="236"/>
      <c r="I361" s="237">
        <f>ROUND(E361*H361,2)</f>
        <v>0</v>
      </c>
      <c r="J361" s="236"/>
      <c r="K361" s="237">
        <f>ROUND(E361*J361,2)</f>
        <v>0</v>
      </c>
      <c r="L361" s="237">
        <v>21</v>
      </c>
      <c r="M361" s="237">
        <f>G361*(1+L361/100)</f>
        <v>0</v>
      </c>
      <c r="N361" s="237">
        <v>0</v>
      </c>
      <c r="O361" s="237">
        <f>ROUND(E361*N361,2)</f>
        <v>0</v>
      </c>
      <c r="P361" s="237">
        <v>0</v>
      </c>
      <c r="Q361" s="237">
        <f>ROUND(E361*P361,2)</f>
        <v>0</v>
      </c>
      <c r="R361" s="237" t="s">
        <v>221</v>
      </c>
      <c r="S361" s="237" t="s">
        <v>154</v>
      </c>
      <c r="T361" s="238" t="s">
        <v>154</v>
      </c>
      <c r="U361" s="223">
        <v>0.94199999999999995</v>
      </c>
      <c r="V361" s="223">
        <f>ROUND(E361*U361,2)</f>
        <v>11.8</v>
      </c>
      <c r="W361" s="223"/>
      <c r="X361" s="223" t="s">
        <v>231</v>
      </c>
      <c r="Y361" s="213"/>
      <c r="Z361" s="213"/>
      <c r="AA361" s="213"/>
      <c r="AB361" s="213"/>
      <c r="AC361" s="213"/>
      <c r="AD361" s="213"/>
      <c r="AE361" s="213"/>
      <c r="AF361" s="213"/>
      <c r="AG361" s="213" t="s">
        <v>232</v>
      </c>
      <c r="AH361" s="213"/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">
      <c r="A362" s="220"/>
      <c r="B362" s="221"/>
      <c r="C362" s="259"/>
      <c r="D362" s="256"/>
      <c r="E362" s="256"/>
      <c r="F362" s="256"/>
      <c r="G362" s="256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13"/>
      <c r="Z362" s="213"/>
      <c r="AA362" s="213"/>
      <c r="AB362" s="213"/>
      <c r="AC362" s="213"/>
      <c r="AD362" s="213"/>
      <c r="AE362" s="213"/>
      <c r="AF362" s="213"/>
      <c r="AG362" s="213" t="s">
        <v>163</v>
      </c>
      <c r="AH362" s="213"/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ht="22.5" outlineLevel="1" x14ac:dyDescent="0.2">
      <c r="A363" s="232">
        <v>84</v>
      </c>
      <c r="B363" s="233" t="s">
        <v>244</v>
      </c>
      <c r="C363" s="246" t="s">
        <v>245</v>
      </c>
      <c r="D363" s="234" t="s">
        <v>229</v>
      </c>
      <c r="E363" s="235">
        <v>100.24</v>
      </c>
      <c r="F363" s="236"/>
      <c r="G363" s="237">
        <f>ROUND(E363*F363,2)</f>
        <v>0</v>
      </c>
      <c r="H363" s="236"/>
      <c r="I363" s="237">
        <f>ROUND(E363*H363,2)</f>
        <v>0</v>
      </c>
      <c r="J363" s="236"/>
      <c r="K363" s="237">
        <f>ROUND(E363*J363,2)</f>
        <v>0</v>
      </c>
      <c r="L363" s="237">
        <v>21</v>
      </c>
      <c r="M363" s="237">
        <f>G363*(1+L363/100)</f>
        <v>0</v>
      </c>
      <c r="N363" s="237">
        <v>0</v>
      </c>
      <c r="O363" s="237">
        <f>ROUND(E363*N363,2)</f>
        <v>0</v>
      </c>
      <c r="P363" s="237">
        <v>0</v>
      </c>
      <c r="Q363" s="237">
        <f>ROUND(E363*P363,2)</f>
        <v>0</v>
      </c>
      <c r="R363" s="237" t="s">
        <v>221</v>
      </c>
      <c r="S363" s="237" t="s">
        <v>154</v>
      </c>
      <c r="T363" s="238" t="s">
        <v>154</v>
      </c>
      <c r="U363" s="223">
        <v>0.11</v>
      </c>
      <c r="V363" s="223">
        <f>ROUND(E363*U363,2)</f>
        <v>11.03</v>
      </c>
      <c r="W363" s="223"/>
      <c r="X363" s="223" t="s">
        <v>231</v>
      </c>
      <c r="Y363" s="213"/>
      <c r="Z363" s="213"/>
      <c r="AA363" s="213"/>
      <c r="AB363" s="213"/>
      <c r="AC363" s="213"/>
      <c r="AD363" s="213"/>
      <c r="AE363" s="213"/>
      <c r="AF363" s="213"/>
      <c r="AG363" s="213" t="s">
        <v>232</v>
      </c>
      <c r="AH363" s="213"/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outlineLevel="1" x14ac:dyDescent="0.2">
      <c r="A364" s="220"/>
      <c r="B364" s="221"/>
      <c r="C364" s="259"/>
      <c r="D364" s="256"/>
      <c r="E364" s="256"/>
      <c r="F364" s="256"/>
      <c r="G364" s="256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13"/>
      <c r="Z364" s="213"/>
      <c r="AA364" s="213"/>
      <c r="AB364" s="213"/>
      <c r="AC364" s="213"/>
      <c r="AD364" s="213"/>
      <c r="AE364" s="213"/>
      <c r="AF364" s="213"/>
      <c r="AG364" s="213" t="s">
        <v>163</v>
      </c>
      <c r="AH364" s="213"/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">
      <c r="A365" s="232">
        <v>85</v>
      </c>
      <c r="B365" s="233" t="s">
        <v>246</v>
      </c>
      <c r="C365" s="246" t="s">
        <v>247</v>
      </c>
      <c r="D365" s="234" t="s">
        <v>229</v>
      </c>
      <c r="E365" s="235">
        <v>12.53</v>
      </c>
      <c r="F365" s="236"/>
      <c r="G365" s="237">
        <f>ROUND(E365*F365,2)</f>
        <v>0</v>
      </c>
      <c r="H365" s="236"/>
      <c r="I365" s="237">
        <f>ROUND(E365*H365,2)</f>
        <v>0</v>
      </c>
      <c r="J365" s="236"/>
      <c r="K365" s="237">
        <f>ROUND(E365*J365,2)</f>
        <v>0</v>
      </c>
      <c r="L365" s="237">
        <v>21</v>
      </c>
      <c r="M365" s="237">
        <f>G365*(1+L365/100)</f>
        <v>0</v>
      </c>
      <c r="N365" s="237">
        <v>0</v>
      </c>
      <c r="O365" s="237">
        <f>ROUND(E365*N365,2)</f>
        <v>0</v>
      </c>
      <c r="P365" s="237">
        <v>0</v>
      </c>
      <c r="Q365" s="237">
        <f>ROUND(E365*P365,2)</f>
        <v>0</v>
      </c>
      <c r="R365" s="237" t="s">
        <v>221</v>
      </c>
      <c r="S365" s="237" t="s">
        <v>154</v>
      </c>
      <c r="T365" s="238" t="s">
        <v>154</v>
      </c>
      <c r="U365" s="223">
        <v>0</v>
      </c>
      <c r="V365" s="223">
        <f>ROUND(E365*U365,2)</f>
        <v>0</v>
      </c>
      <c r="W365" s="223"/>
      <c r="X365" s="223" t="s">
        <v>231</v>
      </c>
      <c r="Y365" s="213"/>
      <c r="Z365" s="213"/>
      <c r="AA365" s="213"/>
      <c r="AB365" s="213"/>
      <c r="AC365" s="213"/>
      <c r="AD365" s="213"/>
      <c r="AE365" s="213"/>
      <c r="AF365" s="213"/>
      <c r="AG365" s="213" t="s">
        <v>611</v>
      </c>
      <c r="AH365" s="213"/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">
      <c r="A366" s="220"/>
      <c r="B366" s="221"/>
      <c r="C366" s="259"/>
      <c r="D366" s="256"/>
      <c r="E366" s="256"/>
      <c r="F366" s="256"/>
      <c r="G366" s="256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  <c r="X366" s="223"/>
      <c r="Y366" s="213"/>
      <c r="Z366" s="213"/>
      <c r="AA366" s="213"/>
      <c r="AB366" s="213"/>
      <c r="AC366" s="213"/>
      <c r="AD366" s="213"/>
      <c r="AE366" s="213"/>
      <c r="AF366" s="213"/>
      <c r="AG366" s="213" t="s">
        <v>163</v>
      </c>
      <c r="AH366" s="213"/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x14ac:dyDescent="0.2">
      <c r="A367" s="3"/>
      <c r="B367" s="4"/>
      <c r="C367" s="250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AE367">
        <v>15</v>
      </c>
      <c r="AF367">
        <v>21</v>
      </c>
      <c r="AG367" t="s">
        <v>136</v>
      </c>
    </row>
    <row r="368" spans="1:60" x14ac:dyDescent="0.2">
      <c r="A368" s="216"/>
      <c r="B368" s="217" t="s">
        <v>29</v>
      </c>
      <c r="C368" s="251"/>
      <c r="D368" s="218"/>
      <c r="E368" s="219"/>
      <c r="F368" s="219"/>
      <c r="G368" s="244">
        <f>G8+G18+G22+G26+G54+G58+G343+G347</f>
        <v>0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AE368">
        <f>SUMIF(L7:L366,AE367,G7:G366)</f>
        <v>0</v>
      </c>
      <c r="AF368">
        <f>SUMIF(L7:L366,AF367,G7:G366)</f>
        <v>0</v>
      </c>
      <c r="AG368" t="s">
        <v>180</v>
      </c>
    </row>
    <row r="369" spans="3:33" x14ac:dyDescent="0.2">
      <c r="C369" s="252"/>
      <c r="D369" s="10"/>
      <c r="AG369" t="s">
        <v>181</v>
      </c>
    </row>
    <row r="370" spans="3:33" x14ac:dyDescent="0.2">
      <c r="D370" s="10"/>
    </row>
    <row r="371" spans="3:33" x14ac:dyDescent="0.2">
      <c r="D371" s="10"/>
    </row>
    <row r="372" spans="3:33" x14ac:dyDescent="0.2">
      <c r="D372" s="10"/>
    </row>
    <row r="373" spans="3:33" x14ac:dyDescent="0.2">
      <c r="D373" s="10"/>
    </row>
    <row r="374" spans="3:33" x14ac:dyDescent="0.2">
      <c r="D374" s="10"/>
    </row>
    <row r="375" spans="3:33" x14ac:dyDescent="0.2">
      <c r="D375" s="10"/>
    </row>
    <row r="376" spans="3:33" x14ac:dyDescent="0.2">
      <c r="D376" s="10"/>
    </row>
    <row r="377" spans="3:33" x14ac:dyDescent="0.2">
      <c r="D377" s="10"/>
    </row>
    <row r="378" spans="3:33" x14ac:dyDescent="0.2">
      <c r="D378" s="10"/>
    </row>
    <row r="379" spans="3:33" x14ac:dyDescent="0.2">
      <c r="D379" s="10"/>
    </row>
    <row r="380" spans="3:33" x14ac:dyDescent="0.2">
      <c r="D380" s="10"/>
    </row>
    <row r="381" spans="3:33" x14ac:dyDescent="0.2">
      <c r="D381" s="10"/>
    </row>
    <row r="382" spans="3:33" x14ac:dyDescent="0.2">
      <c r="D382" s="10"/>
    </row>
    <row r="383" spans="3:33" x14ac:dyDescent="0.2">
      <c r="D383" s="10"/>
    </row>
    <row r="384" spans="3:33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2wg23RP/tsbtZiikao1rBBT9L3o/hmonSFjSPWLKtY7Zs+rYFi+++NZ9CaTH6vTKTxFO0ZjslgkVht5RqV82g==" saltValue="dguK5EuH0K4Gl1Sp6iuPCA==" spinCount="100000" sheet="1"/>
  <mergeCells count="174">
    <mergeCell ref="C356:G356"/>
    <mergeCell ref="C358:G358"/>
    <mergeCell ref="C360:G360"/>
    <mergeCell ref="C362:G362"/>
    <mergeCell ref="C364:G364"/>
    <mergeCell ref="C366:G366"/>
    <mergeCell ref="C345:G345"/>
    <mergeCell ref="C346:G346"/>
    <mergeCell ref="C349:G349"/>
    <mergeCell ref="C351:G351"/>
    <mergeCell ref="C353:G353"/>
    <mergeCell ref="C355:G355"/>
    <mergeCell ref="C333:G333"/>
    <mergeCell ref="C335:G335"/>
    <mergeCell ref="C336:G336"/>
    <mergeCell ref="C338:G338"/>
    <mergeCell ref="C339:G339"/>
    <mergeCell ref="C342:G342"/>
    <mergeCell ref="C325:G325"/>
    <mergeCell ref="C327:G327"/>
    <mergeCell ref="C328:G328"/>
    <mergeCell ref="C329:G329"/>
    <mergeCell ref="C330:G330"/>
    <mergeCell ref="C332:G332"/>
    <mergeCell ref="C314:G314"/>
    <mergeCell ref="C318:G318"/>
    <mergeCell ref="C320:G320"/>
    <mergeCell ref="C321:G321"/>
    <mergeCell ref="C323:G323"/>
    <mergeCell ref="C324:G324"/>
    <mergeCell ref="C302:G302"/>
    <mergeCell ref="C306:G306"/>
    <mergeCell ref="C308:G308"/>
    <mergeCell ref="C309:G309"/>
    <mergeCell ref="C311:G311"/>
    <mergeCell ref="C312:G312"/>
    <mergeCell ref="C291:G291"/>
    <mergeCell ref="C293:G293"/>
    <mergeCell ref="C294:G294"/>
    <mergeCell ref="C295:G295"/>
    <mergeCell ref="C297:G297"/>
    <mergeCell ref="C300:G300"/>
    <mergeCell ref="C282:G282"/>
    <mergeCell ref="C283:G283"/>
    <mergeCell ref="C285:G285"/>
    <mergeCell ref="C286:G286"/>
    <mergeCell ref="C287:G287"/>
    <mergeCell ref="C289:G289"/>
    <mergeCell ref="C270:G270"/>
    <mergeCell ref="C272:G272"/>
    <mergeCell ref="C276:G276"/>
    <mergeCell ref="C278:G278"/>
    <mergeCell ref="C279:G279"/>
    <mergeCell ref="C280:G280"/>
    <mergeCell ref="C258:G258"/>
    <mergeCell ref="C260:G260"/>
    <mergeCell ref="C261:G261"/>
    <mergeCell ref="C263:G263"/>
    <mergeCell ref="C264:G264"/>
    <mergeCell ref="C266:G266"/>
    <mergeCell ref="C242:G242"/>
    <mergeCell ref="C244:G244"/>
    <mergeCell ref="C247:G247"/>
    <mergeCell ref="C249:G249"/>
    <mergeCell ref="C252:G252"/>
    <mergeCell ref="C254:G254"/>
    <mergeCell ref="C226:G226"/>
    <mergeCell ref="C228:G228"/>
    <mergeCell ref="C229:G229"/>
    <mergeCell ref="C231:G231"/>
    <mergeCell ref="C232:G232"/>
    <mergeCell ref="C234:G234"/>
    <mergeCell ref="C207:G207"/>
    <mergeCell ref="C212:G212"/>
    <mergeCell ref="C214:G214"/>
    <mergeCell ref="C218:G218"/>
    <mergeCell ref="C220:G220"/>
    <mergeCell ref="C221:G221"/>
    <mergeCell ref="C197:G197"/>
    <mergeCell ref="C198:G198"/>
    <mergeCell ref="C200:G200"/>
    <mergeCell ref="C201:G201"/>
    <mergeCell ref="C203:G203"/>
    <mergeCell ref="C204:G204"/>
    <mergeCell ref="C181:G181"/>
    <mergeCell ref="C186:G186"/>
    <mergeCell ref="C188:G188"/>
    <mergeCell ref="C189:G189"/>
    <mergeCell ref="C191:G191"/>
    <mergeCell ref="C195:G195"/>
    <mergeCell ref="C162:G162"/>
    <mergeCell ref="C166:G166"/>
    <mergeCell ref="C168:G168"/>
    <mergeCell ref="C173:G173"/>
    <mergeCell ref="C175:G175"/>
    <mergeCell ref="C179:G179"/>
    <mergeCell ref="C146:G146"/>
    <mergeCell ref="C147:G147"/>
    <mergeCell ref="C149:G149"/>
    <mergeCell ref="C153:G153"/>
    <mergeCell ref="C155:G155"/>
    <mergeCell ref="C160:G160"/>
    <mergeCell ref="C137:G137"/>
    <mergeCell ref="C139:G139"/>
    <mergeCell ref="C140:G140"/>
    <mergeCell ref="C142:G142"/>
    <mergeCell ref="C143:G143"/>
    <mergeCell ref="C145:G145"/>
    <mergeCell ref="C122:G122"/>
    <mergeCell ref="C124:G124"/>
    <mergeCell ref="C125:G125"/>
    <mergeCell ref="C127:G127"/>
    <mergeCell ref="C128:G128"/>
    <mergeCell ref="C130:G130"/>
    <mergeCell ref="C111:G111"/>
    <mergeCell ref="C113:G113"/>
    <mergeCell ref="C114:G114"/>
    <mergeCell ref="C116:G116"/>
    <mergeCell ref="C119:G119"/>
    <mergeCell ref="C121:G121"/>
    <mergeCell ref="C94:G94"/>
    <mergeCell ref="C96:G96"/>
    <mergeCell ref="C100:G100"/>
    <mergeCell ref="C102:G102"/>
    <mergeCell ref="C103:G103"/>
    <mergeCell ref="C105:G105"/>
    <mergeCell ref="C76:G76"/>
    <mergeCell ref="C78:G78"/>
    <mergeCell ref="C84:G84"/>
    <mergeCell ref="C86:G86"/>
    <mergeCell ref="C87:G87"/>
    <mergeCell ref="C89:G89"/>
    <mergeCell ref="C63:G63"/>
    <mergeCell ref="C65:G65"/>
    <mergeCell ref="C68:G68"/>
    <mergeCell ref="C70:G70"/>
    <mergeCell ref="C71:G71"/>
    <mergeCell ref="C73:G73"/>
    <mergeCell ref="C50:G50"/>
    <mergeCell ref="C52:G52"/>
    <mergeCell ref="C53:G53"/>
    <mergeCell ref="C56:G56"/>
    <mergeCell ref="C57:G57"/>
    <mergeCell ref="C60:G60"/>
    <mergeCell ref="C41:G41"/>
    <mergeCell ref="C43:G43"/>
    <mergeCell ref="C44:G44"/>
    <mergeCell ref="C46:G46"/>
    <mergeCell ref="C47:G47"/>
    <mergeCell ref="C49:G49"/>
    <mergeCell ref="C33:G33"/>
    <mergeCell ref="C34:G34"/>
    <mergeCell ref="C36:G36"/>
    <mergeCell ref="C37:G37"/>
    <mergeCell ref="C38:G38"/>
    <mergeCell ref="C40:G40"/>
    <mergeCell ref="C24:G24"/>
    <mergeCell ref="C25:G25"/>
    <mergeCell ref="C28:G28"/>
    <mergeCell ref="C29:G29"/>
    <mergeCell ref="C30:G30"/>
    <mergeCell ref="C32:G32"/>
    <mergeCell ref="C13:G13"/>
    <mergeCell ref="C14:G14"/>
    <mergeCell ref="C16:G16"/>
    <mergeCell ref="C17:G17"/>
    <mergeCell ref="C20:G20"/>
    <mergeCell ref="C21:G2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D341-2052-48C7-9386-ADC96D9C7F8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123</v>
      </c>
      <c r="B1" s="198"/>
      <c r="C1" s="198"/>
      <c r="D1" s="198"/>
      <c r="E1" s="198"/>
      <c r="F1" s="198"/>
      <c r="G1" s="198"/>
      <c r="AG1" t="s">
        <v>124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125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125</v>
      </c>
      <c r="AG3" t="s">
        <v>126</v>
      </c>
    </row>
    <row r="4" spans="1:60" ht="24.95" customHeight="1" x14ac:dyDescent="0.2">
      <c r="A4" s="203" t="s">
        <v>9</v>
      </c>
      <c r="B4" s="204" t="s">
        <v>60</v>
      </c>
      <c r="C4" s="205" t="s">
        <v>61</v>
      </c>
      <c r="D4" s="206"/>
      <c r="E4" s="206"/>
      <c r="F4" s="206"/>
      <c r="G4" s="207"/>
      <c r="AG4" t="s">
        <v>127</v>
      </c>
    </row>
    <row r="5" spans="1:60" x14ac:dyDescent="0.2">
      <c r="D5" s="10"/>
    </row>
    <row r="6" spans="1:60" ht="38.25" x14ac:dyDescent="0.2">
      <c r="A6" s="209" t="s">
        <v>128</v>
      </c>
      <c r="B6" s="211" t="s">
        <v>129</v>
      </c>
      <c r="C6" s="211" t="s">
        <v>130</v>
      </c>
      <c r="D6" s="210" t="s">
        <v>131</v>
      </c>
      <c r="E6" s="209" t="s">
        <v>132</v>
      </c>
      <c r="F6" s="208" t="s">
        <v>133</v>
      </c>
      <c r="G6" s="209" t="s">
        <v>29</v>
      </c>
      <c r="H6" s="212" t="s">
        <v>30</v>
      </c>
      <c r="I6" s="212" t="s">
        <v>134</v>
      </c>
      <c r="J6" s="212" t="s">
        <v>31</v>
      </c>
      <c r="K6" s="212" t="s">
        <v>135</v>
      </c>
      <c r="L6" s="212" t="s">
        <v>136</v>
      </c>
      <c r="M6" s="212" t="s">
        <v>137</v>
      </c>
      <c r="N6" s="212" t="s">
        <v>138</v>
      </c>
      <c r="O6" s="212" t="s">
        <v>139</v>
      </c>
      <c r="P6" s="212" t="s">
        <v>140</v>
      </c>
      <c r="Q6" s="212" t="s">
        <v>141</v>
      </c>
      <c r="R6" s="212" t="s">
        <v>142</v>
      </c>
      <c r="S6" s="212" t="s">
        <v>143</v>
      </c>
      <c r="T6" s="212" t="s">
        <v>144</v>
      </c>
      <c r="U6" s="212" t="s">
        <v>145</v>
      </c>
      <c r="V6" s="212" t="s">
        <v>146</v>
      </c>
      <c r="W6" s="212" t="s">
        <v>147</v>
      </c>
      <c r="X6" s="212" t="s">
        <v>148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6" t="s">
        <v>149</v>
      </c>
      <c r="B8" s="227" t="s">
        <v>70</v>
      </c>
      <c r="C8" s="245" t="s">
        <v>71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30"/>
      <c r="O8" s="230">
        <f>SUM(O9:O11)</f>
        <v>0.1</v>
      </c>
      <c r="P8" s="230"/>
      <c r="Q8" s="230">
        <f>SUM(Q9:Q11)</f>
        <v>0</v>
      </c>
      <c r="R8" s="230"/>
      <c r="S8" s="230"/>
      <c r="T8" s="231"/>
      <c r="U8" s="225"/>
      <c r="V8" s="225">
        <f>SUM(V9:V11)</f>
        <v>1.54</v>
      </c>
      <c r="W8" s="225"/>
      <c r="X8" s="225"/>
      <c r="AG8" t="s">
        <v>150</v>
      </c>
    </row>
    <row r="9" spans="1:60" ht="22.5" outlineLevel="1" x14ac:dyDescent="0.2">
      <c r="A9" s="232">
        <v>1</v>
      </c>
      <c r="B9" s="233" t="s">
        <v>889</v>
      </c>
      <c r="C9" s="246" t="s">
        <v>890</v>
      </c>
      <c r="D9" s="234" t="s">
        <v>250</v>
      </c>
      <c r="E9" s="235">
        <v>2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5.0200000000000002E-2</v>
      </c>
      <c r="O9" s="237">
        <f>ROUND(E9*N9,2)</f>
        <v>0.1</v>
      </c>
      <c r="P9" s="237">
        <v>0</v>
      </c>
      <c r="Q9" s="237">
        <f>ROUND(E9*P9,2)</f>
        <v>0</v>
      </c>
      <c r="R9" s="237" t="s">
        <v>251</v>
      </c>
      <c r="S9" s="237" t="s">
        <v>154</v>
      </c>
      <c r="T9" s="238" t="s">
        <v>154</v>
      </c>
      <c r="U9" s="223">
        <v>0.77</v>
      </c>
      <c r="V9" s="223">
        <f>ROUND(E9*U9,2)</f>
        <v>1.54</v>
      </c>
      <c r="W9" s="223"/>
      <c r="X9" s="223" t="s">
        <v>186</v>
      </c>
      <c r="Y9" s="213"/>
      <c r="Z9" s="213"/>
      <c r="AA9" s="213"/>
      <c r="AB9" s="213"/>
      <c r="AC9" s="213"/>
      <c r="AD9" s="213"/>
      <c r="AE9" s="213"/>
      <c r="AF9" s="213"/>
      <c r="AG9" s="213" t="s">
        <v>187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8" t="s">
        <v>891</v>
      </c>
      <c r="D10" s="255"/>
      <c r="E10" s="255"/>
      <c r="F10" s="255"/>
      <c r="G10" s="255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234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49"/>
      <c r="D11" s="243"/>
      <c r="E11" s="243"/>
      <c r="F11" s="243"/>
      <c r="G11" s="24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163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x14ac:dyDescent="0.2">
      <c r="A12" s="226" t="s">
        <v>149</v>
      </c>
      <c r="B12" s="227" t="s">
        <v>72</v>
      </c>
      <c r="C12" s="245" t="s">
        <v>73</v>
      </c>
      <c r="D12" s="228"/>
      <c r="E12" s="229"/>
      <c r="F12" s="230"/>
      <c r="G12" s="230">
        <f>SUMIF(AG13:AG15,"&lt;&gt;NOR",G13:G15)</f>
        <v>0</v>
      </c>
      <c r="H12" s="230"/>
      <c r="I12" s="230">
        <f>SUM(I13:I15)</f>
        <v>0</v>
      </c>
      <c r="J12" s="230"/>
      <c r="K12" s="230">
        <f>SUM(K13:K15)</f>
        <v>0</v>
      </c>
      <c r="L12" s="230"/>
      <c r="M12" s="230">
        <f>SUM(M13:M15)</f>
        <v>0</v>
      </c>
      <c r="N12" s="230"/>
      <c r="O12" s="230">
        <f>SUM(O13:O15)</f>
        <v>2.14</v>
      </c>
      <c r="P12" s="230"/>
      <c r="Q12" s="230">
        <f>SUM(Q13:Q15)</f>
        <v>0</v>
      </c>
      <c r="R12" s="230"/>
      <c r="S12" s="230"/>
      <c r="T12" s="231"/>
      <c r="U12" s="225"/>
      <c r="V12" s="225">
        <f>SUM(V13:V15)</f>
        <v>14</v>
      </c>
      <c r="W12" s="225"/>
      <c r="X12" s="225"/>
      <c r="AG12" t="s">
        <v>150</v>
      </c>
    </row>
    <row r="13" spans="1:60" ht="22.5" outlineLevel="1" x14ac:dyDescent="0.2">
      <c r="A13" s="232">
        <v>2</v>
      </c>
      <c r="B13" s="233" t="s">
        <v>331</v>
      </c>
      <c r="C13" s="246" t="s">
        <v>332</v>
      </c>
      <c r="D13" s="234" t="s">
        <v>206</v>
      </c>
      <c r="E13" s="235">
        <v>20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0.10712000000000001</v>
      </c>
      <c r="O13" s="237">
        <f>ROUND(E13*N13,2)</f>
        <v>2.14</v>
      </c>
      <c r="P13" s="237">
        <v>0</v>
      </c>
      <c r="Q13" s="237">
        <f>ROUND(E13*P13,2)</f>
        <v>0</v>
      </c>
      <c r="R13" s="237" t="s">
        <v>251</v>
      </c>
      <c r="S13" s="237" t="s">
        <v>154</v>
      </c>
      <c r="T13" s="238" t="s">
        <v>154</v>
      </c>
      <c r="U13" s="223">
        <v>0.69998000000000005</v>
      </c>
      <c r="V13" s="223">
        <f>ROUND(E13*U13,2)</f>
        <v>14</v>
      </c>
      <c r="W13" s="223"/>
      <c r="X13" s="223" t="s">
        <v>186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187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8" t="s">
        <v>333</v>
      </c>
      <c r="D14" s="255"/>
      <c r="E14" s="255"/>
      <c r="F14" s="255"/>
      <c r="G14" s="255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234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49"/>
      <c r="D15" s="243"/>
      <c r="E15" s="243"/>
      <c r="F15" s="243"/>
      <c r="G15" s="24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163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x14ac:dyDescent="0.2">
      <c r="A16" s="226" t="s">
        <v>149</v>
      </c>
      <c r="B16" s="227" t="s">
        <v>85</v>
      </c>
      <c r="C16" s="245" t="s">
        <v>86</v>
      </c>
      <c r="D16" s="228"/>
      <c r="E16" s="229"/>
      <c r="F16" s="230"/>
      <c r="G16" s="230">
        <f>SUMIF(AG17:AG26,"&lt;&gt;NOR",G17:G26)</f>
        <v>0</v>
      </c>
      <c r="H16" s="230"/>
      <c r="I16" s="230">
        <f>SUM(I17:I26)</f>
        <v>0</v>
      </c>
      <c r="J16" s="230"/>
      <c r="K16" s="230">
        <f>SUM(K17:K26)</f>
        <v>0</v>
      </c>
      <c r="L16" s="230"/>
      <c r="M16" s="230">
        <f>SUM(M17:M26)</f>
        <v>0</v>
      </c>
      <c r="N16" s="230"/>
      <c r="O16" s="230">
        <f>SUM(O17:O26)</f>
        <v>0.05</v>
      </c>
      <c r="P16" s="230"/>
      <c r="Q16" s="230">
        <f>SUM(Q17:Q26)</f>
        <v>0.6100000000000001</v>
      </c>
      <c r="R16" s="230"/>
      <c r="S16" s="230"/>
      <c r="T16" s="231"/>
      <c r="U16" s="225"/>
      <c r="V16" s="225">
        <f>SUM(V17:V26)</f>
        <v>26.21</v>
      </c>
      <c r="W16" s="225"/>
      <c r="X16" s="225"/>
      <c r="AG16" t="s">
        <v>150</v>
      </c>
    </row>
    <row r="17" spans="1:60" ht="22.5" outlineLevel="1" x14ac:dyDescent="0.2">
      <c r="A17" s="232">
        <v>3</v>
      </c>
      <c r="B17" s="233" t="s">
        <v>897</v>
      </c>
      <c r="C17" s="246" t="s">
        <v>898</v>
      </c>
      <c r="D17" s="234" t="s">
        <v>250</v>
      </c>
      <c r="E17" s="235">
        <v>2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5.0000000000000001E-3</v>
      </c>
      <c r="Q17" s="237">
        <f>ROUND(E17*P17,2)</f>
        <v>0.01</v>
      </c>
      <c r="R17" s="237" t="s">
        <v>221</v>
      </c>
      <c r="S17" s="237" t="s">
        <v>154</v>
      </c>
      <c r="T17" s="238" t="s">
        <v>154</v>
      </c>
      <c r="U17" s="223">
        <v>0.36299999999999999</v>
      </c>
      <c r="V17" s="223">
        <f>ROUND(E17*U17,2)</f>
        <v>0.73</v>
      </c>
      <c r="W17" s="223"/>
      <c r="X17" s="223" t="s">
        <v>186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187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8" t="s">
        <v>899</v>
      </c>
      <c r="D18" s="255"/>
      <c r="E18" s="255"/>
      <c r="F18" s="255"/>
      <c r="G18" s="255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234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48" t="s">
        <v>894</v>
      </c>
      <c r="D19" s="241"/>
      <c r="E19" s="241"/>
      <c r="F19" s="241"/>
      <c r="G19" s="241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159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20"/>
      <c r="B20" s="221"/>
      <c r="C20" s="249"/>
      <c r="D20" s="243"/>
      <c r="E20" s="243"/>
      <c r="F20" s="243"/>
      <c r="G20" s="24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163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2.5" outlineLevel="1" x14ac:dyDescent="0.2">
      <c r="A21" s="232">
        <v>4</v>
      </c>
      <c r="B21" s="233" t="s">
        <v>901</v>
      </c>
      <c r="C21" s="246" t="s">
        <v>902</v>
      </c>
      <c r="D21" s="234" t="s">
        <v>345</v>
      </c>
      <c r="E21" s="235">
        <v>70</v>
      </c>
      <c r="F21" s="236"/>
      <c r="G21" s="237">
        <f>ROUND(E21*F21,2)</f>
        <v>0</v>
      </c>
      <c r="H21" s="236"/>
      <c r="I21" s="237">
        <f>ROUND(E21*H21,2)</f>
        <v>0</v>
      </c>
      <c r="J21" s="236"/>
      <c r="K21" s="237">
        <f>ROUND(E21*J21,2)</f>
        <v>0</v>
      </c>
      <c r="L21" s="237">
        <v>21</v>
      </c>
      <c r="M21" s="237">
        <f>G21*(1+L21/100)</f>
        <v>0</v>
      </c>
      <c r="N21" s="237">
        <v>4.8999999999999998E-4</v>
      </c>
      <c r="O21" s="237">
        <f>ROUND(E21*N21,2)</f>
        <v>0.03</v>
      </c>
      <c r="P21" s="237">
        <v>4.0000000000000001E-3</v>
      </c>
      <c r="Q21" s="237">
        <f>ROUND(E21*P21,2)</f>
        <v>0.28000000000000003</v>
      </c>
      <c r="R21" s="237" t="s">
        <v>221</v>
      </c>
      <c r="S21" s="237" t="s">
        <v>154</v>
      </c>
      <c r="T21" s="238" t="s">
        <v>154</v>
      </c>
      <c r="U21" s="223">
        <v>0.20799999999999999</v>
      </c>
      <c r="V21" s="223">
        <f>ROUND(E21*U21,2)</f>
        <v>14.56</v>
      </c>
      <c r="W21" s="223"/>
      <c r="X21" s="223" t="s">
        <v>186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187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47" t="s">
        <v>894</v>
      </c>
      <c r="D22" s="240"/>
      <c r="E22" s="240"/>
      <c r="F22" s="240"/>
      <c r="G22" s="240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159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20"/>
      <c r="B23" s="221"/>
      <c r="C23" s="249"/>
      <c r="D23" s="243"/>
      <c r="E23" s="243"/>
      <c r="F23" s="243"/>
      <c r="G23" s="24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163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2.5" outlineLevel="1" x14ac:dyDescent="0.2">
      <c r="A24" s="232">
        <v>5</v>
      </c>
      <c r="B24" s="233" t="s">
        <v>903</v>
      </c>
      <c r="C24" s="246" t="s">
        <v>904</v>
      </c>
      <c r="D24" s="234" t="s">
        <v>345</v>
      </c>
      <c r="E24" s="235">
        <v>40</v>
      </c>
      <c r="F24" s="236"/>
      <c r="G24" s="237">
        <f>ROUND(E24*F24,2)</f>
        <v>0</v>
      </c>
      <c r="H24" s="236"/>
      <c r="I24" s="237">
        <f>ROUND(E24*H24,2)</f>
        <v>0</v>
      </c>
      <c r="J24" s="236"/>
      <c r="K24" s="237">
        <f>ROUND(E24*J24,2)</f>
        <v>0</v>
      </c>
      <c r="L24" s="237">
        <v>21</v>
      </c>
      <c r="M24" s="237">
        <f>G24*(1+L24/100)</f>
        <v>0</v>
      </c>
      <c r="N24" s="237">
        <v>4.8999999999999998E-4</v>
      </c>
      <c r="O24" s="237">
        <f>ROUND(E24*N24,2)</f>
        <v>0.02</v>
      </c>
      <c r="P24" s="237">
        <v>8.0000000000000002E-3</v>
      </c>
      <c r="Q24" s="237">
        <f>ROUND(E24*P24,2)</f>
        <v>0.32</v>
      </c>
      <c r="R24" s="237" t="s">
        <v>221</v>
      </c>
      <c r="S24" s="237" t="s">
        <v>154</v>
      </c>
      <c r="T24" s="238" t="s">
        <v>154</v>
      </c>
      <c r="U24" s="223">
        <v>0.27300000000000002</v>
      </c>
      <c r="V24" s="223">
        <f>ROUND(E24*U24,2)</f>
        <v>10.92</v>
      </c>
      <c r="W24" s="223"/>
      <c r="X24" s="223" t="s">
        <v>186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187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47" t="s">
        <v>894</v>
      </c>
      <c r="D25" s="240"/>
      <c r="E25" s="240"/>
      <c r="F25" s="240"/>
      <c r="G25" s="240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159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49"/>
      <c r="D26" s="243"/>
      <c r="E26" s="243"/>
      <c r="F26" s="243"/>
      <c r="G26" s="24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163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x14ac:dyDescent="0.2">
      <c r="A27" s="226" t="s">
        <v>149</v>
      </c>
      <c r="B27" s="227" t="s">
        <v>87</v>
      </c>
      <c r="C27" s="245" t="s">
        <v>88</v>
      </c>
      <c r="D27" s="228"/>
      <c r="E27" s="229"/>
      <c r="F27" s="230"/>
      <c r="G27" s="230">
        <f>SUMIF(AG28:AG30,"&lt;&gt;NOR",G28:G30)</f>
        <v>0</v>
      </c>
      <c r="H27" s="230"/>
      <c r="I27" s="230">
        <f>SUM(I28:I30)</f>
        <v>0</v>
      </c>
      <c r="J27" s="230"/>
      <c r="K27" s="230">
        <f>SUM(K28:K30)</f>
        <v>0</v>
      </c>
      <c r="L27" s="230"/>
      <c r="M27" s="230">
        <f>SUM(M28:M30)</f>
        <v>0</v>
      </c>
      <c r="N27" s="230"/>
      <c r="O27" s="230">
        <f>SUM(O28:O30)</f>
        <v>0</v>
      </c>
      <c r="P27" s="230"/>
      <c r="Q27" s="230">
        <f>SUM(Q28:Q30)</f>
        <v>0</v>
      </c>
      <c r="R27" s="230"/>
      <c r="S27" s="230"/>
      <c r="T27" s="231"/>
      <c r="U27" s="225"/>
      <c r="V27" s="225">
        <f>SUM(V28:V30)</f>
        <v>5.92</v>
      </c>
      <c r="W27" s="225"/>
      <c r="X27" s="225"/>
      <c r="AG27" t="s">
        <v>150</v>
      </c>
    </row>
    <row r="28" spans="1:60" ht="33.75" outlineLevel="1" x14ac:dyDescent="0.2">
      <c r="A28" s="232">
        <v>6</v>
      </c>
      <c r="B28" s="233" t="s">
        <v>454</v>
      </c>
      <c r="C28" s="246" t="s">
        <v>455</v>
      </c>
      <c r="D28" s="234" t="s">
        <v>229</v>
      </c>
      <c r="E28" s="235">
        <v>2.2967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251</v>
      </c>
      <c r="S28" s="237" t="s">
        <v>154</v>
      </c>
      <c r="T28" s="238" t="s">
        <v>154</v>
      </c>
      <c r="U28" s="223">
        <v>2.577</v>
      </c>
      <c r="V28" s="223">
        <f>ROUND(E28*U28,2)</f>
        <v>5.92</v>
      </c>
      <c r="W28" s="223"/>
      <c r="X28" s="223" t="s">
        <v>456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457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20"/>
      <c r="B29" s="221"/>
      <c r="C29" s="258" t="s">
        <v>458</v>
      </c>
      <c r="D29" s="255"/>
      <c r="E29" s="255"/>
      <c r="F29" s="255"/>
      <c r="G29" s="255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234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49"/>
      <c r="D30" s="243"/>
      <c r="E30" s="243"/>
      <c r="F30" s="243"/>
      <c r="G30" s="24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163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226" t="s">
        <v>149</v>
      </c>
      <c r="B31" s="227" t="s">
        <v>113</v>
      </c>
      <c r="C31" s="245" t="s">
        <v>114</v>
      </c>
      <c r="D31" s="228"/>
      <c r="E31" s="229"/>
      <c r="F31" s="230"/>
      <c r="G31" s="230">
        <f>SUMIF(AG32:AG89,"&lt;&gt;NOR",G32:G89)</f>
        <v>0</v>
      </c>
      <c r="H31" s="230"/>
      <c r="I31" s="230">
        <f>SUM(I32:I89)</f>
        <v>0</v>
      </c>
      <c r="J31" s="230"/>
      <c r="K31" s="230">
        <f>SUM(K32:K89)</f>
        <v>0</v>
      </c>
      <c r="L31" s="230"/>
      <c r="M31" s="230">
        <f>SUM(M32:M89)</f>
        <v>0</v>
      </c>
      <c r="N31" s="230"/>
      <c r="O31" s="230">
        <f>SUM(O32:O89)</f>
        <v>0.01</v>
      </c>
      <c r="P31" s="230"/>
      <c r="Q31" s="230">
        <f>SUM(Q32:Q89)</f>
        <v>0</v>
      </c>
      <c r="R31" s="230"/>
      <c r="S31" s="230"/>
      <c r="T31" s="231"/>
      <c r="U31" s="225"/>
      <c r="V31" s="225">
        <f>SUM(V32:V89)</f>
        <v>45.49</v>
      </c>
      <c r="W31" s="225"/>
      <c r="X31" s="225"/>
      <c r="AG31" t="s">
        <v>150</v>
      </c>
    </row>
    <row r="32" spans="1:60" ht="22.5" outlineLevel="1" x14ac:dyDescent="0.2">
      <c r="A32" s="232">
        <v>7</v>
      </c>
      <c r="B32" s="233" t="s">
        <v>1170</v>
      </c>
      <c r="C32" s="246" t="s">
        <v>1171</v>
      </c>
      <c r="D32" s="234" t="s">
        <v>345</v>
      </c>
      <c r="E32" s="235">
        <v>235</v>
      </c>
      <c r="F32" s="236"/>
      <c r="G32" s="237">
        <f>ROUND(E32*F32,2)</f>
        <v>0</v>
      </c>
      <c r="H32" s="236"/>
      <c r="I32" s="237">
        <f>ROUND(E32*H32,2)</f>
        <v>0</v>
      </c>
      <c r="J32" s="236"/>
      <c r="K32" s="237">
        <f>ROUND(E32*J32,2)</f>
        <v>0</v>
      </c>
      <c r="L32" s="237">
        <v>21</v>
      </c>
      <c r="M32" s="237">
        <f>G32*(1+L32/100)</f>
        <v>0</v>
      </c>
      <c r="N32" s="237">
        <v>4.0000000000000003E-5</v>
      </c>
      <c r="O32" s="237">
        <f>ROUND(E32*N32,2)</f>
        <v>0.01</v>
      </c>
      <c r="P32" s="237">
        <v>0</v>
      </c>
      <c r="Q32" s="237">
        <f>ROUND(E32*P32,2)</f>
        <v>0</v>
      </c>
      <c r="R32" s="237" t="s">
        <v>113</v>
      </c>
      <c r="S32" s="237" t="s">
        <v>317</v>
      </c>
      <c r="T32" s="238" t="s">
        <v>317</v>
      </c>
      <c r="U32" s="223">
        <v>8.0170000000000005E-2</v>
      </c>
      <c r="V32" s="223">
        <f>ROUND(E32*U32,2)</f>
        <v>18.84</v>
      </c>
      <c r="W32" s="223"/>
      <c r="X32" s="223" t="s">
        <v>186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911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47" t="s">
        <v>1172</v>
      </c>
      <c r="D33" s="240"/>
      <c r="E33" s="240"/>
      <c r="F33" s="240"/>
      <c r="G33" s="240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159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20"/>
      <c r="B34" s="221"/>
      <c r="C34" s="257" t="s">
        <v>1029</v>
      </c>
      <c r="D34" s="253"/>
      <c r="E34" s="254">
        <v>110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209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20"/>
      <c r="B35" s="221"/>
      <c r="C35" s="257" t="s">
        <v>1030</v>
      </c>
      <c r="D35" s="253"/>
      <c r="E35" s="254">
        <v>100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209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7" t="s">
        <v>1003</v>
      </c>
      <c r="D36" s="253"/>
      <c r="E36" s="254">
        <v>25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209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20"/>
      <c r="B37" s="221"/>
      <c r="C37" s="249"/>
      <c r="D37" s="243"/>
      <c r="E37" s="243"/>
      <c r="F37" s="243"/>
      <c r="G37" s="24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163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2">
        <v>8</v>
      </c>
      <c r="B38" s="233" t="s">
        <v>1173</v>
      </c>
      <c r="C38" s="246" t="s">
        <v>1174</v>
      </c>
      <c r="D38" s="234" t="s">
        <v>345</v>
      </c>
      <c r="E38" s="235">
        <v>120</v>
      </c>
      <c r="F38" s="236"/>
      <c r="G38" s="237">
        <f>ROUND(E38*F38,2)</f>
        <v>0</v>
      </c>
      <c r="H38" s="236"/>
      <c r="I38" s="237">
        <f>ROUND(E38*H38,2)</f>
        <v>0</v>
      </c>
      <c r="J38" s="236"/>
      <c r="K38" s="237">
        <f>ROUND(E38*J38,2)</f>
        <v>0</v>
      </c>
      <c r="L38" s="237">
        <v>21</v>
      </c>
      <c r="M38" s="237">
        <f>G38*(1+L38/100)</f>
        <v>0</v>
      </c>
      <c r="N38" s="237">
        <v>0</v>
      </c>
      <c r="O38" s="237">
        <f>ROUND(E38*N38,2)</f>
        <v>0</v>
      </c>
      <c r="P38" s="237">
        <v>0</v>
      </c>
      <c r="Q38" s="237">
        <f>ROUND(E38*P38,2)</f>
        <v>0</v>
      </c>
      <c r="R38" s="237"/>
      <c r="S38" s="237" t="s">
        <v>185</v>
      </c>
      <c r="T38" s="238" t="s">
        <v>155</v>
      </c>
      <c r="U38" s="223">
        <v>0.1</v>
      </c>
      <c r="V38" s="223">
        <f>ROUND(E38*U38,2)</f>
        <v>12</v>
      </c>
      <c r="W38" s="223"/>
      <c r="X38" s="223" t="s">
        <v>186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911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47" t="s">
        <v>1175</v>
      </c>
      <c r="D39" s="240"/>
      <c r="E39" s="240"/>
      <c r="F39" s="240"/>
      <c r="G39" s="240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159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7" t="s">
        <v>1176</v>
      </c>
      <c r="D40" s="253"/>
      <c r="E40" s="254">
        <v>65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209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7" t="s">
        <v>919</v>
      </c>
      <c r="D41" s="253"/>
      <c r="E41" s="254">
        <v>55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209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20"/>
      <c r="B42" s="221"/>
      <c r="C42" s="249"/>
      <c r="D42" s="243"/>
      <c r="E42" s="243"/>
      <c r="F42" s="243"/>
      <c r="G42" s="24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163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2">
        <v>9</v>
      </c>
      <c r="B43" s="233" t="s">
        <v>1177</v>
      </c>
      <c r="C43" s="246" t="s">
        <v>1178</v>
      </c>
      <c r="D43" s="234" t="s">
        <v>250</v>
      </c>
      <c r="E43" s="235">
        <v>21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4.0000000000000003E-5</v>
      </c>
      <c r="O43" s="237">
        <f>ROUND(E43*N43,2)</f>
        <v>0</v>
      </c>
      <c r="P43" s="237">
        <v>0</v>
      </c>
      <c r="Q43" s="237">
        <f>ROUND(E43*P43,2)</f>
        <v>0</v>
      </c>
      <c r="R43" s="237"/>
      <c r="S43" s="237" t="s">
        <v>185</v>
      </c>
      <c r="T43" s="238" t="s">
        <v>155</v>
      </c>
      <c r="U43" s="223">
        <v>0.09</v>
      </c>
      <c r="V43" s="223">
        <f>ROUND(E43*U43,2)</f>
        <v>1.89</v>
      </c>
      <c r="W43" s="223"/>
      <c r="X43" s="223" t="s">
        <v>186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911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47" t="s">
        <v>1179</v>
      </c>
      <c r="D44" s="240"/>
      <c r="E44" s="240"/>
      <c r="F44" s="240"/>
      <c r="G44" s="240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159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49"/>
      <c r="D45" s="243"/>
      <c r="E45" s="243"/>
      <c r="F45" s="243"/>
      <c r="G45" s="24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3"/>
      <c r="Z45" s="213"/>
      <c r="AA45" s="213"/>
      <c r="AB45" s="213"/>
      <c r="AC45" s="213"/>
      <c r="AD45" s="213"/>
      <c r="AE45" s="213"/>
      <c r="AF45" s="213"/>
      <c r="AG45" s="213" t="s">
        <v>163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2.5" outlineLevel="1" x14ac:dyDescent="0.2">
      <c r="A46" s="232">
        <v>10</v>
      </c>
      <c r="B46" s="233" t="s">
        <v>1180</v>
      </c>
      <c r="C46" s="246" t="s">
        <v>1181</v>
      </c>
      <c r="D46" s="234" t="s">
        <v>250</v>
      </c>
      <c r="E46" s="235">
        <v>21</v>
      </c>
      <c r="F46" s="236"/>
      <c r="G46" s="237">
        <f>ROUND(E46*F46,2)</f>
        <v>0</v>
      </c>
      <c r="H46" s="236"/>
      <c r="I46" s="237">
        <f>ROUND(E46*H46,2)</f>
        <v>0</v>
      </c>
      <c r="J46" s="236"/>
      <c r="K46" s="237">
        <f>ROUND(E46*J46,2)</f>
        <v>0</v>
      </c>
      <c r="L46" s="237">
        <v>21</v>
      </c>
      <c r="M46" s="237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7"/>
      <c r="S46" s="237" t="s">
        <v>185</v>
      </c>
      <c r="T46" s="238" t="s">
        <v>154</v>
      </c>
      <c r="U46" s="223">
        <v>0.28000000000000003</v>
      </c>
      <c r="V46" s="223">
        <f>ROUND(E46*U46,2)</f>
        <v>5.88</v>
      </c>
      <c r="W46" s="223"/>
      <c r="X46" s="223" t="s">
        <v>186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911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47" t="s">
        <v>1182</v>
      </c>
      <c r="D47" s="240"/>
      <c r="E47" s="240"/>
      <c r="F47" s="240"/>
      <c r="G47" s="240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159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49"/>
      <c r="D48" s="243"/>
      <c r="E48" s="243"/>
      <c r="F48" s="243"/>
      <c r="G48" s="24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163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32">
        <v>11</v>
      </c>
      <c r="B49" s="233" t="s">
        <v>1183</v>
      </c>
      <c r="C49" s="246" t="s">
        <v>1184</v>
      </c>
      <c r="D49" s="234" t="s">
        <v>250</v>
      </c>
      <c r="E49" s="235">
        <v>2</v>
      </c>
      <c r="F49" s="236"/>
      <c r="G49" s="237">
        <f>ROUND(E49*F49,2)</f>
        <v>0</v>
      </c>
      <c r="H49" s="236"/>
      <c r="I49" s="237">
        <f>ROUND(E49*H49,2)</f>
        <v>0</v>
      </c>
      <c r="J49" s="236"/>
      <c r="K49" s="237">
        <f>ROUND(E49*J49,2)</f>
        <v>0</v>
      </c>
      <c r="L49" s="237">
        <v>21</v>
      </c>
      <c r="M49" s="237">
        <f>G49*(1+L49/100)</f>
        <v>0</v>
      </c>
      <c r="N49" s="237">
        <v>0</v>
      </c>
      <c r="O49" s="237">
        <f>ROUND(E49*N49,2)</f>
        <v>0</v>
      </c>
      <c r="P49" s="237">
        <v>0</v>
      </c>
      <c r="Q49" s="237">
        <f>ROUND(E49*P49,2)</f>
        <v>0</v>
      </c>
      <c r="R49" s="237"/>
      <c r="S49" s="237" t="s">
        <v>185</v>
      </c>
      <c r="T49" s="238" t="s">
        <v>155</v>
      </c>
      <c r="U49" s="223">
        <v>0.04</v>
      </c>
      <c r="V49" s="223">
        <f>ROUND(E49*U49,2)</f>
        <v>0.08</v>
      </c>
      <c r="W49" s="223"/>
      <c r="X49" s="223" t="s">
        <v>186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911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47" t="s">
        <v>1185</v>
      </c>
      <c r="D50" s="240"/>
      <c r="E50" s="240"/>
      <c r="F50" s="240"/>
      <c r="G50" s="240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159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20"/>
      <c r="B51" s="221"/>
      <c r="C51" s="249"/>
      <c r="D51" s="243"/>
      <c r="E51" s="243"/>
      <c r="F51" s="243"/>
      <c r="G51" s="24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163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2.5" outlineLevel="1" x14ac:dyDescent="0.2">
      <c r="A52" s="232">
        <v>12</v>
      </c>
      <c r="B52" s="233" t="s">
        <v>1186</v>
      </c>
      <c r="C52" s="246" t="s">
        <v>1187</v>
      </c>
      <c r="D52" s="234" t="s">
        <v>250</v>
      </c>
      <c r="E52" s="235">
        <v>2</v>
      </c>
      <c r="F52" s="236"/>
      <c r="G52" s="237">
        <f>ROUND(E52*F52,2)</f>
        <v>0</v>
      </c>
      <c r="H52" s="236"/>
      <c r="I52" s="237">
        <f>ROUND(E52*H52,2)</f>
        <v>0</v>
      </c>
      <c r="J52" s="236"/>
      <c r="K52" s="237">
        <f>ROUND(E52*J52,2)</f>
        <v>0</v>
      </c>
      <c r="L52" s="237">
        <v>21</v>
      </c>
      <c r="M52" s="237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7"/>
      <c r="S52" s="237" t="s">
        <v>185</v>
      </c>
      <c r="T52" s="238" t="s">
        <v>155</v>
      </c>
      <c r="U52" s="223">
        <v>1.6</v>
      </c>
      <c r="V52" s="223">
        <f>ROUND(E52*U52,2)</f>
        <v>3.2</v>
      </c>
      <c r="W52" s="223"/>
      <c r="X52" s="223" t="s">
        <v>186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911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">
      <c r="A53" s="220"/>
      <c r="B53" s="221"/>
      <c r="C53" s="247" t="s">
        <v>1188</v>
      </c>
      <c r="D53" s="240"/>
      <c r="E53" s="240"/>
      <c r="F53" s="240"/>
      <c r="G53" s="240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159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48" t="s">
        <v>1189</v>
      </c>
      <c r="D54" s="241"/>
      <c r="E54" s="241"/>
      <c r="F54" s="241"/>
      <c r="G54" s="241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3"/>
      <c r="Z54" s="213"/>
      <c r="AA54" s="213"/>
      <c r="AB54" s="213"/>
      <c r="AC54" s="213"/>
      <c r="AD54" s="213"/>
      <c r="AE54" s="213"/>
      <c r="AF54" s="213"/>
      <c r="AG54" s="213" t="s">
        <v>159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48" t="s">
        <v>1190</v>
      </c>
      <c r="D55" s="241"/>
      <c r="E55" s="241"/>
      <c r="F55" s="241"/>
      <c r="G55" s="241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159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48" t="s">
        <v>1191</v>
      </c>
      <c r="D56" s="241"/>
      <c r="E56" s="241"/>
      <c r="F56" s="241"/>
      <c r="G56" s="241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3"/>
      <c r="Z56" s="213"/>
      <c r="AA56" s="213"/>
      <c r="AB56" s="213"/>
      <c r="AC56" s="213"/>
      <c r="AD56" s="213"/>
      <c r="AE56" s="213"/>
      <c r="AF56" s="213"/>
      <c r="AG56" s="213" t="s">
        <v>159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48" t="s">
        <v>1192</v>
      </c>
      <c r="D57" s="241"/>
      <c r="E57" s="241"/>
      <c r="F57" s="241"/>
      <c r="G57" s="241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3"/>
      <c r="Z57" s="213"/>
      <c r="AA57" s="213"/>
      <c r="AB57" s="213"/>
      <c r="AC57" s="213"/>
      <c r="AD57" s="213"/>
      <c r="AE57" s="213"/>
      <c r="AF57" s="213"/>
      <c r="AG57" s="213" t="s">
        <v>159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20"/>
      <c r="B58" s="221"/>
      <c r="C58" s="248" t="s">
        <v>1193</v>
      </c>
      <c r="D58" s="241"/>
      <c r="E58" s="241"/>
      <c r="F58" s="241"/>
      <c r="G58" s="241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159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">
      <c r="A59" s="220"/>
      <c r="B59" s="221"/>
      <c r="C59" s="257" t="s">
        <v>539</v>
      </c>
      <c r="D59" s="253"/>
      <c r="E59" s="254">
        <v>1</v>
      </c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209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">
      <c r="A60" s="220"/>
      <c r="B60" s="221"/>
      <c r="C60" s="257" t="s">
        <v>393</v>
      </c>
      <c r="D60" s="253"/>
      <c r="E60" s="254">
        <v>1</v>
      </c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209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">
      <c r="A61" s="220"/>
      <c r="B61" s="221"/>
      <c r="C61" s="249"/>
      <c r="D61" s="243"/>
      <c r="E61" s="243"/>
      <c r="F61" s="243"/>
      <c r="G61" s="24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3"/>
      <c r="Z61" s="213"/>
      <c r="AA61" s="213"/>
      <c r="AB61" s="213"/>
      <c r="AC61" s="213"/>
      <c r="AD61" s="213"/>
      <c r="AE61" s="213"/>
      <c r="AF61" s="213"/>
      <c r="AG61" s="213" t="s">
        <v>163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">
      <c r="A62" s="232">
        <v>13</v>
      </c>
      <c r="B62" s="233" t="s">
        <v>1194</v>
      </c>
      <c r="C62" s="246" t="s">
        <v>1195</v>
      </c>
      <c r="D62" s="234" t="s">
        <v>250</v>
      </c>
      <c r="E62" s="235">
        <v>18</v>
      </c>
      <c r="F62" s="236"/>
      <c r="G62" s="237">
        <f>ROUND(E62*F62,2)</f>
        <v>0</v>
      </c>
      <c r="H62" s="236"/>
      <c r="I62" s="237">
        <f>ROUND(E62*H62,2)</f>
        <v>0</v>
      </c>
      <c r="J62" s="236"/>
      <c r="K62" s="237">
        <f>ROUND(E62*J62,2)</f>
        <v>0</v>
      </c>
      <c r="L62" s="237">
        <v>21</v>
      </c>
      <c r="M62" s="237">
        <f>G62*(1+L62/100)</f>
        <v>0</v>
      </c>
      <c r="N62" s="237">
        <v>0</v>
      </c>
      <c r="O62" s="237">
        <f>ROUND(E62*N62,2)</f>
        <v>0</v>
      </c>
      <c r="P62" s="237">
        <v>0</v>
      </c>
      <c r="Q62" s="237">
        <f>ROUND(E62*P62,2)</f>
        <v>0</v>
      </c>
      <c r="R62" s="237"/>
      <c r="S62" s="237" t="s">
        <v>185</v>
      </c>
      <c r="T62" s="238" t="s">
        <v>154</v>
      </c>
      <c r="U62" s="223">
        <v>0.2</v>
      </c>
      <c r="V62" s="223">
        <f>ROUND(E62*U62,2)</f>
        <v>3.6</v>
      </c>
      <c r="W62" s="223"/>
      <c r="X62" s="223" t="s">
        <v>186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911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20"/>
      <c r="B63" s="221"/>
      <c r="C63" s="247" t="s">
        <v>1196</v>
      </c>
      <c r="D63" s="240"/>
      <c r="E63" s="240"/>
      <c r="F63" s="240"/>
      <c r="G63" s="240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3"/>
      <c r="Z63" s="213"/>
      <c r="AA63" s="213"/>
      <c r="AB63" s="213"/>
      <c r="AC63" s="213"/>
      <c r="AD63" s="213"/>
      <c r="AE63" s="213"/>
      <c r="AF63" s="213"/>
      <c r="AG63" s="213" t="s">
        <v>159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49"/>
      <c r="D64" s="243"/>
      <c r="E64" s="243"/>
      <c r="F64" s="243"/>
      <c r="G64" s="24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163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2">
        <v>14</v>
      </c>
      <c r="B65" s="233" t="s">
        <v>1197</v>
      </c>
      <c r="C65" s="246" t="s">
        <v>1198</v>
      </c>
      <c r="D65" s="234" t="s">
        <v>345</v>
      </c>
      <c r="E65" s="235">
        <v>175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7">
        <v>0</v>
      </c>
      <c r="O65" s="237">
        <f>ROUND(E65*N65,2)</f>
        <v>0</v>
      </c>
      <c r="P65" s="237">
        <v>0</v>
      </c>
      <c r="Q65" s="237">
        <f>ROUND(E65*P65,2)</f>
        <v>0</v>
      </c>
      <c r="R65" s="237"/>
      <c r="S65" s="237" t="s">
        <v>185</v>
      </c>
      <c r="T65" s="238" t="s">
        <v>155</v>
      </c>
      <c r="U65" s="223">
        <v>0</v>
      </c>
      <c r="V65" s="223">
        <f>ROUND(E65*U65,2)</f>
        <v>0</v>
      </c>
      <c r="W65" s="223"/>
      <c r="X65" s="223" t="s">
        <v>186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911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">
      <c r="A66" s="220"/>
      <c r="B66" s="221"/>
      <c r="C66" s="247" t="s">
        <v>1199</v>
      </c>
      <c r="D66" s="240"/>
      <c r="E66" s="240"/>
      <c r="F66" s="240"/>
      <c r="G66" s="240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159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7" t="s">
        <v>1200</v>
      </c>
      <c r="D67" s="253"/>
      <c r="E67" s="254">
        <v>80</v>
      </c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3"/>
      <c r="Z67" s="213"/>
      <c r="AA67" s="213"/>
      <c r="AB67" s="213"/>
      <c r="AC67" s="213"/>
      <c r="AD67" s="213"/>
      <c r="AE67" s="213"/>
      <c r="AF67" s="213"/>
      <c r="AG67" s="213" t="s">
        <v>209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20"/>
      <c r="B68" s="221"/>
      <c r="C68" s="257" t="s">
        <v>1201</v>
      </c>
      <c r="D68" s="253"/>
      <c r="E68" s="254">
        <v>70</v>
      </c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209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">
      <c r="A69" s="220"/>
      <c r="B69" s="221"/>
      <c r="C69" s="257" t="s">
        <v>1003</v>
      </c>
      <c r="D69" s="253"/>
      <c r="E69" s="254">
        <v>25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209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49"/>
      <c r="D70" s="243"/>
      <c r="E70" s="243"/>
      <c r="F70" s="243"/>
      <c r="G70" s="24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3"/>
      <c r="Z70" s="213"/>
      <c r="AA70" s="213"/>
      <c r="AB70" s="213"/>
      <c r="AC70" s="213"/>
      <c r="AD70" s="213"/>
      <c r="AE70" s="213"/>
      <c r="AF70" s="213"/>
      <c r="AG70" s="213" t="s">
        <v>163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2">
        <v>15</v>
      </c>
      <c r="B71" s="233" t="s">
        <v>1110</v>
      </c>
      <c r="C71" s="246" t="s">
        <v>1158</v>
      </c>
      <c r="D71" s="234" t="s">
        <v>206</v>
      </c>
      <c r="E71" s="235">
        <v>1</v>
      </c>
      <c r="F71" s="236"/>
      <c r="G71" s="237">
        <f>ROUND(E71*F71,2)</f>
        <v>0</v>
      </c>
      <c r="H71" s="236"/>
      <c r="I71" s="237">
        <f>ROUND(E71*H71,2)</f>
        <v>0</v>
      </c>
      <c r="J71" s="236"/>
      <c r="K71" s="237">
        <f>ROUND(E71*J71,2)</f>
        <v>0</v>
      </c>
      <c r="L71" s="237">
        <v>21</v>
      </c>
      <c r="M71" s="237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7"/>
      <c r="S71" s="237" t="s">
        <v>185</v>
      </c>
      <c r="T71" s="238" t="s">
        <v>155</v>
      </c>
      <c r="U71" s="223">
        <v>0</v>
      </c>
      <c r="V71" s="223">
        <f>ROUND(E71*U71,2)</f>
        <v>0</v>
      </c>
      <c r="W71" s="223"/>
      <c r="X71" s="223" t="s">
        <v>186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911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">
      <c r="A72" s="220"/>
      <c r="B72" s="221"/>
      <c r="C72" s="259"/>
      <c r="D72" s="256"/>
      <c r="E72" s="256"/>
      <c r="F72" s="256"/>
      <c r="G72" s="256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163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">
      <c r="A73" s="232">
        <v>16</v>
      </c>
      <c r="B73" s="233" t="s">
        <v>1202</v>
      </c>
      <c r="C73" s="246" t="s">
        <v>1203</v>
      </c>
      <c r="D73" s="234" t="s">
        <v>250</v>
      </c>
      <c r="E73" s="235">
        <v>16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21</v>
      </c>
      <c r="M73" s="237">
        <f>G73*(1+L73/100)</f>
        <v>0</v>
      </c>
      <c r="N73" s="237">
        <v>0</v>
      </c>
      <c r="O73" s="237">
        <f>ROUND(E73*N73,2)</f>
        <v>0</v>
      </c>
      <c r="P73" s="237">
        <v>0</v>
      </c>
      <c r="Q73" s="237">
        <f>ROUND(E73*P73,2)</f>
        <v>0</v>
      </c>
      <c r="R73" s="237"/>
      <c r="S73" s="237" t="s">
        <v>185</v>
      </c>
      <c r="T73" s="238" t="s">
        <v>155</v>
      </c>
      <c r="U73" s="223">
        <v>0</v>
      </c>
      <c r="V73" s="223">
        <f>ROUND(E73*U73,2)</f>
        <v>0</v>
      </c>
      <c r="W73" s="223"/>
      <c r="X73" s="223" t="s">
        <v>318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319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">
      <c r="A74" s="220"/>
      <c r="B74" s="221"/>
      <c r="C74" s="247" t="s">
        <v>1204</v>
      </c>
      <c r="D74" s="240"/>
      <c r="E74" s="240"/>
      <c r="F74" s="240"/>
      <c r="G74" s="240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159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20"/>
      <c r="B75" s="221"/>
      <c r="C75" s="257" t="s">
        <v>1205</v>
      </c>
      <c r="D75" s="253"/>
      <c r="E75" s="254">
        <v>9</v>
      </c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3"/>
      <c r="Z75" s="213"/>
      <c r="AA75" s="213"/>
      <c r="AB75" s="213"/>
      <c r="AC75" s="213"/>
      <c r="AD75" s="213"/>
      <c r="AE75" s="213"/>
      <c r="AF75" s="213"/>
      <c r="AG75" s="213" t="s">
        <v>209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">
      <c r="A76" s="220"/>
      <c r="B76" s="221"/>
      <c r="C76" s="257" t="s">
        <v>1102</v>
      </c>
      <c r="D76" s="253"/>
      <c r="E76" s="254">
        <v>7</v>
      </c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3"/>
      <c r="Z76" s="213"/>
      <c r="AA76" s="213"/>
      <c r="AB76" s="213"/>
      <c r="AC76" s="213"/>
      <c r="AD76" s="213"/>
      <c r="AE76" s="213"/>
      <c r="AF76" s="213"/>
      <c r="AG76" s="213" t="s">
        <v>209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49"/>
      <c r="D77" s="243"/>
      <c r="E77" s="243"/>
      <c r="F77" s="243"/>
      <c r="G77" s="24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163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32">
        <v>17</v>
      </c>
      <c r="B78" s="233" t="s">
        <v>1206</v>
      </c>
      <c r="C78" s="246" t="s">
        <v>1207</v>
      </c>
      <c r="D78" s="234" t="s">
        <v>250</v>
      </c>
      <c r="E78" s="235">
        <v>2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7">
        <v>0</v>
      </c>
      <c r="O78" s="237">
        <f>ROUND(E78*N78,2)</f>
        <v>0</v>
      </c>
      <c r="P78" s="237">
        <v>0</v>
      </c>
      <c r="Q78" s="237">
        <f>ROUND(E78*P78,2)</f>
        <v>0</v>
      </c>
      <c r="R78" s="237"/>
      <c r="S78" s="237" t="s">
        <v>185</v>
      </c>
      <c r="T78" s="238" t="s">
        <v>155</v>
      </c>
      <c r="U78" s="223">
        <v>0</v>
      </c>
      <c r="V78" s="223">
        <f>ROUND(E78*U78,2)</f>
        <v>0</v>
      </c>
      <c r="W78" s="223"/>
      <c r="X78" s="223" t="s">
        <v>318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319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47" t="s">
        <v>1208</v>
      </c>
      <c r="D79" s="240"/>
      <c r="E79" s="240"/>
      <c r="F79" s="240"/>
      <c r="G79" s="240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3"/>
      <c r="Z79" s="213"/>
      <c r="AA79" s="213"/>
      <c r="AB79" s="213"/>
      <c r="AC79" s="213"/>
      <c r="AD79" s="213"/>
      <c r="AE79" s="213"/>
      <c r="AF79" s="213"/>
      <c r="AG79" s="213" t="s">
        <v>159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49"/>
      <c r="D80" s="243"/>
      <c r="E80" s="243"/>
      <c r="F80" s="243"/>
      <c r="G80" s="24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3"/>
      <c r="Z80" s="213"/>
      <c r="AA80" s="213"/>
      <c r="AB80" s="213"/>
      <c r="AC80" s="213"/>
      <c r="AD80" s="213"/>
      <c r="AE80" s="213"/>
      <c r="AF80" s="213"/>
      <c r="AG80" s="213" t="s">
        <v>163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32">
        <v>18</v>
      </c>
      <c r="B81" s="233" t="s">
        <v>1209</v>
      </c>
      <c r="C81" s="246" t="s">
        <v>1210</v>
      </c>
      <c r="D81" s="234" t="s">
        <v>250</v>
      </c>
      <c r="E81" s="235">
        <v>2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21</v>
      </c>
      <c r="M81" s="237">
        <f>G81*(1+L81/100)</f>
        <v>0</v>
      </c>
      <c r="N81" s="237">
        <v>1.2999999999999999E-4</v>
      </c>
      <c r="O81" s="237">
        <f>ROUND(E81*N81,2)</f>
        <v>0</v>
      </c>
      <c r="P81" s="237">
        <v>0</v>
      </c>
      <c r="Q81" s="237">
        <f>ROUND(E81*P81,2)</f>
        <v>0</v>
      </c>
      <c r="R81" s="237"/>
      <c r="S81" s="237" t="s">
        <v>185</v>
      </c>
      <c r="T81" s="238" t="s">
        <v>155</v>
      </c>
      <c r="U81" s="223">
        <v>0</v>
      </c>
      <c r="V81" s="223">
        <f>ROUND(E81*U81,2)</f>
        <v>0</v>
      </c>
      <c r="W81" s="223"/>
      <c r="X81" s="223" t="s">
        <v>318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319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47" t="s">
        <v>1211</v>
      </c>
      <c r="D82" s="240"/>
      <c r="E82" s="240"/>
      <c r="F82" s="240"/>
      <c r="G82" s="240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159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">
      <c r="A83" s="220"/>
      <c r="B83" s="221"/>
      <c r="C83" s="248" t="s">
        <v>1212</v>
      </c>
      <c r="D83" s="241"/>
      <c r="E83" s="241"/>
      <c r="F83" s="241"/>
      <c r="G83" s="241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3"/>
      <c r="Z83" s="213"/>
      <c r="AA83" s="213"/>
      <c r="AB83" s="213"/>
      <c r="AC83" s="213"/>
      <c r="AD83" s="213"/>
      <c r="AE83" s="213"/>
      <c r="AF83" s="213"/>
      <c r="AG83" s="213" t="s">
        <v>159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49"/>
      <c r="D84" s="243"/>
      <c r="E84" s="243"/>
      <c r="F84" s="243"/>
      <c r="G84" s="24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3"/>
      <c r="Z84" s="213"/>
      <c r="AA84" s="213"/>
      <c r="AB84" s="213"/>
      <c r="AC84" s="213"/>
      <c r="AD84" s="213"/>
      <c r="AE84" s="213"/>
      <c r="AF84" s="213"/>
      <c r="AG84" s="213" t="s">
        <v>163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32">
        <v>19</v>
      </c>
      <c r="B85" s="233" t="s">
        <v>1110</v>
      </c>
      <c r="C85" s="246" t="s">
        <v>1111</v>
      </c>
      <c r="D85" s="234" t="s">
        <v>537</v>
      </c>
      <c r="E85" s="235">
        <v>6</v>
      </c>
      <c r="F85" s="236"/>
      <c r="G85" s="237">
        <f>ROUND(E85*F85,2)</f>
        <v>0</v>
      </c>
      <c r="H85" s="236"/>
      <c r="I85" s="237">
        <f>ROUND(E85*H85,2)</f>
        <v>0</v>
      </c>
      <c r="J85" s="236"/>
      <c r="K85" s="237">
        <f>ROUND(E85*J85,2)</f>
        <v>0</v>
      </c>
      <c r="L85" s="237">
        <v>21</v>
      </c>
      <c r="M85" s="237">
        <f>G85*(1+L85/100)</f>
        <v>0</v>
      </c>
      <c r="N85" s="237">
        <v>0</v>
      </c>
      <c r="O85" s="237">
        <f>ROUND(E85*N85,2)</f>
        <v>0</v>
      </c>
      <c r="P85" s="237">
        <v>0</v>
      </c>
      <c r="Q85" s="237">
        <f>ROUND(E85*P85,2)</f>
        <v>0</v>
      </c>
      <c r="R85" s="237"/>
      <c r="S85" s="237" t="s">
        <v>185</v>
      </c>
      <c r="T85" s="238" t="s">
        <v>155</v>
      </c>
      <c r="U85" s="223">
        <v>0</v>
      </c>
      <c r="V85" s="223">
        <f>ROUND(E85*U85,2)</f>
        <v>0</v>
      </c>
      <c r="W85" s="223"/>
      <c r="X85" s="223" t="s">
        <v>1159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1160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20"/>
      <c r="B86" s="221"/>
      <c r="C86" s="247" t="s">
        <v>1112</v>
      </c>
      <c r="D86" s="240"/>
      <c r="E86" s="240"/>
      <c r="F86" s="240"/>
      <c r="G86" s="240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3"/>
      <c r="Z86" s="213"/>
      <c r="AA86" s="213"/>
      <c r="AB86" s="213"/>
      <c r="AC86" s="213"/>
      <c r="AD86" s="213"/>
      <c r="AE86" s="213"/>
      <c r="AF86" s="213"/>
      <c r="AG86" s="213" t="s">
        <v>159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">
      <c r="A87" s="220"/>
      <c r="B87" s="221"/>
      <c r="C87" s="248" t="s">
        <v>1113</v>
      </c>
      <c r="D87" s="241"/>
      <c r="E87" s="241"/>
      <c r="F87" s="241"/>
      <c r="G87" s="241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3"/>
      <c r="Z87" s="213"/>
      <c r="AA87" s="213"/>
      <c r="AB87" s="213"/>
      <c r="AC87" s="213"/>
      <c r="AD87" s="213"/>
      <c r="AE87" s="213"/>
      <c r="AF87" s="213"/>
      <c r="AG87" s="213" t="s">
        <v>159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">
      <c r="A88" s="220"/>
      <c r="B88" s="221"/>
      <c r="C88" s="257" t="s">
        <v>1213</v>
      </c>
      <c r="D88" s="253"/>
      <c r="E88" s="254">
        <v>6</v>
      </c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3"/>
      <c r="Z88" s="213"/>
      <c r="AA88" s="213"/>
      <c r="AB88" s="213"/>
      <c r="AC88" s="213"/>
      <c r="AD88" s="213"/>
      <c r="AE88" s="213"/>
      <c r="AF88" s="213"/>
      <c r="AG88" s="213" t="s">
        <v>209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49"/>
      <c r="D89" s="243"/>
      <c r="E89" s="243"/>
      <c r="F89" s="243"/>
      <c r="G89" s="24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3"/>
      <c r="Z89" s="213"/>
      <c r="AA89" s="213"/>
      <c r="AB89" s="213"/>
      <c r="AC89" s="213"/>
      <c r="AD89" s="213"/>
      <c r="AE89" s="213"/>
      <c r="AF89" s="213"/>
      <c r="AG89" s="213" t="s">
        <v>163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x14ac:dyDescent="0.2">
      <c r="A90" s="226" t="s">
        <v>149</v>
      </c>
      <c r="B90" s="227" t="s">
        <v>115</v>
      </c>
      <c r="C90" s="245" t="s">
        <v>116</v>
      </c>
      <c r="D90" s="228"/>
      <c r="E90" s="229"/>
      <c r="F90" s="230"/>
      <c r="G90" s="230">
        <f>SUMIF(AG91:AG122,"&lt;&gt;NOR",G91:G122)</f>
        <v>0</v>
      </c>
      <c r="H90" s="230"/>
      <c r="I90" s="230">
        <f>SUM(I91:I122)</f>
        <v>0</v>
      </c>
      <c r="J90" s="230"/>
      <c r="K90" s="230">
        <f>SUM(K91:K122)</f>
        <v>0</v>
      </c>
      <c r="L90" s="230"/>
      <c r="M90" s="230">
        <f>SUM(M91:M122)</f>
        <v>0</v>
      </c>
      <c r="N90" s="230"/>
      <c r="O90" s="230">
        <f>SUM(O91:O122)</f>
        <v>0.84000000000000008</v>
      </c>
      <c r="P90" s="230"/>
      <c r="Q90" s="230">
        <f>SUM(Q91:Q122)</f>
        <v>0</v>
      </c>
      <c r="R90" s="230"/>
      <c r="S90" s="230"/>
      <c r="T90" s="231"/>
      <c r="U90" s="225"/>
      <c r="V90" s="225">
        <f>SUM(V91:V122)</f>
        <v>79.48</v>
      </c>
      <c r="W90" s="225"/>
      <c r="X90" s="225"/>
      <c r="AG90" t="s">
        <v>150</v>
      </c>
    </row>
    <row r="91" spans="1:60" outlineLevel="1" x14ac:dyDescent="0.2">
      <c r="A91" s="232">
        <v>20</v>
      </c>
      <c r="B91" s="233" t="s">
        <v>1214</v>
      </c>
      <c r="C91" s="246" t="s">
        <v>1215</v>
      </c>
      <c r="D91" s="234" t="s">
        <v>1216</v>
      </c>
      <c r="E91" s="235">
        <v>44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21</v>
      </c>
      <c r="M91" s="237">
        <f>G91*(1+L91/100)</f>
        <v>0</v>
      </c>
      <c r="N91" s="237">
        <v>0</v>
      </c>
      <c r="O91" s="237">
        <f>ROUND(E91*N91,2)</f>
        <v>0</v>
      </c>
      <c r="P91" s="237">
        <v>0</v>
      </c>
      <c r="Q91" s="237">
        <f>ROUND(E91*P91,2)</f>
        <v>0</v>
      </c>
      <c r="R91" s="237"/>
      <c r="S91" s="237" t="s">
        <v>154</v>
      </c>
      <c r="T91" s="238" t="s">
        <v>154</v>
      </c>
      <c r="U91" s="223">
        <v>2.5999999999999999E-2</v>
      </c>
      <c r="V91" s="223">
        <f>ROUND(E91*U91,2)</f>
        <v>1.1399999999999999</v>
      </c>
      <c r="W91" s="223"/>
      <c r="X91" s="223" t="s">
        <v>186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911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">
      <c r="A92" s="220"/>
      <c r="B92" s="221"/>
      <c r="C92" s="247" t="s">
        <v>1217</v>
      </c>
      <c r="D92" s="240"/>
      <c r="E92" s="240"/>
      <c r="F92" s="240"/>
      <c r="G92" s="240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3"/>
      <c r="Z92" s="213"/>
      <c r="AA92" s="213"/>
      <c r="AB92" s="213"/>
      <c r="AC92" s="213"/>
      <c r="AD92" s="213"/>
      <c r="AE92" s="213"/>
      <c r="AF92" s="213"/>
      <c r="AG92" s="213" t="s">
        <v>159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">
      <c r="A93" s="220"/>
      <c r="B93" s="221"/>
      <c r="C93" s="249"/>
      <c r="D93" s="243"/>
      <c r="E93" s="243"/>
      <c r="F93" s="243"/>
      <c r="G93" s="24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3"/>
      <c r="Z93" s="213"/>
      <c r="AA93" s="213"/>
      <c r="AB93" s="213"/>
      <c r="AC93" s="213"/>
      <c r="AD93" s="213"/>
      <c r="AE93" s="213"/>
      <c r="AF93" s="213"/>
      <c r="AG93" s="213" t="s">
        <v>163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">
      <c r="A94" s="232">
        <v>21</v>
      </c>
      <c r="B94" s="233" t="s">
        <v>1218</v>
      </c>
      <c r="C94" s="246" t="s">
        <v>1219</v>
      </c>
      <c r="D94" s="234" t="s">
        <v>250</v>
      </c>
      <c r="E94" s="235">
        <v>1</v>
      </c>
      <c r="F94" s="236"/>
      <c r="G94" s="237">
        <f>ROUND(E94*F94,2)</f>
        <v>0</v>
      </c>
      <c r="H94" s="236"/>
      <c r="I94" s="237">
        <f>ROUND(E94*H94,2)</f>
        <v>0</v>
      </c>
      <c r="J94" s="236"/>
      <c r="K94" s="237">
        <f>ROUND(E94*J94,2)</f>
        <v>0</v>
      </c>
      <c r="L94" s="237">
        <v>21</v>
      </c>
      <c r="M94" s="237">
        <f>G94*(1+L94/100)</f>
        <v>0</v>
      </c>
      <c r="N94" s="237">
        <v>0</v>
      </c>
      <c r="O94" s="237">
        <f>ROUND(E94*N94,2)</f>
        <v>0</v>
      </c>
      <c r="P94" s="237">
        <v>0</v>
      </c>
      <c r="Q94" s="237">
        <f>ROUND(E94*P94,2)</f>
        <v>0</v>
      </c>
      <c r="R94" s="237"/>
      <c r="S94" s="237" t="s">
        <v>154</v>
      </c>
      <c r="T94" s="238" t="s">
        <v>154</v>
      </c>
      <c r="U94" s="223">
        <v>5.0000000000000001E-3</v>
      </c>
      <c r="V94" s="223">
        <f>ROUND(E94*U94,2)</f>
        <v>0.01</v>
      </c>
      <c r="W94" s="223"/>
      <c r="X94" s="223" t="s">
        <v>186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911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9"/>
      <c r="D95" s="256"/>
      <c r="E95" s="256"/>
      <c r="F95" s="256"/>
      <c r="G95" s="256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3"/>
      <c r="Z95" s="213"/>
      <c r="AA95" s="213"/>
      <c r="AB95" s="213"/>
      <c r="AC95" s="213"/>
      <c r="AD95" s="213"/>
      <c r="AE95" s="213"/>
      <c r="AF95" s="213"/>
      <c r="AG95" s="213" t="s">
        <v>163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">
      <c r="A96" s="232">
        <v>22</v>
      </c>
      <c r="B96" s="233" t="s">
        <v>1220</v>
      </c>
      <c r="C96" s="246" t="s">
        <v>1221</v>
      </c>
      <c r="D96" s="234" t="s">
        <v>345</v>
      </c>
      <c r="E96" s="235">
        <v>1280</v>
      </c>
      <c r="F96" s="236"/>
      <c r="G96" s="237">
        <f>ROUND(E96*F96,2)</f>
        <v>0</v>
      </c>
      <c r="H96" s="236"/>
      <c r="I96" s="237">
        <f>ROUND(E96*H96,2)</f>
        <v>0</v>
      </c>
      <c r="J96" s="236"/>
      <c r="K96" s="237">
        <f>ROUND(E96*J96,2)</f>
        <v>0</v>
      </c>
      <c r="L96" s="237">
        <v>21</v>
      </c>
      <c r="M96" s="237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7"/>
      <c r="S96" s="237" t="s">
        <v>154</v>
      </c>
      <c r="T96" s="238" t="s">
        <v>154</v>
      </c>
      <c r="U96" s="223">
        <v>5.0999999999999997E-2</v>
      </c>
      <c r="V96" s="223">
        <f>ROUND(E96*U96,2)</f>
        <v>65.28</v>
      </c>
      <c r="W96" s="223"/>
      <c r="X96" s="223" t="s">
        <v>186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911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47" t="s">
        <v>1222</v>
      </c>
      <c r="D97" s="240"/>
      <c r="E97" s="240"/>
      <c r="F97" s="240"/>
      <c r="G97" s="240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3"/>
      <c r="Z97" s="213"/>
      <c r="AA97" s="213"/>
      <c r="AB97" s="213"/>
      <c r="AC97" s="213"/>
      <c r="AD97" s="213"/>
      <c r="AE97" s="213"/>
      <c r="AF97" s="213"/>
      <c r="AG97" s="213" t="s">
        <v>159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">
      <c r="A98" s="220"/>
      <c r="B98" s="221"/>
      <c r="C98" s="257" t="s">
        <v>1223</v>
      </c>
      <c r="D98" s="253"/>
      <c r="E98" s="254">
        <v>730</v>
      </c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3"/>
      <c r="Z98" s="213"/>
      <c r="AA98" s="213"/>
      <c r="AB98" s="213"/>
      <c r="AC98" s="213"/>
      <c r="AD98" s="213"/>
      <c r="AE98" s="213"/>
      <c r="AF98" s="213"/>
      <c r="AG98" s="213" t="s">
        <v>209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7" t="s">
        <v>1224</v>
      </c>
      <c r="D99" s="253"/>
      <c r="E99" s="254">
        <v>550</v>
      </c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3"/>
      <c r="Z99" s="213"/>
      <c r="AA99" s="213"/>
      <c r="AB99" s="213"/>
      <c r="AC99" s="213"/>
      <c r="AD99" s="213"/>
      <c r="AE99" s="213"/>
      <c r="AF99" s="213"/>
      <c r="AG99" s="213" t="s">
        <v>209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49"/>
      <c r="D100" s="243"/>
      <c r="E100" s="243"/>
      <c r="F100" s="243"/>
      <c r="G100" s="24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163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32">
        <v>23</v>
      </c>
      <c r="B101" s="233" t="s">
        <v>1225</v>
      </c>
      <c r="C101" s="246" t="s">
        <v>1226</v>
      </c>
      <c r="D101" s="234" t="s">
        <v>250</v>
      </c>
      <c r="E101" s="235">
        <v>2</v>
      </c>
      <c r="F101" s="236"/>
      <c r="G101" s="237">
        <f>ROUND(E101*F101,2)</f>
        <v>0</v>
      </c>
      <c r="H101" s="236"/>
      <c r="I101" s="237">
        <f>ROUND(E101*H101,2)</f>
        <v>0</v>
      </c>
      <c r="J101" s="236"/>
      <c r="K101" s="237">
        <f>ROUND(E101*J101,2)</f>
        <v>0</v>
      </c>
      <c r="L101" s="237">
        <v>21</v>
      </c>
      <c r="M101" s="237">
        <f>G101*(1+L101/100)</f>
        <v>0</v>
      </c>
      <c r="N101" s="237">
        <v>0</v>
      </c>
      <c r="O101" s="237">
        <f>ROUND(E101*N101,2)</f>
        <v>0</v>
      </c>
      <c r="P101" s="237">
        <v>0</v>
      </c>
      <c r="Q101" s="237">
        <f>ROUND(E101*P101,2)</f>
        <v>0</v>
      </c>
      <c r="R101" s="237"/>
      <c r="S101" s="237" t="s">
        <v>154</v>
      </c>
      <c r="T101" s="238" t="s">
        <v>155</v>
      </c>
      <c r="U101" s="223">
        <v>1.5249999999999999</v>
      </c>
      <c r="V101" s="223">
        <f>ROUND(E101*U101,2)</f>
        <v>3.05</v>
      </c>
      <c r="W101" s="223"/>
      <c r="X101" s="223" t="s">
        <v>186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911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47" t="s">
        <v>1227</v>
      </c>
      <c r="D102" s="240"/>
      <c r="E102" s="240"/>
      <c r="F102" s="240"/>
      <c r="G102" s="240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13"/>
      <c r="Z102" s="213"/>
      <c r="AA102" s="213"/>
      <c r="AB102" s="213"/>
      <c r="AC102" s="213"/>
      <c r="AD102" s="213"/>
      <c r="AE102" s="213"/>
      <c r="AF102" s="213"/>
      <c r="AG102" s="213" t="s">
        <v>159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">
      <c r="A103" s="220"/>
      <c r="B103" s="221"/>
      <c r="C103" s="248" t="s">
        <v>1228</v>
      </c>
      <c r="D103" s="241"/>
      <c r="E103" s="241"/>
      <c r="F103" s="241"/>
      <c r="G103" s="241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13"/>
      <c r="Z103" s="213"/>
      <c r="AA103" s="213"/>
      <c r="AB103" s="213"/>
      <c r="AC103" s="213"/>
      <c r="AD103" s="213"/>
      <c r="AE103" s="213"/>
      <c r="AF103" s="213"/>
      <c r="AG103" s="213" t="s">
        <v>159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">
      <c r="A104" s="220"/>
      <c r="B104" s="221"/>
      <c r="C104" s="249"/>
      <c r="D104" s="243"/>
      <c r="E104" s="243"/>
      <c r="F104" s="243"/>
      <c r="G104" s="24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3"/>
      <c r="Z104" s="213"/>
      <c r="AA104" s="213"/>
      <c r="AB104" s="213"/>
      <c r="AC104" s="213"/>
      <c r="AD104" s="213"/>
      <c r="AE104" s="213"/>
      <c r="AF104" s="213"/>
      <c r="AG104" s="213" t="s">
        <v>163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32">
        <v>24</v>
      </c>
      <c r="B105" s="233" t="s">
        <v>1229</v>
      </c>
      <c r="C105" s="246" t="s">
        <v>1230</v>
      </c>
      <c r="D105" s="234" t="s">
        <v>1231</v>
      </c>
      <c r="E105" s="235">
        <v>10</v>
      </c>
      <c r="F105" s="236"/>
      <c r="G105" s="237">
        <f>ROUND(E105*F105,2)</f>
        <v>0</v>
      </c>
      <c r="H105" s="236"/>
      <c r="I105" s="237">
        <f>ROUND(E105*H105,2)</f>
        <v>0</v>
      </c>
      <c r="J105" s="236"/>
      <c r="K105" s="237">
        <f>ROUND(E105*J105,2)</f>
        <v>0</v>
      </c>
      <c r="L105" s="237">
        <v>21</v>
      </c>
      <c r="M105" s="237">
        <f>G105*(1+L105/100)</f>
        <v>0</v>
      </c>
      <c r="N105" s="237">
        <v>0</v>
      </c>
      <c r="O105" s="237">
        <f>ROUND(E105*N105,2)</f>
        <v>0</v>
      </c>
      <c r="P105" s="237">
        <v>0</v>
      </c>
      <c r="Q105" s="237">
        <f>ROUND(E105*P105,2)</f>
        <v>0</v>
      </c>
      <c r="R105" s="237"/>
      <c r="S105" s="237" t="s">
        <v>154</v>
      </c>
      <c r="T105" s="238" t="s">
        <v>155</v>
      </c>
      <c r="U105" s="223">
        <v>1</v>
      </c>
      <c r="V105" s="223">
        <f>ROUND(E105*U105,2)</f>
        <v>10</v>
      </c>
      <c r="W105" s="223"/>
      <c r="X105" s="223" t="s">
        <v>186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911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">
      <c r="A106" s="220"/>
      <c r="B106" s="221"/>
      <c r="C106" s="247" t="s">
        <v>1232</v>
      </c>
      <c r="D106" s="240"/>
      <c r="E106" s="240"/>
      <c r="F106" s="240"/>
      <c r="G106" s="240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3"/>
      <c r="Z106" s="213"/>
      <c r="AA106" s="213"/>
      <c r="AB106" s="213"/>
      <c r="AC106" s="213"/>
      <c r="AD106" s="213"/>
      <c r="AE106" s="213"/>
      <c r="AF106" s="213"/>
      <c r="AG106" s="213" t="s">
        <v>159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">
      <c r="A107" s="220"/>
      <c r="B107" s="221"/>
      <c r="C107" s="249"/>
      <c r="D107" s="243"/>
      <c r="E107" s="243"/>
      <c r="F107" s="243"/>
      <c r="G107" s="24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3"/>
      <c r="Z107" s="213"/>
      <c r="AA107" s="213"/>
      <c r="AB107" s="213"/>
      <c r="AC107" s="213"/>
      <c r="AD107" s="213"/>
      <c r="AE107" s="213"/>
      <c r="AF107" s="213"/>
      <c r="AG107" s="213" t="s">
        <v>163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32">
        <v>25</v>
      </c>
      <c r="B108" s="233" t="s">
        <v>1233</v>
      </c>
      <c r="C108" s="246" t="s">
        <v>1234</v>
      </c>
      <c r="D108" s="234" t="s">
        <v>250</v>
      </c>
      <c r="E108" s="235">
        <v>18</v>
      </c>
      <c r="F108" s="236"/>
      <c r="G108" s="237">
        <f>ROUND(E108*F108,2)</f>
        <v>0</v>
      </c>
      <c r="H108" s="236"/>
      <c r="I108" s="237">
        <f>ROUND(E108*H108,2)</f>
        <v>0</v>
      </c>
      <c r="J108" s="236"/>
      <c r="K108" s="237">
        <f>ROUND(E108*J108,2)</f>
        <v>0</v>
      </c>
      <c r="L108" s="237">
        <v>21</v>
      </c>
      <c r="M108" s="237">
        <f>G108*(1+L108/100)</f>
        <v>0</v>
      </c>
      <c r="N108" s="237">
        <v>0</v>
      </c>
      <c r="O108" s="237">
        <f>ROUND(E108*N108,2)</f>
        <v>0</v>
      </c>
      <c r="P108" s="237">
        <v>0</v>
      </c>
      <c r="Q108" s="237">
        <f>ROUND(E108*P108,2)</f>
        <v>0</v>
      </c>
      <c r="R108" s="237"/>
      <c r="S108" s="237" t="s">
        <v>185</v>
      </c>
      <c r="T108" s="238" t="s">
        <v>155</v>
      </c>
      <c r="U108" s="223">
        <v>0</v>
      </c>
      <c r="V108" s="223">
        <f>ROUND(E108*U108,2)</f>
        <v>0</v>
      </c>
      <c r="W108" s="223"/>
      <c r="X108" s="223" t="s">
        <v>186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911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">
      <c r="A109" s="220"/>
      <c r="B109" s="221"/>
      <c r="C109" s="257" t="s">
        <v>1205</v>
      </c>
      <c r="D109" s="253"/>
      <c r="E109" s="254">
        <v>9</v>
      </c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209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20"/>
      <c r="B110" s="221"/>
      <c r="C110" s="257" t="s">
        <v>1102</v>
      </c>
      <c r="D110" s="253"/>
      <c r="E110" s="254">
        <v>7</v>
      </c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209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20"/>
      <c r="B111" s="221"/>
      <c r="C111" s="257" t="s">
        <v>1235</v>
      </c>
      <c r="D111" s="253"/>
      <c r="E111" s="254">
        <v>1</v>
      </c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209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7" t="s">
        <v>1236</v>
      </c>
      <c r="D112" s="253"/>
      <c r="E112" s="254">
        <v>1</v>
      </c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209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">
      <c r="A113" s="220"/>
      <c r="B113" s="221"/>
      <c r="C113" s="249"/>
      <c r="D113" s="243"/>
      <c r="E113" s="243"/>
      <c r="F113" s="243"/>
      <c r="G113" s="24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3"/>
      <c r="Z113" s="213"/>
      <c r="AA113" s="213"/>
      <c r="AB113" s="213"/>
      <c r="AC113" s="213"/>
      <c r="AD113" s="213"/>
      <c r="AE113" s="213"/>
      <c r="AF113" s="213"/>
      <c r="AG113" s="213" t="s">
        <v>163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32">
        <v>26</v>
      </c>
      <c r="B114" s="233" t="s">
        <v>1237</v>
      </c>
      <c r="C114" s="246" t="s">
        <v>1238</v>
      </c>
      <c r="D114" s="234" t="s">
        <v>345</v>
      </c>
      <c r="E114" s="235">
        <v>175</v>
      </c>
      <c r="F114" s="236"/>
      <c r="G114" s="237">
        <f>ROUND(E114*F114,2)</f>
        <v>0</v>
      </c>
      <c r="H114" s="236"/>
      <c r="I114" s="237">
        <f>ROUND(E114*H114,2)</f>
        <v>0</v>
      </c>
      <c r="J114" s="236"/>
      <c r="K114" s="237">
        <f>ROUND(E114*J114,2)</f>
        <v>0</v>
      </c>
      <c r="L114" s="237">
        <v>21</v>
      </c>
      <c r="M114" s="237">
        <f>G114*(1+L114/100)</f>
        <v>0</v>
      </c>
      <c r="N114" s="237">
        <v>1.8000000000000001E-4</v>
      </c>
      <c r="O114" s="237">
        <f>ROUND(E114*N114,2)</f>
        <v>0.03</v>
      </c>
      <c r="P114" s="237">
        <v>0</v>
      </c>
      <c r="Q114" s="237">
        <f>ROUND(E114*P114,2)</f>
        <v>0</v>
      </c>
      <c r="R114" s="237"/>
      <c r="S114" s="237" t="s">
        <v>185</v>
      </c>
      <c r="T114" s="238" t="s">
        <v>155</v>
      </c>
      <c r="U114" s="223">
        <v>0</v>
      </c>
      <c r="V114" s="223">
        <f>ROUND(E114*U114,2)</f>
        <v>0</v>
      </c>
      <c r="W114" s="223"/>
      <c r="X114" s="223" t="s">
        <v>318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319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">
      <c r="A115" s="220"/>
      <c r="B115" s="221"/>
      <c r="C115" s="247" t="s">
        <v>1239</v>
      </c>
      <c r="D115" s="240"/>
      <c r="E115" s="240"/>
      <c r="F115" s="240"/>
      <c r="G115" s="240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3"/>
      <c r="Z115" s="213"/>
      <c r="AA115" s="213"/>
      <c r="AB115" s="213"/>
      <c r="AC115" s="213"/>
      <c r="AD115" s="213"/>
      <c r="AE115" s="213"/>
      <c r="AF115" s="213"/>
      <c r="AG115" s="213" t="s">
        <v>159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49"/>
      <c r="D116" s="243"/>
      <c r="E116" s="243"/>
      <c r="F116" s="243"/>
      <c r="G116" s="24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163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32">
        <v>27</v>
      </c>
      <c r="B117" s="233" t="s">
        <v>1240</v>
      </c>
      <c r="C117" s="246" t="s">
        <v>1241</v>
      </c>
      <c r="D117" s="234" t="s">
        <v>345</v>
      </c>
      <c r="E117" s="235">
        <v>1400</v>
      </c>
      <c r="F117" s="236"/>
      <c r="G117" s="237">
        <f>ROUND(E117*F117,2)</f>
        <v>0</v>
      </c>
      <c r="H117" s="236"/>
      <c r="I117" s="237">
        <f>ROUND(E117*H117,2)</f>
        <v>0</v>
      </c>
      <c r="J117" s="236"/>
      <c r="K117" s="237">
        <f>ROUND(E117*J117,2)</f>
        <v>0</v>
      </c>
      <c r="L117" s="237">
        <v>21</v>
      </c>
      <c r="M117" s="237">
        <f>G117*(1+L117/100)</f>
        <v>0</v>
      </c>
      <c r="N117" s="237">
        <v>5.8E-4</v>
      </c>
      <c r="O117" s="237">
        <f>ROUND(E117*N117,2)</f>
        <v>0.81</v>
      </c>
      <c r="P117" s="237">
        <v>0</v>
      </c>
      <c r="Q117" s="237">
        <f>ROUND(E117*P117,2)</f>
        <v>0</v>
      </c>
      <c r="R117" s="237"/>
      <c r="S117" s="237" t="s">
        <v>185</v>
      </c>
      <c r="T117" s="238" t="s">
        <v>155</v>
      </c>
      <c r="U117" s="223">
        <v>0</v>
      </c>
      <c r="V117" s="223">
        <f>ROUND(E117*U117,2)</f>
        <v>0</v>
      </c>
      <c r="W117" s="223"/>
      <c r="X117" s="223" t="s">
        <v>318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1116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20"/>
      <c r="B118" s="221"/>
      <c r="C118" s="247" t="s">
        <v>1242</v>
      </c>
      <c r="D118" s="240"/>
      <c r="E118" s="240"/>
      <c r="F118" s="240"/>
      <c r="G118" s="240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3"/>
      <c r="Z118" s="213"/>
      <c r="AA118" s="213"/>
      <c r="AB118" s="213"/>
      <c r="AC118" s="213"/>
      <c r="AD118" s="213"/>
      <c r="AE118" s="213"/>
      <c r="AF118" s="213"/>
      <c r="AG118" s="213" t="s">
        <v>159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49"/>
      <c r="D119" s="243"/>
      <c r="E119" s="243"/>
      <c r="F119" s="243"/>
      <c r="G119" s="24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163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32">
        <v>28</v>
      </c>
      <c r="B120" s="233" t="s">
        <v>1243</v>
      </c>
      <c r="C120" s="246" t="s">
        <v>1244</v>
      </c>
      <c r="D120" s="234" t="s">
        <v>250</v>
      </c>
      <c r="E120" s="235">
        <v>21</v>
      </c>
      <c r="F120" s="236"/>
      <c r="G120" s="237">
        <f>ROUND(E120*F120,2)</f>
        <v>0</v>
      </c>
      <c r="H120" s="236"/>
      <c r="I120" s="237">
        <f>ROUND(E120*H120,2)</f>
        <v>0</v>
      </c>
      <c r="J120" s="236"/>
      <c r="K120" s="237">
        <f>ROUND(E120*J120,2)</f>
        <v>0</v>
      </c>
      <c r="L120" s="237">
        <v>21</v>
      </c>
      <c r="M120" s="237">
        <f>G120*(1+L120/100)</f>
        <v>0</v>
      </c>
      <c r="N120" s="237">
        <v>0</v>
      </c>
      <c r="O120" s="237">
        <f>ROUND(E120*N120,2)</f>
        <v>0</v>
      </c>
      <c r="P120" s="237">
        <v>0</v>
      </c>
      <c r="Q120" s="237">
        <f>ROUND(E120*P120,2)</f>
        <v>0</v>
      </c>
      <c r="R120" s="237" t="s">
        <v>316</v>
      </c>
      <c r="S120" s="237" t="s">
        <v>154</v>
      </c>
      <c r="T120" s="238" t="s">
        <v>154</v>
      </c>
      <c r="U120" s="223">
        <v>0</v>
      </c>
      <c r="V120" s="223">
        <f>ROUND(E120*U120,2)</f>
        <v>0</v>
      </c>
      <c r="W120" s="223"/>
      <c r="X120" s="223" t="s">
        <v>318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1116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47" t="s">
        <v>1245</v>
      </c>
      <c r="D121" s="240"/>
      <c r="E121" s="240"/>
      <c r="F121" s="240"/>
      <c r="G121" s="240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159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">
      <c r="A122" s="220"/>
      <c r="B122" s="221"/>
      <c r="C122" s="249"/>
      <c r="D122" s="243"/>
      <c r="E122" s="243"/>
      <c r="F122" s="243"/>
      <c r="G122" s="24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3"/>
      <c r="Z122" s="213"/>
      <c r="AA122" s="213"/>
      <c r="AB122" s="213"/>
      <c r="AC122" s="213"/>
      <c r="AD122" s="213"/>
      <c r="AE122" s="213"/>
      <c r="AF122" s="213"/>
      <c r="AG122" s="213" t="s">
        <v>163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x14ac:dyDescent="0.2">
      <c r="A123" s="226" t="s">
        <v>149</v>
      </c>
      <c r="B123" s="227" t="s">
        <v>118</v>
      </c>
      <c r="C123" s="245" t="s">
        <v>119</v>
      </c>
      <c r="D123" s="228"/>
      <c r="E123" s="229"/>
      <c r="F123" s="230"/>
      <c r="G123" s="230">
        <f>SUMIF(AG124:AG140,"&lt;&gt;NOR",G124:G140)</f>
        <v>0</v>
      </c>
      <c r="H123" s="230"/>
      <c r="I123" s="230">
        <f>SUM(I124:I140)</f>
        <v>0</v>
      </c>
      <c r="J123" s="230"/>
      <c r="K123" s="230">
        <f>SUM(K124:K140)</f>
        <v>0</v>
      </c>
      <c r="L123" s="230"/>
      <c r="M123" s="230">
        <f>SUM(M124:M140)</f>
        <v>0</v>
      </c>
      <c r="N123" s="230"/>
      <c r="O123" s="230">
        <f>SUM(O124:O140)</f>
        <v>0</v>
      </c>
      <c r="P123" s="230"/>
      <c r="Q123" s="230">
        <f>SUM(Q124:Q140)</f>
        <v>0</v>
      </c>
      <c r="R123" s="230"/>
      <c r="S123" s="230"/>
      <c r="T123" s="231"/>
      <c r="U123" s="225"/>
      <c r="V123" s="225">
        <f>SUM(V124:V140)</f>
        <v>3.48</v>
      </c>
      <c r="W123" s="225"/>
      <c r="X123" s="225"/>
      <c r="AG123" t="s">
        <v>150</v>
      </c>
    </row>
    <row r="124" spans="1:60" ht="22.5" outlineLevel="1" x14ac:dyDescent="0.2">
      <c r="A124" s="232">
        <v>29</v>
      </c>
      <c r="B124" s="233" t="s">
        <v>235</v>
      </c>
      <c r="C124" s="246" t="s">
        <v>236</v>
      </c>
      <c r="D124" s="234" t="s">
        <v>229</v>
      </c>
      <c r="E124" s="235">
        <v>0.61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21</v>
      </c>
      <c r="M124" s="237">
        <f>G124*(1+L124/100)</f>
        <v>0</v>
      </c>
      <c r="N124" s="237">
        <v>0</v>
      </c>
      <c r="O124" s="237">
        <f>ROUND(E124*N124,2)</f>
        <v>0</v>
      </c>
      <c r="P124" s="237">
        <v>0</v>
      </c>
      <c r="Q124" s="237">
        <f>ROUND(E124*P124,2)</f>
        <v>0</v>
      </c>
      <c r="R124" s="237" t="s">
        <v>221</v>
      </c>
      <c r="S124" s="237" t="s">
        <v>154</v>
      </c>
      <c r="T124" s="238" t="s">
        <v>154</v>
      </c>
      <c r="U124" s="223">
        <v>0.93300000000000005</v>
      </c>
      <c r="V124" s="223">
        <f>ROUND(E124*U124,2)</f>
        <v>0.56999999999999995</v>
      </c>
      <c r="W124" s="223"/>
      <c r="X124" s="223" t="s">
        <v>231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232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20"/>
      <c r="B125" s="221"/>
      <c r="C125" s="259"/>
      <c r="D125" s="256"/>
      <c r="E125" s="256"/>
      <c r="F125" s="256"/>
      <c r="G125" s="256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3"/>
      <c r="Z125" s="213"/>
      <c r="AA125" s="213"/>
      <c r="AB125" s="213"/>
      <c r="AC125" s="213"/>
      <c r="AD125" s="213"/>
      <c r="AE125" s="213"/>
      <c r="AF125" s="213"/>
      <c r="AG125" s="213" t="s">
        <v>163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32">
        <v>30</v>
      </c>
      <c r="B126" s="233" t="s">
        <v>612</v>
      </c>
      <c r="C126" s="246" t="s">
        <v>613</v>
      </c>
      <c r="D126" s="234" t="s">
        <v>229</v>
      </c>
      <c r="E126" s="235">
        <v>1.22</v>
      </c>
      <c r="F126" s="236"/>
      <c r="G126" s="237">
        <f>ROUND(E126*F126,2)</f>
        <v>0</v>
      </c>
      <c r="H126" s="236"/>
      <c r="I126" s="237">
        <f>ROUND(E126*H126,2)</f>
        <v>0</v>
      </c>
      <c r="J126" s="236"/>
      <c r="K126" s="237">
        <f>ROUND(E126*J126,2)</f>
        <v>0</v>
      </c>
      <c r="L126" s="237">
        <v>21</v>
      </c>
      <c r="M126" s="237">
        <f>G126*(1+L126/100)</f>
        <v>0</v>
      </c>
      <c r="N126" s="237">
        <v>0</v>
      </c>
      <c r="O126" s="237">
        <f>ROUND(E126*N126,2)</f>
        <v>0</v>
      </c>
      <c r="P126" s="237">
        <v>0</v>
      </c>
      <c r="Q126" s="237">
        <f>ROUND(E126*P126,2)</f>
        <v>0</v>
      </c>
      <c r="R126" s="237" t="s">
        <v>221</v>
      </c>
      <c r="S126" s="237" t="s">
        <v>154</v>
      </c>
      <c r="T126" s="238" t="s">
        <v>154</v>
      </c>
      <c r="U126" s="223">
        <v>0.65300000000000002</v>
      </c>
      <c r="V126" s="223">
        <f>ROUND(E126*U126,2)</f>
        <v>0.8</v>
      </c>
      <c r="W126" s="223"/>
      <c r="X126" s="223" t="s">
        <v>231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232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59"/>
      <c r="D127" s="256"/>
      <c r="E127" s="256"/>
      <c r="F127" s="256"/>
      <c r="G127" s="256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3"/>
      <c r="Z127" s="213"/>
      <c r="AA127" s="213"/>
      <c r="AB127" s="213"/>
      <c r="AC127" s="213"/>
      <c r="AD127" s="213"/>
      <c r="AE127" s="213"/>
      <c r="AF127" s="213"/>
      <c r="AG127" s="213" t="s">
        <v>163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2.5" outlineLevel="1" x14ac:dyDescent="0.2">
      <c r="A128" s="232">
        <v>31</v>
      </c>
      <c r="B128" s="233" t="s">
        <v>1166</v>
      </c>
      <c r="C128" s="246" t="s">
        <v>1167</v>
      </c>
      <c r="D128" s="234" t="s">
        <v>229</v>
      </c>
      <c r="E128" s="235">
        <v>0.61</v>
      </c>
      <c r="F128" s="236"/>
      <c r="G128" s="237">
        <f>ROUND(E128*F128,2)</f>
        <v>0</v>
      </c>
      <c r="H128" s="236"/>
      <c r="I128" s="237">
        <f>ROUND(E128*H128,2)</f>
        <v>0</v>
      </c>
      <c r="J128" s="236"/>
      <c r="K128" s="237">
        <f>ROUND(E128*J128,2)</f>
        <v>0</v>
      </c>
      <c r="L128" s="237">
        <v>21</v>
      </c>
      <c r="M128" s="237">
        <f>G128*(1+L128/100)</f>
        <v>0</v>
      </c>
      <c r="N128" s="237">
        <v>0</v>
      </c>
      <c r="O128" s="237">
        <f>ROUND(E128*N128,2)</f>
        <v>0</v>
      </c>
      <c r="P128" s="237">
        <v>0</v>
      </c>
      <c r="Q128" s="237">
        <f>ROUND(E128*P128,2)</f>
        <v>0</v>
      </c>
      <c r="R128" s="237" t="s">
        <v>1168</v>
      </c>
      <c r="S128" s="237" t="s">
        <v>154</v>
      </c>
      <c r="T128" s="238" t="s">
        <v>154</v>
      </c>
      <c r="U128" s="223">
        <v>1.1399999999999999</v>
      </c>
      <c r="V128" s="223">
        <f>ROUND(E128*U128,2)</f>
        <v>0.7</v>
      </c>
      <c r="W128" s="223"/>
      <c r="X128" s="223" t="s">
        <v>231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232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ht="22.5" outlineLevel="1" x14ac:dyDescent="0.2">
      <c r="A129" s="220"/>
      <c r="B129" s="221"/>
      <c r="C129" s="258" t="s">
        <v>1169</v>
      </c>
      <c r="D129" s="255"/>
      <c r="E129" s="255"/>
      <c r="F129" s="255"/>
      <c r="G129" s="255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234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39" t="str">
        <f>C129</f>
        <v>vybouraných hmot se složením a hrubým urovnáním nebo přeložením na jiný dopravní prostředek, nebo nakládání na dopravní prostředek pro vodorovnou dopravu,</v>
      </c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20"/>
      <c r="B130" s="221"/>
      <c r="C130" s="249"/>
      <c r="D130" s="243"/>
      <c r="E130" s="243"/>
      <c r="F130" s="243"/>
      <c r="G130" s="24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3"/>
      <c r="Z130" s="213"/>
      <c r="AA130" s="213"/>
      <c r="AB130" s="213"/>
      <c r="AC130" s="213"/>
      <c r="AD130" s="213"/>
      <c r="AE130" s="213"/>
      <c r="AF130" s="213"/>
      <c r="AG130" s="213" t="s">
        <v>163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32">
        <v>32</v>
      </c>
      <c r="B131" s="233" t="s">
        <v>237</v>
      </c>
      <c r="C131" s="246" t="s">
        <v>238</v>
      </c>
      <c r="D131" s="234" t="s">
        <v>229</v>
      </c>
      <c r="E131" s="235">
        <v>0.61</v>
      </c>
      <c r="F131" s="236"/>
      <c r="G131" s="237">
        <f>ROUND(E131*F131,2)</f>
        <v>0</v>
      </c>
      <c r="H131" s="236"/>
      <c r="I131" s="237">
        <f>ROUND(E131*H131,2)</f>
        <v>0</v>
      </c>
      <c r="J131" s="236"/>
      <c r="K131" s="237">
        <f>ROUND(E131*J131,2)</f>
        <v>0</v>
      </c>
      <c r="L131" s="237">
        <v>21</v>
      </c>
      <c r="M131" s="237">
        <f>G131*(1+L131/100)</f>
        <v>0</v>
      </c>
      <c r="N131" s="237">
        <v>0</v>
      </c>
      <c r="O131" s="237">
        <f>ROUND(E131*N131,2)</f>
        <v>0</v>
      </c>
      <c r="P131" s="237">
        <v>0</v>
      </c>
      <c r="Q131" s="237">
        <f>ROUND(E131*P131,2)</f>
        <v>0</v>
      </c>
      <c r="R131" s="237" t="s">
        <v>221</v>
      </c>
      <c r="S131" s="237" t="s">
        <v>154</v>
      </c>
      <c r="T131" s="238" t="s">
        <v>154</v>
      </c>
      <c r="U131" s="223">
        <v>0.49</v>
      </c>
      <c r="V131" s="223">
        <f>ROUND(E131*U131,2)</f>
        <v>0.3</v>
      </c>
      <c r="W131" s="223"/>
      <c r="X131" s="223" t="s">
        <v>231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232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9"/>
      <c r="D132" s="256"/>
      <c r="E132" s="256"/>
      <c r="F132" s="256"/>
      <c r="G132" s="256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163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32">
        <v>33</v>
      </c>
      <c r="B133" s="233" t="s">
        <v>240</v>
      </c>
      <c r="C133" s="246" t="s">
        <v>241</v>
      </c>
      <c r="D133" s="234" t="s">
        <v>229</v>
      </c>
      <c r="E133" s="235">
        <v>11.59</v>
      </c>
      <c r="F133" s="236"/>
      <c r="G133" s="237">
        <f>ROUND(E133*F133,2)</f>
        <v>0</v>
      </c>
      <c r="H133" s="236"/>
      <c r="I133" s="237">
        <f>ROUND(E133*H133,2)</f>
        <v>0</v>
      </c>
      <c r="J133" s="236"/>
      <c r="K133" s="237">
        <f>ROUND(E133*J133,2)</f>
        <v>0</v>
      </c>
      <c r="L133" s="237">
        <v>21</v>
      </c>
      <c r="M133" s="237">
        <f>G133*(1+L133/100)</f>
        <v>0</v>
      </c>
      <c r="N133" s="237">
        <v>0</v>
      </c>
      <c r="O133" s="237">
        <f>ROUND(E133*N133,2)</f>
        <v>0</v>
      </c>
      <c r="P133" s="237">
        <v>0</v>
      </c>
      <c r="Q133" s="237">
        <f>ROUND(E133*P133,2)</f>
        <v>0</v>
      </c>
      <c r="R133" s="237" t="s">
        <v>221</v>
      </c>
      <c r="S133" s="237" t="s">
        <v>154</v>
      </c>
      <c r="T133" s="238" t="s">
        <v>154</v>
      </c>
      <c r="U133" s="223">
        <v>0</v>
      </c>
      <c r="V133" s="223">
        <f>ROUND(E133*U133,2)</f>
        <v>0</v>
      </c>
      <c r="W133" s="223"/>
      <c r="X133" s="223" t="s">
        <v>231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232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9"/>
      <c r="D134" s="256"/>
      <c r="E134" s="256"/>
      <c r="F134" s="256"/>
      <c r="G134" s="256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3"/>
      <c r="Z134" s="213"/>
      <c r="AA134" s="213"/>
      <c r="AB134" s="213"/>
      <c r="AC134" s="213"/>
      <c r="AD134" s="213"/>
      <c r="AE134" s="213"/>
      <c r="AF134" s="213"/>
      <c r="AG134" s="213" t="s">
        <v>163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32">
        <v>34</v>
      </c>
      <c r="B135" s="233" t="s">
        <v>242</v>
      </c>
      <c r="C135" s="246" t="s">
        <v>243</v>
      </c>
      <c r="D135" s="234" t="s">
        <v>229</v>
      </c>
      <c r="E135" s="235">
        <v>0.61</v>
      </c>
      <c r="F135" s="236"/>
      <c r="G135" s="237">
        <f>ROUND(E135*F135,2)</f>
        <v>0</v>
      </c>
      <c r="H135" s="236"/>
      <c r="I135" s="237">
        <f>ROUND(E135*H135,2)</f>
        <v>0</v>
      </c>
      <c r="J135" s="236"/>
      <c r="K135" s="237">
        <f>ROUND(E135*J135,2)</f>
        <v>0</v>
      </c>
      <c r="L135" s="237">
        <v>21</v>
      </c>
      <c r="M135" s="237">
        <f>G135*(1+L135/100)</f>
        <v>0</v>
      </c>
      <c r="N135" s="237">
        <v>0</v>
      </c>
      <c r="O135" s="237">
        <f>ROUND(E135*N135,2)</f>
        <v>0</v>
      </c>
      <c r="P135" s="237">
        <v>0</v>
      </c>
      <c r="Q135" s="237">
        <f>ROUND(E135*P135,2)</f>
        <v>0</v>
      </c>
      <c r="R135" s="237" t="s">
        <v>221</v>
      </c>
      <c r="S135" s="237" t="s">
        <v>154</v>
      </c>
      <c r="T135" s="238" t="s">
        <v>154</v>
      </c>
      <c r="U135" s="223">
        <v>0.94199999999999995</v>
      </c>
      <c r="V135" s="223">
        <f>ROUND(E135*U135,2)</f>
        <v>0.56999999999999995</v>
      </c>
      <c r="W135" s="223"/>
      <c r="X135" s="223" t="s">
        <v>231</v>
      </c>
      <c r="Y135" s="213"/>
      <c r="Z135" s="213"/>
      <c r="AA135" s="213"/>
      <c r="AB135" s="213"/>
      <c r="AC135" s="213"/>
      <c r="AD135" s="213"/>
      <c r="AE135" s="213"/>
      <c r="AF135" s="213"/>
      <c r="AG135" s="213" t="s">
        <v>232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20"/>
      <c r="B136" s="221"/>
      <c r="C136" s="259"/>
      <c r="D136" s="256"/>
      <c r="E136" s="256"/>
      <c r="F136" s="256"/>
      <c r="G136" s="256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3"/>
      <c r="Z136" s="213"/>
      <c r="AA136" s="213"/>
      <c r="AB136" s="213"/>
      <c r="AC136" s="213"/>
      <c r="AD136" s="213"/>
      <c r="AE136" s="213"/>
      <c r="AF136" s="213"/>
      <c r="AG136" s="213" t="s">
        <v>163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ht="22.5" outlineLevel="1" x14ac:dyDescent="0.2">
      <c r="A137" s="232">
        <v>35</v>
      </c>
      <c r="B137" s="233" t="s">
        <v>244</v>
      </c>
      <c r="C137" s="246" t="s">
        <v>245</v>
      </c>
      <c r="D137" s="234" t="s">
        <v>229</v>
      </c>
      <c r="E137" s="235">
        <v>4.88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21</v>
      </c>
      <c r="M137" s="237">
        <f>G137*(1+L137/100)</f>
        <v>0</v>
      </c>
      <c r="N137" s="237">
        <v>0</v>
      </c>
      <c r="O137" s="237">
        <f>ROUND(E137*N137,2)</f>
        <v>0</v>
      </c>
      <c r="P137" s="237">
        <v>0</v>
      </c>
      <c r="Q137" s="237">
        <f>ROUND(E137*P137,2)</f>
        <v>0</v>
      </c>
      <c r="R137" s="237" t="s">
        <v>221</v>
      </c>
      <c r="S137" s="237" t="s">
        <v>154</v>
      </c>
      <c r="T137" s="238" t="s">
        <v>154</v>
      </c>
      <c r="U137" s="223">
        <v>0.11</v>
      </c>
      <c r="V137" s="223">
        <f>ROUND(E137*U137,2)</f>
        <v>0.54</v>
      </c>
      <c r="W137" s="223"/>
      <c r="X137" s="223" t="s">
        <v>231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232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9"/>
      <c r="D138" s="256"/>
      <c r="E138" s="256"/>
      <c r="F138" s="256"/>
      <c r="G138" s="256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163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">
      <c r="A139" s="232">
        <v>36</v>
      </c>
      <c r="B139" s="233" t="s">
        <v>246</v>
      </c>
      <c r="C139" s="246" t="s">
        <v>247</v>
      </c>
      <c r="D139" s="234" t="s">
        <v>229</v>
      </c>
      <c r="E139" s="235">
        <v>0.61</v>
      </c>
      <c r="F139" s="236"/>
      <c r="G139" s="237">
        <f>ROUND(E139*F139,2)</f>
        <v>0</v>
      </c>
      <c r="H139" s="236"/>
      <c r="I139" s="237">
        <f>ROUND(E139*H139,2)</f>
        <v>0</v>
      </c>
      <c r="J139" s="236"/>
      <c r="K139" s="237">
        <f>ROUND(E139*J139,2)</f>
        <v>0</v>
      </c>
      <c r="L139" s="237">
        <v>21</v>
      </c>
      <c r="M139" s="237">
        <f>G139*(1+L139/100)</f>
        <v>0</v>
      </c>
      <c r="N139" s="237">
        <v>0</v>
      </c>
      <c r="O139" s="237">
        <f>ROUND(E139*N139,2)</f>
        <v>0</v>
      </c>
      <c r="P139" s="237">
        <v>0</v>
      </c>
      <c r="Q139" s="237">
        <f>ROUND(E139*P139,2)</f>
        <v>0</v>
      </c>
      <c r="R139" s="237" t="s">
        <v>221</v>
      </c>
      <c r="S139" s="237" t="s">
        <v>154</v>
      </c>
      <c r="T139" s="238" t="s">
        <v>155</v>
      </c>
      <c r="U139" s="223">
        <v>0</v>
      </c>
      <c r="V139" s="223">
        <f>ROUND(E139*U139,2)</f>
        <v>0</v>
      </c>
      <c r="W139" s="223"/>
      <c r="X139" s="223" t="s">
        <v>231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611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59"/>
      <c r="D140" s="256"/>
      <c r="E140" s="256"/>
      <c r="F140" s="256"/>
      <c r="G140" s="256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13"/>
      <c r="Z140" s="213"/>
      <c r="AA140" s="213"/>
      <c r="AB140" s="213"/>
      <c r="AC140" s="213"/>
      <c r="AD140" s="213"/>
      <c r="AE140" s="213"/>
      <c r="AF140" s="213"/>
      <c r="AG140" s="213" t="s">
        <v>163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x14ac:dyDescent="0.2">
      <c r="A141" s="3"/>
      <c r="B141" s="4"/>
      <c r="C141" s="250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v>15</v>
      </c>
      <c r="AF141">
        <v>21</v>
      </c>
      <c r="AG141" t="s">
        <v>136</v>
      </c>
    </row>
    <row r="142" spans="1:60" x14ac:dyDescent="0.2">
      <c r="A142" s="216"/>
      <c r="B142" s="217" t="s">
        <v>29</v>
      </c>
      <c r="C142" s="251"/>
      <c r="D142" s="218"/>
      <c r="E142" s="219"/>
      <c r="F142" s="219"/>
      <c r="G142" s="244">
        <f>G8+G12+G16+G27+G31+G90+G123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f>SUMIF(L7:L140,AE141,G7:G140)</f>
        <v>0</v>
      </c>
      <c r="AF142">
        <f>SUMIF(L7:L140,AF141,G7:G140)</f>
        <v>0</v>
      </c>
      <c r="AG142" t="s">
        <v>180</v>
      </c>
    </row>
    <row r="143" spans="1:60" x14ac:dyDescent="0.2">
      <c r="C143" s="252"/>
      <c r="D143" s="10"/>
      <c r="AG143" t="s">
        <v>181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0NbW4u37AR2VvJc2vtn46ScvedmZcGFo7Yb2EFRHyvpexm8zW9+ZWpWAen1gQF5Ss5+RIN7yzuPXQXRZyYuGQ==" saltValue="yjFF33+dMLkaPKRcX/ek7A==" spinCount="100000" sheet="1"/>
  <mergeCells count="75">
    <mergeCell ref="C136:G136"/>
    <mergeCell ref="C138:G138"/>
    <mergeCell ref="C140:G140"/>
    <mergeCell ref="C125:G125"/>
    <mergeCell ref="C127:G127"/>
    <mergeCell ref="C129:G129"/>
    <mergeCell ref="C130:G130"/>
    <mergeCell ref="C132:G132"/>
    <mergeCell ref="C134:G134"/>
    <mergeCell ref="C115:G115"/>
    <mergeCell ref="C116:G116"/>
    <mergeCell ref="C118:G118"/>
    <mergeCell ref="C119:G119"/>
    <mergeCell ref="C121:G121"/>
    <mergeCell ref="C122:G122"/>
    <mergeCell ref="C102:G102"/>
    <mergeCell ref="C103:G103"/>
    <mergeCell ref="C104:G104"/>
    <mergeCell ref="C106:G106"/>
    <mergeCell ref="C107:G107"/>
    <mergeCell ref="C113:G113"/>
    <mergeCell ref="C89:G89"/>
    <mergeCell ref="C92:G92"/>
    <mergeCell ref="C93:G93"/>
    <mergeCell ref="C95:G95"/>
    <mergeCell ref="C97:G97"/>
    <mergeCell ref="C100:G100"/>
    <mergeCell ref="C80:G80"/>
    <mergeCell ref="C82:G82"/>
    <mergeCell ref="C83:G83"/>
    <mergeCell ref="C84:G84"/>
    <mergeCell ref="C86:G86"/>
    <mergeCell ref="C87:G87"/>
    <mergeCell ref="C66:G66"/>
    <mergeCell ref="C70:G70"/>
    <mergeCell ref="C72:G72"/>
    <mergeCell ref="C74:G74"/>
    <mergeCell ref="C77:G77"/>
    <mergeCell ref="C79:G79"/>
    <mergeCell ref="C56:G56"/>
    <mergeCell ref="C57:G57"/>
    <mergeCell ref="C58:G58"/>
    <mergeCell ref="C61:G61"/>
    <mergeCell ref="C63:G63"/>
    <mergeCell ref="C64:G64"/>
    <mergeCell ref="C48:G48"/>
    <mergeCell ref="C50:G50"/>
    <mergeCell ref="C51:G51"/>
    <mergeCell ref="C53:G53"/>
    <mergeCell ref="C54:G54"/>
    <mergeCell ref="C55:G55"/>
    <mergeCell ref="C37:G37"/>
    <mergeCell ref="C39:G39"/>
    <mergeCell ref="C42:G42"/>
    <mergeCell ref="C44:G44"/>
    <mergeCell ref="C45:G45"/>
    <mergeCell ref="C47:G47"/>
    <mergeCell ref="C23:G23"/>
    <mergeCell ref="C25:G25"/>
    <mergeCell ref="C26:G26"/>
    <mergeCell ref="C29:G29"/>
    <mergeCell ref="C30:G30"/>
    <mergeCell ref="C33:G33"/>
    <mergeCell ref="C14:G14"/>
    <mergeCell ref="C15:G15"/>
    <mergeCell ref="C18:G18"/>
    <mergeCell ref="C19:G19"/>
    <mergeCell ref="C20:G20"/>
    <mergeCell ref="C22:G2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1200" verticalDpi="12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1 01 21 POZ Pol</vt:lpstr>
      <vt:lpstr>1 02 21 POZ Pol</vt:lpstr>
      <vt:lpstr>1 04 21 CEL Pol</vt:lpstr>
      <vt:lpstr>1 05 21 CEL Pol</vt:lpstr>
      <vt:lpstr>1 05 21 POZ Pol</vt:lpstr>
      <vt:lpstr>1 07 21 CEL Pol</vt:lpstr>
      <vt:lpstr>1 8 21 Pol</vt:lpstr>
      <vt:lpstr>1 9 21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21 POZ Pol'!Názvy_tisku</vt:lpstr>
      <vt:lpstr>'1 02 21 POZ Pol'!Názvy_tisku</vt:lpstr>
      <vt:lpstr>'1 04 21 CEL Pol'!Názvy_tisku</vt:lpstr>
      <vt:lpstr>'1 05 21 CEL Pol'!Názvy_tisku</vt:lpstr>
      <vt:lpstr>'1 05 21 POZ Pol'!Názvy_tisku</vt:lpstr>
      <vt:lpstr>'1 07 21 CEL Pol'!Názvy_tisku</vt:lpstr>
      <vt:lpstr>'1 8 21 Pol'!Názvy_tisku</vt:lpstr>
      <vt:lpstr>'1 9 21 Pol'!Názvy_tisku</vt:lpstr>
      <vt:lpstr>oadresa</vt:lpstr>
      <vt:lpstr>Stavba!Objednatel</vt:lpstr>
      <vt:lpstr>Stavba!Objekt</vt:lpstr>
      <vt:lpstr>'1 01 21 POZ Pol'!Oblast_tisku</vt:lpstr>
      <vt:lpstr>'1 02 21 POZ Pol'!Oblast_tisku</vt:lpstr>
      <vt:lpstr>'1 04 21 CEL Pol'!Oblast_tisku</vt:lpstr>
      <vt:lpstr>'1 05 21 CEL Pol'!Oblast_tisku</vt:lpstr>
      <vt:lpstr>'1 05 21 POZ Pol'!Oblast_tisku</vt:lpstr>
      <vt:lpstr>'1 07 21 CEL Pol'!Oblast_tisku</vt:lpstr>
      <vt:lpstr>'1 8 21 Pol'!Oblast_tisku</vt:lpstr>
      <vt:lpstr>'1 9 21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Miroslav</cp:lastModifiedBy>
  <cp:lastPrinted>2019-03-19T12:27:02Z</cp:lastPrinted>
  <dcterms:created xsi:type="dcterms:W3CDTF">2009-04-08T07:15:50Z</dcterms:created>
  <dcterms:modified xsi:type="dcterms:W3CDTF">2021-12-20T04:17:18Z</dcterms:modified>
</cp:coreProperties>
</file>