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2\Šrubař\Oprava bytů Hlubčická 26 - byt č. 46, 52\"/>
    </mc:Choice>
  </mc:AlternateContent>
  <bookViews>
    <workbookView xWindow="0" yWindow="360" windowWidth="29040" windowHeight="1584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Stavba!$H$35</definedName>
    <definedName name="CenaCelkem">Stavba!$G$22</definedName>
    <definedName name="CenaCelkemBezDPH">Stavba!$G$21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Stavba!$G$17</definedName>
    <definedName name="DPHZakl">Stavba!$G$19</definedName>
    <definedName name="dpsc" localSheetId="1">Stavba!$D$13</definedName>
    <definedName name="IČO" localSheetId="1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'SO 01 Pol'!$A$1:$X$455</definedName>
    <definedName name="_xlnm.Print_Area" localSheetId="1">Stavba!$A$1:$J$38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Stavba!$F$35</definedName>
    <definedName name="ZakladDPHZakl">Stavba!$G$18</definedName>
    <definedName name="ZakladDPHZaklVypocet" localSheetId="1">Stavba!$G$35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3" i="12"/>
  <c r="G8" i="12" s="1"/>
  <c r="I23" i="12"/>
  <c r="K23" i="12"/>
  <c r="O23" i="12"/>
  <c r="Q23" i="12"/>
  <c r="V23" i="12"/>
  <c r="G25" i="12"/>
  <c r="G26" i="12"/>
  <c r="M26" i="12" s="1"/>
  <c r="I26" i="12"/>
  <c r="I25" i="12" s="1"/>
  <c r="K26" i="12"/>
  <c r="K25" i="12" s="1"/>
  <c r="O26" i="12"/>
  <c r="O25" i="12" s="1"/>
  <c r="Q26" i="12"/>
  <c r="V26" i="12"/>
  <c r="V25" i="12" s="1"/>
  <c r="G30" i="12"/>
  <c r="I30" i="12"/>
  <c r="K30" i="12"/>
  <c r="M30" i="12"/>
  <c r="O30" i="12"/>
  <c r="Q30" i="12"/>
  <c r="Q25" i="12" s="1"/>
  <c r="V30" i="12"/>
  <c r="G37" i="12"/>
  <c r="M37" i="12" s="1"/>
  <c r="I37" i="12"/>
  <c r="K37" i="12"/>
  <c r="O37" i="12"/>
  <c r="Q37" i="12"/>
  <c r="V37" i="12"/>
  <c r="G53" i="12"/>
  <c r="O53" i="12"/>
  <c r="G54" i="12"/>
  <c r="I54" i="12"/>
  <c r="I53" i="12" s="1"/>
  <c r="K54" i="12"/>
  <c r="K53" i="12" s="1"/>
  <c r="M54" i="12"/>
  <c r="O54" i="12"/>
  <c r="Q54" i="12"/>
  <c r="Q53" i="12" s="1"/>
  <c r="V54" i="12"/>
  <c r="V53" i="12" s="1"/>
  <c r="G61" i="12"/>
  <c r="M61" i="12" s="1"/>
  <c r="M53" i="12" s="1"/>
  <c r="I61" i="12"/>
  <c r="K61" i="12"/>
  <c r="O61" i="12"/>
  <c r="Q61" i="12"/>
  <c r="V61" i="12"/>
  <c r="V68" i="12"/>
  <c r="G69" i="12"/>
  <c r="G68" i="12" s="1"/>
  <c r="I69" i="12"/>
  <c r="I68" i="12" s="1"/>
  <c r="K69" i="12"/>
  <c r="K68" i="12" s="1"/>
  <c r="O69" i="12"/>
  <c r="O68" i="12" s="1"/>
  <c r="Q69" i="12"/>
  <c r="Q68" i="12" s="1"/>
  <c r="V69" i="12"/>
  <c r="G70" i="12"/>
  <c r="M70" i="12" s="1"/>
  <c r="I70" i="12"/>
  <c r="K70" i="12"/>
  <c r="O70" i="12"/>
  <c r="Q70" i="12"/>
  <c r="V70" i="12"/>
  <c r="K71" i="12"/>
  <c r="V71" i="12"/>
  <c r="G72" i="12"/>
  <c r="M72" i="12" s="1"/>
  <c r="I72" i="12"/>
  <c r="I71" i="12" s="1"/>
  <c r="K72" i="12"/>
  <c r="O72" i="12"/>
  <c r="O71" i="12" s="1"/>
  <c r="Q72" i="12"/>
  <c r="Q71" i="12" s="1"/>
  <c r="V72" i="12"/>
  <c r="G79" i="12"/>
  <c r="G71" i="12" s="1"/>
  <c r="I79" i="12"/>
  <c r="K79" i="12"/>
  <c r="O79" i="12"/>
  <c r="Q79" i="12"/>
  <c r="V79" i="12"/>
  <c r="G81" i="12"/>
  <c r="M81" i="12" s="1"/>
  <c r="I81" i="12"/>
  <c r="K81" i="12"/>
  <c r="K80" i="12" s="1"/>
  <c r="O81" i="12"/>
  <c r="O80" i="12" s="1"/>
  <c r="Q81" i="12"/>
  <c r="V81" i="12"/>
  <c r="V80" i="12" s="1"/>
  <c r="G83" i="12"/>
  <c r="G80" i="12" s="1"/>
  <c r="I83" i="12"/>
  <c r="K83" i="12"/>
  <c r="O83" i="12"/>
  <c r="Q83" i="12"/>
  <c r="V83" i="12"/>
  <c r="G90" i="12"/>
  <c r="M90" i="12" s="1"/>
  <c r="I90" i="12"/>
  <c r="I80" i="12" s="1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Q80" i="12" s="1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9" i="12"/>
  <c r="M109" i="12" s="1"/>
  <c r="I109" i="12"/>
  <c r="K109" i="12"/>
  <c r="O109" i="12"/>
  <c r="Q109" i="12"/>
  <c r="V109" i="12"/>
  <c r="G125" i="12"/>
  <c r="M125" i="12" s="1"/>
  <c r="I125" i="12"/>
  <c r="K125" i="12"/>
  <c r="O125" i="12"/>
  <c r="Q125" i="12"/>
  <c r="V125" i="12"/>
  <c r="G130" i="12"/>
  <c r="M130" i="12" s="1"/>
  <c r="I130" i="12"/>
  <c r="K130" i="12"/>
  <c r="O130" i="12"/>
  <c r="Q130" i="12"/>
  <c r="V130" i="12"/>
  <c r="V131" i="12"/>
  <c r="G132" i="12"/>
  <c r="G131" i="12" s="1"/>
  <c r="I132" i="12"/>
  <c r="I131" i="12" s="1"/>
  <c r="K132" i="12"/>
  <c r="K131" i="12" s="1"/>
  <c r="O132" i="12"/>
  <c r="O131" i="12" s="1"/>
  <c r="Q132" i="12"/>
  <c r="Q131" i="12" s="1"/>
  <c r="V132" i="12"/>
  <c r="Q133" i="12"/>
  <c r="G134" i="12"/>
  <c r="I134" i="12"/>
  <c r="I133" i="12" s="1"/>
  <c r="K134" i="12"/>
  <c r="K133" i="12" s="1"/>
  <c r="M134" i="12"/>
  <c r="O134" i="12"/>
  <c r="O133" i="12" s="1"/>
  <c r="Q134" i="12"/>
  <c r="V134" i="12"/>
  <c r="V133" i="12" s="1"/>
  <c r="G138" i="12"/>
  <c r="G133" i="12" s="1"/>
  <c r="I138" i="12"/>
  <c r="K138" i="12"/>
  <c r="O138" i="12"/>
  <c r="Q138" i="12"/>
  <c r="V138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K143" i="12"/>
  <c r="Q143" i="12"/>
  <c r="G144" i="12"/>
  <c r="M144" i="12" s="1"/>
  <c r="M143" i="12" s="1"/>
  <c r="I144" i="12"/>
  <c r="I143" i="12" s="1"/>
  <c r="K144" i="12"/>
  <c r="O144" i="12"/>
  <c r="O143" i="12" s="1"/>
  <c r="Q144" i="12"/>
  <c r="V144" i="12"/>
  <c r="V143" i="12" s="1"/>
  <c r="G146" i="12"/>
  <c r="I146" i="12"/>
  <c r="I145" i="12" s="1"/>
  <c r="K146" i="12"/>
  <c r="M146" i="12"/>
  <c r="O146" i="12"/>
  <c r="Q146" i="12"/>
  <c r="Q145" i="12" s="1"/>
  <c r="V146" i="12"/>
  <c r="V145" i="12" s="1"/>
  <c r="G147" i="12"/>
  <c r="M147" i="12" s="1"/>
  <c r="I147" i="12"/>
  <c r="K147" i="12"/>
  <c r="K145" i="12" s="1"/>
  <c r="O147" i="12"/>
  <c r="Q147" i="12"/>
  <c r="V147" i="12"/>
  <c r="G148" i="12"/>
  <c r="G145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G153" i="12"/>
  <c r="M153" i="12" s="1"/>
  <c r="I153" i="12"/>
  <c r="K153" i="12"/>
  <c r="O153" i="12"/>
  <c r="O145" i="12" s="1"/>
  <c r="Q153" i="12"/>
  <c r="V153" i="12"/>
  <c r="G154" i="12"/>
  <c r="M154" i="12" s="1"/>
  <c r="I154" i="12"/>
  <c r="K154" i="12"/>
  <c r="O154" i="12"/>
  <c r="Q154" i="12"/>
  <c r="V154" i="12"/>
  <c r="V155" i="12"/>
  <c r="G156" i="12"/>
  <c r="G155" i="12" s="1"/>
  <c r="I156" i="12"/>
  <c r="I155" i="12" s="1"/>
  <c r="K156" i="12"/>
  <c r="O156" i="12"/>
  <c r="Q156" i="12"/>
  <c r="Q155" i="12" s="1"/>
  <c r="V156" i="12"/>
  <c r="G157" i="12"/>
  <c r="M157" i="12" s="1"/>
  <c r="I157" i="12"/>
  <c r="K157" i="12"/>
  <c r="K155" i="12" s="1"/>
  <c r="O157" i="12"/>
  <c r="O155" i="12" s="1"/>
  <c r="Q157" i="12"/>
  <c r="V157" i="12"/>
  <c r="G158" i="12"/>
  <c r="I158" i="12"/>
  <c r="K158" i="12"/>
  <c r="M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2" i="12"/>
  <c r="M162" i="12" s="1"/>
  <c r="I162" i="12"/>
  <c r="I161" i="12" s="1"/>
  <c r="K162" i="12"/>
  <c r="O162" i="12"/>
  <c r="Q162" i="12"/>
  <c r="Q161" i="12" s="1"/>
  <c r="V162" i="12"/>
  <c r="V161" i="12" s="1"/>
  <c r="G163" i="12"/>
  <c r="M163" i="12" s="1"/>
  <c r="I163" i="12"/>
  <c r="K163" i="12"/>
  <c r="K161" i="12" s="1"/>
  <c r="O163" i="12"/>
  <c r="Q163" i="12"/>
  <c r="V163" i="12"/>
  <c r="G164" i="12"/>
  <c r="G161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O161" i="12" s="1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I178" i="12"/>
  <c r="K178" i="12"/>
  <c r="M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7" i="12"/>
  <c r="I187" i="12"/>
  <c r="K187" i="12"/>
  <c r="M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I191" i="12"/>
  <c r="K191" i="12"/>
  <c r="M191" i="12"/>
  <c r="O191" i="12"/>
  <c r="Q191" i="12"/>
  <c r="V191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8" i="12"/>
  <c r="G197" i="12" s="1"/>
  <c r="I198" i="12"/>
  <c r="I197" i="12" s="1"/>
  <c r="K198" i="12"/>
  <c r="O198" i="12"/>
  <c r="Q198" i="12"/>
  <c r="Q197" i="12" s="1"/>
  <c r="V198" i="12"/>
  <c r="G199" i="12"/>
  <c r="M199" i="12" s="1"/>
  <c r="I199" i="12"/>
  <c r="K199" i="12"/>
  <c r="K197" i="12" s="1"/>
  <c r="O199" i="12"/>
  <c r="O197" i="12" s="1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17" i="12"/>
  <c r="M217" i="12" s="1"/>
  <c r="I217" i="12"/>
  <c r="K217" i="12"/>
  <c r="O217" i="12"/>
  <c r="Q217" i="12"/>
  <c r="V217" i="12"/>
  <c r="V197" i="12" s="1"/>
  <c r="G219" i="12"/>
  <c r="G218" i="12" s="1"/>
  <c r="I219" i="12"/>
  <c r="I218" i="12" s="1"/>
  <c r="K219" i="12"/>
  <c r="K218" i="12" s="1"/>
  <c r="O219" i="12"/>
  <c r="O218" i="12" s="1"/>
  <c r="Q219" i="12"/>
  <c r="V219" i="12"/>
  <c r="V218" i="12" s="1"/>
  <c r="G221" i="12"/>
  <c r="M221" i="12" s="1"/>
  <c r="I221" i="12"/>
  <c r="K221" i="12"/>
  <c r="O221" i="12"/>
  <c r="Q221" i="12"/>
  <c r="Q218" i="12" s="1"/>
  <c r="V221" i="12"/>
  <c r="K223" i="12"/>
  <c r="G224" i="12"/>
  <c r="I224" i="12"/>
  <c r="I223" i="12" s="1"/>
  <c r="K224" i="12"/>
  <c r="M224" i="12"/>
  <c r="O224" i="12"/>
  <c r="O223" i="12" s="1"/>
  <c r="Q224" i="12"/>
  <c r="Q223" i="12" s="1"/>
  <c r="V224" i="12"/>
  <c r="V223" i="12" s="1"/>
  <c r="G227" i="12"/>
  <c r="M227" i="12" s="1"/>
  <c r="I227" i="12"/>
  <c r="K227" i="12"/>
  <c r="O227" i="12"/>
  <c r="Q227" i="12"/>
  <c r="V227" i="12"/>
  <c r="G231" i="12"/>
  <c r="M231" i="12" s="1"/>
  <c r="I231" i="12"/>
  <c r="K231" i="12"/>
  <c r="O231" i="12"/>
  <c r="Q231" i="12"/>
  <c r="V231" i="12"/>
  <c r="G234" i="12"/>
  <c r="M234" i="12" s="1"/>
  <c r="I234" i="12"/>
  <c r="K234" i="12"/>
  <c r="O234" i="12"/>
  <c r="Q234" i="12"/>
  <c r="V234" i="12"/>
  <c r="G237" i="12"/>
  <c r="M237" i="12" s="1"/>
  <c r="I237" i="12"/>
  <c r="K237" i="12"/>
  <c r="O237" i="12"/>
  <c r="Q237" i="12"/>
  <c r="V237" i="12"/>
  <c r="G243" i="12"/>
  <c r="M243" i="12" s="1"/>
  <c r="I243" i="12"/>
  <c r="K243" i="12"/>
  <c r="O243" i="12"/>
  <c r="Q243" i="12"/>
  <c r="V243" i="12"/>
  <c r="G245" i="12"/>
  <c r="M245" i="12" s="1"/>
  <c r="I245" i="12"/>
  <c r="I244" i="12" s="1"/>
  <c r="K245" i="12"/>
  <c r="K244" i="12" s="1"/>
  <c r="O245" i="12"/>
  <c r="O244" i="12" s="1"/>
  <c r="Q245" i="12"/>
  <c r="Q244" i="12" s="1"/>
  <c r="V245" i="12"/>
  <c r="V244" i="12" s="1"/>
  <c r="G251" i="12"/>
  <c r="M251" i="12" s="1"/>
  <c r="I251" i="12"/>
  <c r="K251" i="12"/>
  <c r="O251" i="12"/>
  <c r="Q251" i="12"/>
  <c r="V251" i="12"/>
  <c r="G257" i="12"/>
  <c r="M257" i="12" s="1"/>
  <c r="I257" i="12"/>
  <c r="K257" i="12"/>
  <c r="O257" i="12"/>
  <c r="Q257" i="12"/>
  <c r="V257" i="12"/>
  <c r="G263" i="12"/>
  <c r="M263" i="12" s="1"/>
  <c r="I263" i="12"/>
  <c r="K263" i="12"/>
  <c r="O263" i="12"/>
  <c r="Q263" i="12"/>
  <c r="V263" i="12"/>
  <c r="G269" i="12"/>
  <c r="M269" i="12" s="1"/>
  <c r="I269" i="12"/>
  <c r="K269" i="12"/>
  <c r="O269" i="12"/>
  <c r="Q269" i="12"/>
  <c r="V269" i="12"/>
  <c r="G275" i="12"/>
  <c r="M275" i="12" s="1"/>
  <c r="I275" i="12"/>
  <c r="K275" i="12"/>
  <c r="O275" i="12"/>
  <c r="Q275" i="12"/>
  <c r="V275" i="12"/>
  <c r="G281" i="12"/>
  <c r="M281" i="12" s="1"/>
  <c r="I281" i="12"/>
  <c r="K281" i="12"/>
  <c r="O281" i="12"/>
  <c r="Q281" i="12"/>
  <c r="V281" i="12"/>
  <c r="G282" i="12"/>
  <c r="M282" i="12" s="1"/>
  <c r="I282" i="12"/>
  <c r="K282" i="12"/>
  <c r="O282" i="12"/>
  <c r="Q282" i="12"/>
  <c r="V282" i="12"/>
  <c r="G291" i="12"/>
  <c r="M291" i="12" s="1"/>
  <c r="I291" i="12"/>
  <c r="K291" i="12"/>
  <c r="O291" i="12"/>
  <c r="Q291" i="12"/>
  <c r="V291" i="12"/>
  <c r="G297" i="12"/>
  <c r="M297" i="12" s="1"/>
  <c r="I297" i="12"/>
  <c r="K297" i="12"/>
  <c r="O297" i="12"/>
  <c r="Q297" i="12"/>
  <c r="V297" i="12"/>
  <c r="G298" i="12"/>
  <c r="M298" i="12" s="1"/>
  <c r="I298" i="12"/>
  <c r="K298" i="12"/>
  <c r="O298" i="12"/>
  <c r="Q298" i="12"/>
  <c r="V298" i="12"/>
  <c r="O299" i="12"/>
  <c r="G300" i="12"/>
  <c r="G299" i="12" s="1"/>
  <c r="I300" i="12"/>
  <c r="I299" i="12" s="1"/>
  <c r="K300" i="12"/>
  <c r="K299" i="12" s="1"/>
  <c r="O300" i="12"/>
  <c r="Q300" i="12"/>
  <c r="Q299" i="12" s="1"/>
  <c r="V300" i="12"/>
  <c r="V299" i="12" s="1"/>
  <c r="G304" i="12"/>
  <c r="M304" i="12" s="1"/>
  <c r="I304" i="12"/>
  <c r="K304" i="12"/>
  <c r="O304" i="12"/>
  <c r="Q304" i="12"/>
  <c r="V304" i="12"/>
  <c r="G308" i="12"/>
  <c r="M308" i="12" s="1"/>
  <c r="I308" i="12"/>
  <c r="K308" i="12"/>
  <c r="O308" i="12"/>
  <c r="Q308" i="12"/>
  <c r="V308" i="12"/>
  <c r="G312" i="12"/>
  <c r="M312" i="12" s="1"/>
  <c r="I312" i="12"/>
  <c r="K312" i="12"/>
  <c r="O312" i="12"/>
  <c r="Q312" i="12"/>
  <c r="V312" i="12"/>
  <c r="G314" i="12"/>
  <c r="M314" i="12" s="1"/>
  <c r="I314" i="12"/>
  <c r="K314" i="12"/>
  <c r="O314" i="12"/>
  <c r="Q314" i="12"/>
  <c r="V314" i="12"/>
  <c r="G321" i="12"/>
  <c r="I321" i="12"/>
  <c r="K321" i="12"/>
  <c r="M321" i="12"/>
  <c r="O321" i="12"/>
  <c r="Q321" i="12"/>
  <c r="V321" i="12"/>
  <c r="G322" i="12"/>
  <c r="I322" i="12"/>
  <c r="K322" i="12"/>
  <c r="M322" i="12"/>
  <c r="O322" i="12"/>
  <c r="Q322" i="12"/>
  <c r="V322" i="12"/>
  <c r="O323" i="12"/>
  <c r="G324" i="12"/>
  <c r="M324" i="12" s="1"/>
  <c r="I324" i="12"/>
  <c r="I323" i="12" s="1"/>
  <c r="K324" i="12"/>
  <c r="K323" i="12" s="1"/>
  <c r="O324" i="12"/>
  <c r="Q324" i="12"/>
  <c r="Q323" i="12" s="1"/>
  <c r="V324" i="12"/>
  <c r="V323" i="12" s="1"/>
  <c r="G328" i="12"/>
  <c r="G323" i="12" s="1"/>
  <c r="I328" i="12"/>
  <c r="K328" i="12"/>
  <c r="O328" i="12"/>
  <c r="Q328" i="12"/>
  <c r="V328" i="12"/>
  <c r="G329" i="12"/>
  <c r="M329" i="12" s="1"/>
  <c r="I329" i="12"/>
  <c r="K329" i="12"/>
  <c r="O329" i="12"/>
  <c r="Q329" i="12"/>
  <c r="V329" i="12"/>
  <c r="G331" i="12"/>
  <c r="G332" i="12"/>
  <c r="M332" i="12" s="1"/>
  <c r="I332" i="12"/>
  <c r="I331" i="12" s="1"/>
  <c r="K332" i="12"/>
  <c r="K331" i="12" s="1"/>
  <c r="O332" i="12"/>
  <c r="Q332" i="12"/>
  <c r="Q331" i="12" s="1"/>
  <c r="V332" i="12"/>
  <c r="V331" i="12" s="1"/>
  <c r="G348" i="12"/>
  <c r="M348" i="12" s="1"/>
  <c r="I348" i="12"/>
  <c r="K348" i="12"/>
  <c r="O348" i="12"/>
  <c r="O331" i="12" s="1"/>
  <c r="Q348" i="12"/>
  <c r="V348" i="12"/>
  <c r="G364" i="12"/>
  <c r="I364" i="12"/>
  <c r="K364" i="12"/>
  <c r="M364" i="12"/>
  <c r="O364" i="12"/>
  <c r="Q364" i="12"/>
  <c r="V364" i="12"/>
  <c r="G380" i="12"/>
  <c r="I380" i="12"/>
  <c r="K380" i="12"/>
  <c r="M380" i="12"/>
  <c r="O380" i="12"/>
  <c r="Q380" i="12"/>
  <c r="V380" i="12"/>
  <c r="G396" i="12"/>
  <c r="I396" i="12"/>
  <c r="K396" i="12"/>
  <c r="M396" i="12"/>
  <c r="O396" i="12"/>
  <c r="Q396" i="12"/>
  <c r="V396" i="12"/>
  <c r="G404" i="12"/>
  <c r="I404" i="12"/>
  <c r="I403" i="12" s="1"/>
  <c r="K404" i="12"/>
  <c r="O404" i="12"/>
  <c r="Q404" i="12"/>
  <c r="V404" i="12"/>
  <c r="G405" i="12"/>
  <c r="M405" i="12" s="1"/>
  <c r="I405" i="12"/>
  <c r="K405" i="12"/>
  <c r="K403" i="12" s="1"/>
  <c r="O405" i="12"/>
  <c r="O403" i="12" s="1"/>
  <c r="Q405" i="12"/>
  <c r="V405" i="12"/>
  <c r="G406" i="12"/>
  <c r="M406" i="12" s="1"/>
  <c r="I406" i="12"/>
  <c r="K406" i="12"/>
  <c r="O406" i="12"/>
  <c r="Q406" i="12"/>
  <c r="V406" i="12"/>
  <c r="G407" i="12"/>
  <c r="M407" i="12" s="1"/>
  <c r="I407" i="12"/>
  <c r="K407" i="12"/>
  <c r="O407" i="12"/>
  <c r="Q407" i="12"/>
  <c r="V407" i="12"/>
  <c r="G408" i="12"/>
  <c r="M408" i="12" s="1"/>
  <c r="I408" i="12"/>
  <c r="K408" i="12"/>
  <c r="O408" i="12"/>
  <c r="Q408" i="12"/>
  <c r="Q403" i="12" s="1"/>
  <c r="V408" i="12"/>
  <c r="G409" i="12"/>
  <c r="M409" i="12" s="1"/>
  <c r="I409" i="12"/>
  <c r="K409" i="12"/>
  <c r="O409" i="12"/>
  <c r="Q409" i="12"/>
  <c r="V409" i="12"/>
  <c r="G410" i="12"/>
  <c r="I410" i="12"/>
  <c r="K410" i="12"/>
  <c r="M410" i="12"/>
  <c r="O410" i="12"/>
  <c r="Q410" i="12"/>
  <c r="V410" i="12"/>
  <c r="G411" i="12"/>
  <c r="M411" i="12" s="1"/>
  <c r="I411" i="12"/>
  <c r="K411" i="12"/>
  <c r="O411" i="12"/>
  <c r="Q411" i="12"/>
  <c r="V411" i="12"/>
  <c r="V403" i="12" s="1"/>
  <c r="G412" i="12"/>
  <c r="M412" i="12" s="1"/>
  <c r="I412" i="12"/>
  <c r="K412" i="12"/>
  <c r="O412" i="12"/>
  <c r="Q412" i="12"/>
  <c r="V412" i="12"/>
  <c r="G413" i="12"/>
  <c r="M413" i="12" s="1"/>
  <c r="I413" i="12"/>
  <c r="K413" i="12"/>
  <c r="O413" i="12"/>
  <c r="Q413" i="12"/>
  <c r="V413" i="12"/>
  <c r="G414" i="12"/>
  <c r="M414" i="12" s="1"/>
  <c r="I414" i="12"/>
  <c r="K414" i="12"/>
  <c r="O414" i="12"/>
  <c r="Q414" i="12"/>
  <c r="V414" i="12"/>
  <c r="G415" i="12"/>
  <c r="I415" i="12"/>
  <c r="K415" i="12"/>
  <c r="M415" i="12"/>
  <c r="O415" i="12"/>
  <c r="Q415" i="12"/>
  <c r="V415" i="12"/>
  <c r="G416" i="12"/>
  <c r="M416" i="12" s="1"/>
  <c r="I416" i="12"/>
  <c r="K416" i="12"/>
  <c r="O416" i="12"/>
  <c r="Q416" i="12"/>
  <c r="V416" i="12"/>
  <c r="G417" i="12"/>
  <c r="M417" i="12" s="1"/>
  <c r="I417" i="12"/>
  <c r="K417" i="12"/>
  <c r="O417" i="12"/>
  <c r="Q417" i="12"/>
  <c r="V417" i="12"/>
  <c r="G418" i="12"/>
  <c r="M418" i="12" s="1"/>
  <c r="I418" i="12"/>
  <c r="K418" i="12"/>
  <c r="O418" i="12"/>
  <c r="Q418" i="12"/>
  <c r="V418" i="12"/>
  <c r="G419" i="12"/>
  <c r="M419" i="12" s="1"/>
  <c r="I419" i="12"/>
  <c r="K419" i="12"/>
  <c r="O419" i="12"/>
  <c r="Q419" i="12"/>
  <c r="V419" i="12"/>
  <c r="G420" i="12"/>
  <c r="M420" i="12" s="1"/>
  <c r="I420" i="12"/>
  <c r="K420" i="12"/>
  <c r="O420" i="12"/>
  <c r="Q420" i="12"/>
  <c r="V420" i="12"/>
  <c r="G421" i="12"/>
  <c r="M421" i="12" s="1"/>
  <c r="I421" i="12"/>
  <c r="K421" i="12"/>
  <c r="O421" i="12"/>
  <c r="Q421" i="12"/>
  <c r="V421" i="12"/>
  <c r="G422" i="12"/>
  <c r="M422" i="12" s="1"/>
  <c r="I422" i="12"/>
  <c r="K422" i="12"/>
  <c r="O422" i="12"/>
  <c r="Q422" i="12"/>
  <c r="V422" i="12"/>
  <c r="G423" i="12"/>
  <c r="M423" i="12" s="1"/>
  <c r="I423" i="12"/>
  <c r="K423" i="12"/>
  <c r="O423" i="12"/>
  <c r="Q423" i="12"/>
  <c r="V423" i="12"/>
  <c r="G424" i="12"/>
  <c r="I424" i="12"/>
  <c r="K424" i="12"/>
  <c r="M424" i="12"/>
  <c r="O424" i="12"/>
  <c r="Q424" i="12"/>
  <c r="V424" i="12"/>
  <c r="G425" i="12"/>
  <c r="M425" i="12" s="1"/>
  <c r="I425" i="12"/>
  <c r="K425" i="12"/>
  <c r="O425" i="12"/>
  <c r="Q425" i="12"/>
  <c r="V425" i="12"/>
  <c r="G426" i="12"/>
  <c r="M426" i="12" s="1"/>
  <c r="I426" i="12"/>
  <c r="K426" i="12"/>
  <c r="O426" i="12"/>
  <c r="Q426" i="12"/>
  <c r="V426" i="12"/>
  <c r="G427" i="12"/>
  <c r="M427" i="12" s="1"/>
  <c r="I427" i="12"/>
  <c r="K427" i="12"/>
  <c r="O427" i="12"/>
  <c r="Q427" i="12"/>
  <c r="V427" i="12"/>
  <c r="G428" i="12"/>
  <c r="M428" i="12" s="1"/>
  <c r="I428" i="12"/>
  <c r="K428" i="12"/>
  <c r="O428" i="12"/>
  <c r="Q428" i="12"/>
  <c r="V428" i="12"/>
  <c r="G429" i="12"/>
  <c r="M429" i="12" s="1"/>
  <c r="I429" i="12"/>
  <c r="K429" i="12"/>
  <c r="O429" i="12"/>
  <c r="Q429" i="12"/>
  <c r="V429" i="12"/>
  <c r="G430" i="12"/>
  <c r="M430" i="12" s="1"/>
  <c r="I430" i="12"/>
  <c r="K430" i="12"/>
  <c r="O430" i="12"/>
  <c r="Q430" i="12"/>
  <c r="V430" i="12"/>
  <c r="G431" i="12"/>
  <c r="M431" i="12" s="1"/>
  <c r="I431" i="12"/>
  <c r="K431" i="12"/>
  <c r="O431" i="12"/>
  <c r="Q431" i="12"/>
  <c r="V431" i="12"/>
  <c r="G432" i="12"/>
  <c r="I432" i="12"/>
  <c r="K432" i="12"/>
  <c r="M432" i="12"/>
  <c r="O432" i="12"/>
  <c r="Q432" i="12"/>
  <c r="V432" i="12"/>
  <c r="G433" i="12"/>
  <c r="M433" i="12" s="1"/>
  <c r="I433" i="12"/>
  <c r="K433" i="12"/>
  <c r="O433" i="12"/>
  <c r="Q433" i="12"/>
  <c r="V433" i="12"/>
  <c r="G434" i="12"/>
  <c r="M434" i="12" s="1"/>
  <c r="I434" i="12"/>
  <c r="K434" i="12"/>
  <c r="O434" i="12"/>
  <c r="Q434" i="12"/>
  <c r="V434" i="12"/>
  <c r="G435" i="12"/>
  <c r="M435" i="12" s="1"/>
  <c r="I435" i="12"/>
  <c r="K435" i="12"/>
  <c r="O435" i="12"/>
  <c r="Q435" i="12"/>
  <c r="V435" i="12"/>
  <c r="G437" i="12"/>
  <c r="M437" i="12" s="1"/>
  <c r="I437" i="12"/>
  <c r="I436" i="12" s="1"/>
  <c r="K437" i="12"/>
  <c r="K436" i="12" s="1"/>
  <c r="O437" i="12"/>
  <c r="O436" i="12" s="1"/>
  <c r="Q437" i="12"/>
  <c r="Q436" i="12" s="1"/>
  <c r="V437" i="12"/>
  <c r="V436" i="12" s="1"/>
  <c r="G438" i="12"/>
  <c r="M438" i="12" s="1"/>
  <c r="I438" i="12"/>
  <c r="K438" i="12"/>
  <c r="O438" i="12"/>
  <c r="Q438" i="12"/>
  <c r="V438" i="12"/>
  <c r="G439" i="12"/>
  <c r="M439" i="12" s="1"/>
  <c r="I439" i="12"/>
  <c r="K439" i="12"/>
  <c r="O439" i="12"/>
  <c r="Q439" i="12"/>
  <c r="V439" i="12"/>
  <c r="G440" i="12"/>
  <c r="M440" i="12" s="1"/>
  <c r="I440" i="12"/>
  <c r="K440" i="12"/>
  <c r="O440" i="12"/>
  <c r="Q440" i="12"/>
  <c r="V440" i="12"/>
  <c r="G441" i="12"/>
  <c r="I441" i="12"/>
  <c r="K441" i="12"/>
  <c r="M441" i="12"/>
  <c r="O441" i="12"/>
  <c r="Q441" i="12"/>
  <c r="V441" i="12"/>
  <c r="G442" i="12"/>
  <c r="I442" i="12"/>
  <c r="K442" i="12"/>
  <c r="M442" i="12"/>
  <c r="O442" i="12"/>
  <c r="Q442" i="12"/>
  <c r="V442" i="12"/>
  <c r="G443" i="12"/>
  <c r="M443" i="12" s="1"/>
  <c r="I443" i="12"/>
  <c r="K443" i="12"/>
  <c r="O443" i="12"/>
  <c r="Q443" i="12"/>
  <c r="V443" i="12"/>
  <c r="G444" i="12"/>
  <c r="M444" i="12" s="1"/>
  <c r="I444" i="12"/>
  <c r="K444" i="12"/>
  <c r="O444" i="12"/>
  <c r="Q444" i="12"/>
  <c r="V444" i="12"/>
  <c r="G445" i="12"/>
  <c r="G446" i="12"/>
  <c r="M446" i="12" s="1"/>
  <c r="I446" i="12"/>
  <c r="K446" i="12"/>
  <c r="K445" i="12" s="1"/>
  <c r="O446" i="12"/>
  <c r="O445" i="12" s="1"/>
  <c r="Q446" i="12"/>
  <c r="Q445" i="12" s="1"/>
  <c r="V446" i="12"/>
  <c r="V445" i="12" s="1"/>
  <c r="G447" i="12"/>
  <c r="M447" i="12" s="1"/>
  <c r="I447" i="12"/>
  <c r="K447" i="12"/>
  <c r="O447" i="12"/>
  <c r="Q447" i="12"/>
  <c r="V447" i="12"/>
  <c r="G448" i="12"/>
  <c r="I448" i="12"/>
  <c r="K448" i="12"/>
  <c r="M448" i="12"/>
  <c r="O448" i="12"/>
  <c r="Q448" i="12"/>
  <c r="V448" i="12"/>
  <c r="G449" i="12"/>
  <c r="M449" i="12" s="1"/>
  <c r="I449" i="12"/>
  <c r="K449" i="12"/>
  <c r="O449" i="12"/>
  <c r="Q449" i="12"/>
  <c r="V449" i="12"/>
  <c r="G450" i="12"/>
  <c r="M450" i="12" s="1"/>
  <c r="I450" i="12"/>
  <c r="K450" i="12"/>
  <c r="O450" i="12"/>
  <c r="Q450" i="12"/>
  <c r="V450" i="12"/>
  <c r="G451" i="12"/>
  <c r="M451" i="12" s="1"/>
  <c r="I451" i="12"/>
  <c r="K451" i="12"/>
  <c r="O451" i="12"/>
  <c r="Q451" i="12"/>
  <c r="V451" i="12"/>
  <c r="G452" i="12"/>
  <c r="M452" i="12" s="1"/>
  <c r="I452" i="12"/>
  <c r="K452" i="12"/>
  <c r="O452" i="12"/>
  <c r="Q452" i="12"/>
  <c r="V452" i="12"/>
  <c r="G453" i="12"/>
  <c r="M453" i="12" s="1"/>
  <c r="I453" i="12"/>
  <c r="I445" i="12" s="1"/>
  <c r="K453" i="12"/>
  <c r="O453" i="12"/>
  <c r="Q453" i="12"/>
  <c r="V453" i="12"/>
  <c r="F35" i="1"/>
  <c r="G35" i="1"/>
  <c r="H35" i="1"/>
  <c r="I35" i="1"/>
  <c r="J34" i="1" s="1"/>
  <c r="J21" i="1"/>
  <c r="J19" i="1"/>
  <c r="G31" i="1"/>
  <c r="F31" i="1"/>
  <c r="J16" i="1"/>
  <c r="J17" i="1"/>
  <c r="J18" i="1"/>
  <c r="J20" i="1"/>
  <c r="E17" i="1"/>
  <c r="E19" i="1"/>
  <c r="M436" i="12" l="1"/>
  <c r="G403" i="12"/>
  <c r="M331" i="12"/>
  <c r="M25" i="12"/>
  <c r="M223" i="12"/>
  <c r="M445" i="12"/>
  <c r="M244" i="12"/>
  <c r="G436" i="12"/>
  <c r="G244" i="12"/>
  <c r="M132" i="12"/>
  <c r="M131" i="12" s="1"/>
  <c r="M79" i="12"/>
  <c r="M71" i="12" s="1"/>
  <c r="G223" i="12"/>
  <c r="M300" i="12"/>
  <c r="M299" i="12" s="1"/>
  <c r="M328" i="12"/>
  <c r="M323" i="12" s="1"/>
  <c r="M198" i="12"/>
  <c r="M197" i="12" s="1"/>
  <c r="M164" i="12"/>
  <c r="M161" i="12" s="1"/>
  <c r="M156" i="12"/>
  <c r="M155" i="12" s="1"/>
  <c r="M148" i="12"/>
  <c r="M145" i="12" s="1"/>
  <c r="M138" i="12"/>
  <c r="M133" i="12" s="1"/>
  <c r="M83" i="12"/>
  <c r="M80" i="12" s="1"/>
  <c r="M23" i="12"/>
  <c r="M8" i="12" s="1"/>
  <c r="M404" i="12"/>
  <c r="M403" i="12" s="1"/>
  <c r="M219" i="12"/>
  <c r="M218" i="12" s="1"/>
  <c r="M69" i="12"/>
  <c r="M68" i="12" s="1"/>
  <c r="J33" i="1"/>
  <c r="J32" i="1"/>
  <c r="J35" i="1" s="1"/>
  <c r="G16" i="1" l="1"/>
  <c r="G17" i="1" s="1"/>
  <c r="G22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<sst xmlns="http://schemas.openxmlformats.org/spreadsheetml/2006/main" count="1921" uniqueCount="584">
  <si>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</si>
  <si>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</si>
  <si>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</si>
  <si>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</si>
  <si>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</si>
  <si>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</si>
  <si>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</si>
  <si>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</si>
  <si>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</si>
  <si>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</si>
  <si>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</si>
  <si>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</si>
  <si>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</si>
  <si>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</si>
  <si>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</si>
  <si>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</si>
  <si>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</si>
  <si>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</si>
  <si>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</si>
  <si>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</si>
  <si>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</si>
  <si>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</si>
  <si>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</si>
  <si>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</si>
  <si>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</si>
  <si>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</si>
  <si>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</si>
  <si>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</si>
  <si>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</si>
  <si>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</si>
  <si>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</si>
  <si>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</si>
  <si>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</si>
  <si>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</si>
  <si>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</si>
  <si>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</si>
  <si>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</si>
  <si>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</si>
  <si>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</si>
  <si>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Hlubčická 26 byt č.52</t>
  </si>
  <si>
    <t>SO</t>
  </si>
  <si>
    <t>Stavební objekt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</si>
  <si>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</si>
  <si>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</si>
  <si>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</si>
  <si>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</si>
  <si>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</si>
  <si>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</si>
  <si>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</si>
  <si>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</si>
  <si>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</si>
  <si>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</si>
  <si>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</si>
  <si>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</si>
  <si>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</si>
  <si>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</si>
  <si>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</si>
  <si>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</si>
  <si>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</si>
  <si>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</si>
  <si>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</si>
  <si>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</si>
  <si>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</si>
  <si>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</si>
  <si>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</si>
  <si>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</si>
  <si>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</si>
  <si>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</si>
  <si>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</si>
  <si>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</si>
  <si>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</si>
  <si>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</si>
  <si>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</si>
  <si>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</si>
  <si>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</si>
  <si>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</si>
  <si>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</si>
  <si>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</si>
  <si>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</si>
  <si>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</si>
  <si>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</si>
  <si>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</si>
  <si>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</si>
  <si>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</si>
  <si>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</si>
  <si>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</si>
  <si>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</si>
  <si>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</si>
  <si>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</si>
  <si>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</si>
  <si>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</si>
  <si>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</si>
  <si>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</si>
  <si>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</si>
  <si>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</si>
  <si>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</si>
  <si>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</si>
  <si>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</si>
  <si>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</si>
  <si>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</si>
  <si>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</si>
  <si>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</si>
  <si>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</si>
  <si>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</si>
  <si>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</si>
  <si>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</si>
  <si>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</si>
  <si>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</si>
  <si>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</si>
  <si>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</si>
  <si>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</si>
  <si>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</si>
  <si>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</si>
  <si>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</si>
  <si>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</si>
  <si>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</si>
  <si>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</si>
  <si>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</si>
  <si>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</t>
  </si>
  <si>
    <t>t</t>
  </si>
  <si>
    <t>RTS 21/ II</t>
  </si>
  <si>
    <t>Práce</t>
  </si>
  <si>
    <t>POL1_</t>
  </si>
  <si>
    <t>1,1*3,06*2/1000</t>
  </si>
  <si>
    <t>VV</t>
  </si>
  <si>
    <t>319201311</t>
  </si>
  <si>
    <t>Vyrovnání povrchu zdiva maltou tl.do 3 cm</t>
  </si>
  <si>
    <t>m2</t>
  </si>
  <si>
    <t>Koupelna : (2,3*2+1,8*2)*1,8</t>
  </si>
  <si>
    <t>-0,6*1,8</t>
  </si>
  <si>
    <t>-0,9*1,8</t>
  </si>
  <si>
    <t>Kuchyně : 2,3*(0,6+0,8)</t>
  </si>
  <si>
    <t>342263420</t>
  </si>
  <si>
    <t>Osazení revizních dvířek do SDK příček, do 0,50 m2</t>
  </si>
  <si>
    <t>kus</t>
  </si>
  <si>
    <t>RTS 21/ I</t>
  </si>
  <si>
    <t>342255024</t>
  </si>
  <si>
    <t>Příčky z desek Ytong tl. 10 cm desky P 2 - 500, 599 x 249 x 100 mm</t>
  </si>
  <si>
    <t>Sprcha : 0,4*2,1</t>
  </si>
  <si>
    <t>342948111</t>
  </si>
  <si>
    <t>Ukotvení příček k cihel.konstr. kotvami na hmožd.</t>
  </si>
  <si>
    <t>m</t>
  </si>
  <si>
    <t>347013111</t>
  </si>
  <si>
    <t>Předstěna SDK,tl.55mm,1xoc.kce CD,1xRB 12,5mm,izol bez dodávky izolace</t>
  </si>
  <si>
    <t>WC stoupačka : 0,9*2,7</t>
  </si>
  <si>
    <t>Revizní dvířka 60x60 bílá</t>
  </si>
  <si>
    <t>ks</t>
  </si>
  <si>
    <t>Vlastní</t>
  </si>
  <si>
    <t>Indiv</t>
  </si>
  <si>
    <t>Specifikace</t>
  </si>
  <si>
    <t>POL3_</t>
  </si>
  <si>
    <t>15411740</t>
  </si>
  <si>
    <t>Profil L rovnoramenný S235  50x50x4 mm</t>
  </si>
  <si>
    <t>SPCM</t>
  </si>
  <si>
    <t>610991111</t>
  </si>
  <si>
    <t>Zakrývání výplní vnitřních otvorů</t>
  </si>
  <si>
    <t>RTS 20/ II</t>
  </si>
  <si>
    <t>1,5*1,5</t>
  </si>
  <si>
    <t>3,25*2,4</t>
  </si>
  <si>
    <t>1,2*1,5</t>
  </si>
  <si>
    <t>611421231</t>
  </si>
  <si>
    <t>Oprava váp.omítek stropů do 10% plochy - štukových po provedení rozvodů elektro</t>
  </si>
  <si>
    <t>Předsíň : 1,7*1,4</t>
  </si>
  <si>
    <t>Chodba : 1,8*2,9</t>
  </si>
  <si>
    <t>Kuchyně : 2,5*2,7</t>
  </si>
  <si>
    <t>Pokoj 1 : 3,3*6,8</t>
  </si>
  <si>
    <t>Pokoj 2 : 4,1*3,9</t>
  </si>
  <si>
    <t>Koupelna : 1,8*2,3</t>
  </si>
  <si>
    <t>612421231</t>
  </si>
  <si>
    <t>Oprava vápen.omítek stěn do 10 % pl. - štukových po provedení rozvodů elektro</t>
  </si>
  <si>
    <t>Předsíň : (1,7*2+1,4*2)*2,7</t>
  </si>
  <si>
    <t>-0,8*1,97*2</t>
  </si>
  <si>
    <t>Chodba : (2,9*2+1,8*2)*2,7</t>
  </si>
  <si>
    <t>-0,8*1,97*4</t>
  </si>
  <si>
    <t>-0,6*1,97</t>
  </si>
  <si>
    <t>Kuchyň : (2,5*2+2,7*2)*2,7</t>
  </si>
  <si>
    <t>-0,8*1,97</t>
  </si>
  <si>
    <t>-1,2*1,5</t>
  </si>
  <si>
    <t>Pokoj 1 : (3,3*2+6,8*2)*2,7</t>
  </si>
  <si>
    <t>-3,25*2,4</t>
  </si>
  <si>
    <t>Pokoj 2 : (4,1*2+3,9*2)*2,7</t>
  </si>
  <si>
    <t>-1,5*1,5</t>
  </si>
  <si>
    <t>Koupelna : (1,8*2,3)*0,9</t>
  </si>
  <si>
    <t>632411104</t>
  </si>
  <si>
    <t>Vyrovnávací stěrka Cemix 050, ruční zprac. tl.4 mm</t>
  </si>
  <si>
    <t>632411904</t>
  </si>
  <si>
    <t>Penetrace savých podkladů Cemix 0,25 l/m2</t>
  </si>
  <si>
    <t>642942111</t>
  </si>
  <si>
    <t>Osazení zárubní dveřních ocelových, pl. do 2,5 m2</t>
  </si>
  <si>
    <t>553310152</t>
  </si>
  <si>
    <t>Zárubeň ocelová HSE "DZ" 125, 800x1970 L, P - pro dodatečnou montáž</t>
  </si>
  <si>
    <t>952901111</t>
  </si>
  <si>
    <t>Vyčištění budov o výšce podlaží do 4 m</t>
  </si>
  <si>
    <t>952977119R00</t>
  </si>
  <si>
    <t>Průběžné čištění společných prostor - zametení</t>
  </si>
  <si>
    <t>hod</t>
  </si>
  <si>
    <t>965048150</t>
  </si>
  <si>
    <t>Dočištění povrchu po vybourání dlažeb, tmel do 50%</t>
  </si>
  <si>
    <t>965048515</t>
  </si>
  <si>
    <t>Broušení betonových povrchů do tl. 5 mm</t>
  </si>
  <si>
    <t>967031132</t>
  </si>
  <si>
    <t>Přisekání rovných ostění cihelných na MVC</t>
  </si>
  <si>
    <t>1,97*0,1*2</t>
  </si>
  <si>
    <t>968061125</t>
  </si>
  <si>
    <t>Vyvěšení dřevěných dveřních křídel pl. do 2 m2</t>
  </si>
  <si>
    <t>968072455</t>
  </si>
  <si>
    <t>Vybourání kovových dveřních zárubní pl. do 2 m2</t>
  </si>
  <si>
    <t>0,6*1,97</t>
  </si>
  <si>
    <t>970231100</t>
  </si>
  <si>
    <t>Řezání cihelného zdiva hl. řezu 100 mm</t>
  </si>
  <si>
    <t>1,97*2</t>
  </si>
  <si>
    <t>1,1</t>
  </si>
  <si>
    <t>974031154</t>
  </si>
  <si>
    <t>Vysekání rýh ve zdi cihelné 10 x 15 cm</t>
  </si>
  <si>
    <t>1,5</t>
  </si>
  <si>
    <t>974042534</t>
  </si>
  <si>
    <t>Vysekání rýh v podlaze betonové, 5x15 cm</t>
  </si>
  <si>
    <t>974051513</t>
  </si>
  <si>
    <t>Frézování drážky do 30x30 mm, zdivo, beton</t>
  </si>
  <si>
    <t>978011121</t>
  </si>
  <si>
    <t>Otlučení omítek vnitřních vápenných stropů do 10 %</t>
  </si>
  <si>
    <t>978013121</t>
  </si>
  <si>
    <t>Otlučení omítek vnitřních stěn v rozsahu do 10 %</t>
  </si>
  <si>
    <t>978059511</t>
  </si>
  <si>
    <t>Odsekání vnitřních obkladů stěn do 1 m2</t>
  </si>
  <si>
    <t>460680021</t>
  </si>
  <si>
    <t>Průraz zdivem v cihlové zdi tloušťky 15 cm plochy do 0,025 m2</t>
  </si>
  <si>
    <t>999281111</t>
  </si>
  <si>
    <t>Přesun hmot pro opravy a údržbu do výšky 25 m</t>
  </si>
  <si>
    <t>Přesun hmot</t>
  </si>
  <si>
    <t>POL7_</t>
  </si>
  <si>
    <t>711212002</t>
  </si>
  <si>
    <t>Hydroizolační povlak - nátěr nebo stěrka</t>
  </si>
  <si>
    <t>(1,8*2+2,3*2-0,8)*0,1</t>
  </si>
  <si>
    <t>0,8*3*2,1</t>
  </si>
  <si>
    <t>711212601</t>
  </si>
  <si>
    <t>Těsnicí pás do spoje podlaha - stěna</t>
  </si>
  <si>
    <t>Koupelna : 2,1*2</t>
  </si>
  <si>
    <t>(1,8*2+2,3*2-0,8)</t>
  </si>
  <si>
    <t>711212602</t>
  </si>
  <si>
    <t>Těsnicí roh vnější, vnitřní do spoje podlaha-stěna</t>
  </si>
  <si>
    <t>998711202</t>
  </si>
  <si>
    <t>Přesun hmot pro izolace proti vodě, výšky do 12 m</t>
  </si>
  <si>
    <t>7201947774</t>
  </si>
  <si>
    <t>Podružný materiál pro ZTI (přechodky, prodloužení, hadice)</t>
  </si>
  <si>
    <t>kpl</t>
  </si>
  <si>
    <t>721176101</t>
  </si>
  <si>
    <t>Potrubí HT připojovací D 32 x 1,8 mm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</si>
  <si>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</si>
  <si>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</si>
  <si>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</si>
  <si>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</si>
  <si>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</si>
  <si>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</si>
  <si>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</si>
  <si>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</si>
  <si>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</si>
  <si>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</si>
  <si>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72145488</t>
  </si>
  <si>
    <t>Práce spojené s demontáži rozvodů - voda, kanalizace</t>
  </si>
  <si>
    <t>7219915844</t>
  </si>
  <si>
    <t>Napojení na stávající kanalizaci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</si>
  <si>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</si>
  <si>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</si>
  <si>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</si>
  <si>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</si>
  <si>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</si>
  <si>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</si>
  <si>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722220121</t>
  </si>
  <si>
    <t>Nástěnka 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</si>
  <si>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</si>
  <si>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</si>
  <si>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</si>
  <si>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</si>
  <si>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</si>
  <si>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725110811</t>
  </si>
  <si>
    <t>Demontáž klozetů splachovacích</t>
  </si>
  <si>
    <t>soubor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</si>
  <si>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</si>
  <si>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</si>
  <si>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</si>
  <si>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</si>
  <si>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725210821</t>
  </si>
  <si>
    <t>Demontáž umyvadel bez výtokových armatur</t>
  </si>
  <si>
    <t>725219401</t>
  </si>
  <si>
    <t>Montáž umyvadel na šrouby do zdiva</t>
  </si>
  <si>
    <t>725220841</t>
  </si>
  <si>
    <t>Demontáž ocelové vany</t>
  </si>
  <si>
    <t>725229107</t>
  </si>
  <si>
    <t>Montáž vanových zástěn oboustranně upevněných</t>
  </si>
  <si>
    <t>725249102</t>
  </si>
  <si>
    <t>Montáž sprchových mís a vaniček</t>
  </si>
  <si>
    <t>725291112</t>
  </si>
  <si>
    <t>Madlo rovné bílé Novaservis dl. 400 mm</t>
  </si>
  <si>
    <t>725299101</t>
  </si>
  <si>
    <t>Montáž koupelnových doplňků - mýdelníků, držáků ap</t>
  </si>
  <si>
    <t>725810402</t>
  </si>
  <si>
    <t>Ventil rohový bez přípoj. trubičky TE 66 G 1/2</t>
  </si>
  <si>
    <t>725814122</t>
  </si>
  <si>
    <t>Ventil pračkový se zpět.kl. IVAR.08101 DN15 x DN20</t>
  </si>
  <si>
    <t>725823114</t>
  </si>
  <si>
    <t>Baterie dřezová stojánková ruční, bez otvír.odpadu standardní</t>
  </si>
  <si>
    <t>725823121</t>
  </si>
  <si>
    <t>Baterie umyvadlová stoján. ruční,  standardní</t>
  </si>
  <si>
    <t>725829301</t>
  </si>
  <si>
    <t>Montáž baterie umyv.a dřezové stojánkové</t>
  </si>
  <si>
    <t>725845111</t>
  </si>
  <si>
    <t>Baterie sprchová nástěnná ruční, bez příslušenství základní</t>
  </si>
  <si>
    <t>725849203</t>
  </si>
  <si>
    <t>Montáž baterií sprchových nást.difer.G 3/4xg1</t>
  </si>
  <si>
    <t>725860109</t>
  </si>
  <si>
    <t>Uzávěrka zápachová umyvadlová/dřezová T 1016,D 40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</si>
  <si>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</si>
  <si>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</si>
  <si>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</si>
  <si>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</si>
  <si>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725860222</t>
  </si>
  <si>
    <t>Sifon sprchový PP HL514SN, D 40/50 mm samočisticí, stavitelný odpad 6/4 ", krytka nerez</t>
  </si>
  <si>
    <t>725860411</t>
  </si>
  <si>
    <t>Koleno připojovací pro pračku a myčku HL 19, G 1"</t>
  </si>
  <si>
    <t>733171140</t>
  </si>
  <si>
    <t>Montáž - napojení potrubí na stoupačku</t>
  </si>
  <si>
    <t>787911111</t>
  </si>
  <si>
    <t>Montáž zrcadla na stěnu, na lepidlo, pl. do 2 m2</t>
  </si>
  <si>
    <t>0,4*0,6</t>
  </si>
  <si>
    <t>725277101R00</t>
  </si>
  <si>
    <t>Demontáž koupelnových doplňků - mýdelníků, držáků, madel apod.</t>
  </si>
  <si>
    <t>72564701R00</t>
  </si>
  <si>
    <t>Demontáž těles žebříkových - koupelnových</t>
  </si>
  <si>
    <t>42377000R</t>
  </si>
  <si>
    <t>Háček plastový bíly</t>
  </si>
  <si>
    <t>55144163</t>
  </si>
  <si>
    <t>Sprchová sada M1 B9451 AA 1-funkční ruční sprcha d 100 mm</t>
  </si>
  <si>
    <t>55428111.A</t>
  </si>
  <si>
    <t>Sprchová zástěna křídlová 80x185 cm</t>
  </si>
  <si>
    <t>63465124</t>
  </si>
  <si>
    <t>Zrcadlo nemontované čiré tl. 4 mm</t>
  </si>
  <si>
    <t>64214330</t>
  </si>
  <si>
    <t>Umyvadlo LYRA Plus s otv. pro baterii 550x450 mm bílé</t>
  </si>
  <si>
    <t>64293835</t>
  </si>
  <si>
    <t>Vanička sprch. litý mramor 80x80 cm  výška 30mm bílá</t>
  </si>
  <si>
    <t>998725202</t>
  </si>
  <si>
    <t>Přesun hmot pro zařizovací předměty, výšky do 12 m</t>
  </si>
  <si>
    <t>766661112</t>
  </si>
  <si>
    <t>Montáž dveří do zárubně,otevíravých 1kř.do 0,8 m</t>
  </si>
  <si>
    <t>766812840</t>
  </si>
  <si>
    <t>Dodávka nových polic - laminát - sklad,cca 100x40cm včetně konzol</t>
  </si>
  <si>
    <t>06</t>
  </si>
  <si>
    <t>D+M Odsavač par bílý 630W</t>
  </si>
  <si>
    <t>7665488</t>
  </si>
  <si>
    <t>Vystěhování bytu - kuchyň. linka, skříň včetně odvozu a poplatku za skládku</t>
  </si>
  <si>
    <t>766872840R00</t>
  </si>
  <si>
    <t>D+M nových dveří špíze a skříně - laminát bílá včetně madla</t>
  </si>
  <si>
    <t>61160103</t>
  </si>
  <si>
    <t>Dveře vnitřní hladké plné 1kř. 80x197 bílé včetně kování</t>
  </si>
  <si>
    <t>766877115R00</t>
  </si>
  <si>
    <t>D+M Kuchyňské linky atyp DL=1800mm</t>
  </si>
  <si>
    <t>R-položka</t>
  </si>
  <si>
    <t>POL12_1</t>
  </si>
  <si>
    <t>Lamino barvy dle požadavku invesotra, hrany ABS, : 1,8</t>
  </si>
  <si>
    <t xml:space="preserve">dolní i horní skříňky, dřez s nástěnnou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</si>
  <si>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</si>
  <si>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</si>
  <si>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</si>
  <si>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</si>
  <si>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</si>
  <si>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</si>
  <si>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</si>
  <si>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</si>
  <si>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</si>
  <si>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nástěnná otočná chrom : </t>
  </si>
  <si>
    <t>998766202</t>
  </si>
  <si>
    <t>Přesun hmot pro truhlářské konstr., výšky do 12 m</t>
  </si>
  <si>
    <t>767137801</t>
  </si>
  <si>
    <t>Demontáž příček umakartových, roštu</t>
  </si>
  <si>
    <t>767137803</t>
  </si>
  <si>
    <t>Demontáž příček umakartových, desek do suti</t>
  </si>
  <si>
    <t>771575109</t>
  </si>
  <si>
    <t>Montáž podlah keram.,hladké, tmel, 30x30 cm</t>
  </si>
  <si>
    <t>-0,8*0,8</t>
  </si>
  <si>
    <t>771578011</t>
  </si>
  <si>
    <t>Spára podlaha - stěna, silikonem</t>
  </si>
  <si>
    <t>Koupelna : 1,8*2+2,3*2</t>
  </si>
  <si>
    <t>-0,8</t>
  </si>
  <si>
    <t>0,8*3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</si>
  <si>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</si>
  <si>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</si>
  <si>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</si>
  <si>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</si>
  <si>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</si>
  <si>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550Kč/m2</t>
  </si>
  <si>
    <t>Začátek provozního součtu</t>
  </si>
  <si>
    <t xml:space="preserve">  Koupelna : 1,8*2,3</t>
  </si>
  <si>
    <t xml:space="preserve">  -0,8*0,8</t>
  </si>
  <si>
    <t>Konec provozního součtu</t>
  </si>
  <si>
    <t>3,5*1,15</t>
  </si>
  <si>
    <t>998771202</t>
  </si>
  <si>
    <t>Přesun hmot pro podlahy z dlaždic, výšky do 12 m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</si>
  <si>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</si>
  <si>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</si>
  <si>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</si>
  <si>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</si>
  <si>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</si>
  <si>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</si>
  <si>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Předsíň : 1,7*2+1,4*2-0,8*2</t>
  </si>
  <si>
    <t>Chodba : 1,8*2+2,9*2-0,8*5</t>
  </si>
  <si>
    <t>Kuchyně : 2,5*2+2,7*2-0,8</t>
  </si>
  <si>
    <t>Pokoj 1 : 3,3*2+6,8*2-0,8</t>
  </si>
  <si>
    <t>Pokoj 2 : 4,1*2+3,9*2-0,8</t>
  </si>
  <si>
    <t>776421100</t>
  </si>
  <si>
    <t>Lepení podlahových soklíků z PVC a vinylu včetně dodávky soklíku PVC</t>
  </si>
  <si>
    <t>776511820</t>
  </si>
  <si>
    <t>Odstranění PVC a koberců lepených s podložkou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</si>
  <si>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</si>
  <si>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</si>
  <si>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</si>
  <si>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</si>
  <si>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776994111</t>
  </si>
  <si>
    <t>Svařování povlakových podlah z pásů nebo čtverců včetně svařovací šňůry PVC 1179</t>
  </si>
  <si>
    <t xml:space="preserve">  Předsíň : 1,7*1,4</t>
  </si>
  <si>
    <t xml:space="preserve">  Chodba : 1,8*2,9</t>
  </si>
  <si>
    <t xml:space="preserve">  Kuchyně : 2,5*2,7</t>
  </si>
  <si>
    <t xml:space="preserve">  Pokoj 1 : 3,3*6,8</t>
  </si>
  <si>
    <t xml:space="preserve">  Pokoj 2 : 4,1*3,9</t>
  </si>
  <si>
    <t>52,78*0,5</t>
  </si>
  <si>
    <t>776996110</t>
  </si>
  <si>
    <t>Napuštění povlakových podlah pastou</t>
  </si>
  <si>
    <t>5537000111</t>
  </si>
  <si>
    <t>Lišta přechodová Al 30/A lepicí l=93 cm stříbro š 30 mm</t>
  </si>
  <si>
    <t>998776201</t>
  </si>
  <si>
    <t>Přesun hmot pro podlahy povlakové, výšky do 6 m</t>
  </si>
  <si>
    <t>781419711</t>
  </si>
  <si>
    <t>Příplatek k obkladu stěn za plochu do 10 m2 jedntl</t>
  </si>
  <si>
    <t>Koupelna : (2,3*2+1,8*2)*2,1</t>
  </si>
  <si>
    <t>-0,9*1,97</t>
  </si>
  <si>
    <t>781475116</t>
  </si>
  <si>
    <t>Obklad vnitřní stěn keramický, do tmele, 30x30 cm weberfor profiflex (lep),webercolor perfect (sp)</t>
  </si>
  <si>
    <t>781479705</t>
  </si>
  <si>
    <t>Přípl.za spárovací hmotu-plošně,keram.vnitř.obklad</t>
  </si>
  <si>
    <t>781491001</t>
  </si>
  <si>
    <t>Montáž lišt k obkladům rohových, koutových i dilatačních</t>
  </si>
  <si>
    <t>2,1*2</t>
  </si>
  <si>
    <t>03</t>
  </si>
  <si>
    <t>Keramický obklad 30x30 - předpoklad ceny 450Kč/m2</t>
  </si>
  <si>
    <t xml:space="preserve">  Koupelna : (2,3*2+1,8*2)*2,1</t>
  </si>
  <si>
    <t xml:space="preserve">  -0,9*1,97</t>
  </si>
  <si>
    <t xml:space="preserve">  Kuchyně : 2,3*(0,6+0,8)</t>
  </si>
  <si>
    <t>18,667*1,15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</si>
  <si>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</si>
  <si>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</si>
  <si>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</si>
  <si>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</si>
  <si>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</si>
  <si>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</si>
  <si>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0,6*0,6*2</t>
  </si>
  <si>
    <t>0,4*0,6*2</t>
  </si>
  <si>
    <t>1,2*0,6*2</t>
  </si>
  <si>
    <t>783424340</t>
  </si>
  <si>
    <t>Nátěr syntet. potrubí do DN 50 mm  Z+2x +1x email</t>
  </si>
  <si>
    <t>783225400</t>
  </si>
  <si>
    <t>Nátěr syntetický kov. konstr. 2x + 1x email + tmel</t>
  </si>
  <si>
    <t>(0,8+2*2,1)*(0,15+0,05*2)*5</t>
  </si>
  <si>
    <t>784403801</t>
  </si>
  <si>
    <t xml:space="preserve">Odstranění maleb omytím v místnosti H do 3,8 m </t>
  </si>
  <si>
    <t xml:space="preserve">Strop : </t>
  </si>
  <si>
    <t xml:space="preserve">Stěny : </t>
  </si>
  <si>
    <t>784191101</t>
  </si>
  <si>
    <t>Penetrace podkladu univerzální Primalex 1x</t>
  </si>
  <si>
    <t>784195112</t>
  </si>
  <si>
    <t>Malba Primalex Standard, bílá, bez penetrace, 2 x</t>
  </si>
  <si>
    <t>784011111</t>
  </si>
  <si>
    <t>Oprášení/ometení podkladu</t>
  </si>
  <si>
    <t>784011222</t>
  </si>
  <si>
    <t>Zakrytí podlah včetně papírové lepenky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</si>
  <si>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</si>
  <si>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</si>
  <si>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</si>
  <si>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</si>
  <si>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</si>
  <si>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</si>
  <si>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</si>
  <si>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</si>
  <si>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</si>
  <si>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</si>
  <si>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</si>
  <si>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</si>
  <si>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</si>
  <si>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+1.1(bez zednických prací</t>
  </si>
  <si>
    <t>210200211</t>
  </si>
  <si>
    <t>Svítidlo žárovkové stropní přisazené, 1 zdroj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</si>
  <si>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</si>
  <si>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</si>
  <si>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</si>
  <si>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</si>
  <si>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</si>
  <si>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</si>
  <si>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</si>
  <si>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</si>
  <si>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</si>
  <si>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</si>
  <si>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</si>
  <si>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</si>
  <si>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</si>
  <si>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</si>
  <si>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</si>
  <si>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</si>
  <si>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21548777</t>
  </si>
  <si>
    <t xml:space="preserve">Revize 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</si>
  <si>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</si>
  <si>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</si>
  <si>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</si>
  <si>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</si>
  <si>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</si>
  <si>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</si>
  <si>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</si>
  <si>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</si>
  <si>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</si>
  <si>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</si>
  <si>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</si>
  <si>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</si>
  <si>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</si>
  <si>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</si>
  <si>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348147770R</t>
  </si>
  <si>
    <t>Svítidlo žárovkové 60W včetně žárovky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</si>
  <si>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</si>
  <si>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</si>
  <si>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</si>
  <si>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</si>
  <si>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</si>
  <si>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</si>
  <si>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</si>
  <si>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</si>
  <si>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</si>
  <si>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</si>
  <si>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</si>
  <si>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</si>
  <si>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</si>
  <si>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</si>
  <si>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</si>
  <si>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</si>
  <si>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</si>
  <si>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</si>
  <si>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</si>
  <si>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</si>
  <si>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</si>
  <si>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</si>
  <si>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</si>
  <si>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</si>
  <si>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</si>
  <si>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</si>
  <si>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</si>
  <si>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</si>
  <si>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</si>
  <si>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</si>
  <si>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</si>
  <si>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</si>
  <si>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</si>
  <si>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</si>
  <si>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</si>
  <si>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</si>
  <si>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</si>
  <si>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</si>
  <si>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</si>
  <si>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</si>
  <si>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</si>
  <si>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</si>
  <si>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</si>
  <si>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</si>
  <si>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</si>
  <si>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</si>
  <si>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</si>
  <si>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</si>
  <si>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</si>
  <si>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</si>
  <si>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</si>
  <si>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</si>
  <si>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</si>
  <si>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</si>
  <si>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</si>
  <si>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</si>
  <si>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</si>
  <si>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</si>
  <si>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00296139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</si>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</sst>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5" borderId="6" xfId="0" applyNumberFormat="1" applyFont="1" applyFill="1" applyBorder="1" applyAlignment="1">
      <alignment horizontal="left" vertical="center" wrapText="1"/>
    </xf>
    <xf numFmtId="49" fontId="8" fillId="5" borderId="0" xfId="0" applyNumberFormat="1" applyFont="1" applyFill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5" borderId="6" xfId="0" applyNumberFormat="1" applyFont="1" applyFill="1" applyBorder="1" applyAlignment="1">
      <alignment horizontal="left" vertical="center"/>
    </xf>
    <xf numFmtId="49" fontId="0" fillId="5" borderId="6" xfId="0" applyNumberForma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49" fontId="8" fillId="5" borderId="18" xfId="0" applyNumberFormat="1" applyFont="1" applyFill="1" applyBorder="1" applyAlignment="1">
      <alignment horizontal="left" vertical="center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9" fontId="8" fillId="5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164" t="s">
        <v>36</v>
      </c>
      <c r="B2" s="164"/>
      <c r="C2" s="164"/>
      <c r="D2" s="164"/>
      <c r="E2" s="164"/>
      <c r="F2" s="164"/>
      <c r="G2" s="16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5"/>
  <sheetViews>
    <sheetView showGridLines="0" topLeftCell="B17" zoomScaleNormal="100" zoomScaleSheetLayoutView="75" workbookViewId="0">
      <selection activeCell="G17" sqref="G17:I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170" t="s">
        <v>4</v>
      </c>
      <c r="C1" s="171"/>
      <c r="D1" s="171"/>
      <c r="E1" s="171"/>
      <c r="F1" s="171"/>
      <c r="G1" s="171"/>
      <c r="H1" s="171"/>
      <c r="I1" s="171"/>
      <c r="J1" s="172"/>
    </row>
    <row r="2" spans="1:15" ht="36" customHeight="1" x14ac:dyDescent="0.2">
      <c r="A2" s="2"/>
      <c r="B2" s="73" t="s">
        <v>24</v>
      </c>
      <c r="C2" s="74"/>
      <c r="D2" s="75"/>
      <c r="E2" s="176" t="s">
        <v>39</v>
      </c>
      <c r="F2" s="177"/>
      <c r="G2" s="177"/>
      <c r="H2" s="177"/>
      <c r="I2" s="177"/>
      <c r="J2" s="178"/>
      <c r="O2" s="1"/>
    </row>
    <row r="3" spans="1:15" ht="27" customHeight="1" x14ac:dyDescent="0.2">
      <c r="A3" s="2"/>
      <c r="B3" s="76" t="s">
        <v>42</v>
      </c>
      <c r="C3" s="74"/>
      <c r="D3" s="77"/>
      <c r="E3" s="179" t="s">
        <v>41</v>
      </c>
      <c r="F3" s="180"/>
      <c r="G3" s="180"/>
      <c r="H3" s="180"/>
      <c r="I3" s="180"/>
      <c r="J3" s="181"/>
    </row>
    <row r="4" spans="1:15" ht="23.25" customHeight="1" x14ac:dyDescent="0.2">
      <c r="A4" s="72">
        <v>8631</v>
      </c>
      <c r="B4" s="78" t="s">
        <v>43</v>
      </c>
      <c r="C4" s="79"/>
      <c r="D4" s="80"/>
      <c r="E4" s="165" t="s">
        <v>39</v>
      </c>
      <c r="F4" s="166"/>
      <c r="G4" s="166"/>
      <c r="H4" s="166"/>
      <c r="I4" s="166"/>
      <c r="J4" s="167"/>
    </row>
    <row r="5" spans="1:15" ht="24" customHeight="1" x14ac:dyDescent="0.2">
      <c r="A5" s="2"/>
      <c r="B5" s="31" t="s">
        <v>23</v>
      </c>
      <c r="D5" s="198" t="s">
        <v>578</v>
      </c>
      <c r="E5" s="199"/>
      <c r="F5" s="199"/>
      <c r="G5" s="199"/>
      <c r="H5" s="18" t="s">
        <v>37</v>
      </c>
      <c r="I5" s="163" t="s">
        <v>582</v>
      </c>
      <c r="J5" s="8"/>
    </row>
    <row r="6" spans="1:15" ht="15.75" customHeight="1" x14ac:dyDescent="0.2">
      <c r="A6" s="2"/>
      <c r="B6" s="28"/>
      <c r="C6" s="54"/>
      <c r="D6" s="200" t="s">
        <v>579</v>
      </c>
      <c r="E6" s="201"/>
      <c r="F6" s="201"/>
      <c r="G6" s="201"/>
      <c r="H6" s="18" t="s">
        <v>31</v>
      </c>
      <c r="I6" s="162" t="s">
        <v>583</v>
      </c>
      <c r="J6" s="8"/>
    </row>
    <row r="7" spans="1:15" ht="15.75" customHeight="1" x14ac:dyDescent="0.2">
      <c r="A7" s="2"/>
      <c r="B7" s="29"/>
      <c r="C7" s="55"/>
      <c r="D7" s="161" t="s">
        <v>580</v>
      </c>
      <c r="E7" s="202" t="s">
        <v>581</v>
      </c>
      <c r="F7" s="203"/>
      <c r="G7" s="20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82"/>
      <c r="E11" s="182"/>
      <c r="F11" s="182"/>
      <c r="G11" s="182"/>
      <c r="H11" s="18" t="s">
        <v>37</v>
      </c>
      <c r="I11" s="160"/>
      <c r="J11" s="8"/>
    </row>
    <row r="12" spans="1:15" ht="15.75" customHeight="1" x14ac:dyDescent="0.2">
      <c r="A12" s="2"/>
      <c r="B12" s="28"/>
      <c r="C12" s="54"/>
      <c r="D12" s="205"/>
      <c r="E12" s="205"/>
      <c r="F12" s="205"/>
      <c r="G12" s="205"/>
      <c r="H12" s="18" t="s">
        <v>31</v>
      </c>
      <c r="I12" s="160"/>
      <c r="J12" s="8"/>
    </row>
    <row r="13" spans="1:15" ht="15.75" customHeight="1" x14ac:dyDescent="0.2">
      <c r="A13" s="2"/>
      <c r="B13" s="29"/>
      <c r="C13" s="55"/>
      <c r="D13" s="159"/>
      <c r="E13" s="168"/>
      <c r="F13" s="169"/>
      <c r="G13" s="169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3" customHeight="1" x14ac:dyDescent="0.2">
      <c r="A15" s="2"/>
      <c r="B15" s="42" t="s">
        <v>30</v>
      </c>
      <c r="C15" s="60"/>
      <c r="D15" s="61"/>
      <c r="E15" s="62"/>
      <c r="F15" s="39"/>
      <c r="G15" s="33"/>
      <c r="H15" s="33"/>
      <c r="I15" s="33"/>
      <c r="J15" s="40"/>
    </row>
    <row r="16" spans="1:15" ht="23.25" customHeight="1" x14ac:dyDescent="0.2">
      <c r="A16" s="2"/>
      <c r="B16" s="38" t="s">
        <v>13</v>
      </c>
      <c r="C16" s="60"/>
      <c r="D16" s="61"/>
      <c r="E16" s="63">
        <v>15</v>
      </c>
      <c r="F16" s="39" t="s">
        <v>0</v>
      </c>
      <c r="G16" s="190">
        <f>'SO 01 Pol'!G8+'SO 01 Pol'!G25+'SO 01 Pol'!G53+'SO 01 Pol'!G68+'SO 01 Pol'!G71+'SO 01 Pol'!G80+'SO 01 Pol'!G131+'SO 01 Pol'!G133+'SO 01 Pol'!G143+'SO 01 Pol'!G145+'SO 01 Pol'!G155+'SO 01 Pol'!G161+'SO 01 Pol'!G197+'SO 01 Pol'!G218+'SO 01 Pol'!G223+'SO 01 Pol'!G244+'SO 01 Pol'!G299+'SO 01 Pol'!G323+'SO 01 Pol'!G331+'SO 01 Pol'!G403+'SO 01 Pol'!G436+'SO 01 Pol'!G445</f>
        <v>0</v>
      </c>
      <c r="H16" s="191"/>
      <c r="I16" s="191"/>
      <c r="J16" s="40" t="str">
        <f t="shared" ref="J16:J21" si="0">Mena</f>
        <v>CZK</v>
      </c>
    </row>
    <row r="17" spans="1:10" ht="23.25" customHeight="1" x14ac:dyDescent="0.2">
      <c r="A17" s="2"/>
      <c r="B17" s="38" t="s">
        <v>14</v>
      </c>
      <c r="C17" s="60"/>
      <c r="D17" s="61"/>
      <c r="E17" s="63">
        <f>SazbaDPH1</f>
        <v>15</v>
      </c>
      <c r="F17" s="39" t="s">
        <v>0</v>
      </c>
      <c r="G17" s="188">
        <f>ZakladDPHSni*0.15</f>
        <v>0</v>
      </c>
      <c r="H17" s="189"/>
      <c r="I17" s="189"/>
      <c r="J17" s="40" t="str">
        <f t="shared" si="0"/>
        <v>CZK</v>
      </c>
    </row>
    <row r="18" spans="1:10" ht="23.25" customHeight="1" x14ac:dyDescent="0.2">
      <c r="A18" s="2"/>
      <c r="B18" s="38" t="s">
        <v>15</v>
      </c>
      <c r="C18" s="60"/>
      <c r="D18" s="61"/>
      <c r="E18" s="63">
        <v>21</v>
      </c>
      <c r="F18" s="39" t="s">
        <v>0</v>
      </c>
      <c r="G18" s="190">
        <v>0</v>
      </c>
      <c r="H18" s="191"/>
      <c r="I18" s="191"/>
      <c r="J18" s="40" t="str">
        <f t="shared" si="0"/>
        <v>CZK</v>
      </c>
    </row>
    <row r="19" spans="1:10" ht="23.25" customHeight="1" x14ac:dyDescent="0.2">
      <c r="A19" s="2"/>
      <c r="B19" s="32" t="s">
        <v>16</v>
      </c>
      <c r="C19" s="64"/>
      <c r="D19" s="53"/>
      <c r="E19" s="65">
        <f>SazbaDPH2</f>
        <v>21</v>
      </c>
      <c r="F19" s="30" t="s">
        <v>0</v>
      </c>
      <c r="G19" s="173">
        <v>0</v>
      </c>
      <c r="H19" s="174"/>
      <c r="I19" s="174"/>
      <c r="J19" s="37" t="str">
        <f t="shared" si="0"/>
        <v>CZK</v>
      </c>
    </row>
    <row r="20" spans="1:10" ht="23.25" customHeight="1" thickBot="1" x14ac:dyDescent="0.25">
      <c r="A20" s="2"/>
      <c r="B20" s="31" t="s">
        <v>5</v>
      </c>
      <c r="C20" s="66"/>
      <c r="D20" s="67"/>
      <c r="E20" s="66"/>
      <c r="F20" s="16"/>
      <c r="G20" s="175">
        <v>0</v>
      </c>
      <c r="H20" s="175"/>
      <c r="I20" s="175"/>
      <c r="J20" s="41" t="str">
        <f t="shared" si="0"/>
        <v>CZK</v>
      </c>
    </row>
    <row r="21" spans="1:10" ht="27.75" hidden="1" customHeight="1" thickBot="1" x14ac:dyDescent="0.25">
      <c r="A21" s="2"/>
      <c r="B21" s="105" t="s">
        <v>25</v>
      </c>
      <c r="C21" s="106"/>
      <c r="D21" s="106"/>
      <c r="E21" s="107"/>
      <c r="F21" s="108"/>
      <c r="G21" s="192">
        <v>431707.82</v>
      </c>
      <c r="H21" s="193"/>
      <c r="I21" s="193"/>
      <c r="J21" s="109" t="str">
        <f t="shared" si="0"/>
        <v>CZK</v>
      </c>
    </row>
    <row r="22" spans="1:10" ht="27.75" customHeight="1" thickBot="1" x14ac:dyDescent="0.25">
      <c r="A22" s="2"/>
      <c r="B22" s="105" t="s">
        <v>32</v>
      </c>
      <c r="C22" s="110"/>
      <c r="D22" s="110"/>
      <c r="E22" s="110"/>
      <c r="F22" s="111"/>
      <c r="G22" s="192">
        <f>ZakladDPHSni+DPHSni</f>
        <v>0</v>
      </c>
      <c r="H22" s="192"/>
      <c r="I22" s="192"/>
      <c r="J22" s="112" t="s">
        <v>46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8" t="s">
        <v>12</v>
      </c>
      <c r="D25" s="69"/>
      <c r="E25" s="69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70"/>
      <c r="D27" s="194"/>
      <c r="E27" s="195"/>
      <c r="G27" s="196"/>
      <c r="H27" s="197"/>
      <c r="I27" s="197"/>
      <c r="J27" s="25"/>
    </row>
    <row r="28" spans="1:10" ht="12.75" customHeight="1" x14ac:dyDescent="0.2">
      <c r="A28" s="2"/>
      <c r="B28" s="2"/>
      <c r="D28" s="187" t="s">
        <v>2</v>
      </c>
      <c r="E28" s="187"/>
      <c r="H28" s="10" t="s">
        <v>3</v>
      </c>
      <c r="J28" s="9"/>
    </row>
    <row r="29" spans="1:10" ht="13.5" customHeight="1" thickBot="1" x14ac:dyDescent="0.25">
      <c r="A29" s="11"/>
      <c r="B29" s="11"/>
      <c r="C29" s="71"/>
      <c r="D29" s="71"/>
      <c r="E29" s="71"/>
      <c r="F29" s="12"/>
      <c r="G29" s="12"/>
      <c r="H29" s="12"/>
      <c r="I29" s="12"/>
      <c r="J29" s="13"/>
    </row>
    <row r="30" spans="1:10" ht="27" hidden="1" customHeight="1" x14ac:dyDescent="0.2">
      <c r="B30" s="82" t="s">
        <v>17</v>
      </c>
      <c r="C30" s="83"/>
      <c r="D30" s="83"/>
      <c r="E30" s="83"/>
      <c r="F30" s="84"/>
      <c r="G30" s="84"/>
      <c r="H30" s="84"/>
      <c r="I30" s="84"/>
      <c r="J30" s="85"/>
    </row>
    <row r="31" spans="1:10" ht="25.5" hidden="1" customHeight="1" x14ac:dyDescent="0.2">
      <c r="A31" s="81" t="s">
        <v>34</v>
      </c>
      <c r="B31" s="86" t="s">
        <v>18</v>
      </c>
      <c r="C31" s="87" t="s">
        <v>6</v>
      </c>
      <c r="D31" s="87"/>
      <c r="E31" s="87"/>
      <c r="F31" s="88" t="str">
        <f>B16</f>
        <v>Základ pro sníženou DPH</v>
      </c>
      <c r="G31" s="88" t="str">
        <f>B18</f>
        <v>Základ pro základní DPH</v>
      </c>
      <c r="H31" s="89" t="s">
        <v>19</v>
      </c>
      <c r="I31" s="89" t="s">
        <v>1</v>
      </c>
      <c r="J31" s="90" t="s">
        <v>0</v>
      </c>
    </row>
    <row r="32" spans="1:10" ht="25.5" hidden="1" customHeight="1" x14ac:dyDescent="0.2">
      <c r="A32" s="81">
        <v>1</v>
      </c>
      <c r="B32" s="91" t="s">
        <v>44</v>
      </c>
      <c r="C32" s="183"/>
      <c r="D32" s="183"/>
      <c r="E32" s="183"/>
      <c r="F32" s="92">
        <v>0</v>
      </c>
      <c r="G32" s="93">
        <v>431707.82</v>
      </c>
      <c r="H32" s="94">
        <v>90658.64</v>
      </c>
      <c r="I32" s="94">
        <v>522366.46</v>
      </c>
      <c r="J32" s="95">
        <f>IF(CenaCelkemVypocet=0,"",I32/CenaCelkemVypocet*100)</f>
        <v>100</v>
      </c>
    </row>
    <row r="33" spans="1:10" ht="25.5" hidden="1" customHeight="1" x14ac:dyDescent="0.2">
      <c r="A33" s="81">
        <v>2</v>
      </c>
      <c r="B33" s="96" t="s">
        <v>40</v>
      </c>
      <c r="C33" s="204" t="s">
        <v>41</v>
      </c>
      <c r="D33" s="204"/>
      <c r="E33" s="204"/>
      <c r="F33" s="97">
        <v>0</v>
      </c>
      <c r="G33" s="98">
        <v>431707.82</v>
      </c>
      <c r="H33" s="98">
        <v>90658.64</v>
      </c>
      <c r="I33" s="98">
        <v>522366.46</v>
      </c>
      <c r="J33" s="99">
        <f>IF(CenaCelkemVypocet=0,"",I33/CenaCelkemVypocet*100)</f>
        <v>100</v>
      </c>
    </row>
    <row r="34" spans="1:10" ht="25.5" hidden="1" customHeight="1" x14ac:dyDescent="0.2">
      <c r="A34" s="81">
        <v>3</v>
      </c>
      <c r="B34" s="100" t="s">
        <v>38</v>
      </c>
      <c r="C34" s="183" t="s">
        <v>39</v>
      </c>
      <c r="D34" s="183"/>
      <c r="E34" s="183"/>
      <c r="F34" s="101">
        <v>0</v>
      </c>
      <c r="G34" s="94">
        <v>431707.82</v>
      </c>
      <c r="H34" s="94">
        <v>90658.64</v>
      </c>
      <c r="I34" s="94">
        <v>522366.46</v>
      </c>
      <c r="J34" s="95">
        <f>IF(CenaCelkemVypocet=0,"",I34/CenaCelkemVypocet*100)</f>
        <v>100</v>
      </c>
    </row>
    <row r="35" spans="1:10" ht="25.5" hidden="1" customHeight="1" x14ac:dyDescent="0.2">
      <c r="A35" s="81"/>
      <c r="B35" s="184" t="s">
        <v>45</v>
      </c>
      <c r="C35" s="185"/>
      <c r="D35" s="185"/>
      <c r="E35" s="186"/>
      <c r="F35" s="102">
        <f>SUMIF(A32:A34,"=1",F32:F34)</f>
        <v>0</v>
      </c>
      <c r="G35" s="103">
        <f>SUMIF(A32:A34,"=1",G32:G34)</f>
        <v>431707.82</v>
      </c>
      <c r="H35" s="103">
        <f>SUMIF(A32:A34,"=1",H32:H34)</f>
        <v>90658.64</v>
      </c>
      <c r="I35" s="103">
        <f>SUMIF(A32:A34,"=1",I32:I34)</f>
        <v>522366.46</v>
      </c>
      <c r="J35" s="104">
        <f>SUMIF(A32:A34,"=1",J32:J34)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C34:E34"/>
    <mergeCell ref="B35:E35"/>
    <mergeCell ref="D28:E28"/>
    <mergeCell ref="G17:I17"/>
    <mergeCell ref="G16:I16"/>
    <mergeCell ref="G22:I22"/>
    <mergeCell ref="G18:I18"/>
    <mergeCell ref="G21:I21"/>
    <mergeCell ref="D27:E27"/>
    <mergeCell ref="G27:I27"/>
    <mergeCell ref="C32:E32"/>
    <mergeCell ref="C33:E33"/>
    <mergeCell ref="E4:J4"/>
    <mergeCell ref="E13:G13"/>
    <mergeCell ref="B1:J1"/>
    <mergeCell ref="G19:I19"/>
    <mergeCell ref="G20:I20"/>
    <mergeCell ref="E2:J2"/>
    <mergeCell ref="E3:J3"/>
    <mergeCell ref="D11:G11"/>
    <mergeCell ref="D5:G5"/>
    <mergeCell ref="D6:G6"/>
    <mergeCell ref="E7:G7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6" t="s">
        <v>7</v>
      </c>
      <c r="B1" s="206"/>
      <c r="C1" s="207"/>
      <c r="D1" s="206"/>
      <c r="E1" s="206"/>
      <c r="F1" s="206"/>
      <c r="G1" s="206"/>
    </row>
    <row r="2" spans="1:7" ht="24.95" customHeight="1" x14ac:dyDescent="0.2">
      <c r="A2" s="49" t="s">
        <v>8</v>
      </c>
      <c r="B2" s="48"/>
      <c r="C2" s="208"/>
      <c r="D2" s="208"/>
      <c r="E2" s="208"/>
      <c r="F2" s="208"/>
      <c r="G2" s="209"/>
    </row>
    <row r="3" spans="1:7" ht="24.95" customHeight="1" x14ac:dyDescent="0.2">
      <c r="A3" s="49" t="s">
        <v>9</v>
      </c>
      <c r="B3" s="48"/>
      <c r="C3" s="208"/>
      <c r="D3" s="208"/>
      <c r="E3" s="208"/>
      <c r="F3" s="208"/>
      <c r="G3" s="209"/>
    </row>
    <row r="4" spans="1:7" ht="24.95" customHeight="1" x14ac:dyDescent="0.2">
      <c r="A4" s="49" t="s">
        <v>10</v>
      </c>
      <c r="B4" s="48"/>
      <c r="C4" s="208"/>
      <c r="D4" s="208"/>
      <c r="E4" s="208"/>
      <c r="F4" s="208"/>
      <c r="G4" s="20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G455" sqref="G455"/>
    </sheetView>
  </sheetViews>
  <sheetFormatPr defaultRowHeight="12.75" outlineLevelRow="1" x14ac:dyDescent="0.2"/>
  <cols>
    <col min="1" max="1" width="3.42578125" customWidth="1"/>
    <col min="2" max="2" width="12.5703125" style="113" customWidth="1"/>
    <col min="3" max="3" width="38.28515625" style="11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0" t="s">
        <v>7</v>
      </c>
      <c r="B1" s="210"/>
      <c r="C1" s="210"/>
      <c r="D1" s="210"/>
      <c r="E1" s="210"/>
      <c r="F1" s="210"/>
      <c r="G1" s="210"/>
      <c r="AG1" t="s">
        <v>90</v>
      </c>
    </row>
    <row r="2" spans="1:60" ht="24.95" customHeight="1" x14ac:dyDescent="0.2">
      <c r="A2" s="114" t="s">
        <v>8</v>
      </c>
      <c r="B2" s="48"/>
      <c r="C2" s="211" t="s">
        <v>39</v>
      </c>
      <c r="D2" s="212"/>
      <c r="E2" s="212"/>
      <c r="F2" s="212"/>
      <c r="G2" s="213"/>
      <c r="AG2" t="s">
        <v>91</v>
      </c>
    </row>
    <row r="3" spans="1:60" ht="24.95" customHeight="1" x14ac:dyDescent="0.2">
      <c r="A3" s="114" t="s">
        <v>9</v>
      </c>
      <c r="B3" s="48"/>
      <c r="C3" s="211" t="s">
        <v>41</v>
      </c>
      <c r="D3" s="212"/>
      <c r="E3" s="212"/>
      <c r="F3" s="212"/>
      <c r="G3" s="213"/>
      <c r="AC3" s="113" t="s">
        <v>91</v>
      </c>
      <c r="AG3" t="s">
        <v>92</v>
      </c>
    </row>
    <row r="4" spans="1:60" ht="24.95" customHeight="1" x14ac:dyDescent="0.2">
      <c r="A4" s="115" t="s">
        <v>10</v>
      </c>
      <c r="B4" s="116"/>
      <c r="C4" s="214" t="s">
        <v>39</v>
      </c>
      <c r="D4" s="215"/>
      <c r="E4" s="215"/>
      <c r="F4" s="215"/>
      <c r="G4" s="216"/>
      <c r="AG4" t="s">
        <v>93</v>
      </c>
    </row>
    <row r="5" spans="1:60" x14ac:dyDescent="0.2">
      <c r="D5" s="10"/>
    </row>
    <row r="6" spans="1:60" ht="38.25" x14ac:dyDescent="0.2">
      <c r="A6" s="118" t="s">
        <v>94</v>
      </c>
      <c r="B6" s="120" t="s">
        <v>95</v>
      </c>
      <c r="C6" s="120" t="s">
        <v>96</v>
      </c>
      <c r="D6" s="119" t="s">
        <v>97</v>
      </c>
      <c r="E6" s="118" t="s">
        <v>98</v>
      </c>
      <c r="F6" s="117" t="s">
        <v>99</v>
      </c>
      <c r="G6" s="118" t="s">
        <v>27</v>
      </c>
      <c r="H6" s="121" t="s">
        <v>28</v>
      </c>
      <c r="I6" s="121" t="s">
        <v>100</v>
      </c>
      <c r="J6" s="121" t="s">
        <v>29</v>
      </c>
      <c r="K6" s="121" t="s">
        <v>101</v>
      </c>
      <c r="L6" s="121" t="s">
        <v>102</v>
      </c>
      <c r="M6" s="121" t="s">
        <v>103</v>
      </c>
      <c r="N6" s="121" t="s">
        <v>104</v>
      </c>
      <c r="O6" s="121" t="s">
        <v>105</v>
      </c>
      <c r="P6" s="121" t="s">
        <v>106</v>
      </c>
      <c r="Q6" s="121" t="s">
        <v>107</v>
      </c>
      <c r="R6" s="121" t="s">
        <v>108</v>
      </c>
      <c r="S6" s="121" t="s">
        <v>109</v>
      </c>
      <c r="T6" s="121" t="s">
        <v>110</v>
      </c>
      <c r="U6" s="121" t="s">
        <v>111</v>
      </c>
      <c r="V6" s="121" t="s">
        <v>112</v>
      </c>
      <c r="W6" s="121" t="s">
        <v>113</v>
      </c>
      <c r="X6" s="121" t="s">
        <v>114</v>
      </c>
    </row>
    <row r="7" spans="1:60" hidden="1" x14ac:dyDescent="0.2">
      <c r="A7" s="3"/>
      <c r="B7" s="4"/>
      <c r="C7" s="4"/>
      <c r="D7" s="6"/>
      <c r="E7" s="123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60" x14ac:dyDescent="0.2">
      <c r="A8" s="133" t="s">
        <v>115</v>
      </c>
      <c r="B8" s="134" t="s">
        <v>47</v>
      </c>
      <c r="C8" s="151" t="s">
        <v>48</v>
      </c>
      <c r="D8" s="135"/>
      <c r="E8" s="136"/>
      <c r="F8" s="137"/>
      <c r="G8" s="138">
        <f>SUMIF(AG9:AG24,"&lt;&gt;NOR",G9:G24)</f>
        <v>0</v>
      </c>
      <c r="H8" s="132"/>
      <c r="I8" s="132">
        <f>SUM(I9:I24)</f>
        <v>3523.67</v>
      </c>
      <c r="J8" s="132"/>
      <c r="K8" s="132">
        <f>SUM(K9:K24)</f>
        <v>4905.7999999999993</v>
      </c>
      <c r="L8" s="132"/>
      <c r="M8" s="132">
        <f>SUM(M9:M24)</f>
        <v>0</v>
      </c>
      <c r="N8" s="132"/>
      <c r="O8" s="132">
        <f>SUM(O9:O24)</f>
        <v>0.69</v>
      </c>
      <c r="P8" s="132"/>
      <c r="Q8" s="132">
        <f>SUM(Q9:Q24)</f>
        <v>0</v>
      </c>
      <c r="R8" s="132"/>
      <c r="S8" s="132"/>
      <c r="T8" s="132"/>
      <c r="U8" s="132"/>
      <c r="V8" s="132">
        <f>SUM(V9:V24)</f>
        <v>10.42</v>
      </c>
      <c r="W8" s="132"/>
      <c r="X8" s="132"/>
      <c r="AG8" t="s">
        <v>116</v>
      </c>
    </row>
    <row r="9" spans="1:60" outlineLevel="1" x14ac:dyDescent="0.2">
      <c r="A9" s="139">
        <v>1</v>
      </c>
      <c r="B9" s="140" t="s">
        <v>117</v>
      </c>
      <c r="C9" s="152" t="s">
        <v>118</v>
      </c>
      <c r="D9" s="141" t="s">
        <v>119</v>
      </c>
      <c r="E9" s="142">
        <v>6.7299999999999999E-3</v>
      </c>
      <c r="F9" s="143">
        <v>0</v>
      </c>
      <c r="G9" s="144">
        <f>ROUND(E9*F9,2)</f>
        <v>0</v>
      </c>
      <c r="H9" s="127">
        <v>42724.55</v>
      </c>
      <c r="I9" s="127">
        <f>ROUND(E9*H9,2)</f>
        <v>287.54000000000002</v>
      </c>
      <c r="J9" s="127">
        <v>9555.4500000000007</v>
      </c>
      <c r="K9" s="127">
        <f>ROUND(E9*J9,2)</f>
        <v>64.31</v>
      </c>
      <c r="L9" s="127">
        <v>21</v>
      </c>
      <c r="M9" s="127">
        <f>G9*(1+L9/100)</f>
        <v>0</v>
      </c>
      <c r="N9" s="127">
        <v>1.0900000000000001</v>
      </c>
      <c r="O9" s="127">
        <f>ROUND(E9*N9,2)</f>
        <v>0.01</v>
      </c>
      <c r="P9" s="127">
        <v>0</v>
      </c>
      <c r="Q9" s="127">
        <f>ROUND(E9*P9,2)</f>
        <v>0</v>
      </c>
      <c r="R9" s="127"/>
      <c r="S9" s="127" t="s">
        <v>120</v>
      </c>
      <c r="T9" s="127" t="s">
        <v>120</v>
      </c>
      <c r="U9" s="127">
        <v>20.6</v>
      </c>
      <c r="V9" s="127">
        <f>ROUND(E9*U9,2)</f>
        <v>0.14000000000000001</v>
      </c>
      <c r="W9" s="127"/>
      <c r="X9" s="127" t="s">
        <v>121</v>
      </c>
      <c r="Y9" s="122"/>
      <c r="Z9" s="122"/>
      <c r="AA9" s="122"/>
      <c r="AB9" s="122"/>
      <c r="AC9" s="122"/>
      <c r="AD9" s="122"/>
      <c r="AE9" s="122"/>
      <c r="AF9" s="122"/>
      <c r="AG9" s="122" t="s">
        <v>122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</row>
    <row r="10" spans="1:60" outlineLevel="1" x14ac:dyDescent="0.2">
      <c r="A10" s="125"/>
      <c r="B10" s="126"/>
      <c r="C10" s="153" t="s">
        <v>123</v>
      </c>
      <c r="D10" s="128"/>
      <c r="E10" s="129">
        <v>6.7299999999999999E-3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2"/>
      <c r="Z10" s="122"/>
      <c r="AA10" s="122"/>
      <c r="AB10" s="122"/>
      <c r="AC10" s="122"/>
      <c r="AD10" s="122"/>
      <c r="AE10" s="122"/>
      <c r="AF10" s="122"/>
      <c r="AG10" s="122" t="s">
        <v>124</v>
      </c>
      <c r="AH10" s="122">
        <v>0</v>
      </c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</row>
    <row r="11" spans="1:60" outlineLevel="1" x14ac:dyDescent="0.2">
      <c r="A11" s="139">
        <v>2</v>
      </c>
      <c r="B11" s="140" t="s">
        <v>125</v>
      </c>
      <c r="C11" s="152" t="s">
        <v>126</v>
      </c>
      <c r="D11" s="141" t="s">
        <v>127</v>
      </c>
      <c r="E11" s="142">
        <v>15.28</v>
      </c>
      <c r="F11" s="143">
        <v>0</v>
      </c>
      <c r="G11" s="144">
        <f>ROUND(E11*F11,2)</f>
        <v>0</v>
      </c>
      <c r="H11" s="127">
        <v>40.29</v>
      </c>
      <c r="I11" s="127">
        <f>ROUND(E11*H11,2)</f>
        <v>615.63</v>
      </c>
      <c r="J11" s="127">
        <v>180.71</v>
      </c>
      <c r="K11" s="127">
        <f>ROUND(E11*J11,2)</f>
        <v>2761.25</v>
      </c>
      <c r="L11" s="127">
        <v>21</v>
      </c>
      <c r="M11" s="127">
        <f>G11*(1+L11/100)</f>
        <v>0</v>
      </c>
      <c r="N11" s="127">
        <v>3.7670000000000002E-2</v>
      </c>
      <c r="O11" s="127">
        <f>ROUND(E11*N11,2)</f>
        <v>0.57999999999999996</v>
      </c>
      <c r="P11" s="127">
        <v>0</v>
      </c>
      <c r="Q11" s="127">
        <f>ROUND(E11*P11,2)</f>
        <v>0</v>
      </c>
      <c r="R11" s="127"/>
      <c r="S11" s="127" t="s">
        <v>120</v>
      </c>
      <c r="T11" s="127" t="s">
        <v>120</v>
      </c>
      <c r="U11" s="127">
        <v>0.41</v>
      </c>
      <c r="V11" s="127">
        <f>ROUND(E11*U11,2)</f>
        <v>6.26</v>
      </c>
      <c r="W11" s="127"/>
      <c r="X11" s="127" t="s">
        <v>121</v>
      </c>
      <c r="Y11" s="122"/>
      <c r="Z11" s="122"/>
      <c r="AA11" s="122"/>
      <c r="AB11" s="122"/>
      <c r="AC11" s="122"/>
      <c r="AD11" s="122"/>
      <c r="AE11" s="122"/>
      <c r="AF11" s="122"/>
      <c r="AG11" s="122" t="s">
        <v>122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</row>
    <row r="12" spans="1:60" outlineLevel="1" x14ac:dyDescent="0.2">
      <c r="A12" s="125"/>
      <c r="B12" s="126"/>
      <c r="C12" s="153" t="s">
        <v>128</v>
      </c>
      <c r="D12" s="128"/>
      <c r="E12" s="129">
        <v>14.76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2"/>
      <c r="Z12" s="122"/>
      <c r="AA12" s="122"/>
      <c r="AB12" s="122"/>
      <c r="AC12" s="122"/>
      <c r="AD12" s="122"/>
      <c r="AE12" s="122"/>
      <c r="AF12" s="122"/>
      <c r="AG12" s="122" t="s">
        <v>124</v>
      </c>
      <c r="AH12" s="122">
        <v>0</v>
      </c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</row>
    <row r="13" spans="1:60" outlineLevel="1" x14ac:dyDescent="0.2">
      <c r="A13" s="125"/>
      <c r="B13" s="126"/>
      <c r="C13" s="153" t="s">
        <v>129</v>
      </c>
      <c r="D13" s="128"/>
      <c r="E13" s="129">
        <v>-1.08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2"/>
      <c r="Z13" s="122"/>
      <c r="AA13" s="122"/>
      <c r="AB13" s="122"/>
      <c r="AC13" s="122"/>
      <c r="AD13" s="122"/>
      <c r="AE13" s="122"/>
      <c r="AF13" s="122"/>
      <c r="AG13" s="122" t="s">
        <v>124</v>
      </c>
      <c r="AH13" s="122">
        <v>0</v>
      </c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</row>
    <row r="14" spans="1:60" outlineLevel="1" x14ac:dyDescent="0.2">
      <c r="A14" s="125"/>
      <c r="B14" s="126"/>
      <c r="C14" s="153" t="s">
        <v>130</v>
      </c>
      <c r="D14" s="128"/>
      <c r="E14" s="129">
        <v>-1.62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2"/>
      <c r="Z14" s="122"/>
      <c r="AA14" s="122"/>
      <c r="AB14" s="122"/>
      <c r="AC14" s="122"/>
      <c r="AD14" s="122"/>
      <c r="AE14" s="122"/>
      <c r="AF14" s="122"/>
      <c r="AG14" s="122" t="s">
        <v>124</v>
      </c>
      <c r="AH14" s="122">
        <v>0</v>
      </c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</row>
    <row r="15" spans="1:60" outlineLevel="1" x14ac:dyDescent="0.2">
      <c r="A15" s="125"/>
      <c r="B15" s="126"/>
      <c r="C15" s="153" t="s">
        <v>131</v>
      </c>
      <c r="D15" s="128"/>
      <c r="E15" s="129">
        <v>3.22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2"/>
      <c r="Z15" s="122"/>
      <c r="AA15" s="122"/>
      <c r="AB15" s="122"/>
      <c r="AC15" s="122"/>
      <c r="AD15" s="122"/>
      <c r="AE15" s="122"/>
      <c r="AF15" s="122"/>
      <c r="AG15" s="122" t="s">
        <v>124</v>
      </c>
      <c r="AH15" s="122">
        <v>0</v>
      </c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</row>
    <row r="16" spans="1:60" outlineLevel="1" x14ac:dyDescent="0.2">
      <c r="A16" s="145">
        <v>3</v>
      </c>
      <c r="B16" s="146" t="s">
        <v>132</v>
      </c>
      <c r="C16" s="154" t="s">
        <v>133</v>
      </c>
      <c r="D16" s="147" t="s">
        <v>134</v>
      </c>
      <c r="E16" s="148">
        <v>1</v>
      </c>
      <c r="F16" s="149">
        <v>0</v>
      </c>
      <c r="G16" s="150">
        <f>ROUND(E16*F16,2)</f>
        <v>0</v>
      </c>
      <c r="H16" s="127">
        <v>8.81</v>
      </c>
      <c r="I16" s="127">
        <f>ROUND(E16*H16,2)</f>
        <v>8.81</v>
      </c>
      <c r="J16" s="127">
        <v>511.19</v>
      </c>
      <c r="K16" s="127">
        <f>ROUND(E16*J16,2)</f>
        <v>511.19</v>
      </c>
      <c r="L16" s="127">
        <v>21</v>
      </c>
      <c r="M16" s="127">
        <f>G16*(1+L16/100)</f>
        <v>0</v>
      </c>
      <c r="N16" s="127">
        <v>2.4000000000000001E-4</v>
      </c>
      <c r="O16" s="127">
        <f>ROUND(E16*N16,2)</f>
        <v>0</v>
      </c>
      <c r="P16" s="127">
        <v>0</v>
      </c>
      <c r="Q16" s="127">
        <f>ROUND(E16*P16,2)</f>
        <v>0</v>
      </c>
      <c r="R16" s="127"/>
      <c r="S16" s="127" t="s">
        <v>120</v>
      </c>
      <c r="T16" s="127" t="s">
        <v>135</v>
      </c>
      <c r="U16" s="127">
        <v>1.04</v>
      </c>
      <c r="V16" s="127">
        <f>ROUND(E16*U16,2)</f>
        <v>1.04</v>
      </c>
      <c r="W16" s="127"/>
      <c r="X16" s="127" t="s">
        <v>121</v>
      </c>
      <c r="Y16" s="122"/>
      <c r="Z16" s="122"/>
      <c r="AA16" s="122"/>
      <c r="AB16" s="122"/>
      <c r="AC16" s="122"/>
      <c r="AD16" s="122"/>
      <c r="AE16" s="122"/>
      <c r="AF16" s="122"/>
      <c r="AG16" s="122" t="s">
        <v>122</v>
      </c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</row>
    <row r="17" spans="1:60" ht="22.5" outlineLevel="1" x14ac:dyDescent="0.2">
      <c r="A17" s="139">
        <v>4</v>
      </c>
      <c r="B17" s="140" t="s">
        <v>136</v>
      </c>
      <c r="C17" s="152" t="s">
        <v>137</v>
      </c>
      <c r="D17" s="141" t="s">
        <v>127</v>
      </c>
      <c r="E17" s="142">
        <v>0.84</v>
      </c>
      <c r="F17" s="143">
        <v>0</v>
      </c>
      <c r="G17" s="144">
        <f>ROUND(E17*F17,2)</f>
        <v>0</v>
      </c>
      <c r="H17" s="127">
        <v>494.06</v>
      </c>
      <c r="I17" s="127">
        <f>ROUND(E17*H17,2)</f>
        <v>415.01</v>
      </c>
      <c r="J17" s="127">
        <v>252.94</v>
      </c>
      <c r="K17" s="127">
        <f>ROUND(E17*J17,2)</f>
        <v>212.47</v>
      </c>
      <c r="L17" s="127">
        <v>21</v>
      </c>
      <c r="M17" s="127">
        <f>G17*(1+L17/100)</f>
        <v>0</v>
      </c>
      <c r="N17" s="127">
        <v>7.4709999999999999E-2</v>
      </c>
      <c r="O17" s="127">
        <f>ROUND(E17*N17,2)</f>
        <v>0.06</v>
      </c>
      <c r="P17" s="127">
        <v>0</v>
      </c>
      <c r="Q17" s="127">
        <f>ROUND(E17*P17,2)</f>
        <v>0</v>
      </c>
      <c r="R17" s="127"/>
      <c r="S17" s="127" t="s">
        <v>120</v>
      </c>
      <c r="T17" s="127" t="s">
        <v>120</v>
      </c>
      <c r="U17" s="127">
        <v>0.52915000000000001</v>
      </c>
      <c r="V17" s="127">
        <f>ROUND(E17*U17,2)</f>
        <v>0.44</v>
      </c>
      <c r="W17" s="127"/>
      <c r="X17" s="127" t="s">
        <v>121</v>
      </c>
      <c r="Y17" s="122"/>
      <c r="Z17" s="122"/>
      <c r="AA17" s="122"/>
      <c r="AB17" s="122"/>
      <c r="AC17" s="122"/>
      <c r="AD17" s="122"/>
      <c r="AE17" s="122"/>
      <c r="AF17" s="122"/>
      <c r="AG17" s="122" t="s">
        <v>122</v>
      </c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</row>
    <row r="18" spans="1:60" outlineLevel="1" x14ac:dyDescent="0.2">
      <c r="A18" s="125"/>
      <c r="B18" s="126"/>
      <c r="C18" s="153" t="s">
        <v>138</v>
      </c>
      <c r="D18" s="128"/>
      <c r="E18" s="129">
        <v>0.84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2"/>
      <c r="Z18" s="122"/>
      <c r="AA18" s="122"/>
      <c r="AB18" s="122"/>
      <c r="AC18" s="122"/>
      <c r="AD18" s="122"/>
      <c r="AE18" s="122"/>
      <c r="AF18" s="122"/>
      <c r="AG18" s="122" t="s">
        <v>124</v>
      </c>
      <c r="AH18" s="122">
        <v>0</v>
      </c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</row>
    <row r="19" spans="1:60" outlineLevel="1" x14ac:dyDescent="0.2">
      <c r="A19" s="145">
        <v>5</v>
      </c>
      <c r="B19" s="146" t="s">
        <v>139</v>
      </c>
      <c r="C19" s="154" t="s">
        <v>140</v>
      </c>
      <c r="D19" s="147" t="s">
        <v>141</v>
      </c>
      <c r="E19" s="148">
        <v>2.1</v>
      </c>
      <c r="F19" s="149">
        <v>0</v>
      </c>
      <c r="G19" s="150">
        <f>ROUND(E19*F19,2)</f>
        <v>0</v>
      </c>
      <c r="H19" s="127">
        <v>24.99</v>
      </c>
      <c r="I19" s="127">
        <f>ROUND(E19*H19,2)</f>
        <v>52.48</v>
      </c>
      <c r="J19" s="127">
        <v>108.51</v>
      </c>
      <c r="K19" s="127">
        <f>ROUND(E19*J19,2)</f>
        <v>227.87</v>
      </c>
      <c r="L19" s="127">
        <v>21</v>
      </c>
      <c r="M19" s="127">
        <f>G19*(1+L19/100)</f>
        <v>0</v>
      </c>
      <c r="N19" s="127">
        <v>1.0200000000000001E-3</v>
      </c>
      <c r="O19" s="127">
        <f>ROUND(E19*N19,2)</f>
        <v>0</v>
      </c>
      <c r="P19" s="127">
        <v>0</v>
      </c>
      <c r="Q19" s="127">
        <f>ROUND(E19*P19,2)</f>
        <v>0</v>
      </c>
      <c r="R19" s="127"/>
      <c r="S19" s="127" t="s">
        <v>120</v>
      </c>
      <c r="T19" s="127" t="s">
        <v>120</v>
      </c>
      <c r="U19" s="127">
        <v>0.223</v>
      </c>
      <c r="V19" s="127">
        <f>ROUND(E19*U19,2)</f>
        <v>0.47</v>
      </c>
      <c r="W19" s="127"/>
      <c r="X19" s="127" t="s">
        <v>121</v>
      </c>
      <c r="Y19" s="122"/>
      <c r="Z19" s="122"/>
      <c r="AA19" s="122"/>
      <c r="AB19" s="122"/>
      <c r="AC19" s="122"/>
      <c r="AD19" s="122"/>
      <c r="AE19" s="122"/>
      <c r="AF19" s="122"/>
      <c r="AG19" s="122" t="s">
        <v>122</v>
      </c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</row>
    <row r="20" spans="1:60" ht="22.5" outlineLevel="1" x14ac:dyDescent="0.2">
      <c r="A20" s="139">
        <v>6</v>
      </c>
      <c r="B20" s="140" t="s">
        <v>142</v>
      </c>
      <c r="C20" s="152" t="s">
        <v>143</v>
      </c>
      <c r="D20" s="141" t="s">
        <v>127</v>
      </c>
      <c r="E20" s="142">
        <v>2.4300000000000002</v>
      </c>
      <c r="F20" s="143">
        <v>0</v>
      </c>
      <c r="G20" s="144">
        <f>ROUND(E20*F20,2)</f>
        <v>0</v>
      </c>
      <c r="H20" s="127">
        <v>227.51</v>
      </c>
      <c r="I20" s="127">
        <f>ROUND(E20*H20,2)</f>
        <v>552.85</v>
      </c>
      <c r="J20" s="127">
        <v>464.49</v>
      </c>
      <c r="K20" s="127">
        <f>ROUND(E20*J20,2)</f>
        <v>1128.71</v>
      </c>
      <c r="L20" s="127">
        <v>21</v>
      </c>
      <c r="M20" s="127">
        <f>G20*(1+L20/100)</f>
        <v>0</v>
      </c>
      <c r="N20" s="127">
        <v>1.1469999999999999E-2</v>
      </c>
      <c r="O20" s="127">
        <f>ROUND(E20*N20,2)</f>
        <v>0.03</v>
      </c>
      <c r="P20" s="127">
        <v>0</v>
      </c>
      <c r="Q20" s="127">
        <f>ROUND(E20*P20,2)</f>
        <v>0</v>
      </c>
      <c r="R20" s="127"/>
      <c r="S20" s="127" t="s">
        <v>120</v>
      </c>
      <c r="T20" s="127" t="s">
        <v>120</v>
      </c>
      <c r="U20" s="127">
        <v>0.85</v>
      </c>
      <c r="V20" s="127">
        <f>ROUND(E20*U20,2)</f>
        <v>2.0699999999999998</v>
      </c>
      <c r="W20" s="127"/>
      <c r="X20" s="127" t="s">
        <v>121</v>
      </c>
      <c r="Y20" s="122"/>
      <c r="Z20" s="122"/>
      <c r="AA20" s="122"/>
      <c r="AB20" s="122"/>
      <c r="AC20" s="122"/>
      <c r="AD20" s="122"/>
      <c r="AE20" s="122"/>
      <c r="AF20" s="122"/>
      <c r="AG20" s="122" t="s">
        <v>122</v>
      </c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</row>
    <row r="21" spans="1:60" outlineLevel="1" x14ac:dyDescent="0.2">
      <c r="A21" s="125"/>
      <c r="B21" s="126"/>
      <c r="C21" s="153" t="s">
        <v>144</v>
      </c>
      <c r="D21" s="128"/>
      <c r="E21" s="129">
        <v>2.4300000000000002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2"/>
      <c r="Z21" s="122"/>
      <c r="AA21" s="122"/>
      <c r="AB21" s="122"/>
      <c r="AC21" s="122"/>
      <c r="AD21" s="122"/>
      <c r="AE21" s="122"/>
      <c r="AF21" s="122"/>
      <c r="AG21" s="122" t="s">
        <v>124</v>
      </c>
      <c r="AH21" s="122">
        <v>0</v>
      </c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</row>
    <row r="22" spans="1:60" outlineLevel="1" x14ac:dyDescent="0.2">
      <c r="A22" s="145">
        <v>7</v>
      </c>
      <c r="B22" s="146" t="s">
        <v>38</v>
      </c>
      <c r="C22" s="154" t="s">
        <v>145</v>
      </c>
      <c r="D22" s="147" t="s">
        <v>146</v>
      </c>
      <c r="E22" s="148">
        <v>1</v>
      </c>
      <c r="F22" s="149">
        <v>0</v>
      </c>
      <c r="G22" s="150">
        <f>ROUND(E22*F22,2)</f>
        <v>0</v>
      </c>
      <c r="H22" s="127">
        <v>1320</v>
      </c>
      <c r="I22" s="127">
        <f>ROUND(E22*H22,2)</f>
        <v>1320</v>
      </c>
      <c r="J22" s="127">
        <v>0</v>
      </c>
      <c r="K22" s="127">
        <f>ROUND(E22*J22,2)</f>
        <v>0</v>
      </c>
      <c r="L22" s="127">
        <v>21</v>
      </c>
      <c r="M22" s="127">
        <f>G22*(1+L22/100)</f>
        <v>0</v>
      </c>
      <c r="N22" s="127">
        <v>0</v>
      </c>
      <c r="O22" s="127">
        <f>ROUND(E22*N22,2)</f>
        <v>0</v>
      </c>
      <c r="P22" s="127">
        <v>0</v>
      </c>
      <c r="Q22" s="127">
        <f>ROUND(E22*P22,2)</f>
        <v>0</v>
      </c>
      <c r="R22" s="127"/>
      <c r="S22" s="127" t="s">
        <v>147</v>
      </c>
      <c r="T22" s="127" t="s">
        <v>148</v>
      </c>
      <c r="U22" s="127">
        <v>0</v>
      </c>
      <c r="V22" s="127">
        <f>ROUND(E22*U22,2)</f>
        <v>0</v>
      </c>
      <c r="W22" s="127"/>
      <c r="X22" s="127" t="s">
        <v>149</v>
      </c>
      <c r="Y22" s="122"/>
      <c r="Z22" s="122"/>
      <c r="AA22" s="122"/>
      <c r="AB22" s="122"/>
      <c r="AC22" s="122"/>
      <c r="AD22" s="122"/>
      <c r="AE22" s="122"/>
      <c r="AF22" s="122"/>
      <c r="AG22" s="122" t="s">
        <v>150</v>
      </c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</row>
    <row r="23" spans="1:60" outlineLevel="1" x14ac:dyDescent="0.2">
      <c r="A23" s="139">
        <v>8</v>
      </c>
      <c r="B23" s="140" t="s">
        <v>151</v>
      </c>
      <c r="C23" s="152" t="s">
        <v>152</v>
      </c>
      <c r="D23" s="141" t="s">
        <v>119</v>
      </c>
      <c r="E23" s="142">
        <v>6.7299999999999999E-3</v>
      </c>
      <c r="F23" s="143">
        <v>0</v>
      </c>
      <c r="G23" s="144">
        <f>ROUND(E23*F23,2)</f>
        <v>0</v>
      </c>
      <c r="H23" s="127">
        <v>40320</v>
      </c>
      <c r="I23" s="127">
        <f>ROUND(E23*H23,2)</f>
        <v>271.35000000000002</v>
      </c>
      <c r="J23" s="127">
        <v>0</v>
      </c>
      <c r="K23" s="127">
        <f>ROUND(E23*J23,2)</f>
        <v>0</v>
      </c>
      <c r="L23" s="127">
        <v>21</v>
      </c>
      <c r="M23" s="127">
        <f>G23*(1+L23/100)</f>
        <v>0</v>
      </c>
      <c r="N23" s="127">
        <v>1</v>
      </c>
      <c r="O23" s="127">
        <f>ROUND(E23*N23,2)</f>
        <v>0.01</v>
      </c>
      <c r="P23" s="127">
        <v>0</v>
      </c>
      <c r="Q23" s="127">
        <f>ROUND(E23*P23,2)</f>
        <v>0</v>
      </c>
      <c r="R23" s="127" t="s">
        <v>153</v>
      </c>
      <c r="S23" s="127" t="s">
        <v>120</v>
      </c>
      <c r="T23" s="127" t="s">
        <v>120</v>
      </c>
      <c r="U23" s="127">
        <v>0</v>
      </c>
      <c r="V23" s="127">
        <f>ROUND(E23*U23,2)</f>
        <v>0</v>
      </c>
      <c r="W23" s="127"/>
      <c r="X23" s="127" t="s">
        <v>149</v>
      </c>
      <c r="Y23" s="122"/>
      <c r="Z23" s="122"/>
      <c r="AA23" s="122"/>
      <c r="AB23" s="122"/>
      <c r="AC23" s="122"/>
      <c r="AD23" s="122"/>
      <c r="AE23" s="122"/>
      <c r="AF23" s="122"/>
      <c r="AG23" s="122" t="s">
        <v>150</v>
      </c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</row>
    <row r="24" spans="1:60" outlineLevel="1" x14ac:dyDescent="0.2">
      <c r="A24" s="125"/>
      <c r="B24" s="126"/>
      <c r="C24" s="153" t="s">
        <v>123</v>
      </c>
      <c r="D24" s="128"/>
      <c r="E24" s="129">
        <v>6.7299999999999999E-3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2"/>
      <c r="Z24" s="122"/>
      <c r="AA24" s="122"/>
      <c r="AB24" s="122"/>
      <c r="AC24" s="122"/>
      <c r="AD24" s="122"/>
      <c r="AE24" s="122"/>
      <c r="AF24" s="122"/>
      <c r="AG24" s="122" t="s">
        <v>124</v>
      </c>
      <c r="AH24" s="122">
        <v>0</v>
      </c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</row>
    <row r="25" spans="1:60" x14ac:dyDescent="0.2">
      <c r="A25" s="133" t="s">
        <v>115</v>
      </c>
      <c r="B25" s="134" t="s">
        <v>49</v>
      </c>
      <c r="C25" s="151" t="s">
        <v>50</v>
      </c>
      <c r="D25" s="135"/>
      <c r="E25" s="136"/>
      <c r="F25" s="137"/>
      <c r="G25" s="138">
        <f>SUMIF(AG26:AG52,"&lt;&gt;NOR",G26:G52)</f>
        <v>0</v>
      </c>
      <c r="H25" s="132"/>
      <c r="I25" s="132">
        <f>SUM(I26:I52)</f>
        <v>4010.57</v>
      </c>
      <c r="J25" s="132"/>
      <c r="K25" s="132">
        <f>SUM(K26:K52)</f>
        <v>18550.3</v>
      </c>
      <c r="L25" s="132"/>
      <c r="M25" s="132">
        <f>SUM(M26:M52)</f>
        <v>0</v>
      </c>
      <c r="N25" s="132"/>
      <c r="O25" s="132">
        <f>SUM(O26:O52)</f>
        <v>0.74</v>
      </c>
      <c r="P25" s="132"/>
      <c r="Q25" s="132">
        <f>SUM(Q26:Q52)</f>
        <v>0</v>
      </c>
      <c r="R25" s="132"/>
      <c r="S25" s="132"/>
      <c r="T25" s="132"/>
      <c r="U25" s="132"/>
      <c r="V25" s="132">
        <f>SUM(V26:V52)</f>
        <v>36.51</v>
      </c>
      <c r="W25" s="132"/>
      <c r="X25" s="132"/>
      <c r="AG25" t="s">
        <v>116</v>
      </c>
    </row>
    <row r="26" spans="1:60" outlineLevel="1" x14ac:dyDescent="0.2">
      <c r="A26" s="139">
        <v>9</v>
      </c>
      <c r="B26" s="140" t="s">
        <v>154</v>
      </c>
      <c r="C26" s="152" t="s">
        <v>155</v>
      </c>
      <c r="D26" s="141" t="s">
        <v>127</v>
      </c>
      <c r="E26" s="142">
        <v>11.85</v>
      </c>
      <c r="F26" s="143">
        <v>0</v>
      </c>
      <c r="G26" s="144">
        <f>ROUND(E26*F26,2)</f>
        <v>0</v>
      </c>
      <c r="H26" s="127">
        <v>13.56</v>
      </c>
      <c r="I26" s="127">
        <f>ROUND(E26*H26,2)</f>
        <v>160.69</v>
      </c>
      <c r="J26" s="127">
        <v>33.04</v>
      </c>
      <c r="K26" s="127">
        <f>ROUND(E26*J26,2)</f>
        <v>391.52</v>
      </c>
      <c r="L26" s="127">
        <v>21</v>
      </c>
      <c r="M26" s="127">
        <f>G26*(1+L26/100)</f>
        <v>0</v>
      </c>
      <c r="N26" s="127">
        <v>4.0000000000000003E-5</v>
      </c>
      <c r="O26" s="127">
        <f>ROUND(E26*N26,2)</f>
        <v>0</v>
      </c>
      <c r="P26" s="127">
        <v>0</v>
      </c>
      <c r="Q26" s="127">
        <f>ROUND(E26*P26,2)</f>
        <v>0</v>
      </c>
      <c r="R26" s="127"/>
      <c r="S26" s="127" t="s">
        <v>120</v>
      </c>
      <c r="T26" s="127" t="s">
        <v>156</v>
      </c>
      <c r="U26" s="127">
        <v>7.8E-2</v>
      </c>
      <c r="V26" s="127">
        <f>ROUND(E26*U26,2)</f>
        <v>0.92</v>
      </c>
      <c r="W26" s="127"/>
      <c r="X26" s="127" t="s">
        <v>121</v>
      </c>
      <c r="Y26" s="122"/>
      <c r="Z26" s="122"/>
      <c r="AA26" s="122"/>
      <c r="AB26" s="122"/>
      <c r="AC26" s="122"/>
      <c r="AD26" s="122"/>
      <c r="AE26" s="122"/>
      <c r="AF26" s="122"/>
      <c r="AG26" s="122" t="s">
        <v>122</v>
      </c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</row>
    <row r="27" spans="1:60" outlineLevel="1" x14ac:dyDescent="0.2">
      <c r="A27" s="125"/>
      <c r="B27" s="126"/>
      <c r="C27" s="153" t="s">
        <v>157</v>
      </c>
      <c r="D27" s="128"/>
      <c r="E27" s="129">
        <v>2.25</v>
      </c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2"/>
      <c r="Z27" s="122"/>
      <c r="AA27" s="122"/>
      <c r="AB27" s="122"/>
      <c r="AC27" s="122"/>
      <c r="AD27" s="122"/>
      <c r="AE27" s="122"/>
      <c r="AF27" s="122"/>
      <c r="AG27" s="122" t="s">
        <v>124</v>
      </c>
      <c r="AH27" s="122">
        <v>0</v>
      </c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</row>
    <row r="28" spans="1:60" outlineLevel="1" x14ac:dyDescent="0.2">
      <c r="A28" s="125"/>
      <c r="B28" s="126"/>
      <c r="C28" s="153" t="s">
        <v>158</v>
      </c>
      <c r="D28" s="128"/>
      <c r="E28" s="129">
        <v>7.8</v>
      </c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2"/>
      <c r="Z28" s="122"/>
      <c r="AA28" s="122"/>
      <c r="AB28" s="122"/>
      <c r="AC28" s="122"/>
      <c r="AD28" s="122"/>
      <c r="AE28" s="122"/>
      <c r="AF28" s="122"/>
      <c r="AG28" s="122" t="s">
        <v>124</v>
      </c>
      <c r="AH28" s="122">
        <v>0</v>
      </c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</row>
    <row r="29" spans="1:60" outlineLevel="1" x14ac:dyDescent="0.2">
      <c r="A29" s="125"/>
      <c r="B29" s="126"/>
      <c r="C29" s="153" t="s">
        <v>159</v>
      </c>
      <c r="D29" s="128"/>
      <c r="E29" s="129">
        <v>1.8</v>
      </c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2"/>
      <c r="Z29" s="122"/>
      <c r="AA29" s="122"/>
      <c r="AB29" s="122"/>
      <c r="AC29" s="122"/>
      <c r="AD29" s="122"/>
      <c r="AE29" s="122"/>
      <c r="AF29" s="122"/>
      <c r="AG29" s="122" t="s">
        <v>124</v>
      </c>
      <c r="AH29" s="122">
        <v>0</v>
      </c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</row>
    <row r="30" spans="1:60" ht="22.5" outlineLevel="1" x14ac:dyDescent="0.2">
      <c r="A30" s="139">
        <v>10</v>
      </c>
      <c r="B30" s="140" t="s">
        <v>160</v>
      </c>
      <c r="C30" s="152" t="s">
        <v>161</v>
      </c>
      <c r="D30" s="141" t="s">
        <v>127</v>
      </c>
      <c r="E30" s="142">
        <v>56.92</v>
      </c>
      <c r="F30" s="143">
        <v>0</v>
      </c>
      <c r="G30" s="144">
        <f>ROUND(E30*F30,2)</f>
        <v>0</v>
      </c>
      <c r="H30" s="127">
        <v>27.21</v>
      </c>
      <c r="I30" s="127">
        <f>ROUND(E30*H30,2)</f>
        <v>1548.79</v>
      </c>
      <c r="J30" s="127">
        <v>96.79</v>
      </c>
      <c r="K30" s="127">
        <f>ROUND(E30*J30,2)</f>
        <v>5509.29</v>
      </c>
      <c r="L30" s="127">
        <v>21</v>
      </c>
      <c r="M30" s="127">
        <f>G30*(1+L30/100)</f>
        <v>0</v>
      </c>
      <c r="N30" s="127">
        <v>4.1200000000000004E-3</v>
      </c>
      <c r="O30" s="127">
        <f>ROUND(E30*N30,2)</f>
        <v>0.23</v>
      </c>
      <c r="P30" s="127">
        <v>0</v>
      </c>
      <c r="Q30" s="127">
        <f>ROUND(E30*P30,2)</f>
        <v>0</v>
      </c>
      <c r="R30" s="127"/>
      <c r="S30" s="127" t="s">
        <v>120</v>
      </c>
      <c r="T30" s="127" t="s">
        <v>120</v>
      </c>
      <c r="U30" s="127">
        <v>0.19350999999999999</v>
      </c>
      <c r="V30" s="127">
        <f>ROUND(E30*U30,2)</f>
        <v>11.01</v>
      </c>
      <c r="W30" s="127"/>
      <c r="X30" s="127" t="s">
        <v>121</v>
      </c>
      <c r="Y30" s="122"/>
      <c r="Z30" s="122"/>
      <c r="AA30" s="122"/>
      <c r="AB30" s="122"/>
      <c r="AC30" s="122"/>
      <c r="AD30" s="122"/>
      <c r="AE30" s="122"/>
      <c r="AF30" s="122"/>
      <c r="AG30" s="122" t="s">
        <v>122</v>
      </c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</row>
    <row r="31" spans="1:60" outlineLevel="1" x14ac:dyDescent="0.2">
      <c r="A31" s="125"/>
      <c r="B31" s="126"/>
      <c r="C31" s="153" t="s">
        <v>162</v>
      </c>
      <c r="D31" s="128"/>
      <c r="E31" s="129">
        <v>2.38</v>
      </c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2"/>
      <c r="Z31" s="122"/>
      <c r="AA31" s="122"/>
      <c r="AB31" s="122"/>
      <c r="AC31" s="122"/>
      <c r="AD31" s="122"/>
      <c r="AE31" s="122"/>
      <c r="AF31" s="122"/>
      <c r="AG31" s="122" t="s">
        <v>124</v>
      </c>
      <c r="AH31" s="122">
        <v>0</v>
      </c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</row>
    <row r="32" spans="1:60" outlineLevel="1" x14ac:dyDescent="0.2">
      <c r="A32" s="125"/>
      <c r="B32" s="126"/>
      <c r="C32" s="153" t="s">
        <v>163</v>
      </c>
      <c r="D32" s="128"/>
      <c r="E32" s="129">
        <v>5.22</v>
      </c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2"/>
      <c r="Z32" s="122"/>
      <c r="AA32" s="122"/>
      <c r="AB32" s="122"/>
      <c r="AC32" s="122"/>
      <c r="AD32" s="122"/>
      <c r="AE32" s="122"/>
      <c r="AF32" s="122"/>
      <c r="AG32" s="122" t="s">
        <v>124</v>
      </c>
      <c r="AH32" s="122">
        <v>0</v>
      </c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</row>
    <row r="33" spans="1:60" outlineLevel="1" x14ac:dyDescent="0.2">
      <c r="A33" s="125"/>
      <c r="B33" s="126"/>
      <c r="C33" s="153" t="s">
        <v>164</v>
      </c>
      <c r="D33" s="128"/>
      <c r="E33" s="129">
        <v>6.75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2"/>
      <c r="Z33" s="122"/>
      <c r="AA33" s="122"/>
      <c r="AB33" s="122"/>
      <c r="AC33" s="122"/>
      <c r="AD33" s="122"/>
      <c r="AE33" s="122"/>
      <c r="AF33" s="122"/>
      <c r="AG33" s="122" t="s">
        <v>124</v>
      </c>
      <c r="AH33" s="122">
        <v>0</v>
      </c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</row>
    <row r="34" spans="1:60" outlineLevel="1" x14ac:dyDescent="0.2">
      <c r="A34" s="125"/>
      <c r="B34" s="126"/>
      <c r="C34" s="153" t="s">
        <v>165</v>
      </c>
      <c r="D34" s="128"/>
      <c r="E34" s="129">
        <v>22.44</v>
      </c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2"/>
      <c r="Z34" s="122"/>
      <c r="AA34" s="122"/>
      <c r="AB34" s="122"/>
      <c r="AC34" s="122"/>
      <c r="AD34" s="122"/>
      <c r="AE34" s="122"/>
      <c r="AF34" s="122"/>
      <c r="AG34" s="122" t="s">
        <v>124</v>
      </c>
      <c r="AH34" s="122">
        <v>0</v>
      </c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</row>
    <row r="35" spans="1:60" outlineLevel="1" x14ac:dyDescent="0.2">
      <c r="A35" s="125"/>
      <c r="B35" s="126"/>
      <c r="C35" s="153" t="s">
        <v>166</v>
      </c>
      <c r="D35" s="128"/>
      <c r="E35" s="129">
        <v>15.99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2"/>
      <c r="Z35" s="122"/>
      <c r="AA35" s="122"/>
      <c r="AB35" s="122"/>
      <c r="AC35" s="122"/>
      <c r="AD35" s="122"/>
      <c r="AE35" s="122"/>
      <c r="AF35" s="122"/>
      <c r="AG35" s="122" t="s">
        <v>124</v>
      </c>
      <c r="AH35" s="122">
        <v>0</v>
      </c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</row>
    <row r="36" spans="1:60" outlineLevel="1" x14ac:dyDescent="0.2">
      <c r="A36" s="125"/>
      <c r="B36" s="126"/>
      <c r="C36" s="153" t="s">
        <v>167</v>
      </c>
      <c r="D36" s="128"/>
      <c r="E36" s="129">
        <v>4.1399999999999997</v>
      </c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2"/>
      <c r="Z36" s="122"/>
      <c r="AA36" s="122"/>
      <c r="AB36" s="122"/>
      <c r="AC36" s="122"/>
      <c r="AD36" s="122"/>
      <c r="AE36" s="122"/>
      <c r="AF36" s="122"/>
      <c r="AG36" s="122" t="s">
        <v>124</v>
      </c>
      <c r="AH36" s="122">
        <v>0</v>
      </c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</row>
    <row r="37" spans="1:60" ht="22.5" outlineLevel="1" x14ac:dyDescent="0.2">
      <c r="A37" s="139">
        <v>11</v>
      </c>
      <c r="B37" s="140" t="s">
        <v>168</v>
      </c>
      <c r="C37" s="152" t="s">
        <v>169</v>
      </c>
      <c r="D37" s="141" t="s">
        <v>127</v>
      </c>
      <c r="E37" s="142">
        <v>144.44999999999999</v>
      </c>
      <c r="F37" s="143">
        <v>0</v>
      </c>
      <c r="G37" s="144">
        <f>ROUND(E37*F37,2)</f>
        <v>0</v>
      </c>
      <c r="H37" s="127">
        <v>15.93</v>
      </c>
      <c r="I37" s="127">
        <f>ROUND(E37*H37,2)</f>
        <v>2301.09</v>
      </c>
      <c r="J37" s="127">
        <v>87.57</v>
      </c>
      <c r="K37" s="127">
        <f>ROUND(E37*J37,2)</f>
        <v>12649.49</v>
      </c>
      <c r="L37" s="127">
        <v>21</v>
      </c>
      <c r="M37" s="127">
        <f>G37*(1+L37/100)</f>
        <v>0</v>
      </c>
      <c r="N37" s="127">
        <v>3.5500000000000002E-3</v>
      </c>
      <c r="O37" s="127">
        <f>ROUND(E37*N37,2)</f>
        <v>0.51</v>
      </c>
      <c r="P37" s="127">
        <v>0</v>
      </c>
      <c r="Q37" s="127">
        <f>ROUND(E37*P37,2)</f>
        <v>0</v>
      </c>
      <c r="R37" s="127"/>
      <c r="S37" s="127" t="s">
        <v>120</v>
      </c>
      <c r="T37" s="127" t="s">
        <v>120</v>
      </c>
      <c r="U37" s="127">
        <v>0.17016000000000001</v>
      </c>
      <c r="V37" s="127">
        <f>ROUND(E37*U37,2)</f>
        <v>24.58</v>
      </c>
      <c r="W37" s="127"/>
      <c r="X37" s="127" t="s">
        <v>121</v>
      </c>
      <c r="Y37" s="122"/>
      <c r="Z37" s="122"/>
      <c r="AA37" s="122"/>
      <c r="AB37" s="122"/>
      <c r="AC37" s="122"/>
      <c r="AD37" s="122"/>
      <c r="AE37" s="122"/>
      <c r="AF37" s="122"/>
      <c r="AG37" s="122" t="s">
        <v>122</v>
      </c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</row>
    <row r="38" spans="1:60" outlineLevel="1" x14ac:dyDescent="0.2">
      <c r="A38" s="125"/>
      <c r="B38" s="126"/>
      <c r="C38" s="153" t="s">
        <v>170</v>
      </c>
      <c r="D38" s="128"/>
      <c r="E38" s="129">
        <v>16.739999999999998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2"/>
      <c r="Z38" s="122"/>
      <c r="AA38" s="122"/>
      <c r="AB38" s="122"/>
      <c r="AC38" s="122"/>
      <c r="AD38" s="122"/>
      <c r="AE38" s="122"/>
      <c r="AF38" s="122"/>
      <c r="AG38" s="122" t="s">
        <v>124</v>
      </c>
      <c r="AH38" s="122">
        <v>0</v>
      </c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</row>
    <row r="39" spans="1:60" outlineLevel="1" x14ac:dyDescent="0.2">
      <c r="A39" s="125"/>
      <c r="B39" s="126"/>
      <c r="C39" s="153" t="s">
        <v>171</v>
      </c>
      <c r="D39" s="128"/>
      <c r="E39" s="129">
        <v>-3.1520000000000001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2"/>
      <c r="Z39" s="122"/>
      <c r="AA39" s="122"/>
      <c r="AB39" s="122"/>
      <c r="AC39" s="122"/>
      <c r="AD39" s="122"/>
      <c r="AE39" s="122"/>
      <c r="AF39" s="122"/>
      <c r="AG39" s="122" t="s">
        <v>124</v>
      </c>
      <c r="AH39" s="122">
        <v>0</v>
      </c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</row>
    <row r="40" spans="1:60" outlineLevel="1" x14ac:dyDescent="0.2">
      <c r="A40" s="125"/>
      <c r="B40" s="126"/>
      <c r="C40" s="153" t="s">
        <v>172</v>
      </c>
      <c r="D40" s="128"/>
      <c r="E40" s="129">
        <v>25.38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2"/>
      <c r="Z40" s="122"/>
      <c r="AA40" s="122"/>
      <c r="AB40" s="122"/>
      <c r="AC40" s="122"/>
      <c r="AD40" s="122"/>
      <c r="AE40" s="122"/>
      <c r="AF40" s="122"/>
      <c r="AG40" s="122" t="s">
        <v>124</v>
      </c>
      <c r="AH40" s="122">
        <v>0</v>
      </c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</row>
    <row r="41" spans="1:60" outlineLevel="1" x14ac:dyDescent="0.2">
      <c r="A41" s="125"/>
      <c r="B41" s="126"/>
      <c r="C41" s="153" t="s">
        <v>173</v>
      </c>
      <c r="D41" s="128"/>
      <c r="E41" s="129">
        <v>-6.3040000000000003</v>
      </c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2"/>
      <c r="Z41" s="122"/>
      <c r="AA41" s="122"/>
      <c r="AB41" s="122"/>
      <c r="AC41" s="122"/>
      <c r="AD41" s="122"/>
      <c r="AE41" s="122"/>
      <c r="AF41" s="122"/>
      <c r="AG41" s="122" t="s">
        <v>124</v>
      </c>
      <c r="AH41" s="122">
        <v>0</v>
      </c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</row>
    <row r="42" spans="1:60" outlineLevel="1" x14ac:dyDescent="0.2">
      <c r="A42" s="125"/>
      <c r="B42" s="126"/>
      <c r="C42" s="153" t="s">
        <v>174</v>
      </c>
      <c r="D42" s="128"/>
      <c r="E42" s="129">
        <v>-1.1819999999999999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2"/>
      <c r="Z42" s="122"/>
      <c r="AA42" s="122"/>
      <c r="AB42" s="122"/>
      <c r="AC42" s="122"/>
      <c r="AD42" s="122"/>
      <c r="AE42" s="122"/>
      <c r="AF42" s="122"/>
      <c r="AG42" s="122" t="s">
        <v>124</v>
      </c>
      <c r="AH42" s="122">
        <v>0</v>
      </c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</row>
    <row r="43" spans="1:60" outlineLevel="1" x14ac:dyDescent="0.2">
      <c r="A43" s="125"/>
      <c r="B43" s="126"/>
      <c r="C43" s="153" t="s">
        <v>175</v>
      </c>
      <c r="D43" s="128"/>
      <c r="E43" s="129">
        <v>28.08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2"/>
      <c r="Z43" s="122"/>
      <c r="AA43" s="122"/>
      <c r="AB43" s="122"/>
      <c r="AC43" s="122"/>
      <c r="AD43" s="122"/>
      <c r="AE43" s="122"/>
      <c r="AF43" s="122"/>
      <c r="AG43" s="122" t="s">
        <v>124</v>
      </c>
      <c r="AH43" s="122">
        <v>0</v>
      </c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</row>
    <row r="44" spans="1:60" outlineLevel="1" x14ac:dyDescent="0.2">
      <c r="A44" s="125"/>
      <c r="B44" s="126"/>
      <c r="C44" s="153" t="s">
        <v>176</v>
      </c>
      <c r="D44" s="128"/>
      <c r="E44" s="129">
        <v>-1.5760000000000001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2"/>
      <c r="Z44" s="122"/>
      <c r="AA44" s="122"/>
      <c r="AB44" s="122"/>
      <c r="AC44" s="122"/>
      <c r="AD44" s="122"/>
      <c r="AE44" s="122"/>
      <c r="AF44" s="122"/>
      <c r="AG44" s="122" t="s">
        <v>124</v>
      </c>
      <c r="AH44" s="122">
        <v>0</v>
      </c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</row>
    <row r="45" spans="1:60" outlineLevel="1" x14ac:dyDescent="0.2">
      <c r="A45" s="125"/>
      <c r="B45" s="126"/>
      <c r="C45" s="153" t="s">
        <v>177</v>
      </c>
      <c r="D45" s="128"/>
      <c r="E45" s="129">
        <v>-1.8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2"/>
      <c r="Z45" s="122"/>
      <c r="AA45" s="122"/>
      <c r="AB45" s="122"/>
      <c r="AC45" s="122"/>
      <c r="AD45" s="122"/>
      <c r="AE45" s="122"/>
      <c r="AF45" s="122"/>
      <c r="AG45" s="122" t="s">
        <v>124</v>
      </c>
      <c r="AH45" s="122">
        <v>0</v>
      </c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</row>
    <row r="46" spans="1:60" outlineLevel="1" x14ac:dyDescent="0.2">
      <c r="A46" s="125"/>
      <c r="B46" s="126"/>
      <c r="C46" s="153" t="s">
        <v>178</v>
      </c>
      <c r="D46" s="128"/>
      <c r="E46" s="129">
        <v>54.54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2"/>
      <c r="Z46" s="122"/>
      <c r="AA46" s="122"/>
      <c r="AB46" s="122"/>
      <c r="AC46" s="122"/>
      <c r="AD46" s="122"/>
      <c r="AE46" s="122"/>
      <c r="AF46" s="122"/>
      <c r="AG46" s="122" t="s">
        <v>124</v>
      </c>
      <c r="AH46" s="122">
        <v>0</v>
      </c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</row>
    <row r="47" spans="1:60" outlineLevel="1" x14ac:dyDescent="0.2">
      <c r="A47" s="125"/>
      <c r="B47" s="126"/>
      <c r="C47" s="153" t="s">
        <v>176</v>
      </c>
      <c r="D47" s="128"/>
      <c r="E47" s="129">
        <v>-1.5760000000000001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2"/>
      <c r="Z47" s="122"/>
      <c r="AA47" s="122"/>
      <c r="AB47" s="122"/>
      <c r="AC47" s="122"/>
      <c r="AD47" s="122"/>
      <c r="AE47" s="122"/>
      <c r="AF47" s="122"/>
      <c r="AG47" s="122" t="s">
        <v>124</v>
      </c>
      <c r="AH47" s="122">
        <v>0</v>
      </c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</row>
    <row r="48" spans="1:60" outlineLevel="1" x14ac:dyDescent="0.2">
      <c r="A48" s="125"/>
      <c r="B48" s="126"/>
      <c r="C48" s="153" t="s">
        <v>179</v>
      </c>
      <c r="D48" s="128"/>
      <c r="E48" s="129">
        <v>-7.8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2"/>
      <c r="Z48" s="122"/>
      <c r="AA48" s="122"/>
      <c r="AB48" s="122"/>
      <c r="AC48" s="122"/>
      <c r="AD48" s="122"/>
      <c r="AE48" s="122"/>
      <c r="AF48" s="122"/>
      <c r="AG48" s="122" t="s">
        <v>124</v>
      </c>
      <c r="AH48" s="122">
        <v>0</v>
      </c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</row>
    <row r="49" spans="1:60" outlineLevel="1" x14ac:dyDescent="0.2">
      <c r="A49" s="125"/>
      <c r="B49" s="126"/>
      <c r="C49" s="153" t="s">
        <v>180</v>
      </c>
      <c r="D49" s="128"/>
      <c r="E49" s="129">
        <v>43.2</v>
      </c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2"/>
      <c r="Z49" s="122"/>
      <c r="AA49" s="122"/>
      <c r="AB49" s="122"/>
      <c r="AC49" s="122"/>
      <c r="AD49" s="122"/>
      <c r="AE49" s="122"/>
      <c r="AF49" s="122"/>
      <c r="AG49" s="122" t="s">
        <v>124</v>
      </c>
      <c r="AH49" s="122">
        <v>0</v>
      </c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</row>
    <row r="50" spans="1:60" outlineLevel="1" x14ac:dyDescent="0.2">
      <c r="A50" s="125"/>
      <c r="B50" s="126"/>
      <c r="C50" s="153" t="s">
        <v>181</v>
      </c>
      <c r="D50" s="128"/>
      <c r="E50" s="129">
        <v>-2.25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2"/>
      <c r="Z50" s="122"/>
      <c r="AA50" s="122"/>
      <c r="AB50" s="122"/>
      <c r="AC50" s="122"/>
      <c r="AD50" s="122"/>
      <c r="AE50" s="122"/>
      <c r="AF50" s="122"/>
      <c r="AG50" s="122" t="s">
        <v>124</v>
      </c>
      <c r="AH50" s="122">
        <v>0</v>
      </c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</row>
    <row r="51" spans="1:60" outlineLevel="1" x14ac:dyDescent="0.2">
      <c r="A51" s="125"/>
      <c r="B51" s="126"/>
      <c r="C51" s="153" t="s">
        <v>176</v>
      </c>
      <c r="D51" s="128"/>
      <c r="E51" s="129">
        <v>-1.5760000000000001</v>
      </c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2"/>
      <c r="Z51" s="122"/>
      <c r="AA51" s="122"/>
      <c r="AB51" s="122"/>
      <c r="AC51" s="122"/>
      <c r="AD51" s="122"/>
      <c r="AE51" s="122"/>
      <c r="AF51" s="122"/>
      <c r="AG51" s="122" t="s">
        <v>124</v>
      </c>
      <c r="AH51" s="122">
        <v>0</v>
      </c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</row>
    <row r="52" spans="1:60" outlineLevel="1" x14ac:dyDescent="0.2">
      <c r="A52" s="125"/>
      <c r="B52" s="126"/>
      <c r="C52" s="153" t="s">
        <v>182</v>
      </c>
      <c r="D52" s="128"/>
      <c r="E52" s="129">
        <v>3.726</v>
      </c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2"/>
      <c r="Z52" s="122"/>
      <c r="AA52" s="122"/>
      <c r="AB52" s="122"/>
      <c r="AC52" s="122"/>
      <c r="AD52" s="122"/>
      <c r="AE52" s="122"/>
      <c r="AF52" s="122"/>
      <c r="AG52" s="122" t="s">
        <v>124</v>
      </c>
      <c r="AH52" s="122">
        <v>0</v>
      </c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</row>
    <row r="53" spans="1:60" x14ac:dyDescent="0.2">
      <c r="A53" s="133" t="s">
        <v>115</v>
      </c>
      <c r="B53" s="134" t="s">
        <v>51</v>
      </c>
      <c r="C53" s="151" t="s">
        <v>52</v>
      </c>
      <c r="D53" s="135"/>
      <c r="E53" s="136"/>
      <c r="F53" s="137"/>
      <c r="G53" s="138">
        <f>SUMIF(AG54:AG67,"&lt;&gt;NOR",G54:G67)</f>
        <v>0</v>
      </c>
      <c r="H53" s="132"/>
      <c r="I53" s="132">
        <f>SUM(I54:I67)</f>
        <v>9857.4</v>
      </c>
      <c r="J53" s="132"/>
      <c r="K53" s="132">
        <f>SUM(K54:K67)</f>
        <v>9307.56</v>
      </c>
      <c r="L53" s="132"/>
      <c r="M53" s="132">
        <f>SUM(M54:M67)</f>
        <v>0</v>
      </c>
      <c r="N53" s="132"/>
      <c r="O53" s="132">
        <f>SUM(O54:O67)</f>
        <v>0.41000000000000003</v>
      </c>
      <c r="P53" s="132"/>
      <c r="Q53" s="132">
        <f>SUM(Q54:Q67)</f>
        <v>0</v>
      </c>
      <c r="R53" s="132"/>
      <c r="S53" s="132"/>
      <c r="T53" s="132"/>
      <c r="U53" s="132"/>
      <c r="V53" s="132">
        <f>SUM(V54:V67)</f>
        <v>19.580000000000002</v>
      </c>
      <c r="W53" s="132"/>
      <c r="X53" s="132"/>
      <c r="AG53" t="s">
        <v>116</v>
      </c>
    </row>
    <row r="54" spans="1:60" outlineLevel="1" x14ac:dyDescent="0.2">
      <c r="A54" s="139">
        <v>12</v>
      </c>
      <c r="B54" s="140" t="s">
        <v>183</v>
      </c>
      <c r="C54" s="152" t="s">
        <v>184</v>
      </c>
      <c r="D54" s="141" t="s">
        <v>127</v>
      </c>
      <c r="E54" s="142">
        <v>56.92</v>
      </c>
      <c r="F54" s="143">
        <v>0</v>
      </c>
      <c r="G54" s="144">
        <f>ROUND(E54*F54,2)</f>
        <v>0</v>
      </c>
      <c r="H54" s="127">
        <v>131.35</v>
      </c>
      <c r="I54" s="127">
        <f>ROUND(E54*H54,2)</f>
        <v>7476.44</v>
      </c>
      <c r="J54" s="127">
        <v>122.15</v>
      </c>
      <c r="K54" s="127">
        <f>ROUND(E54*J54,2)</f>
        <v>6952.78</v>
      </c>
      <c r="L54" s="127">
        <v>21</v>
      </c>
      <c r="M54" s="127">
        <f>G54*(1+L54/100)</f>
        <v>0</v>
      </c>
      <c r="N54" s="127">
        <v>7.0000000000000001E-3</v>
      </c>
      <c r="O54" s="127">
        <f>ROUND(E54*N54,2)</f>
        <v>0.4</v>
      </c>
      <c r="P54" s="127">
        <v>0</v>
      </c>
      <c r="Q54" s="127">
        <f>ROUND(E54*P54,2)</f>
        <v>0</v>
      </c>
      <c r="R54" s="127"/>
      <c r="S54" s="127" t="s">
        <v>120</v>
      </c>
      <c r="T54" s="127" t="s">
        <v>120</v>
      </c>
      <c r="U54" s="127">
        <v>0.254</v>
      </c>
      <c r="V54" s="127">
        <f>ROUND(E54*U54,2)</f>
        <v>14.46</v>
      </c>
      <c r="W54" s="127"/>
      <c r="X54" s="127" t="s">
        <v>121</v>
      </c>
      <c r="Y54" s="122"/>
      <c r="Z54" s="122"/>
      <c r="AA54" s="122"/>
      <c r="AB54" s="122"/>
      <c r="AC54" s="122"/>
      <c r="AD54" s="122"/>
      <c r="AE54" s="122"/>
      <c r="AF54" s="122"/>
      <c r="AG54" s="122" t="s">
        <v>122</v>
      </c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</row>
    <row r="55" spans="1:60" outlineLevel="1" x14ac:dyDescent="0.2">
      <c r="A55" s="125"/>
      <c r="B55" s="126"/>
      <c r="C55" s="153" t="s">
        <v>162</v>
      </c>
      <c r="D55" s="128"/>
      <c r="E55" s="129">
        <v>2.38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2"/>
      <c r="Z55" s="122"/>
      <c r="AA55" s="122"/>
      <c r="AB55" s="122"/>
      <c r="AC55" s="122"/>
      <c r="AD55" s="122"/>
      <c r="AE55" s="122"/>
      <c r="AF55" s="122"/>
      <c r="AG55" s="122" t="s">
        <v>124</v>
      </c>
      <c r="AH55" s="122">
        <v>0</v>
      </c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</row>
    <row r="56" spans="1:60" outlineLevel="1" x14ac:dyDescent="0.2">
      <c r="A56" s="125"/>
      <c r="B56" s="126"/>
      <c r="C56" s="153" t="s">
        <v>163</v>
      </c>
      <c r="D56" s="128"/>
      <c r="E56" s="129">
        <v>5.22</v>
      </c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2"/>
      <c r="Z56" s="122"/>
      <c r="AA56" s="122"/>
      <c r="AB56" s="122"/>
      <c r="AC56" s="122"/>
      <c r="AD56" s="122"/>
      <c r="AE56" s="122"/>
      <c r="AF56" s="122"/>
      <c r="AG56" s="122" t="s">
        <v>124</v>
      </c>
      <c r="AH56" s="122">
        <v>0</v>
      </c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</row>
    <row r="57" spans="1:60" outlineLevel="1" x14ac:dyDescent="0.2">
      <c r="A57" s="125"/>
      <c r="B57" s="126"/>
      <c r="C57" s="153" t="s">
        <v>164</v>
      </c>
      <c r="D57" s="128"/>
      <c r="E57" s="129">
        <v>6.75</v>
      </c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2"/>
      <c r="Z57" s="122"/>
      <c r="AA57" s="122"/>
      <c r="AB57" s="122"/>
      <c r="AC57" s="122"/>
      <c r="AD57" s="122"/>
      <c r="AE57" s="122"/>
      <c r="AF57" s="122"/>
      <c r="AG57" s="122" t="s">
        <v>124</v>
      </c>
      <c r="AH57" s="122">
        <v>0</v>
      </c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</row>
    <row r="58" spans="1:60" outlineLevel="1" x14ac:dyDescent="0.2">
      <c r="A58" s="125"/>
      <c r="B58" s="126"/>
      <c r="C58" s="153" t="s">
        <v>165</v>
      </c>
      <c r="D58" s="128"/>
      <c r="E58" s="129">
        <v>22.44</v>
      </c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2"/>
      <c r="Z58" s="122"/>
      <c r="AA58" s="122"/>
      <c r="AB58" s="122"/>
      <c r="AC58" s="122"/>
      <c r="AD58" s="122"/>
      <c r="AE58" s="122"/>
      <c r="AF58" s="122"/>
      <c r="AG58" s="122" t="s">
        <v>124</v>
      </c>
      <c r="AH58" s="122">
        <v>0</v>
      </c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</row>
    <row r="59" spans="1:60" outlineLevel="1" x14ac:dyDescent="0.2">
      <c r="A59" s="125"/>
      <c r="B59" s="126"/>
      <c r="C59" s="153" t="s">
        <v>166</v>
      </c>
      <c r="D59" s="128"/>
      <c r="E59" s="129">
        <v>15.99</v>
      </c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2"/>
      <c r="Z59" s="122"/>
      <c r="AA59" s="122"/>
      <c r="AB59" s="122"/>
      <c r="AC59" s="122"/>
      <c r="AD59" s="122"/>
      <c r="AE59" s="122"/>
      <c r="AF59" s="122"/>
      <c r="AG59" s="122" t="s">
        <v>124</v>
      </c>
      <c r="AH59" s="122">
        <v>0</v>
      </c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</row>
    <row r="60" spans="1:60" outlineLevel="1" x14ac:dyDescent="0.2">
      <c r="A60" s="125"/>
      <c r="B60" s="126"/>
      <c r="C60" s="153" t="s">
        <v>167</v>
      </c>
      <c r="D60" s="128"/>
      <c r="E60" s="129">
        <v>4.1399999999999997</v>
      </c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2"/>
      <c r="Z60" s="122"/>
      <c r="AA60" s="122"/>
      <c r="AB60" s="122"/>
      <c r="AC60" s="122"/>
      <c r="AD60" s="122"/>
      <c r="AE60" s="122"/>
      <c r="AF60" s="122"/>
      <c r="AG60" s="122" t="s">
        <v>124</v>
      </c>
      <c r="AH60" s="122">
        <v>0</v>
      </c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</row>
    <row r="61" spans="1:60" outlineLevel="1" x14ac:dyDescent="0.2">
      <c r="A61" s="139">
        <v>13</v>
      </c>
      <c r="B61" s="140" t="s">
        <v>185</v>
      </c>
      <c r="C61" s="152" t="s">
        <v>186</v>
      </c>
      <c r="D61" s="141" t="s">
        <v>127</v>
      </c>
      <c r="E61" s="142">
        <v>56.92</v>
      </c>
      <c r="F61" s="143">
        <v>0</v>
      </c>
      <c r="G61" s="144">
        <f>ROUND(E61*F61,2)</f>
        <v>0</v>
      </c>
      <c r="H61" s="127">
        <v>41.83</v>
      </c>
      <c r="I61" s="127">
        <f>ROUND(E61*H61,2)</f>
        <v>2380.96</v>
      </c>
      <c r="J61" s="127">
        <v>41.37</v>
      </c>
      <c r="K61" s="127">
        <f>ROUND(E61*J61,2)</f>
        <v>2354.7800000000002</v>
      </c>
      <c r="L61" s="127">
        <v>21</v>
      </c>
      <c r="M61" s="127">
        <f>G61*(1+L61/100)</f>
        <v>0</v>
      </c>
      <c r="N61" s="127">
        <v>2.5999999999999998E-4</v>
      </c>
      <c r="O61" s="127">
        <f>ROUND(E61*N61,2)</f>
        <v>0.01</v>
      </c>
      <c r="P61" s="127">
        <v>0</v>
      </c>
      <c r="Q61" s="127">
        <f>ROUND(E61*P61,2)</f>
        <v>0</v>
      </c>
      <c r="R61" s="127"/>
      <c r="S61" s="127" t="s">
        <v>120</v>
      </c>
      <c r="T61" s="127" t="s">
        <v>120</v>
      </c>
      <c r="U61" s="127">
        <v>0.09</v>
      </c>
      <c r="V61" s="127">
        <f>ROUND(E61*U61,2)</f>
        <v>5.12</v>
      </c>
      <c r="W61" s="127"/>
      <c r="X61" s="127" t="s">
        <v>121</v>
      </c>
      <c r="Y61" s="122"/>
      <c r="Z61" s="122"/>
      <c r="AA61" s="122"/>
      <c r="AB61" s="122"/>
      <c r="AC61" s="122"/>
      <c r="AD61" s="122"/>
      <c r="AE61" s="122"/>
      <c r="AF61" s="122"/>
      <c r="AG61" s="122" t="s">
        <v>122</v>
      </c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</row>
    <row r="62" spans="1:60" outlineLevel="1" x14ac:dyDescent="0.2">
      <c r="A62" s="125"/>
      <c r="B62" s="126"/>
      <c r="C62" s="153" t="s">
        <v>162</v>
      </c>
      <c r="D62" s="128"/>
      <c r="E62" s="129">
        <v>2.38</v>
      </c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2"/>
      <c r="Z62" s="122"/>
      <c r="AA62" s="122"/>
      <c r="AB62" s="122"/>
      <c r="AC62" s="122"/>
      <c r="AD62" s="122"/>
      <c r="AE62" s="122"/>
      <c r="AF62" s="122"/>
      <c r="AG62" s="122" t="s">
        <v>124</v>
      </c>
      <c r="AH62" s="122">
        <v>0</v>
      </c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</row>
    <row r="63" spans="1:60" outlineLevel="1" x14ac:dyDescent="0.2">
      <c r="A63" s="125"/>
      <c r="B63" s="126"/>
      <c r="C63" s="153" t="s">
        <v>163</v>
      </c>
      <c r="D63" s="128"/>
      <c r="E63" s="129">
        <v>5.22</v>
      </c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2"/>
      <c r="Z63" s="122"/>
      <c r="AA63" s="122"/>
      <c r="AB63" s="122"/>
      <c r="AC63" s="122"/>
      <c r="AD63" s="122"/>
      <c r="AE63" s="122"/>
      <c r="AF63" s="122"/>
      <c r="AG63" s="122" t="s">
        <v>124</v>
      </c>
      <c r="AH63" s="122">
        <v>0</v>
      </c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</row>
    <row r="64" spans="1:60" outlineLevel="1" x14ac:dyDescent="0.2">
      <c r="A64" s="125"/>
      <c r="B64" s="126"/>
      <c r="C64" s="153" t="s">
        <v>164</v>
      </c>
      <c r="D64" s="128"/>
      <c r="E64" s="129">
        <v>6.75</v>
      </c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2"/>
      <c r="Z64" s="122"/>
      <c r="AA64" s="122"/>
      <c r="AB64" s="122"/>
      <c r="AC64" s="122"/>
      <c r="AD64" s="122"/>
      <c r="AE64" s="122"/>
      <c r="AF64" s="122"/>
      <c r="AG64" s="122" t="s">
        <v>124</v>
      </c>
      <c r="AH64" s="122">
        <v>0</v>
      </c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</row>
    <row r="65" spans="1:60" outlineLevel="1" x14ac:dyDescent="0.2">
      <c r="A65" s="125"/>
      <c r="B65" s="126"/>
      <c r="C65" s="153" t="s">
        <v>165</v>
      </c>
      <c r="D65" s="128"/>
      <c r="E65" s="129">
        <v>22.44</v>
      </c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2"/>
      <c r="Z65" s="122"/>
      <c r="AA65" s="122"/>
      <c r="AB65" s="122"/>
      <c r="AC65" s="122"/>
      <c r="AD65" s="122"/>
      <c r="AE65" s="122"/>
      <c r="AF65" s="122"/>
      <c r="AG65" s="122" t="s">
        <v>124</v>
      </c>
      <c r="AH65" s="122">
        <v>0</v>
      </c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</row>
    <row r="66" spans="1:60" outlineLevel="1" x14ac:dyDescent="0.2">
      <c r="A66" s="125"/>
      <c r="B66" s="126"/>
      <c r="C66" s="153" t="s">
        <v>166</v>
      </c>
      <c r="D66" s="128"/>
      <c r="E66" s="129">
        <v>15.99</v>
      </c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2"/>
      <c r="Z66" s="122"/>
      <c r="AA66" s="122"/>
      <c r="AB66" s="122"/>
      <c r="AC66" s="122"/>
      <c r="AD66" s="122"/>
      <c r="AE66" s="122"/>
      <c r="AF66" s="122"/>
      <c r="AG66" s="122" t="s">
        <v>124</v>
      </c>
      <c r="AH66" s="122">
        <v>0</v>
      </c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</row>
    <row r="67" spans="1:60" outlineLevel="1" x14ac:dyDescent="0.2">
      <c r="A67" s="125"/>
      <c r="B67" s="126"/>
      <c r="C67" s="153" t="s">
        <v>167</v>
      </c>
      <c r="D67" s="128"/>
      <c r="E67" s="129">
        <v>4.1399999999999997</v>
      </c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2"/>
      <c r="Z67" s="122"/>
      <c r="AA67" s="122"/>
      <c r="AB67" s="122"/>
      <c r="AC67" s="122"/>
      <c r="AD67" s="122"/>
      <c r="AE67" s="122"/>
      <c r="AF67" s="122"/>
      <c r="AG67" s="122" t="s">
        <v>124</v>
      </c>
      <c r="AH67" s="122">
        <v>0</v>
      </c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</row>
    <row r="68" spans="1:60" x14ac:dyDescent="0.2">
      <c r="A68" s="133" t="s">
        <v>115</v>
      </c>
      <c r="B68" s="134" t="s">
        <v>53</v>
      </c>
      <c r="C68" s="151" t="s">
        <v>54</v>
      </c>
      <c r="D68" s="135"/>
      <c r="E68" s="136"/>
      <c r="F68" s="137"/>
      <c r="G68" s="138">
        <f>SUMIF(AG69:AG70,"&lt;&gt;NOR",G69:G70)</f>
        <v>0</v>
      </c>
      <c r="H68" s="132"/>
      <c r="I68" s="132">
        <f>SUM(I69:I70)</f>
        <v>4013.65</v>
      </c>
      <c r="J68" s="132"/>
      <c r="K68" s="132">
        <f>SUM(K69:K70)</f>
        <v>871.35</v>
      </c>
      <c r="L68" s="132"/>
      <c r="M68" s="132">
        <f>SUM(M69:M70)</f>
        <v>0</v>
      </c>
      <c r="N68" s="132"/>
      <c r="O68" s="132">
        <f>SUM(O69:O70)</f>
        <v>0.04</v>
      </c>
      <c r="P68" s="132"/>
      <c r="Q68" s="132">
        <f>SUM(Q69:Q70)</f>
        <v>0</v>
      </c>
      <c r="R68" s="132"/>
      <c r="S68" s="132"/>
      <c r="T68" s="132"/>
      <c r="U68" s="132"/>
      <c r="V68" s="132">
        <f>SUM(V69:V70)</f>
        <v>1.86</v>
      </c>
      <c r="W68" s="132"/>
      <c r="X68" s="132"/>
      <c r="AG68" t="s">
        <v>116</v>
      </c>
    </row>
    <row r="69" spans="1:60" outlineLevel="1" x14ac:dyDescent="0.2">
      <c r="A69" s="145">
        <v>14</v>
      </c>
      <c r="B69" s="146" t="s">
        <v>187</v>
      </c>
      <c r="C69" s="154" t="s">
        <v>188</v>
      </c>
      <c r="D69" s="147" t="s">
        <v>134</v>
      </c>
      <c r="E69" s="148">
        <v>1</v>
      </c>
      <c r="F69" s="149">
        <v>0</v>
      </c>
      <c r="G69" s="150">
        <f>ROUND(E69*F69,2)</f>
        <v>0</v>
      </c>
      <c r="H69" s="127">
        <v>18.649999999999999</v>
      </c>
      <c r="I69" s="127">
        <f>ROUND(E69*H69,2)</f>
        <v>18.649999999999999</v>
      </c>
      <c r="J69" s="127">
        <v>871.35</v>
      </c>
      <c r="K69" s="127">
        <f>ROUND(E69*J69,2)</f>
        <v>871.35</v>
      </c>
      <c r="L69" s="127">
        <v>21</v>
      </c>
      <c r="M69" s="127">
        <f>G69*(1+L69/100)</f>
        <v>0</v>
      </c>
      <c r="N69" s="127">
        <v>1.8970000000000001E-2</v>
      </c>
      <c r="O69" s="127">
        <f>ROUND(E69*N69,2)</f>
        <v>0.02</v>
      </c>
      <c r="P69" s="127">
        <v>0</v>
      </c>
      <c r="Q69" s="127">
        <f>ROUND(E69*P69,2)</f>
        <v>0</v>
      </c>
      <c r="R69" s="127"/>
      <c r="S69" s="127" t="s">
        <v>120</v>
      </c>
      <c r="T69" s="127" t="s">
        <v>135</v>
      </c>
      <c r="U69" s="127">
        <v>1.86</v>
      </c>
      <c r="V69" s="127">
        <f>ROUND(E69*U69,2)</f>
        <v>1.86</v>
      </c>
      <c r="W69" s="127"/>
      <c r="X69" s="127" t="s">
        <v>121</v>
      </c>
      <c r="Y69" s="122"/>
      <c r="Z69" s="122"/>
      <c r="AA69" s="122"/>
      <c r="AB69" s="122"/>
      <c r="AC69" s="122"/>
      <c r="AD69" s="122"/>
      <c r="AE69" s="122"/>
      <c r="AF69" s="122"/>
      <c r="AG69" s="122" t="s">
        <v>122</v>
      </c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</row>
    <row r="70" spans="1:60" ht="22.5" outlineLevel="1" x14ac:dyDescent="0.2">
      <c r="A70" s="145">
        <v>15</v>
      </c>
      <c r="B70" s="146" t="s">
        <v>189</v>
      </c>
      <c r="C70" s="154" t="s">
        <v>190</v>
      </c>
      <c r="D70" s="147" t="s">
        <v>134</v>
      </c>
      <c r="E70" s="148">
        <v>1</v>
      </c>
      <c r="F70" s="149">
        <v>0</v>
      </c>
      <c r="G70" s="150">
        <f>ROUND(E70*F70,2)</f>
        <v>0</v>
      </c>
      <c r="H70" s="127">
        <v>3995</v>
      </c>
      <c r="I70" s="127">
        <f>ROUND(E70*H70,2)</f>
        <v>3995</v>
      </c>
      <c r="J70" s="127">
        <v>0</v>
      </c>
      <c r="K70" s="127">
        <f>ROUND(E70*J70,2)</f>
        <v>0</v>
      </c>
      <c r="L70" s="127">
        <v>21</v>
      </c>
      <c r="M70" s="127">
        <f>G70*(1+L70/100)</f>
        <v>0</v>
      </c>
      <c r="N70" s="127">
        <v>1.7999999999999999E-2</v>
      </c>
      <c r="O70" s="127">
        <f>ROUND(E70*N70,2)</f>
        <v>0.02</v>
      </c>
      <c r="P70" s="127">
        <v>0</v>
      </c>
      <c r="Q70" s="127">
        <f>ROUND(E70*P70,2)</f>
        <v>0</v>
      </c>
      <c r="R70" s="127" t="s">
        <v>153</v>
      </c>
      <c r="S70" s="127" t="s">
        <v>120</v>
      </c>
      <c r="T70" s="127" t="s">
        <v>120</v>
      </c>
      <c r="U70" s="127">
        <v>0</v>
      </c>
      <c r="V70" s="127">
        <f>ROUND(E70*U70,2)</f>
        <v>0</v>
      </c>
      <c r="W70" s="127"/>
      <c r="X70" s="127" t="s">
        <v>149</v>
      </c>
      <c r="Y70" s="122"/>
      <c r="Z70" s="122"/>
      <c r="AA70" s="122"/>
      <c r="AB70" s="122"/>
      <c r="AC70" s="122"/>
      <c r="AD70" s="122"/>
      <c r="AE70" s="122"/>
      <c r="AF70" s="122"/>
      <c r="AG70" s="122" t="s">
        <v>150</v>
      </c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</row>
    <row r="71" spans="1:60" ht="25.5" x14ac:dyDescent="0.2">
      <c r="A71" s="133" t="s">
        <v>115</v>
      </c>
      <c r="B71" s="134" t="s">
        <v>55</v>
      </c>
      <c r="C71" s="151" t="s">
        <v>56</v>
      </c>
      <c r="D71" s="135"/>
      <c r="E71" s="136"/>
      <c r="F71" s="137"/>
      <c r="G71" s="138">
        <f>SUMIF(AG72:AG79,"&lt;&gt;NOR",G72:G79)</f>
        <v>0</v>
      </c>
      <c r="H71" s="132"/>
      <c r="I71" s="132">
        <f>SUM(I72:I79)</f>
        <v>438.35999999999996</v>
      </c>
      <c r="J71" s="132"/>
      <c r="K71" s="132">
        <f>SUM(K72:K79)</f>
        <v>9306.66</v>
      </c>
      <c r="L71" s="132"/>
      <c r="M71" s="132">
        <f>SUM(M72:M79)</f>
        <v>0</v>
      </c>
      <c r="N71" s="132"/>
      <c r="O71" s="132">
        <f>SUM(O72:O79)</f>
        <v>0</v>
      </c>
      <c r="P71" s="132"/>
      <c r="Q71" s="132">
        <f>SUM(Q72:Q79)</f>
        <v>0</v>
      </c>
      <c r="R71" s="132"/>
      <c r="S71" s="132"/>
      <c r="T71" s="132"/>
      <c r="U71" s="132"/>
      <c r="V71" s="132">
        <f>SUM(V72:V79)</f>
        <v>19.25</v>
      </c>
      <c r="W71" s="132"/>
      <c r="X71" s="132"/>
      <c r="AG71" t="s">
        <v>116</v>
      </c>
    </row>
    <row r="72" spans="1:60" outlineLevel="1" x14ac:dyDescent="0.2">
      <c r="A72" s="139">
        <v>16</v>
      </c>
      <c r="B72" s="140" t="s">
        <v>191</v>
      </c>
      <c r="C72" s="152" t="s">
        <v>192</v>
      </c>
      <c r="D72" s="141" t="s">
        <v>127</v>
      </c>
      <c r="E72" s="142">
        <v>56.92</v>
      </c>
      <c r="F72" s="143">
        <v>0</v>
      </c>
      <c r="G72" s="144">
        <f>ROUND(E72*F72,2)</f>
        <v>0</v>
      </c>
      <c r="H72" s="127">
        <v>1.44</v>
      </c>
      <c r="I72" s="127">
        <f>ROUND(E72*H72,2)</f>
        <v>81.96</v>
      </c>
      <c r="J72" s="127">
        <v>117.06</v>
      </c>
      <c r="K72" s="127">
        <f>ROUND(E72*J72,2)</f>
        <v>6663.06</v>
      </c>
      <c r="L72" s="127">
        <v>21</v>
      </c>
      <c r="M72" s="127">
        <f>G72*(1+L72/100)</f>
        <v>0</v>
      </c>
      <c r="N72" s="127">
        <v>4.0000000000000003E-5</v>
      </c>
      <c r="O72" s="127">
        <f>ROUND(E72*N72,2)</f>
        <v>0</v>
      </c>
      <c r="P72" s="127">
        <v>0</v>
      </c>
      <c r="Q72" s="127">
        <f>ROUND(E72*P72,2)</f>
        <v>0</v>
      </c>
      <c r="R72" s="127"/>
      <c r="S72" s="127" t="s">
        <v>120</v>
      </c>
      <c r="T72" s="127" t="s">
        <v>156</v>
      </c>
      <c r="U72" s="127">
        <v>0.308</v>
      </c>
      <c r="V72" s="127">
        <f>ROUND(E72*U72,2)</f>
        <v>17.53</v>
      </c>
      <c r="W72" s="127"/>
      <c r="X72" s="127" t="s">
        <v>121</v>
      </c>
      <c r="Y72" s="122"/>
      <c r="Z72" s="122"/>
      <c r="AA72" s="122"/>
      <c r="AB72" s="122"/>
      <c r="AC72" s="122"/>
      <c r="AD72" s="122"/>
      <c r="AE72" s="122"/>
      <c r="AF72" s="122"/>
      <c r="AG72" s="122" t="s">
        <v>122</v>
      </c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</row>
    <row r="73" spans="1:60" outlineLevel="1" x14ac:dyDescent="0.2">
      <c r="A73" s="125"/>
      <c r="B73" s="126"/>
      <c r="C73" s="153" t="s">
        <v>162</v>
      </c>
      <c r="D73" s="128"/>
      <c r="E73" s="129">
        <v>2.38</v>
      </c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2"/>
      <c r="Z73" s="122"/>
      <c r="AA73" s="122"/>
      <c r="AB73" s="122"/>
      <c r="AC73" s="122"/>
      <c r="AD73" s="122"/>
      <c r="AE73" s="122"/>
      <c r="AF73" s="122"/>
      <c r="AG73" s="122" t="s">
        <v>124</v>
      </c>
      <c r="AH73" s="122">
        <v>0</v>
      </c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</row>
    <row r="74" spans="1:60" outlineLevel="1" x14ac:dyDescent="0.2">
      <c r="A74" s="125"/>
      <c r="B74" s="126"/>
      <c r="C74" s="153" t="s">
        <v>163</v>
      </c>
      <c r="D74" s="128"/>
      <c r="E74" s="129">
        <v>5.22</v>
      </c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2"/>
      <c r="Z74" s="122"/>
      <c r="AA74" s="122"/>
      <c r="AB74" s="122"/>
      <c r="AC74" s="122"/>
      <c r="AD74" s="122"/>
      <c r="AE74" s="122"/>
      <c r="AF74" s="122"/>
      <c r="AG74" s="122" t="s">
        <v>124</v>
      </c>
      <c r="AH74" s="122">
        <v>0</v>
      </c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</row>
    <row r="75" spans="1:60" outlineLevel="1" x14ac:dyDescent="0.2">
      <c r="A75" s="125"/>
      <c r="B75" s="126"/>
      <c r="C75" s="153" t="s">
        <v>164</v>
      </c>
      <c r="D75" s="128"/>
      <c r="E75" s="129">
        <v>6.75</v>
      </c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2"/>
      <c r="Z75" s="122"/>
      <c r="AA75" s="122"/>
      <c r="AB75" s="122"/>
      <c r="AC75" s="122"/>
      <c r="AD75" s="122"/>
      <c r="AE75" s="122"/>
      <c r="AF75" s="122"/>
      <c r="AG75" s="122" t="s">
        <v>124</v>
      </c>
      <c r="AH75" s="122">
        <v>0</v>
      </c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</row>
    <row r="76" spans="1:60" outlineLevel="1" x14ac:dyDescent="0.2">
      <c r="A76" s="125"/>
      <c r="B76" s="126"/>
      <c r="C76" s="153" t="s">
        <v>165</v>
      </c>
      <c r="D76" s="128"/>
      <c r="E76" s="129">
        <v>22.44</v>
      </c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2"/>
      <c r="Z76" s="122"/>
      <c r="AA76" s="122"/>
      <c r="AB76" s="122"/>
      <c r="AC76" s="122"/>
      <c r="AD76" s="122"/>
      <c r="AE76" s="122"/>
      <c r="AF76" s="122"/>
      <c r="AG76" s="122" t="s">
        <v>124</v>
      </c>
      <c r="AH76" s="122">
        <v>0</v>
      </c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</row>
    <row r="77" spans="1:60" outlineLevel="1" x14ac:dyDescent="0.2">
      <c r="A77" s="125"/>
      <c r="B77" s="126"/>
      <c r="C77" s="153" t="s">
        <v>166</v>
      </c>
      <c r="D77" s="128"/>
      <c r="E77" s="129">
        <v>15.99</v>
      </c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2"/>
      <c r="Z77" s="122"/>
      <c r="AA77" s="122"/>
      <c r="AB77" s="122"/>
      <c r="AC77" s="122"/>
      <c r="AD77" s="122"/>
      <c r="AE77" s="122"/>
      <c r="AF77" s="122"/>
      <c r="AG77" s="122" t="s">
        <v>124</v>
      </c>
      <c r="AH77" s="122">
        <v>0</v>
      </c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</row>
    <row r="78" spans="1:60" outlineLevel="1" x14ac:dyDescent="0.2">
      <c r="A78" s="125"/>
      <c r="B78" s="126"/>
      <c r="C78" s="153" t="s">
        <v>167</v>
      </c>
      <c r="D78" s="128"/>
      <c r="E78" s="129">
        <v>4.1399999999999997</v>
      </c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2"/>
      <c r="Z78" s="122"/>
      <c r="AA78" s="122"/>
      <c r="AB78" s="122"/>
      <c r="AC78" s="122"/>
      <c r="AD78" s="122"/>
      <c r="AE78" s="122"/>
      <c r="AF78" s="122"/>
      <c r="AG78" s="122" t="s">
        <v>124</v>
      </c>
      <c r="AH78" s="122">
        <v>0</v>
      </c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</row>
    <row r="79" spans="1:60" outlineLevel="1" x14ac:dyDescent="0.2">
      <c r="A79" s="145">
        <v>17</v>
      </c>
      <c r="B79" s="146" t="s">
        <v>193</v>
      </c>
      <c r="C79" s="154" t="s">
        <v>194</v>
      </c>
      <c r="D79" s="147" t="s">
        <v>195</v>
      </c>
      <c r="E79" s="148">
        <v>20</v>
      </c>
      <c r="F79" s="149">
        <v>0</v>
      </c>
      <c r="G79" s="150">
        <f>ROUND(E79*F79,2)</f>
        <v>0</v>
      </c>
      <c r="H79" s="127">
        <v>17.82</v>
      </c>
      <c r="I79" s="127">
        <f>ROUND(E79*H79,2)</f>
        <v>356.4</v>
      </c>
      <c r="J79" s="127">
        <v>132.18</v>
      </c>
      <c r="K79" s="127">
        <f>ROUND(E79*J79,2)</f>
        <v>2643.6</v>
      </c>
      <c r="L79" s="127">
        <v>21</v>
      </c>
      <c r="M79" s="127">
        <f>G79*(1+L79/100)</f>
        <v>0</v>
      </c>
      <c r="N79" s="127">
        <v>2.0000000000000001E-4</v>
      </c>
      <c r="O79" s="127">
        <f>ROUND(E79*N79,2)</f>
        <v>0</v>
      </c>
      <c r="P79" s="127">
        <v>0</v>
      </c>
      <c r="Q79" s="127">
        <f>ROUND(E79*P79,2)</f>
        <v>0</v>
      </c>
      <c r="R79" s="127"/>
      <c r="S79" s="127" t="s">
        <v>147</v>
      </c>
      <c r="T79" s="127" t="s">
        <v>148</v>
      </c>
      <c r="U79" s="127">
        <v>8.5999999999999993E-2</v>
      </c>
      <c r="V79" s="127">
        <f>ROUND(E79*U79,2)</f>
        <v>1.72</v>
      </c>
      <c r="W79" s="127"/>
      <c r="X79" s="127" t="s">
        <v>121</v>
      </c>
      <c r="Y79" s="122"/>
      <c r="Z79" s="122"/>
      <c r="AA79" s="122"/>
      <c r="AB79" s="122"/>
      <c r="AC79" s="122"/>
      <c r="AD79" s="122"/>
      <c r="AE79" s="122"/>
      <c r="AF79" s="122"/>
      <c r="AG79" s="122" t="s">
        <v>122</v>
      </c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</row>
    <row r="80" spans="1:60" x14ac:dyDescent="0.2">
      <c r="A80" s="133" t="s">
        <v>115</v>
      </c>
      <c r="B80" s="134" t="s">
        <v>57</v>
      </c>
      <c r="C80" s="151" t="s">
        <v>58</v>
      </c>
      <c r="D80" s="135"/>
      <c r="E80" s="136"/>
      <c r="F80" s="137"/>
      <c r="G80" s="138">
        <f>SUMIF(AG81:AG130,"&lt;&gt;NOR",G81:G130)</f>
        <v>0</v>
      </c>
      <c r="H80" s="132"/>
      <c r="I80" s="132">
        <f>SUM(I81:I130)</f>
        <v>1448.7</v>
      </c>
      <c r="J80" s="132"/>
      <c r="K80" s="132">
        <f>SUM(K81:K130)</f>
        <v>35773</v>
      </c>
      <c r="L80" s="132"/>
      <c r="M80" s="132">
        <f>SUM(M81:M130)</f>
        <v>0</v>
      </c>
      <c r="N80" s="132"/>
      <c r="O80" s="132">
        <f>SUM(O81:O130)</f>
        <v>0.02</v>
      </c>
      <c r="P80" s="132"/>
      <c r="Q80" s="132">
        <f>SUM(Q81:Q130)</f>
        <v>2.92</v>
      </c>
      <c r="R80" s="132"/>
      <c r="S80" s="132"/>
      <c r="T80" s="132"/>
      <c r="U80" s="132"/>
      <c r="V80" s="132">
        <f>SUM(V81:V130)</f>
        <v>66.320000000000007</v>
      </c>
      <c r="W80" s="132"/>
      <c r="X80" s="132"/>
      <c r="AG80" t="s">
        <v>116</v>
      </c>
    </row>
    <row r="81" spans="1:60" outlineLevel="1" x14ac:dyDescent="0.2">
      <c r="A81" s="139">
        <v>18</v>
      </c>
      <c r="B81" s="140" t="s">
        <v>196</v>
      </c>
      <c r="C81" s="152" t="s">
        <v>197</v>
      </c>
      <c r="D81" s="141" t="s">
        <v>127</v>
      </c>
      <c r="E81" s="142">
        <v>4.1399999999999997</v>
      </c>
      <c r="F81" s="143">
        <v>0</v>
      </c>
      <c r="G81" s="144">
        <f>ROUND(E81*F81,2)</f>
        <v>0</v>
      </c>
      <c r="H81" s="127">
        <v>0</v>
      </c>
      <c r="I81" s="127">
        <f>ROUND(E81*H81,2)</f>
        <v>0</v>
      </c>
      <c r="J81" s="127">
        <v>59.5</v>
      </c>
      <c r="K81" s="127">
        <f>ROUND(E81*J81,2)</f>
        <v>246.33</v>
      </c>
      <c r="L81" s="127">
        <v>21</v>
      </c>
      <c r="M81" s="127">
        <f>G81*(1+L81/100)</f>
        <v>0</v>
      </c>
      <c r="N81" s="127">
        <v>0</v>
      </c>
      <c r="O81" s="127">
        <f>ROUND(E81*N81,2)</f>
        <v>0</v>
      </c>
      <c r="P81" s="127">
        <v>1.75E-3</v>
      </c>
      <c r="Q81" s="127">
        <f>ROUND(E81*P81,2)</f>
        <v>0.01</v>
      </c>
      <c r="R81" s="127"/>
      <c r="S81" s="127" t="s">
        <v>120</v>
      </c>
      <c r="T81" s="127" t="s">
        <v>120</v>
      </c>
      <c r="U81" s="127">
        <v>0.16500000000000001</v>
      </c>
      <c r="V81" s="127">
        <f>ROUND(E81*U81,2)</f>
        <v>0.68</v>
      </c>
      <c r="W81" s="127"/>
      <c r="X81" s="127" t="s">
        <v>121</v>
      </c>
      <c r="Y81" s="122"/>
      <c r="Z81" s="122"/>
      <c r="AA81" s="122"/>
      <c r="AB81" s="122"/>
      <c r="AC81" s="122"/>
      <c r="AD81" s="122"/>
      <c r="AE81" s="122"/>
      <c r="AF81" s="122"/>
      <c r="AG81" s="122" t="s">
        <v>122</v>
      </c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</row>
    <row r="82" spans="1:60" outlineLevel="1" x14ac:dyDescent="0.2">
      <c r="A82" s="125"/>
      <c r="B82" s="126"/>
      <c r="C82" s="153" t="s">
        <v>167</v>
      </c>
      <c r="D82" s="128"/>
      <c r="E82" s="129">
        <v>4.1399999999999997</v>
      </c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2"/>
      <c r="Z82" s="122"/>
      <c r="AA82" s="122"/>
      <c r="AB82" s="122"/>
      <c r="AC82" s="122"/>
      <c r="AD82" s="122"/>
      <c r="AE82" s="122"/>
      <c r="AF82" s="122"/>
      <c r="AG82" s="122" t="s">
        <v>124</v>
      </c>
      <c r="AH82" s="122">
        <v>0</v>
      </c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</row>
    <row r="83" spans="1:60" outlineLevel="1" x14ac:dyDescent="0.2">
      <c r="A83" s="139">
        <v>19</v>
      </c>
      <c r="B83" s="140" t="s">
        <v>198</v>
      </c>
      <c r="C83" s="152" t="s">
        <v>199</v>
      </c>
      <c r="D83" s="141" t="s">
        <v>127</v>
      </c>
      <c r="E83" s="142">
        <v>56.92</v>
      </c>
      <c r="F83" s="143">
        <v>0</v>
      </c>
      <c r="G83" s="144">
        <f>ROUND(E83*F83,2)</f>
        <v>0</v>
      </c>
      <c r="H83" s="127">
        <v>0</v>
      </c>
      <c r="I83" s="127">
        <f>ROUND(E83*H83,2)</f>
        <v>0</v>
      </c>
      <c r="J83" s="127">
        <v>310</v>
      </c>
      <c r="K83" s="127">
        <f>ROUND(E83*J83,2)</f>
        <v>17645.2</v>
      </c>
      <c r="L83" s="127">
        <v>21</v>
      </c>
      <c r="M83" s="127">
        <f>G83*(1+L83/100)</f>
        <v>0</v>
      </c>
      <c r="N83" s="127">
        <v>0</v>
      </c>
      <c r="O83" s="127">
        <f>ROUND(E83*N83,2)</f>
        <v>0</v>
      </c>
      <c r="P83" s="127">
        <v>1.26E-2</v>
      </c>
      <c r="Q83" s="127">
        <f>ROUND(E83*P83,2)</f>
        <v>0.72</v>
      </c>
      <c r="R83" s="127"/>
      <c r="S83" s="127" t="s">
        <v>120</v>
      </c>
      <c r="T83" s="127" t="s">
        <v>156</v>
      </c>
      <c r="U83" s="127">
        <v>0.33</v>
      </c>
      <c r="V83" s="127">
        <f>ROUND(E83*U83,2)</f>
        <v>18.78</v>
      </c>
      <c r="W83" s="127"/>
      <c r="X83" s="127" t="s">
        <v>121</v>
      </c>
      <c r="Y83" s="122"/>
      <c r="Z83" s="122"/>
      <c r="AA83" s="122"/>
      <c r="AB83" s="122"/>
      <c r="AC83" s="122"/>
      <c r="AD83" s="122"/>
      <c r="AE83" s="122"/>
      <c r="AF83" s="122"/>
      <c r="AG83" s="122" t="s">
        <v>122</v>
      </c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</row>
    <row r="84" spans="1:60" outlineLevel="1" x14ac:dyDescent="0.2">
      <c r="A84" s="125"/>
      <c r="B84" s="126"/>
      <c r="C84" s="153" t="s">
        <v>162</v>
      </c>
      <c r="D84" s="128"/>
      <c r="E84" s="129">
        <v>2.38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2"/>
      <c r="Z84" s="122"/>
      <c r="AA84" s="122"/>
      <c r="AB84" s="122"/>
      <c r="AC84" s="122"/>
      <c r="AD84" s="122"/>
      <c r="AE84" s="122"/>
      <c r="AF84" s="122"/>
      <c r="AG84" s="122" t="s">
        <v>124</v>
      </c>
      <c r="AH84" s="122">
        <v>0</v>
      </c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</row>
    <row r="85" spans="1:60" outlineLevel="1" x14ac:dyDescent="0.2">
      <c r="A85" s="125"/>
      <c r="B85" s="126"/>
      <c r="C85" s="153" t="s">
        <v>163</v>
      </c>
      <c r="D85" s="128"/>
      <c r="E85" s="129">
        <v>5.22</v>
      </c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2"/>
      <c r="Z85" s="122"/>
      <c r="AA85" s="122"/>
      <c r="AB85" s="122"/>
      <c r="AC85" s="122"/>
      <c r="AD85" s="122"/>
      <c r="AE85" s="122"/>
      <c r="AF85" s="122"/>
      <c r="AG85" s="122" t="s">
        <v>124</v>
      </c>
      <c r="AH85" s="122">
        <v>0</v>
      </c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</row>
    <row r="86" spans="1:60" outlineLevel="1" x14ac:dyDescent="0.2">
      <c r="A86" s="125"/>
      <c r="B86" s="126"/>
      <c r="C86" s="153" t="s">
        <v>164</v>
      </c>
      <c r="D86" s="128"/>
      <c r="E86" s="129">
        <v>6.75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2"/>
      <c r="Z86" s="122"/>
      <c r="AA86" s="122"/>
      <c r="AB86" s="122"/>
      <c r="AC86" s="122"/>
      <c r="AD86" s="122"/>
      <c r="AE86" s="122"/>
      <c r="AF86" s="122"/>
      <c r="AG86" s="122" t="s">
        <v>124</v>
      </c>
      <c r="AH86" s="122">
        <v>0</v>
      </c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</row>
    <row r="87" spans="1:60" outlineLevel="1" x14ac:dyDescent="0.2">
      <c r="A87" s="125"/>
      <c r="B87" s="126"/>
      <c r="C87" s="153" t="s">
        <v>165</v>
      </c>
      <c r="D87" s="128"/>
      <c r="E87" s="129">
        <v>22.44</v>
      </c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2"/>
      <c r="Z87" s="122"/>
      <c r="AA87" s="122"/>
      <c r="AB87" s="122"/>
      <c r="AC87" s="122"/>
      <c r="AD87" s="122"/>
      <c r="AE87" s="122"/>
      <c r="AF87" s="122"/>
      <c r="AG87" s="122" t="s">
        <v>124</v>
      </c>
      <c r="AH87" s="122">
        <v>0</v>
      </c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</row>
    <row r="88" spans="1:60" outlineLevel="1" x14ac:dyDescent="0.2">
      <c r="A88" s="125"/>
      <c r="B88" s="126"/>
      <c r="C88" s="153" t="s">
        <v>166</v>
      </c>
      <c r="D88" s="128"/>
      <c r="E88" s="129">
        <v>15.99</v>
      </c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2"/>
      <c r="Z88" s="122"/>
      <c r="AA88" s="122"/>
      <c r="AB88" s="122"/>
      <c r="AC88" s="122"/>
      <c r="AD88" s="122"/>
      <c r="AE88" s="122"/>
      <c r="AF88" s="122"/>
      <c r="AG88" s="122" t="s">
        <v>124</v>
      </c>
      <c r="AH88" s="122">
        <v>0</v>
      </c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</row>
    <row r="89" spans="1:60" outlineLevel="1" x14ac:dyDescent="0.2">
      <c r="A89" s="125"/>
      <c r="B89" s="126"/>
      <c r="C89" s="153" t="s">
        <v>167</v>
      </c>
      <c r="D89" s="128"/>
      <c r="E89" s="129">
        <v>4.1399999999999997</v>
      </c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2"/>
      <c r="Z89" s="122"/>
      <c r="AA89" s="122"/>
      <c r="AB89" s="122"/>
      <c r="AC89" s="122"/>
      <c r="AD89" s="122"/>
      <c r="AE89" s="122"/>
      <c r="AF89" s="122"/>
      <c r="AG89" s="122" t="s">
        <v>124</v>
      </c>
      <c r="AH89" s="122">
        <v>0</v>
      </c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</row>
    <row r="90" spans="1:60" outlineLevel="1" x14ac:dyDescent="0.2">
      <c r="A90" s="139">
        <v>20</v>
      </c>
      <c r="B90" s="140" t="s">
        <v>200</v>
      </c>
      <c r="C90" s="152" t="s">
        <v>201</v>
      </c>
      <c r="D90" s="141" t="s">
        <v>127</v>
      </c>
      <c r="E90" s="142">
        <v>0.39400000000000002</v>
      </c>
      <c r="F90" s="143">
        <v>0</v>
      </c>
      <c r="G90" s="144">
        <f>ROUND(E90*F90,2)</f>
        <v>0</v>
      </c>
      <c r="H90" s="127">
        <v>0</v>
      </c>
      <c r="I90" s="127">
        <f>ROUND(E90*H90,2)</f>
        <v>0</v>
      </c>
      <c r="J90" s="127">
        <v>149.5</v>
      </c>
      <c r="K90" s="127">
        <f>ROUND(E90*J90,2)</f>
        <v>58.9</v>
      </c>
      <c r="L90" s="127">
        <v>21</v>
      </c>
      <c r="M90" s="127">
        <f>G90*(1+L90/100)</f>
        <v>0</v>
      </c>
      <c r="N90" s="127">
        <v>0</v>
      </c>
      <c r="O90" s="127">
        <f>ROUND(E90*N90,2)</f>
        <v>0</v>
      </c>
      <c r="P90" s="127">
        <v>5.5E-2</v>
      </c>
      <c r="Q90" s="127">
        <f>ROUND(E90*P90,2)</f>
        <v>0.02</v>
      </c>
      <c r="R90" s="127"/>
      <c r="S90" s="127" t="s">
        <v>120</v>
      </c>
      <c r="T90" s="127" t="s">
        <v>120</v>
      </c>
      <c r="U90" s="127">
        <v>0.42499999999999999</v>
      </c>
      <c r="V90" s="127">
        <f>ROUND(E90*U90,2)</f>
        <v>0.17</v>
      </c>
      <c r="W90" s="127"/>
      <c r="X90" s="127" t="s">
        <v>121</v>
      </c>
      <c r="Y90" s="122"/>
      <c r="Z90" s="122"/>
      <c r="AA90" s="122"/>
      <c r="AB90" s="122"/>
      <c r="AC90" s="122"/>
      <c r="AD90" s="122"/>
      <c r="AE90" s="122"/>
      <c r="AF90" s="122"/>
      <c r="AG90" s="122" t="s">
        <v>122</v>
      </c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</row>
    <row r="91" spans="1:60" outlineLevel="1" x14ac:dyDescent="0.2">
      <c r="A91" s="125"/>
      <c r="B91" s="126"/>
      <c r="C91" s="153" t="s">
        <v>202</v>
      </c>
      <c r="D91" s="128"/>
      <c r="E91" s="129">
        <v>0.39400000000000002</v>
      </c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2"/>
      <c r="Z91" s="122"/>
      <c r="AA91" s="122"/>
      <c r="AB91" s="122"/>
      <c r="AC91" s="122"/>
      <c r="AD91" s="122"/>
      <c r="AE91" s="122"/>
      <c r="AF91" s="122"/>
      <c r="AG91" s="122" t="s">
        <v>124</v>
      </c>
      <c r="AH91" s="122">
        <v>0</v>
      </c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</row>
    <row r="92" spans="1:60" outlineLevel="1" x14ac:dyDescent="0.2">
      <c r="A92" s="145">
        <v>21</v>
      </c>
      <c r="B92" s="146" t="s">
        <v>203</v>
      </c>
      <c r="C92" s="154" t="s">
        <v>204</v>
      </c>
      <c r="D92" s="147" t="s">
        <v>134</v>
      </c>
      <c r="E92" s="148">
        <v>4</v>
      </c>
      <c r="F92" s="149">
        <v>0</v>
      </c>
      <c r="G92" s="150">
        <f>ROUND(E92*F92,2)</f>
        <v>0</v>
      </c>
      <c r="H92" s="127">
        <v>0</v>
      </c>
      <c r="I92" s="127">
        <f>ROUND(E92*H92,2)</f>
        <v>0</v>
      </c>
      <c r="J92" s="127">
        <v>16.7</v>
      </c>
      <c r="K92" s="127">
        <f>ROUND(E92*J92,2)</f>
        <v>66.8</v>
      </c>
      <c r="L92" s="127">
        <v>21</v>
      </c>
      <c r="M92" s="127">
        <f>G92*(1+L92/100)</f>
        <v>0</v>
      </c>
      <c r="N92" s="127">
        <v>0</v>
      </c>
      <c r="O92" s="127">
        <f>ROUND(E92*N92,2)</f>
        <v>0</v>
      </c>
      <c r="P92" s="127">
        <v>0</v>
      </c>
      <c r="Q92" s="127">
        <f>ROUND(E92*P92,2)</f>
        <v>0</v>
      </c>
      <c r="R92" s="127"/>
      <c r="S92" s="127" t="s">
        <v>120</v>
      </c>
      <c r="T92" s="127" t="s">
        <v>156</v>
      </c>
      <c r="U92" s="127">
        <v>0.05</v>
      </c>
      <c r="V92" s="127">
        <f>ROUND(E92*U92,2)</f>
        <v>0.2</v>
      </c>
      <c r="W92" s="127"/>
      <c r="X92" s="127" t="s">
        <v>121</v>
      </c>
      <c r="Y92" s="122"/>
      <c r="Z92" s="122"/>
      <c r="AA92" s="122"/>
      <c r="AB92" s="122"/>
      <c r="AC92" s="122"/>
      <c r="AD92" s="122"/>
      <c r="AE92" s="122"/>
      <c r="AF92" s="122"/>
      <c r="AG92" s="122" t="s">
        <v>122</v>
      </c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</row>
    <row r="93" spans="1:60" outlineLevel="1" x14ac:dyDescent="0.2">
      <c r="A93" s="139">
        <v>22</v>
      </c>
      <c r="B93" s="140" t="s">
        <v>205</v>
      </c>
      <c r="C93" s="152" t="s">
        <v>206</v>
      </c>
      <c r="D93" s="141" t="s">
        <v>127</v>
      </c>
      <c r="E93" s="142">
        <v>1.1819999999999999</v>
      </c>
      <c r="F93" s="143">
        <v>0</v>
      </c>
      <c r="G93" s="144">
        <f>ROUND(E93*F93,2)</f>
        <v>0</v>
      </c>
      <c r="H93" s="127">
        <v>26.9</v>
      </c>
      <c r="I93" s="127">
        <f>ROUND(E93*H93,2)</f>
        <v>31.8</v>
      </c>
      <c r="J93" s="127">
        <v>349.6</v>
      </c>
      <c r="K93" s="127">
        <f>ROUND(E93*J93,2)</f>
        <v>413.23</v>
      </c>
      <c r="L93" s="127">
        <v>21</v>
      </c>
      <c r="M93" s="127">
        <f>G93*(1+L93/100)</f>
        <v>0</v>
      </c>
      <c r="N93" s="127">
        <v>1.17E-3</v>
      </c>
      <c r="O93" s="127">
        <f>ROUND(E93*N93,2)</f>
        <v>0</v>
      </c>
      <c r="P93" s="127">
        <v>7.5999999999999998E-2</v>
      </c>
      <c r="Q93" s="127">
        <f>ROUND(E93*P93,2)</f>
        <v>0.09</v>
      </c>
      <c r="R93" s="127"/>
      <c r="S93" s="127" t="s">
        <v>120</v>
      </c>
      <c r="T93" s="127" t="s">
        <v>156</v>
      </c>
      <c r="U93" s="127">
        <v>0.93899999999999995</v>
      </c>
      <c r="V93" s="127">
        <f>ROUND(E93*U93,2)</f>
        <v>1.1100000000000001</v>
      </c>
      <c r="W93" s="127"/>
      <c r="X93" s="127" t="s">
        <v>121</v>
      </c>
      <c r="Y93" s="122"/>
      <c r="Z93" s="122"/>
      <c r="AA93" s="122"/>
      <c r="AB93" s="122"/>
      <c r="AC93" s="122"/>
      <c r="AD93" s="122"/>
      <c r="AE93" s="122"/>
      <c r="AF93" s="122"/>
      <c r="AG93" s="122" t="s">
        <v>122</v>
      </c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</row>
    <row r="94" spans="1:60" outlineLevel="1" x14ac:dyDescent="0.2">
      <c r="A94" s="125"/>
      <c r="B94" s="126"/>
      <c r="C94" s="153" t="s">
        <v>207</v>
      </c>
      <c r="D94" s="128"/>
      <c r="E94" s="129">
        <v>1.1819999999999999</v>
      </c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2"/>
      <c r="Z94" s="122"/>
      <c r="AA94" s="122"/>
      <c r="AB94" s="122"/>
      <c r="AC94" s="122"/>
      <c r="AD94" s="122"/>
      <c r="AE94" s="122"/>
      <c r="AF94" s="122"/>
      <c r="AG94" s="122" t="s">
        <v>124</v>
      </c>
      <c r="AH94" s="122">
        <v>0</v>
      </c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</row>
    <row r="95" spans="1:60" outlineLevel="1" x14ac:dyDescent="0.2">
      <c r="A95" s="139">
        <v>23</v>
      </c>
      <c r="B95" s="140" t="s">
        <v>208</v>
      </c>
      <c r="C95" s="152" t="s">
        <v>209</v>
      </c>
      <c r="D95" s="141" t="s">
        <v>141</v>
      </c>
      <c r="E95" s="142">
        <v>5.04</v>
      </c>
      <c r="F95" s="143">
        <v>0</v>
      </c>
      <c r="G95" s="144">
        <f>ROUND(E95*F95,2)</f>
        <v>0</v>
      </c>
      <c r="H95" s="127">
        <v>66.38</v>
      </c>
      <c r="I95" s="127">
        <f>ROUND(E95*H95,2)</f>
        <v>334.56</v>
      </c>
      <c r="J95" s="127">
        <v>436.62</v>
      </c>
      <c r="K95" s="127">
        <f>ROUND(E95*J95,2)</f>
        <v>2200.56</v>
      </c>
      <c r="L95" s="127">
        <v>21</v>
      </c>
      <c r="M95" s="127">
        <f>G95*(1+L95/100)</f>
        <v>0</v>
      </c>
      <c r="N95" s="127">
        <v>0</v>
      </c>
      <c r="O95" s="127">
        <f>ROUND(E95*N95,2)</f>
        <v>0</v>
      </c>
      <c r="P95" s="127">
        <v>4.6000000000000001E-4</v>
      </c>
      <c r="Q95" s="127">
        <f>ROUND(E95*P95,2)</f>
        <v>0</v>
      </c>
      <c r="R95" s="127"/>
      <c r="S95" s="127" t="s">
        <v>120</v>
      </c>
      <c r="T95" s="127" t="s">
        <v>120</v>
      </c>
      <c r="U95" s="127">
        <v>0.81</v>
      </c>
      <c r="V95" s="127">
        <f>ROUND(E95*U95,2)</f>
        <v>4.08</v>
      </c>
      <c r="W95" s="127"/>
      <c r="X95" s="127" t="s">
        <v>121</v>
      </c>
      <c r="Y95" s="122"/>
      <c r="Z95" s="122"/>
      <c r="AA95" s="122"/>
      <c r="AB95" s="122"/>
      <c r="AC95" s="122"/>
      <c r="AD95" s="122"/>
      <c r="AE95" s="122"/>
      <c r="AF95" s="122"/>
      <c r="AG95" s="122" t="s">
        <v>122</v>
      </c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</row>
    <row r="96" spans="1:60" outlineLevel="1" x14ac:dyDescent="0.2">
      <c r="A96" s="125"/>
      <c r="B96" s="126"/>
      <c r="C96" s="153" t="s">
        <v>210</v>
      </c>
      <c r="D96" s="128"/>
      <c r="E96" s="129">
        <v>3.94</v>
      </c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2"/>
      <c r="Z96" s="122"/>
      <c r="AA96" s="122"/>
      <c r="AB96" s="122"/>
      <c r="AC96" s="122"/>
      <c r="AD96" s="122"/>
      <c r="AE96" s="122"/>
      <c r="AF96" s="122"/>
      <c r="AG96" s="122" t="s">
        <v>124</v>
      </c>
      <c r="AH96" s="122">
        <v>0</v>
      </c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</row>
    <row r="97" spans="1:60" outlineLevel="1" x14ac:dyDescent="0.2">
      <c r="A97" s="125"/>
      <c r="B97" s="126"/>
      <c r="C97" s="153" t="s">
        <v>211</v>
      </c>
      <c r="D97" s="128"/>
      <c r="E97" s="129">
        <v>1.1000000000000001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2"/>
      <c r="Z97" s="122"/>
      <c r="AA97" s="122"/>
      <c r="AB97" s="122"/>
      <c r="AC97" s="122"/>
      <c r="AD97" s="122"/>
      <c r="AE97" s="122"/>
      <c r="AF97" s="122"/>
      <c r="AG97" s="122" t="s">
        <v>124</v>
      </c>
      <c r="AH97" s="122">
        <v>0</v>
      </c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</row>
    <row r="98" spans="1:60" outlineLevel="1" x14ac:dyDescent="0.2">
      <c r="A98" s="139">
        <v>24</v>
      </c>
      <c r="B98" s="140" t="s">
        <v>212</v>
      </c>
      <c r="C98" s="152" t="s">
        <v>213</v>
      </c>
      <c r="D98" s="141" t="s">
        <v>141</v>
      </c>
      <c r="E98" s="142">
        <v>1.5</v>
      </c>
      <c r="F98" s="143">
        <v>0</v>
      </c>
      <c r="G98" s="144">
        <f>ROUND(E98*F98,2)</f>
        <v>0</v>
      </c>
      <c r="H98" s="127">
        <v>13.06</v>
      </c>
      <c r="I98" s="127">
        <f>ROUND(E98*H98,2)</f>
        <v>19.59</v>
      </c>
      <c r="J98" s="127">
        <v>151.94</v>
      </c>
      <c r="K98" s="127">
        <f>ROUND(E98*J98,2)</f>
        <v>227.91</v>
      </c>
      <c r="L98" s="127">
        <v>21</v>
      </c>
      <c r="M98" s="127">
        <f>G98*(1+L98/100)</f>
        <v>0</v>
      </c>
      <c r="N98" s="127">
        <v>4.8999999999999998E-4</v>
      </c>
      <c r="O98" s="127">
        <f>ROUND(E98*N98,2)</f>
        <v>0</v>
      </c>
      <c r="P98" s="127">
        <v>2.7E-2</v>
      </c>
      <c r="Q98" s="127">
        <f>ROUND(E98*P98,2)</f>
        <v>0.04</v>
      </c>
      <c r="R98" s="127"/>
      <c r="S98" s="127" t="s">
        <v>120</v>
      </c>
      <c r="T98" s="127" t="s">
        <v>120</v>
      </c>
      <c r="U98" s="127">
        <v>0.42199999999999999</v>
      </c>
      <c r="V98" s="127">
        <f>ROUND(E98*U98,2)</f>
        <v>0.63</v>
      </c>
      <c r="W98" s="127"/>
      <c r="X98" s="127" t="s">
        <v>121</v>
      </c>
      <c r="Y98" s="122"/>
      <c r="Z98" s="122"/>
      <c r="AA98" s="122"/>
      <c r="AB98" s="122"/>
      <c r="AC98" s="122"/>
      <c r="AD98" s="122"/>
      <c r="AE98" s="122"/>
      <c r="AF98" s="122"/>
      <c r="AG98" s="122" t="s">
        <v>122</v>
      </c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</row>
    <row r="99" spans="1:60" outlineLevel="1" x14ac:dyDescent="0.2">
      <c r="A99" s="125"/>
      <c r="B99" s="126"/>
      <c r="C99" s="153" t="s">
        <v>214</v>
      </c>
      <c r="D99" s="128"/>
      <c r="E99" s="129">
        <v>1.5</v>
      </c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2"/>
      <c r="Z99" s="122"/>
      <c r="AA99" s="122"/>
      <c r="AB99" s="122"/>
      <c r="AC99" s="122"/>
      <c r="AD99" s="122"/>
      <c r="AE99" s="122"/>
      <c r="AF99" s="122"/>
      <c r="AG99" s="122" t="s">
        <v>124</v>
      </c>
      <c r="AH99" s="122">
        <v>0</v>
      </c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</row>
    <row r="100" spans="1:60" outlineLevel="1" x14ac:dyDescent="0.2">
      <c r="A100" s="145">
        <v>25</v>
      </c>
      <c r="B100" s="146" t="s">
        <v>215</v>
      </c>
      <c r="C100" s="154" t="s">
        <v>216</v>
      </c>
      <c r="D100" s="147" t="s">
        <v>141</v>
      </c>
      <c r="E100" s="148">
        <v>1</v>
      </c>
      <c r="F100" s="149">
        <v>0</v>
      </c>
      <c r="G100" s="150">
        <f>ROUND(E100*F100,2)</f>
        <v>0</v>
      </c>
      <c r="H100" s="127">
        <v>0</v>
      </c>
      <c r="I100" s="127">
        <f>ROUND(E100*H100,2)</f>
        <v>0</v>
      </c>
      <c r="J100" s="127">
        <v>252</v>
      </c>
      <c r="K100" s="127">
        <f>ROUND(E100*J100,2)</f>
        <v>252</v>
      </c>
      <c r="L100" s="127">
        <v>21</v>
      </c>
      <c r="M100" s="127">
        <f>G100*(1+L100/100)</f>
        <v>0</v>
      </c>
      <c r="N100" s="127">
        <v>0</v>
      </c>
      <c r="O100" s="127">
        <f>ROUND(E100*N100,2)</f>
        <v>0</v>
      </c>
      <c r="P100" s="127">
        <v>1.6E-2</v>
      </c>
      <c r="Q100" s="127">
        <f>ROUND(E100*P100,2)</f>
        <v>0.02</v>
      </c>
      <c r="R100" s="127"/>
      <c r="S100" s="127" t="s">
        <v>120</v>
      </c>
      <c r="T100" s="127" t="s">
        <v>120</v>
      </c>
      <c r="U100" s="127">
        <v>0.71699999999999997</v>
      </c>
      <c r="V100" s="127">
        <f>ROUND(E100*U100,2)</f>
        <v>0.72</v>
      </c>
      <c r="W100" s="127"/>
      <c r="X100" s="127" t="s">
        <v>121</v>
      </c>
      <c r="Y100" s="122"/>
      <c r="Z100" s="122"/>
      <c r="AA100" s="122"/>
      <c r="AB100" s="122"/>
      <c r="AC100" s="122"/>
      <c r="AD100" s="122"/>
      <c r="AE100" s="122"/>
      <c r="AF100" s="122"/>
      <c r="AG100" s="122" t="s">
        <v>122</v>
      </c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</row>
    <row r="101" spans="1:60" outlineLevel="1" x14ac:dyDescent="0.2">
      <c r="A101" s="145">
        <v>26</v>
      </c>
      <c r="B101" s="146" t="s">
        <v>217</v>
      </c>
      <c r="C101" s="154" t="s">
        <v>218</v>
      </c>
      <c r="D101" s="147" t="s">
        <v>141</v>
      </c>
      <c r="E101" s="148">
        <v>80</v>
      </c>
      <c r="F101" s="149">
        <v>0</v>
      </c>
      <c r="G101" s="150">
        <f>ROUND(E101*F101,2)</f>
        <v>0</v>
      </c>
      <c r="H101" s="127">
        <v>13.02</v>
      </c>
      <c r="I101" s="127">
        <f>ROUND(E101*H101,2)</f>
        <v>1041.5999999999999</v>
      </c>
      <c r="J101" s="127">
        <v>97.48</v>
      </c>
      <c r="K101" s="127">
        <f>ROUND(E101*J101,2)</f>
        <v>7798.4</v>
      </c>
      <c r="L101" s="127">
        <v>21</v>
      </c>
      <c r="M101" s="127">
        <f>G101*(1+L101/100)</f>
        <v>0</v>
      </c>
      <c r="N101" s="127">
        <v>0</v>
      </c>
      <c r="O101" s="127">
        <f>ROUND(E101*N101,2)</f>
        <v>0</v>
      </c>
      <c r="P101" s="127">
        <v>2.16E-3</v>
      </c>
      <c r="Q101" s="127">
        <f>ROUND(E101*P101,2)</f>
        <v>0.17</v>
      </c>
      <c r="R101" s="127"/>
      <c r="S101" s="127" t="s">
        <v>120</v>
      </c>
      <c r="T101" s="127" t="s">
        <v>156</v>
      </c>
      <c r="U101" s="127">
        <v>0.26500000000000001</v>
      </c>
      <c r="V101" s="127">
        <f>ROUND(E101*U101,2)</f>
        <v>21.2</v>
      </c>
      <c r="W101" s="127"/>
      <c r="X101" s="127" t="s">
        <v>121</v>
      </c>
      <c r="Y101" s="122"/>
      <c r="Z101" s="122"/>
      <c r="AA101" s="122"/>
      <c r="AB101" s="122"/>
      <c r="AC101" s="122"/>
      <c r="AD101" s="122"/>
      <c r="AE101" s="122"/>
      <c r="AF101" s="122"/>
      <c r="AG101" s="122" t="s">
        <v>122</v>
      </c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</row>
    <row r="102" spans="1:60" outlineLevel="1" x14ac:dyDescent="0.2">
      <c r="A102" s="139">
        <v>27</v>
      </c>
      <c r="B102" s="140" t="s">
        <v>219</v>
      </c>
      <c r="C102" s="152" t="s">
        <v>220</v>
      </c>
      <c r="D102" s="141" t="s">
        <v>127</v>
      </c>
      <c r="E102" s="142">
        <v>56.92</v>
      </c>
      <c r="F102" s="143">
        <v>0</v>
      </c>
      <c r="G102" s="144">
        <f>ROUND(E102*F102,2)</f>
        <v>0</v>
      </c>
      <c r="H102" s="127">
        <v>0</v>
      </c>
      <c r="I102" s="127">
        <f>ROUND(E102*H102,2)</f>
        <v>0</v>
      </c>
      <c r="J102" s="127">
        <v>10</v>
      </c>
      <c r="K102" s="127">
        <f>ROUND(E102*J102,2)</f>
        <v>569.20000000000005</v>
      </c>
      <c r="L102" s="127">
        <v>21</v>
      </c>
      <c r="M102" s="127">
        <f>G102*(1+L102/100)</f>
        <v>0</v>
      </c>
      <c r="N102" s="127">
        <v>0</v>
      </c>
      <c r="O102" s="127">
        <f>ROUND(E102*N102,2)</f>
        <v>0</v>
      </c>
      <c r="P102" s="127">
        <v>4.0000000000000001E-3</v>
      </c>
      <c r="Q102" s="127">
        <f>ROUND(E102*P102,2)</f>
        <v>0.23</v>
      </c>
      <c r="R102" s="127"/>
      <c r="S102" s="127" t="s">
        <v>120</v>
      </c>
      <c r="T102" s="127" t="s">
        <v>156</v>
      </c>
      <c r="U102" s="127">
        <v>0.03</v>
      </c>
      <c r="V102" s="127">
        <f>ROUND(E102*U102,2)</f>
        <v>1.71</v>
      </c>
      <c r="W102" s="127"/>
      <c r="X102" s="127" t="s">
        <v>121</v>
      </c>
      <c r="Y102" s="122"/>
      <c r="Z102" s="122"/>
      <c r="AA102" s="122"/>
      <c r="AB102" s="122"/>
      <c r="AC102" s="122"/>
      <c r="AD102" s="122"/>
      <c r="AE102" s="122"/>
      <c r="AF102" s="122"/>
      <c r="AG102" s="122" t="s">
        <v>122</v>
      </c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</row>
    <row r="103" spans="1:60" outlineLevel="1" x14ac:dyDescent="0.2">
      <c r="A103" s="125"/>
      <c r="B103" s="126"/>
      <c r="C103" s="153" t="s">
        <v>162</v>
      </c>
      <c r="D103" s="128"/>
      <c r="E103" s="129">
        <v>2.38</v>
      </c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2"/>
      <c r="Z103" s="122"/>
      <c r="AA103" s="122"/>
      <c r="AB103" s="122"/>
      <c r="AC103" s="122"/>
      <c r="AD103" s="122"/>
      <c r="AE103" s="122"/>
      <c r="AF103" s="122"/>
      <c r="AG103" s="122" t="s">
        <v>124</v>
      </c>
      <c r="AH103" s="122">
        <v>0</v>
      </c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</row>
    <row r="104" spans="1:60" outlineLevel="1" x14ac:dyDescent="0.2">
      <c r="A104" s="125"/>
      <c r="B104" s="126"/>
      <c r="C104" s="153" t="s">
        <v>163</v>
      </c>
      <c r="D104" s="128"/>
      <c r="E104" s="129">
        <v>5.22</v>
      </c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2"/>
      <c r="Z104" s="122"/>
      <c r="AA104" s="122"/>
      <c r="AB104" s="122"/>
      <c r="AC104" s="122"/>
      <c r="AD104" s="122"/>
      <c r="AE104" s="122"/>
      <c r="AF104" s="122"/>
      <c r="AG104" s="122" t="s">
        <v>124</v>
      </c>
      <c r="AH104" s="122">
        <v>0</v>
      </c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</row>
    <row r="105" spans="1:60" outlineLevel="1" x14ac:dyDescent="0.2">
      <c r="A105" s="125"/>
      <c r="B105" s="126"/>
      <c r="C105" s="153" t="s">
        <v>164</v>
      </c>
      <c r="D105" s="128"/>
      <c r="E105" s="129">
        <v>6.75</v>
      </c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2"/>
      <c r="Z105" s="122"/>
      <c r="AA105" s="122"/>
      <c r="AB105" s="122"/>
      <c r="AC105" s="122"/>
      <c r="AD105" s="122"/>
      <c r="AE105" s="122"/>
      <c r="AF105" s="122"/>
      <c r="AG105" s="122" t="s">
        <v>124</v>
      </c>
      <c r="AH105" s="122">
        <v>0</v>
      </c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</row>
    <row r="106" spans="1:60" outlineLevel="1" x14ac:dyDescent="0.2">
      <c r="A106" s="125"/>
      <c r="B106" s="126"/>
      <c r="C106" s="153" t="s">
        <v>165</v>
      </c>
      <c r="D106" s="128"/>
      <c r="E106" s="129">
        <v>22.44</v>
      </c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2"/>
      <c r="Z106" s="122"/>
      <c r="AA106" s="122"/>
      <c r="AB106" s="122"/>
      <c r="AC106" s="122"/>
      <c r="AD106" s="122"/>
      <c r="AE106" s="122"/>
      <c r="AF106" s="122"/>
      <c r="AG106" s="122" t="s">
        <v>124</v>
      </c>
      <c r="AH106" s="122">
        <v>0</v>
      </c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</row>
    <row r="107" spans="1:60" outlineLevel="1" x14ac:dyDescent="0.2">
      <c r="A107" s="125"/>
      <c r="B107" s="126"/>
      <c r="C107" s="153" t="s">
        <v>166</v>
      </c>
      <c r="D107" s="128"/>
      <c r="E107" s="129">
        <v>15.99</v>
      </c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2"/>
      <c r="Z107" s="122"/>
      <c r="AA107" s="122"/>
      <c r="AB107" s="122"/>
      <c r="AC107" s="122"/>
      <c r="AD107" s="122"/>
      <c r="AE107" s="122"/>
      <c r="AF107" s="122"/>
      <c r="AG107" s="122" t="s">
        <v>124</v>
      </c>
      <c r="AH107" s="122">
        <v>0</v>
      </c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</row>
    <row r="108" spans="1:60" outlineLevel="1" x14ac:dyDescent="0.2">
      <c r="A108" s="125"/>
      <c r="B108" s="126"/>
      <c r="C108" s="153" t="s">
        <v>167</v>
      </c>
      <c r="D108" s="128"/>
      <c r="E108" s="129">
        <v>4.1399999999999997</v>
      </c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2"/>
      <c r="Z108" s="122"/>
      <c r="AA108" s="122"/>
      <c r="AB108" s="122"/>
      <c r="AC108" s="122"/>
      <c r="AD108" s="122"/>
      <c r="AE108" s="122"/>
      <c r="AF108" s="122"/>
      <c r="AG108" s="122" t="s">
        <v>124</v>
      </c>
      <c r="AH108" s="122">
        <v>0</v>
      </c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</row>
    <row r="109" spans="1:60" outlineLevel="1" x14ac:dyDescent="0.2">
      <c r="A109" s="139">
        <v>28</v>
      </c>
      <c r="B109" s="140" t="s">
        <v>221</v>
      </c>
      <c r="C109" s="152" t="s">
        <v>222</v>
      </c>
      <c r="D109" s="141" t="s">
        <v>127</v>
      </c>
      <c r="E109" s="142">
        <v>144.44999999999999</v>
      </c>
      <c r="F109" s="143">
        <v>0</v>
      </c>
      <c r="G109" s="144">
        <f>ROUND(E109*F109,2)</f>
        <v>0</v>
      </c>
      <c r="H109" s="127">
        <v>0</v>
      </c>
      <c r="I109" s="127">
        <f>ROUND(E109*H109,2)</f>
        <v>0</v>
      </c>
      <c r="J109" s="127">
        <v>10</v>
      </c>
      <c r="K109" s="127">
        <f>ROUND(E109*J109,2)</f>
        <v>1444.5</v>
      </c>
      <c r="L109" s="127">
        <v>21</v>
      </c>
      <c r="M109" s="127">
        <f>G109*(1+L109/100)</f>
        <v>0</v>
      </c>
      <c r="N109" s="127">
        <v>0</v>
      </c>
      <c r="O109" s="127">
        <f>ROUND(E109*N109,2)</f>
        <v>0</v>
      </c>
      <c r="P109" s="127">
        <v>4.0000000000000001E-3</v>
      </c>
      <c r="Q109" s="127">
        <f>ROUND(E109*P109,2)</f>
        <v>0.57999999999999996</v>
      </c>
      <c r="R109" s="127"/>
      <c r="S109" s="127" t="s">
        <v>120</v>
      </c>
      <c r="T109" s="127" t="s">
        <v>156</v>
      </c>
      <c r="U109" s="127">
        <v>0.03</v>
      </c>
      <c r="V109" s="127">
        <f>ROUND(E109*U109,2)</f>
        <v>4.33</v>
      </c>
      <c r="W109" s="127"/>
      <c r="X109" s="127" t="s">
        <v>121</v>
      </c>
      <c r="Y109" s="122"/>
      <c r="Z109" s="122"/>
      <c r="AA109" s="122"/>
      <c r="AB109" s="122"/>
      <c r="AC109" s="122"/>
      <c r="AD109" s="122"/>
      <c r="AE109" s="122"/>
      <c r="AF109" s="122"/>
      <c r="AG109" s="122" t="s">
        <v>122</v>
      </c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</row>
    <row r="110" spans="1:60" outlineLevel="1" x14ac:dyDescent="0.2">
      <c r="A110" s="125"/>
      <c r="B110" s="126"/>
      <c r="C110" s="153" t="s">
        <v>170</v>
      </c>
      <c r="D110" s="128"/>
      <c r="E110" s="129">
        <v>16.739999999999998</v>
      </c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2"/>
      <c r="Z110" s="122"/>
      <c r="AA110" s="122"/>
      <c r="AB110" s="122"/>
      <c r="AC110" s="122"/>
      <c r="AD110" s="122"/>
      <c r="AE110" s="122"/>
      <c r="AF110" s="122"/>
      <c r="AG110" s="122" t="s">
        <v>124</v>
      </c>
      <c r="AH110" s="122">
        <v>0</v>
      </c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</row>
    <row r="111" spans="1:60" outlineLevel="1" x14ac:dyDescent="0.2">
      <c r="A111" s="125"/>
      <c r="B111" s="126"/>
      <c r="C111" s="153" t="s">
        <v>171</v>
      </c>
      <c r="D111" s="128"/>
      <c r="E111" s="129">
        <v>-3.1520000000000001</v>
      </c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2"/>
      <c r="Z111" s="122"/>
      <c r="AA111" s="122"/>
      <c r="AB111" s="122"/>
      <c r="AC111" s="122"/>
      <c r="AD111" s="122"/>
      <c r="AE111" s="122"/>
      <c r="AF111" s="122"/>
      <c r="AG111" s="122" t="s">
        <v>124</v>
      </c>
      <c r="AH111" s="122">
        <v>0</v>
      </c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</row>
    <row r="112" spans="1:60" outlineLevel="1" x14ac:dyDescent="0.2">
      <c r="A112" s="125"/>
      <c r="B112" s="126"/>
      <c r="C112" s="153" t="s">
        <v>172</v>
      </c>
      <c r="D112" s="128"/>
      <c r="E112" s="129">
        <v>25.38</v>
      </c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2"/>
      <c r="Z112" s="122"/>
      <c r="AA112" s="122"/>
      <c r="AB112" s="122"/>
      <c r="AC112" s="122"/>
      <c r="AD112" s="122"/>
      <c r="AE112" s="122"/>
      <c r="AF112" s="122"/>
      <c r="AG112" s="122" t="s">
        <v>124</v>
      </c>
      <c r="AH112" s="122">
        <v>0</v>
      </c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</row>
    <row r="113" spans="1:60" outlineLevel="1" x14ac:dyDescent="0.2">
      <c r="A113" s="125"/>
      <c r="B113" s="126"/>
      <c r="C113" s="153" t="s">
        <v>173</v>
      </c>
      <c r="D113" s="128"/>
      <c r="E113" s="129">
        <v>-6.3040000000000003</v>
      </c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2"/>
      <c r="Z113" s="122"/>
      <c r="AA113" s="122"/>
      <c r="AB113" s="122"/>
      <c r="AC113" s="122"/>
      <c r="AD113" s="122"/>
      <c r="AE113" s="122"/>
      <c r="AF113" s="122"/>
      <c r="AG113" s="122" t="s">
        <v>124</v>
      </c>
      <c r="AH113" s="122">
        <v>0</v>
      </c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</row>
    <row r="114" spans="1:60" outlineLevel="1" x14ac:dyDescent="0.2">
      <c r="A114" s="125"/>
      <c r="B114" s="126"/>
      <c r="C114" s="153" t="s">
        <v>174</v>
      </c>
      <c r="D114" s="128"/>
      <c r="E114" s="129">
        <v>-1.1819999999999999</v>
      </c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2"/>
      <c r="Z114" s="122"/>
      <c r="AA114" s="122"/>
      <c r="AB114" s="122"/>
      <c r="AC114" s="122"/>
      <c r="AD114" s="122"/>
      <c r="AE114" s="122"/>
      <c r="AF114" s="122"/>
      <c r="AG114" s="122" t="s">
        <v>124</v>
      </c>
      <c r="AH114" s="122">
        <v>0</v>
      </c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</row>
    <row r="115" spans="1:60" outlineLevel="1" x14ac:dyDescent="0.2">
      <c r="A115" s="125"/>
      <c r="B115" s="126"/>
      <c r="C115" s="153" t="s">
        <v>175</v>
      </c>
      <c r="D115" s="128"/>
      <c r="E115" s="129">
        <v>28.08</v>
      </c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2"/>
      <c r="Z115" s="122"/>
      <c r="AA115" s="122"/>
      <c r="AB115" s="122"/>
      <c r="AC115" s="122"/>
      <c r="AD115" s="122"/>
      <c r="AE115" s="122"/>
      <c r="AF115" s="122"/>
      <c r="AG115" s="122" t="s">
        <v>124</v>
      </c>
      <c r="AH115" s="122">
        <v>0</v>
      </c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</row>
    <row r="116" spans="1:60" outlineLevel="1" x14ac:dyDescent="0.2">
      <c r="A116" s="125"/>
      <c r="B116" s="126"/>
      <c r="C116" s="153" t="s">
        <v>176</v>
      </c>
      <c r="D116" s="128"/>
      <c r="E116" s="129">
        <v>-1.5760000000000001</v>
      </c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2"/>
      <c r="Z116" s="122"/>
      <c r="AA116" s="122"/>
      <c r="AB116" s="122"/>
      <c r="AC116" s="122"/>
      <c r="AD116" s="122"/>
      <c r="AE116" s="122"/>
      <c r="AF116" s="122"/>
      <c r="AG116" s="122" t="s">
        <v>124</v>
      </c>
      <c r="AH116" s="122">
        <v>0</v>
      </c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</row>
    <row r="117" spans="1:60" outlineLevel="1" x14ac:dyDescent="0.2">
      <c r="A117" s="125"/>
      <c r="B117" s="126"/>
      <c r="C117" s="153" t="s">
        <v>177</v>
      </c>
      <c r="D117" s="128"/>
      <c r="E117" s="129">
        <v>-1.8</v>
      </c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2"/>
      <c r="Z117" s="122"/>
      <c r="AA117" s="122"/>
      <c r="AB117" s="122"/>
      <c r="AC117" s="122"/>
      <c r="AD117" s="122"/>
      <c r="AE117" s="122"/>
      <c r="AF117" s="122"/>
      <c r="AG117" s="122" t="s">
        <v>124</v>
      </c>
      <c r="AH117" s="122">
        <v>0</v>
      </c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</row>
    <row r="118" spans="1:60" outlineLevel="1" x14ac:dyDescent="0.2">
      <c r="A118" s="125"/>
      <c r="B118" s="126"/>
      <c r="C118" s="153" t="s">
        <v>178</v>
      </c>
      <c r="D118" s="128"/>
      <c r="E118" s="129">
        <v>54.54</v>
      </c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2"/>
      <c r="Z118" s="122"/>
      <c r="AA118" s="122"/>
      <c r="AB118" s="122"/>
      <c r="AC118" s="122"/>
      <c r="AD118" s="122"/>
      <c r="AE118" s="122"/>
      <c r="AF118" s="122"/>
      <c r="AG118" s="122" t="s">
        <v>124</v>
      </c>
      <c r="AH118" s="122">
        <v>0</v>
      </c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</row>
    <row r="119" spans="1:60" outlineLevel="1" x14ac:dyDescent="0.2">
      <c r="A119" s="125"/>
      <c r="B119" s="126"/>
      <c r="C119" s="153" t="s">
        <v>176</v>
      </c>
      <c r="D119" s="128"/>
      <c r="E119" s="129">
        <v>-1.5760000000000001</v>
      </c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2"/>
      <c r="Z119" s="122"/>
      <c r="AA119" s="122"/>
      <c r="AB119" s="122"/>
      <c r="AC119" s="122"/>
      <c r="AD119" s="122"/>
      <c r="AE119" s="122"/>
      <c r="AF119" s="122"/>
      <c r="AG119" s="122" t="s">
        <v>124</v>
      </c>
      <c r="AH119" s="122">
        <v>0</v>
      </c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</row>
    <row r="120" spans="1:60" outlineLevel="1" x14ac:dyDescent="0.2">
      <c r="A120" s="125"/>
      <c r="B120" s="126"/>
      <c r="C120" s="153" t="s">
        <v>179</v>
      </c>
      <c r="D120" s="128"/>
      <c r="E120" s="129">
        <v>-7.8</v>
      </c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2"/>
      <c r="Z120" s="122"/>
      <c r="AA120" s="122"/>
      <c r="AB120" s="122"/>
      <c r="AC120" s="122"/>
      <c r="AD120" s="122"/>
      <c r="AE120" s="122"/>
      <c r="AF120" s="122"/>
      <c r="AG120" s="122" t="s">
        <v>124</v>
      </c>
      <c r="AH120" s="122">
        <v>0</v>
      </c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</row>
    <row r="121" spans="1:60" outlineLevel="1" x14ac:dyDescent="0.2">
      <c r="A121" s="125"/>
      <c r="B121" s="126"/>
      <c r="C121" s="153" t="s">
        <v>180</v>
      </c>
      <c r="D121" s="128"/>
      <c r="E121" s="129">
        <v>43.2</v>
      </c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2"/>
      <c r="Z121" s="122"/>
      <c r="AA121" s="122"/>
      <c r="AB121" s="122"/>
      <c r="AC121" s="122"/>
      <c r="AD121" s="122"/>
      <c r="AE121" s="122"/>
      <c r="AF121" s="122"/>
      <c r="AG121" s="122" t="s">
        <v>124</v>
      </c>
      <c r="AH121" s="122">
        <v>0</v>
      </c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</row>
    <row r="122" spans="1:60" outlineLevel="1" x14ac:dyDescent="0.2">
      <c r="A122" s="125"/>
      <c r="B122" s="126"/>
      <c r="C122" s="153" t="s">
        <v>181</v>
      </c>
      <c r="D122" s="128"/>
      <c r="E122" s="129">
        <v>-2.25</v>
      </c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2"/>
      <c r="Z122" s="122"/>
      <c r="AA122" s="122"/>
      <c r="AB122" s="122"/>
      <c r="AC122" s="122"/>
      <c r="AD122" s="122"/>
      <c r="AE122" s="122"/>
      <c r="AF122" s="122"/>
      <c r="AG122" s="122" t="s">
        <v>124</v>
      </c>
      <c r="AH122" s="122">
        <v>0</v>
      </c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</row>
    <row r="123" spans="1:60" outlineLevel="1" x14ac:dyDescent="0.2">
      <c r="A123" s="125"/>
      <c r="B123" s="126"/>
      <c r="C123" s="153" t="s">
        <v>176</v>
      </c>
      <c r="D123" s="128"/>
      <c r="E123" s="129">
        <v>-1.5760000000000001</v>
      </c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2"/>
      <c r="Z123" s="122"/>
      <c r="AA123" s="122"/>
      <c r="AB123" s="122"/>
      <c r="AC123" s="122"/>
      <c r="AD123" s="122"/>
      <c r="AE123" s="122"/>
      <c r="AF123" s="122"/>
      <c r="AG123" s="122" t="s">
        <v>124</v>
      </c>
      <c r="AH123" s="122">
        <v>0</v>
      </c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</row>
    <row r="124" spans="1:60" outlineLevel="1" x14ac:dyDescent="0.2">
      <c r="A124" s="125"/>
      <c r="B124" s="126"/>
      <c r="C124" s="153" t="s">
        <v>182</v>
      </c>
      <c r="D124" s="128"/>
      <c r="E124" s="129">
        <v>3.726</v>
      </c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2"/>
      <c r="Z124" s="122"/>
      <c r="AA124" s="122"/>
      <c r="AB124" s="122"/>
      <c r="AC124" s="122"/>
      <c r="AD124" s="122"/>
      <c r="AE124" s="122"/>
      <c r="AF124" s="122"/>
      <c r="AG124" s="122" t="s">
        <v>124</v>
      </c>
      <c r="AH124" s="122">
        <v>0</v>
      </c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</row>
    <row r="125" spans="1:60" outlineLevel="1" x14ac:dyDescent="0.2">
      <c r="A125" s="139">
        <v>29</v>
      </c>
      <c r="B125" s="140" t="s">
        <v>223</v>
      </c>
      <c r="C125" s="152" t="s">
        <v>224</v>
      </c>
      <c r="D125" s="141" t="s">
        <v>127</v>
      </c>
      <c r="E125" s="142">
        <v>15.28</v>
      </c>
      <c r="F125" s="143">
        <v>0</v>
      </c>
      <c r="G125" s="144">
        <f>ROUND(E125*F125,2)</f>
        <v>0</v>
      </c>
      <c r="H125" s="127">
        <v>0</v>
      </c>
      <c r="I125" s="127">
        <f>ROUND(E125*H125,2)</f>
        <v>0</v>
      </c>
      <c r="J125" s="127">
        <v>254</v>
      </c>
      <c r="K125" s="127">
        <f>ROUND(E125*J125,2)</f>
        <v>3881.12</v>
      </c>
      <c r="L125" s="127">
        <v>21</v>
      </c>
      <c r="M125" s="127">
        <f>G125*(1+L125/100)</f>
        <v>0</v>
      </c>
      <c r="N125" s="127">
        <v>0</v>
      </c>
      <c r="O125" s="127">
        <f>ROUND(E125*N125,2)</f>
        <v>0</v>
      </c>
      <c r="P125" s="127">
        <v>6.8000000000000005E-2</v>
      </c>
      <c r="Q125" s="127">
        <f>ROUND(E125*P125,2)</f>
        <v>1.04</v>
      </c>
      <c r="R125" s="127"/>
      <c r="S125" s="127" t="s">
        <v>120</v>
      </c>
      <c r="T125" s="127" t="s">
        <v>156</v>
      </c>
      <c r="U125" s="127">
        <v>0.69</v>
      </c>
      <c r="V125" s="127">
        <f>ROUND(E125*U125,2)</f>
        <v>10.54</v>
      </c>
      <c r="W125" s="127"/>
      <c r="X125" s="127" t="s">
        <v>121</v>
      </c>
      <c r="Y125" s="122"/>
      <c r="Z125" s="122"/>
      <c r="AA125" s="122"/>
      <c r="AB125" s="122"/>
      <c r="AC125" s="122"/>
      <c r="AD125" s="122"/>
      <c r="AE125" s="122"/>
      <c r="AF125" s="122"/>
      <c r="AG125" s="122" t="s">
        <v>122</v>
      </c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</row>
    <row r="126" spans="1:60" outlineLevel="1" x14ac:dyDescent="0.2">
      <c r="A126" s="125"/>
      <c r="B126" s="126"/>
      <c r="C126" s="153" t="s">
        <v>128</v>
      </c>
      <c r="D126" s="128"/>
      <c r="E126" s="129">
        <v>14.76</v>
      </c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2"/>
      <c r="Z126" s="122"/>
      <c r="AA126" s="122"/>
      <c r="AB126" s="122"/>
      <c r="AC126" s="122"/>
      <c r="AD126" s="122"/>
      <c r="AE126" s="122"/>
      <c r="AF126" s="122"/>
      <c r="AG126" s="122" t="s">
        <v>124</v>
      </c>
      <c r="AH126" s="122">
        <v>0</v>
      </c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</row>
    <row r="127" spans="1:60" outlineLevel="1" x14ac:dyDescent="0.2">
      <c r="A127" s="125"/>
      <c r="B127" s="126"/>
      <c r="C127" s="153" t="s">
        <v>129</v>
      </c>
      <c r="D127" s="128"/>
      <c r="E127" s="129">
        <v>-1.08</v>
      </c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2"/>
      <c r="Z127" s="122"/>
      <c r="AA127" s="122"/>
      <c r="AB127" s="122"/>
      <c r="AC127" s="122"/>
      <c r="AD127" s="122"/>
      <c r="AE127" s="122"/>
      <c r="AF127" s="122"/>
      <c r="AG127" s="122" t="s">
        <v>124</v>
      </c>
      <c r="AH127" s="122">
        <v>0</v>
      </c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</row>
    <row r="128" spans="1:60" outlineLevel="1" x14ac:dyDescent="0.2">
      <c r="A128" s="125"/>
      <c r="B128" s="126"/>
      <c r="C128" s="153" t="s">
        <v>130</v>
      </c>
      <c r="D128" s="128"/>
      <c r="E128" s="129">
        <v>-1.62</v>
      </c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2"/>
      <c r="Z128" s="122"/>
      <c r="AA128" s="122"/>
      <c r="AB128" s="122"/>
      <c r="AC128" s="122"/>
      <c r="AD128" s="122"/>
      <c r="AE128" s="122"/>
      <c r="AF128" s="122"/>
      <c r="AG128" s="122" t="s">
        <v>124</v>
      </c>
      <c r="AH128" s="122">
        <v>0</v>
      </c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</row>
    <row r="129" spans="1:60" outlineLevel="1" x14ac:dyDescent="0.2">
      <c r="A129" s="125"/>
      <c r="B129" s="126"/>
      <c r="C129" s="153" t="s">
        <v>131</v>
      </c>
      <c r="D129" s="128"/>
      <c r="E129" s="129">
        <v>3.22</v>
      </c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2"/>
      <c r="Z129" s="122"/>
      <c r="AA129" s="122"/>
      <c r="AB129" s="122"/>
      <c r="AC129" s="122"/>
      <c r="AD129" s="122"/>
      <c r="AE129" s="122"/>
      <c r="AF129" s="122"/>
      <c r="AG129" s="122" t="s">
        <v>124</v>
      </c>
      <c r="AH129" s="122">
        <v>0</v>
      </c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</row>
    <row r="130" spans="1:60" ht="22.5" outlineLevel="1" x14ac:dyDescent="0.2">
      <c r="A130" s="145">
        <v>30</v>
      </c>
      <c r="B130" s="146" t="s">
        <v>225</v>
      </c>
      <c r="C130" s="154" t="s">
        <v>226</v>
      </c>
      <c r="D130" s="147" t="s">
        <v>134</v>
      </c>
      <c r="E130" s="148">
        <v>5</v>
      </c>
      <c r="F130" s="149">
        <v>0</v>
      </c>
      <c r="G130" s="150">
        <f>ROUND(E130*F130,2)</f>
        <v>0</v>
      </c>
      <c r="H130" s="127">
        <v>4.2300000000000004</v>
      </c>
      <c r="I130" s="127">
        <f>ROUND(E130*H130,2)</f>
        <v>21.15</v>
      </c>
      <c r="J130" s="127">
        <v>193.77</v>
      </c>
      <c r="K130" s="127">
        <f>ROUND(E130*J130,2)</f>
        <v>968.85</v>
      </c>
      <c r="L130" s="127">
        <v>21</v>
      </c>
      <c r="M130" s="127">
        <f>G130*(1+L130/100)</f>
        <v>0</v>
      </c>
      <c r="N130" s="127">
        <v>3.6700000000000001E-3</v>
      </c>
      <c r="O130" s="127">
        <f>ROUND(E130*N130,2)</f>
        <v>0.02</v>
      </c>
      <c r="P130" s="127">
        <v>0</v>
      </c>
      <c r="Q130" s="127">
        <f>ROUND(E130*P130,2)</f>
        <v>0</v>
      </c>
      <c r="R130" s="127"/>
      <c r="S130" s="127" t="s">
        <v>120</v>
      </c>
      <c r="T130" s="127" t="s">
        <v>120</v>
      </c>
      <c r="U130" s="127">
        <v>0.433</v>
      </c>
      <c r="V130" s="127">
        <f>ROUND(E130*U130,2)</f>
        <v>2.17</v>
      </c>
      <c r="W130" s="127"/>
      <c r="X130" s="127" t="s">
        <v>121</v>
      </c>
      <c r="Y130" s="122"/>
      <c r="Z130" s="122"/>
      <c r="AA130" s="122"/>
      <c r="AB130" s="122"/>
      <c r="AC130" s="122"/>
      <c r="AD130" s="122"/>
      <c r="AE130" s="122"/>
      <c r="AF130" s="122"/>
      <c r="AG130" s="122" t="s">
        <v>122</v>
      </c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</row>
    <row r="131" spans="1:60" x14ac:dyDescent="0.2">
      <c r="A131" s="133" t="s">
        <v>115</v>
      </c>
      <c r="B131" s="134" t="s">
        <v>59</v>
      </c>
      <c r="C131" s="151" t="s">
        <v>60</v>
      </c>
      <c r="D131" s="135"/>
      <c r="E131" s="136"/>
      <c r="F131" s="137"/>
      <c r="G131" s="138">
        <f>SUMIF(AG132:AG132,"&lt;&gt;NOR",G132:G132)</f>
        <v>0</v>
      </c>
      <c r="H131" s="132"/>
      <c r="I131" s="132">
        <f>SUM(I132:I132)</f>
        <v>0</v>
      </c>
      <c r="J131" s="132"/>
      <c r="K131" s="132">
        <f>SUM(K132:K132)</f>
        <v>2155.37</v>
      </c>
      <c r="L131" s="132"/>
      <c r="M131" s="132">
        <f>SUM(M132:M132)</f>
        <v>0</v>
      </c>
      <c r="N131" s="132"/>
      <c r="O131" s="132">
        <f>SUM(O132:O132)</f>
        <v>0</v>
      </c>
      <c r="P131" s="132"/>
      <c r="Q131" s="132">
        <f>SUM(Q132:Q132)</f>
        <v>0</v>
      </c>
      <c r="R131" s="132"/>
      <c r="S131" s="132"/>
      <c r="T131" s="132"/>
      <c r="U131" s="132"/>
      <c r="V131" s="132">
        <f>SUM(V132:V132)</f>
        <v>4.92</v>
      </c>
      <c r="W131" s="132"/>
      <c r="X131" s="132"/>
      <c r="AG131" t="s">
        <v>116</v>
      </c>
    </row>
    <row r="132" spans="1:60" outlineLevel="1" x14ac:dyDescent="0.2">
      <c r="A132" s="145">
        <v>31</v>
      </c>
      <c r="B132" s="146" t="s">
        <v>227</v>
      </c>
      <c r="C132" s="154" t="s">
        <v>228</v>
      </c>
      <c r="D132" s="147" t="s">
        <v>119</v>
      </c>
      <c r="E132" s="148">
        <v>1.90741</v>
      </c>
      <c r="F132" s="149">
        <v>0</v>
      </c>
      <c r="G132" s="150">
        <f>ROUND(E132*F132,2)</f>
        <v>0</v>
      </c>
      <c r="H132" s="127">
        <v>0</v>
      </c>
      <c r="I132" s="127">
        <f>ROUND(E132*H132,2)</f>
        <v>0</v>
      </c>
      <c r="J132" s="127">
        <v>1130</v>
      </c>
      <c r="K132" s="127">
        <f>ROUND(E132*J132,2)</f>
        <v>2155.37</v>
      </c>
      <c r="L132" s="127">
        <v>21</v>
      </c>
      <c r="M132" s="127">
        <f>G132*(1+L132/100)</f>
        <v>0</v>
      </c>
      <c r="N132" s="127">
        <v>0</v>
      </c>
      <c r="O132" s="127">
        <f>ROUND(E132*N132,2)</f>
        <v>0</v>
      </c>
      <c r="P132" s="127">
        <v>0</v>
      </c>
      <c r="Q132" s="127">
        <f>ROUND(E132*P132,2)</f>
        <v>0</v>
      </c>
      <c r="R132" s="127"/>
      <c r="S132" s="127" t="s">
        <v>120</v>
      </c>
      <c r="T132" s="127" t="s">
        <v>156</v>
      </c>
      <c r="U132" s="127">
        <v>2.577</v>
      </c>
      <c r="V132" s="127">
        <f>ROUND(E132*U132,2)</f>
        <v>4.92</v>
      </c>
      <c r="W132" s="127"/>
      <c r="X132" s="127" t="s">
        <v>229</v>
      </c>
      <c r="Y132" s="122"/>
      <c r="Z132" s="122"/>
      <c r="AA132" s="122"/>
      <c r="AB132" s="122"/>
      <c r="AC132" s="122"/>
      <c r="AD132" s="122"/>
      <c r="AE132" s="122"/>
      <c r="AF132" s="122"/>
      <c r="AG132" s="122" t="s">
        <v>230</v>
      </c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</row>
    <row r="133" spans="1:60" x14ac:dyDescent="0.2">
      <c r="A133" s="133" t="s">
        <v>115</v>
      </c>
      <c r="B133" s="134" t="s">
        <v>61</v>
      </c>
      <c r="C133" s="151" t="s">
        <v>62</v>
      </c>
      <c r="D133" s="135"/>
      <c r="E133" s="136"/>
      <c r="F133" s="137"/>
      <c r="G133" s="138">
        <f>SUMIF(AG134:AG142,"&lt;&gt;NOR",G134:G142)</f>
        <v>0</v>
      </c>
      <c r="H133" s="132"/>
      <c r="I133" s="132">
        <f>SUM(I134:I142)</f>
        <v>5111.5700000000006</v>
      </c>
      <c r="J133" s="132"/>
      <c r="K133" s="132">
        <f>SUM(K134:K142)</f>
        <v>3062.61</v>
      </c>
      <c r="L133" s="132"/>
      <c r="M133" s="132">
        <f>SUM(M134:M142)</f>
        <v>0</v>
      </c>
      <c r="N133" s="132"/>
      <c r="O133" s="132">
        <f>SUM(O134:O142)</f>
        <v>0.04</v>
      </c>
      <c r="P133" s="132"/>
      <c r="Q133" s="132">
        <f>SUM(Q134:Q142)</f>
        <v>0</v>
      </c>
      <c r="R133" s="132"/>
      <c r="S133" s="132"/>
      <c r="T133" s="132"/>
      <c r="U133" s="132"/>
      <c r="V133" s="132">
        <f>SUM(V134:V142)</f>
        <v>5.64</v>
      </c>
      <c r="W133" s="132"/>
      <c r="X133" s="132"/>
      <c r="AG133" t="s">
        <v>116</v>
      </c>
    </row>
    <row r="134" spans="1:60" outlineLevel="1" x14ac:dyDescent="0.2">
      <c r="A134" s="139">
        <v>32</v>
      </c>
      <c r="B134" s="140" t="s">
        <v>231</v>
      </c>
      <c r="C134" s="152" t="s">
        <v>232</v>
      </c>
      <c r="D134" s="141" t="s">
        <v>127</v>
      </c>
      <c r="E134" s="142">
        <v>9.92</v>
      </c>
      <c r="F134" s="143">
        <v>0</v>
      </c>
      <c r="G134" s="144">
        <f>ROUND(E134*F134,2)</f>
        <v>0</v>
      </c>
      <c r="H134" s="127">
        <v>302.12</v>
      </c>
      <c r="I134" s="127">
        <f>ROUND(E134*H134,2)</f>
        <v>2997.03</v>
      </c>
      <c r="J134" s="127">
        <v>187.38</v>
      </c>
      <c r="K134" s="127">
        <f>ROUND(E134*J134,2)</f>
        <v>1858.81</v>
      </c>
      <c r="L134" s="127">
        <v>21</v>
      </c>
      <c r="M134" s="127">
        <f>G134*(1+L134/100)</f>
        <v>0</v>
      </c>
      <c r="N134" s="127">
        <v>3.6800000000000001E-3</v>
      </c>
      <c r="O134" s="127">
        <f>ROUND(E134*N134,2)</f>
        <v>0.04</v>
      </c>
      <c r="P134" s="127">
        <v>0</v>
      </c>
      <c r="Q134" s="127">
        <f>ROUND(E134*P134,2)</f>
        <v>0</v>
      </c>
      <c r="R134" s="127"/>
      <c r="S134" s="127" t="s">
        <v>120</v>
      </c>
      <c r="T134" s="127" t="s">
        <v>156</v>
      </c>
      <c r="U134" s="127">
        <v>0.38500000000000001</v>
      </c>
      <c r="V134" s="127">
        <f>ROUND(E134*U134,2)</f>
        <v>3.82</v>
      </c>
      <c r="W134" s="127"/>
      <c r="X134" s="127" t="s">
        <v>121</v>
      </c>
      <c r="Y134" s="122"/>
      <c r="Z134" s="122"/>
      <c r="AA134" s="122"/>
      <c r="AB134" s="122"/>
      <c r="AC134" s="122"/>
      <c r="AD134" s="122"/>
      <c r="AE134" s="122"/>
      <c r="AF134" s="122"/>
      <c r="AG134" s="122" t="s">
        <v>122</v>
      </c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</row>
    <row r="135" spans="1:60" outlineLevel="1" x14ac:dyDescent="0.2">
      <c r="A135" s="125"/>
      <c r="B135" s="126"/>
      <c r="C135" s="153" t="s">
        <v>167</v>
      </c>
      <c r="D135" s="128"/>
      <c r="E135" s="129">
        <v>4.1399999999999997</v>
      </c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2"/>
      <c r="Z135" s="122"/>
      <c r="AA135" s="122"/>
      <c r="AB135" s="122"/>
      <c r="AC135" s="122"/>
      <c r="AD135" s="122"/>
      <c r="AE135" s="122"/>
      <c r="AF135" s="122"/>
      <c r="AG135" s="122" t="s">
        <v>124</v>
      </c>
      <c r="AH135" s="122">
        <v>0</v>
      </c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</row>
    <row r="136" spans="1:60" outlineLevel="1" x14ac:dyDescent="0.2">
      <c r="A136" s="125"/>
      <c r="B136" s="126"/>
      <c r="C136" s="153" t="s">
        <v>233</v>
      </c>
      <c r="D136" s="128"/>
      <c r="E136" s="129">
        <v>0.74</v>
      </c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2"/>
      <c r="Z136" s="122"/>
      <c r="AA136" s="122"/>
      <c r="AB136" s="122"/>
      <c r="AC136" s="122"/>
      <c r="AD136" s="122"/>
      <c r="AE136" s="122"/>
      <c r="AF136" s="122"/>
      <c r="AG136" s="122" t="s">
        <v>124</v>
      </c>
      <c r="AH136" s="122">
        <v>0</v>
      </c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</row>
    <row r="137" spans="1:60" outlineLevel="1" x14ac:dyDescent="0.2">
      <c r="A137" s="125"/>
      <c r="B137" s="126"/>
      <c r="C137" s="153" t="s">
        <v>234</v>
      </c>
      <c r="D137" s="128"/>
      <c r="E137" s="129">
        <v>5.04</v>
      </c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2"/>
      <c r="Z137" s="122"/>
      <c r="AA137" s="122"/>
      <c r="AB137" s="122"/>
      <c r="AC137" s="122"/>
      <c r="AD137" s="122"/>
      <c r="AE137" s="122"/>
      <c r="AF137" s="122"/>
      <c r="AG137" s="122" t="s">
        <v>124</v>
      </c>
      <c r="AH137" s="122">
        <v>0</v>
      </c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</row>
    <row r="138" spans="1:60" outlineLevel="1" x14ac:dyDescent="0.2">
      <c r="A138" s="139">
        <v>33</v>
      </c>
      <c r="B138" s="140" t="s">
        <v>235</v>
      </c>
      <c r="C138" s="152" t="s">
        <v>236</v>
      </c>
      <c r="D138" s="141" t="s">
        <v>141</v>
      </c>
      <c r="E138" s="142">
        <v>11.6</v>
      </c>
      <c r="F138" s="143">
        <v>0</v>
      </c>
      <c r="G138" s="144">
        <f>ROUND(E138*F138,2)</f>
        <v>0</v>
      </c>
      <c r="H138" s="127">
        <v>85.46</v>
      </c>
      <c r="I138" s="127">
        <f>ROUND(E138*H138,2)</f>
        <v>991.34</v>
      </c>
      <c r="J138" s="127">
        <v>53.54</v>
      </c>
      <c r="K138" s="127">
        <f>ROUND(E138*J138,2)</f>
        <v>621.05999999999995</v>
      </c>
      <c r="L138" s="127">
        <v>21</v>
      </c>
      <c r="M138" s="127">
        <f>G138*(1+L138/100)</f>
        <v>0</v>
      </c>
      <c r="N138" s="127">
        <v>3.2000000000000003E-4</v>
      </c>
      <c r="O138" s="127">
        <f>ROUND(E138*N138,2)</f>
        <v>0</v>
      </c>
      <c r="P138" s="127">
        <v>0</v>
      </c>
      <c r="Q138" s="127">
        <f>ROUND(E138*P138,2)</f>
        <v>0</v>
      </c>
      <c r="R138" s="127"/>
      <c r="S138" s="127" t="s">
        <v>120</v>
      </c>
      <c r="T138" s="127" t="s">
        <v>156</v>
      </c>
      <c r="U138" s="127">
        <v>0.11</v>
      </c>
      <c r="V138" s="127">
        <f>ROUND(E138*U138,2)</f>
        <v>1.28</v>
      </c>
      <c r="W138" s="127"/>
      <c r="X138" s="127" t="s">
        <v>121</v>
      </c>
      <c r="Y138" s="122"/>
      <c r="Z138" s="122"/>
      <c r="AA138" s="122"/>
      <c r="AB138" s="122"/>
      <c r="AC138" s="122"/>
      <c r="AD138" s="122"/>
      <c r="AE138" s="122"/>
      <c r="AF138" s="122"/>
      <c r="AG138" s="122" t="s">
        <v>122</v>
      </c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</row>
    <row r="139" spans="1:60" outlineLevel="1" x14ac:dyDescent="0.2">
      <c r="A139" s="125"/>
      <c r="B139" s="126"/>
      <c r="C139" s="153" t="s">
        <v>237</v>
      </c>
      <c r="D139" s="128"/>
      <c r="E139" s="129">
        <v>4.2</v>
      </c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2"/>
      <c r="Z139" s="122"/>
      <c r="AA139" s="122"/>
      <c r="AB139" s="122"/>
      <c r="AC139" s="122"/>
      <c r="AD139" s="122"/>
      <c r="AE139" s="122"/>
      <c r="AF139" s="122"/>
      <c r="AG139" s="122" t="s">
        <v>124</v>
      </c>
      <c r="AH139" s="122">
        <v>0</v>
      </c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</row>
    <row r="140" spans="1:60" outlineLevel="1" x14ac:dyDescent="0.2">
      <c r="A140" s="125"/>
      <c r="B140" s="126"/>
      <c r="C140" s="153" t="s">
        <v>238</v>
      </c>
      <c r="D140" s="128"/>
      <c r="E140" s="129">
        <v>7.4</v>
      </c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2"/>
      <c r="Z140" s="122"/>
      <c r="AA140" s="122"/>
      <c r="AB140" s="122"/>
      <c r="AC140" s="122"/>
      <c r="AD140" s="122"/>
      <c r="AE140" s="122"/>
      <c r="AF140" s="122"/>
      <c r="AG140" s="122" t="s">
        <v>124</v>
      </c>
      <c r="AH140" s="122">
        <v>0</v>
      </c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</row>
    <row r="141" spans="1:60" outlineLevel="1" x14ac:dyDescent="0.2">
      <c r="A141" s="145">
        <v>34</v>
      </c>
      <c r="B141" s="146" t="s">
        <v>239</v>
      </c>
      <c r="C141" s="154" t="s">
        <v>240</v>
      </c>
      <c r="D141" s="147" t="s">
        <v>134</v>
      </c>
      <c r="E141" s="148">
        <v>8</v>
      </c>
      <c r="F141" s="149">
        <v>0</v>
      </c>
      <c r="G141" s="150">
        <f>ROUND(E141*F141,2)</f>
        <v>0</v>
      </c>
      <c r="H141" s="127">
        <v>140.4</v>
      </c>
      <c r="I141" s="127">
        <f>ROUND(E141*H141,2)</f>
        <v>1123.2</v>
      </c>
      <c r="J141" s="127">
        <v>32.6</v>
      </c>
      <c r="K141" s="127">
        <f>ROUND(E141*J141,2)</f>
        <v>260.8</v>
      </c>
      <c r="L141" s="127">
        <v>21</v>
      </c>
      <c r="M141" s="127">
        <f>G141*(1+L141/100)</f>
        <v>0</v>
      </c>
      <c r="N141" s="127">
        <v>4.2999999999999999E-4</v>
      </c>
      <c r="O141" s="127">
        <f>ROUND(E141*N141,2)</f>
        <v>0</v>
      </c>
      <c r="P141" s="127">
        <v>0</v>
      </c>
      <c r="Q141" s="127">
        <f>ROUND(E141*P141,2)</f>
        <v>0</v>
      </c>
      <c r="R141" s="127"/>
      <c r="S141" s="127" t="s">
        <v>120</v>
      </c>
      <c r="T141" s="127" t="s">
        <v>156</v>
      </c>
      <c r="U141" s="127">
        <v>6.7000000000000004E-2</v>
      </c>
      <c r="V141" s="127">
        <f>ROUND(E141*U141,2)</f>
        <v>0.54</v>
      </c>
      <c r="W141" s="127"/>
      <c r="X141" s="127" t="s">
        <v>121</v>
      </c>
      <c r="Y141" s="122"/>
      <c r="Z141" s="122"/>
      <c r="AA141" s="122"/>
      <c r="AB141" s="122"/>
      <c r="AC141" s="122"/>
      <c r="AD141" s="122"/>
      <c r="AE141" s="122"/>
      <c r="AF141" s="122"/>
      <c r="AG141" s="122" t="s">
        <v>122</v>
      </c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</row>
    <row r="142" spans="1:60" outlineLevel="1" x14ac:dyDescent="0.2">
      <c r="A142" s="145">
        <v>35</v>
      </c>
      <c r="B142" s="146" t="s">
        <v>241</v>
      </c>
      <c r="C142" s="154" t="s">
        <v>242</v>
      </c>
      <c r="D142" s="147" t="s">
        <v>0</v>
      </c>
      <c r="E142" s="148">
        <v>78.522400000000005</v>
      </c>
      <c r="F142" s="149">
        <v>0</v>
      </c>
      <c r="G142" s="150">
        <f>ROUND(E142*F142,2)</f>
        <v>0</v>
      </c>
      <c r="H142" s="127">
        <v>0</v>
      </c>
      <c r="I142" s="127">
        <f>ROUND(E142*H142,2)</f>
        <v>0</v>
      </c>
      <c r="J142" s="127">
        <v>4.0999999999999996</v>
      </c>
      <c r="K142" s="127">
        <f>ROUND(E142*J142,2)</f>
        <v>321.94</v>
      </c>
      <c r="L142" s="127">
        <v>21</v>
      </c>
      <c r="M142" s="127">
        <f>G142*(1+L142/100)</f>
        <v>0</v>
      </c>
      <c r="N142" s="127">
        <v>0</v>
      </c>
      <c r="O142" s="127">
        <f>ROUND(E142*N142,2)</f>
        <v>0</v>
      </c>
      <c r="P142" s="127">
        <v>0</v>
      </c>
      <c r="Q142" s="127">
        <f>ROUND(E142*P142,2)</f>
        <v>0</v>
      </c>
      <c r="R142" s="127"/>
      <c r="S142" s="127" t="s">
        <v>120</v>
      </c>
      <c r="T142" s="127" t="s">
        <v>156</v>
      </c>
      <c r="U142" s="127">
        <v>0</v>
      </c>
      <c r="V142" s="127">
        <f>ROUND(E142*U142,2)</f>
        <v>0</v>
      </c>
      <c r="W142" s="127"/>
      <c r="X142" s="127" t="s">
        <v>229</v>
      </c>
      <c r="Y142" s="122"/>
      <c r="Z142" s="122"/>
      <c r="AA142" s="122"/>
      <c r="AB142" s="122"/>
      <c r="AC142" s="122"/>
      <c r="AD142" s="122"/>
      <c r="AE142" s="122"/>
      <c r="AF142" s="122"/>
      <c r="AG142" s="122" t="s">
        <v>230</v>
      </c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</row>
    <row r="143" spans="1:60" x14ac:dyDescent="0.2">
      <c r="A143" s="133" t="s">
        <v>115</v>
      </c>
      <c r="B143" s="134" t="s">
        <v>63</v>
      </c>
      <c r="C143" s="151" t="s">
        <v>64</v>
      </c>
      <c r="D143" s="135"/>
      <c r="E143" s="136"/>
      <c r="F143" s="137"/>
      <c r="G143" s="138">
        <f>SUMIF(AG144:AG144,"&lt;&gt;NOR",G144:G144)</f>
        <v>0</v>
      </c>
      <c r="H143" s="132"/>
      <c r="I143" s="132">
        <f>SUM(I144:I144)</f>
        <v>0</v>
      </c>
      <c r="J143" s="132"/>
      <c r="K143" s="132">
        <f>SUM(K144:K144)</f>
        <v>3000</v>
      </c>
      <c r="L143" s="132"/>
      <c r="M143" s="132">
        <f>SUM(M144:M144)</f>
        <v>0</v>
      </c>
      <c r="N143" s="132"/>
      <c r="O143" s="132">
        <f>SUM(O144:O144)</f>
        <v>0</v>
      </c>
      <c r="P143" s="132"/>
      <c r="Q143" s="132">
        <f>SUM(Q144:Q144)</f>
        <v>0</v>
      </c>
      <c r="R143" s="132"/>
      <c r="S143" s="132"/>
      <c r="T143" s="132"/>
      <c r="U143" s="132"/>
      <c r="V143" s="132">
        <f>SUM(V144:V144)</f>
        <v>0.16</v>
      </c>
      <c r="W143" s="132"/>
      <c r="X143" s="132"/>
      <c r="AG143" t="s">
        <v>116</v>
      </c>
    </row>
    <row r="144" spans="1:60" ht="22.5" outlineLevel="1" x14ac:dyDescent="0.2">
      <c r="A144" s="145">
        <v>36</v>
      </c>
      <c r="B144" s="146" t="s">
        <v>243</v>
      </c>
      <c r="C144" s="154" t="s">
        <v>244</v>
      </c>
      <c r="D144" s="147" t="s">
        <v>245</v>
      </c>
      <c r="E144" s="148">
        <v>1</v>
      </c>
      <c r="F144" s="149">
        <v>0</v>
      </c>
      <c r="G144" s="150">
        <f>ROUND(E144*F144,2)</f>
        <v>0</v>
      </c>
      <c r="H144" s="127">
        <v>0</v>
      </c>
      <c r="I144" s="127">
        <f>ROUND(E144*H144,2)</f>
        <v>0</v>
      </c>
      <c r="J144" s="127">
        <v>3000</v>
      </c>
      <c r="K144" s="127">
        <f>ROUND(E144*J144,2)</f>
        <v>3000</v>
      </c>
      <c r="L144" s="127">
        <v>21</v>
      </c>
      <c r="M144" s="127">
        <f>G144*(1+L144/100)</f>
        <v>0</v>
      </c>
      <c r="N144" s="127">
        <v>0</v>
      </c>
      <c r="O144" s="127">
        <f>ROUND(E144*N144,2)</f>
        <v>0</v>
      </c>
      <c r="P144" s="127">
        <v>0</v>
      </c>
      <c r="Q144" s="127">
        <f>ROUND(E144*P144,2)</f>
        <v>0</v>
      </c>
      <c r="R144" s="127"/>
      <c r="S144" s="127" t="s">
        <v>147</v>
      </c>
      <c r="T144" s="127" t="s">
        <v>148</v>
      </c>
      <c r="U144" s="127">
        <v>0.157</v>
      </c>
      <c r="V144" s="127">
        <f>ROUND(E144*U144,2)</f>
        <v>0.16</v>
      </c>
      <c r="W144" s="127"/>
      <c r="X144" s="127" t="s">
        <v>121</v>
      </c>
      <c r="Y144" s="122"/>
      <c r="Z144" s="122"/>
      <c r="AA144" s="122"/>
      <c r="AB144" s="122"/>
      <c r="AC144" s="122"/>
      <c r="AD144" s="122"/>
      <c r="AE144" s="122"/>
      <c r="AF144" s="122"/>
      <c r="AG144" s="122" t="s">
        <v>122</v>
      </c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</row>
    <row r="145" spans="1:60" x14ac:dyDescent="0.2">
      <c r="A145" s="133" t="s">
        <v>115</v>
      </c>
      <c r="B145" s="134" t="s">
        <v>65</v>
      </c>
      <c r="C145" s="151" t="s">
        <v>66</v>
      </c>
      <c r="D145" s="135"/>
      <c r="E145" s="136"/>
      <c r="F145" s="137"/>
      <c r="G145" s="138">
        <f>SUMIF(AG146:AG154,"&lt;&gt;NOR",G146:G154)</f>
        <v>0</v>
      </c>
      <c r="H145" s="132"/>
      <c r="I145" s="132">
        <f>SUM(I146:I154)</f>
        <v>660.08999999999992</v>
      </c>
      <c r="J145" s="132"/>
      <c r="K145" s="132">
        <f>SUM(K146:K154)</f>
        <v>4748.8600000000006</v>
      </c>
      <c r="L145" s="132"/>
      <c r="M145" s="132">
        <f>SUM(M146:M154)</f>
        <v>0</v>
      </c>
      <c r="N145" s="132"/>
      <c r="O145" s="132">
        <f>SUM(O146:O154)</f>
        <v>0</v>
      </c>
      <c r="P145" s="132"/>
      <c r="Q145" s="132">
        <f>SUM(Q146:Q154)</f>
        <v>0</v>
      </c>
      <c r="R145" s="132"/>
      <c r="S145" s="132"/>
      <c r="T145" s="132"/>
      <c r="U145" s="132"/>
      <c r="V145" s="132">
        <f>SUM(V146:V154)</f>
        <v>2.8800000000000003</v>
      </c>
      <c r="W145" s="132"/>
      <c r="X145" s="132"/>
      <c r="AG145" t="s">
        <v>116</v>
      </c>
    </row>
    <row r="146" spans="1:60" outlineLevel="1" x14ac:dyDescent="0.2">
      <c r="A146" s="145">
        <v>37</v>
      </c>
      <c r="B146" s="146" t="s">
        <v>246</v>
      </c>
      <c r="C146" s="154" t="s">
        <v>247</v>
      </c>
      <c r="D146" s="147" t="s">
        <v>141</v>
      </c>
      <c r="E146" s="148">
        <v>1.5</v>
      </c>
      <c r="F146" s="149">
        <v>0</v>
      </c>
      <c r="G146" s="150">
        <f t="shared" ref="G146:G154" si="0">ROUND(E146*F146,2)</f>
        <v>0</v>
      </c>
      <c r="H146" s="127">
        <v>101.76</v>
      </c>
      <c r="I146" s="127">
        <f t="shared" ref="I146:I154" si="1">ROUND(E146*H146,2)</f>
        <v>152.63999999999999</v>
      </c>
      <c r="J146" s="127">
        <v>155.74</v>
      </c>
      <c r="K146" s="127">
        <f t="shared" ref="K146:K154" si="2">ROUND(E146*J146,2)</f>
        <v>233.61</v>
      </c>
      <c r="L146" s="127">
        <v>21</v>
      </c>
      <c r="M146" s="127">
        <f t="shared" ref="M146:M154" si="3">G146*(1+L146/100)</f>
        <v>0</v>
      </c>
      <c r="N146" s="127">
        <v>3.4000000000000002E-4</v>
      </c>
      <c r="O146" s="127">
        <f t="shared" ref="O146:O154" si="4">ROUND(E146*N146,2)</f>
        <v>0</v>
      </c>
      <c r="P146" s="127">
        <v>0</v>
      </c>
      <c r="Q146" s="127">
        <f t="shared" ref="Q146:Q154" si="5">ROUND(E146*P146,2)</f>
        <v>0</v>
      </c>
      <c r="R146" s="127"/>
      <c r="S146" s="127" t="s">
        <v>120</v>
      </c>
      <c r="T146" s="127" t="s">
        <v>156</v>
      </c>
      <c r="U146" s="127">
        <v>0.32</v>
      </c>
      <c r="V146" s="127">
        <f t="shared" ref="V146:V154" si="6">ROUND(E146*U146,2)</f>
        <v>0.48</v>
      </c>
      <c r="W146" s="127"/>
      <c r="X146" s="127" t="s">
        <v>121</v>
      </c>
      <c r="Y146" s="122"/>
      <c r="Z146" s="122"/>
      <c r="AA146" s="122"/>
      <c r="AB146" s="122"/>
      <c r="AC146" s="122"/>
      <c r="AD146" s="122"/>
      <c r="AE146" s="122"/>
      <c r="AF146" s="122"/>
      <c r="AG146" s="122" t="s">
        <v>122</v>
      </c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</row>
    <row r="147" spans="1:60" outlineLevel="1" x14ac:dyDescent="0.2">
      <c r="A147" s="145">
        <v>38</v>
      </c>
      <c r="B147" s="146" t="s">
        <v>248</v>
      </c>
      <c r="C147" s="154" t="s">
        <v>249</v>
      </c>
      <c r="D147" s="147" t="s">
        <v>141</v>
      </c>
      <c r="E147" s="148">
        <v>3</v>
      </c>
      <c r="F147" s="149">
        <v>0</v>
      </c>
      <c r="G147" s="150">
        <f t="shared" si="0"/>
        <v>0</v>
      </c>
      <c r="H147" s="127">
        <v>168.13</v>
      </c>
      <c r="I147" s="127">
        <f t="shared" si="1"/>
        <v>504.39</v>
      </c>
      <c r="J147" s="127">
        <v>256.87</v>
      </c>
      <c r="K147" s="127">
        <f t="shared" si="2"/>
        <v>770.61</v>
      </c>
      <c r="L147" s="127">
        <v>21</v>
      </c>
      <c r="M147" s="127">
        <f t="shared" si="3"/>
        <v>0</v>
      </c>
      <c r="N147" s="127">
        <v>5.1999999999999995E-4</v>
      </c>
      <c r="O147" s="127">
        <f t="shared" si="4"/>
        <v>0</v>
      </c>
      <c r="P147" s="127">
        <v>0</v>
      </c>
      <c r="Q147" s="127">
        <f t="shared" si="5"/>
        <v>0</v>
      </c>
      <c r="R147" s="127"/>
      <c r="S147" s="127" t="s">
        <v>120</v>
      </c>
      <c r="T147" s="127" t="s">
        <v>156</v>
      </c>
      <c r="U147" s="127">
        <v>0.52900000000000003</v>
      </c>
      <c r="V147" s="127">
        <f t="shared" si="6"/>
        <v>1.59</v>
      </c>
      <c r="W147" s="127"/>
      <c r="X147" s="127" t="s">
        <v>121</v>
      </c>
      <c r="Y147" s="122"/>
      <c r="Z147" s="122"/>
      <c r="AA147" s="122"/>
      <c r="AB147" s="122"/>
      <c r="AC147" s="122"/>
      <c r="AD147" s="122"/>
      <c r="AE147" s="122"/>
      <c r="AF147" s="122"/>
      <c r="AG147" s="122" t="s">
        <v>122</v>
      </c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</row>
    <row r="148" spans="1:60" outlineLevel="1" x14ac:dyDescent="0.2">
      <c r="A148" s="145">
        <v>39</v>
      </c>
      <c r="B148" s="146" t="s">
        <v>250</v>
      </c>
      <c r="C148" s="154" t="s">
        <v>251</v>
      </c>
      <c r="D148" s="147" t="s">
        <v>134</v>
      </c>
      <c r="E148" s="148">
        <v>1</v>
      </c>
      <c r="F148" s="149">
        <v>0</v>
      </c>
      <c r="G148" s="150">
        <f t="shared" si="0"/>
        <v>0</v>
      </c>
      <c r="H148" s="127">
        <v>0</v>
      </c>
      <c r="I148" s="127">
        <f t="shared" si="1"/>
        <v>0</v>
      </c>
      <c r="J148" s="127">
        <v>79.2</v>
      </c>
      <c r="K148" s="127">
        <f t="shared" si="2"/>
        <v>79.2</v>
      </c>
      <c r="L148" s="127">
        <v>21</v>
      </c>
      <c r="M148" s="127">
        <f t="shared" si="3"/>
        <v>0</v>
      </c>
      <c r="N148" s="127">
        <v>0</v>
      </c>
      <c r="O148" s="127">
        <f t="shared" si="4"/>
        <v>0</v>
      </c>
      <c r="P148" s="127">
        <v>0</v>
      </c>
      <c r="Q148" s="127">
        <f t="shared" si="5"/>
        <v>0</v>
      </c>
      <c r="R148" s="127"/>
      <c r="S148" s="127" t="s">
        <v>120</v>
      </c>
      <c r="T148" s="127" t="s">
        <v>120</v>
      </c>
      <c r="U148" s="127">
        <v>0.157</v>
      </c>
      <c r="V148" s="127">
        <f t="shared" si="6"/>
        <v>0.16</v>
      </c>
      <c r="W148" s="127"/>
      <c r="X148" s="127" t="s">
        <v>121</v>
      </c>
      <c r="Y148" s="122"/>
      <c r="Z148" s="122"/>
      <c r="AA148" s="122"/>
      <c r="AB148" s="122"/>
      <c r="AC148" s="122"/>
      <c r="AD148" s="122"/>
      <c r="AE148" s="122"/>
      <c r="AF148" s="122"/>
      <c r="AG148" s="122" t="s">
        <v>122</v>
      </c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</row>
    <row r="149" spans="1:60" outlineLevel="1" x14ac:dyDescent="0.2">
      <c r="A149" s="145">
        <v>40</v>
      </c>
      <c r="B149" s="146" t="s">
        <v>252</v>
      </c>
      <c r="C149" s="154" t="s">
        <v>253</v>
      </c>
      <c r="D149" s="147" t="s">
        <v>134</v>
      </c>
      <c r="E149" s="148">
        <v>1</v>
      </c>
      <c r="F149" s="149">
        <v>0</v>
      </c>
      <c r="G149" s="150">
        <f t="shared" si="0"/>
        <v>0</v>
      </c>
      <c r="H149" s="127">
        <v>0</v>
      </c>
      <c r="I149" s="127">
        <f t="shared" si="1"/>
        <v>0</v>
      </c>
      <c r="J149" s="127">
        <v>87.7</v>
      </c>
      <c r="K149" s="127">
        <f t="shared" si="2"/>
        <v>87.7</v>
      </c>
      <c r="L149" s="127">
        <v>21</v>
      </c>
      <c r="M149" s="127">
        <f t="shared" si="3"/>
        <v>0</v>
      </c>
      <c r="N149" s="127">
        <v>0</v>
      </c>
      <c r="O149" s="127">
        <f t="shared" si="4"/>
        <v>0</v>
      </c>
      <c r="P149" s="127">
        <v>0</v>
      </c>
      <c r="Q149" s="127">
        <f t="shared" si="5"/>
        <v>0</v>
      </c>
      <c r="R149" s="127"/>
      <c r="S149" s="127" t="s">
        <v>120</v>
      </c>
      <c r="T149" s="127" t="s">
        <v>120</v>
      </c>
      <c r="U149" s="127">
        <v>0.17399999999999999</v>
      </c>
      <c r="V149" s="127">
        <f t="shared" si="6"/>
        <v>0.17</v>
      </c>
      <c r="W149" s="127"/>
      <c r="X149" s="127" t="s">
        <v>121</v>
      </c>
      <c r="Y149" s="122"/>
      <c r="Z149" s="122"/>
      <c r="AA149" s="122"/>
      <c r="AB149" s="122"/>
      <c r="AC149" s="122"/>
      <c r="AD149" s="122"/>
      <c r="AE149" s="122"/>
      <c r="AF149" s="122"/>
      <c r="AG149" s="122" t="s">
        <v>122</v>
      </c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</row>
    <row r="150" spans="1:60" outlineLevel="1" x14ac:dyDescent="0.2">
      <c r="A150" s="145">
        <v>41</v>
      </c>
      <c r="B150" s="146" t="s">
        <v>254</v>
      </c>
      <c r="C150" s="154" t="s">
        <v>255</v>
      </c>
      <c r="D150" s="147" t="s">
        <v>134</v>
      </c>
      <c r="E150" s="148">
        <v>1</v>
      </c>
      <c r="F150" s="149">
        <v>0</v>
      </c>
      <c r="G150" s="150">
        <f t="shared" si="0"/>
        <v>0</v>
      </c>
      <c r="H150" s="127">
        <v>0</v>
      </c>
      <c r="I150" s="127">
        <f t="shared" si="1"/>
        <v>0</v>
      </c>
      <c r="J150" s="127">
        <v>130.5</v>
      </c>
      <c r="K150" s="127">
        <f t="shared" si="2"/>
        <v>130.5</v>
      </c>
      <c r="L150" s="127">
        <v>21</v>
      </c>
      <c r="M150" s="127">
        <f t="shared" si="3"/>
        <v>0</v>
      </c>
      <c r="N150" s="127">
        <v>0</v>
      </c>
      <c r="O150" s="127">
        <f t="shared" si="4"/>
        <v>0</v>
      </c>
      <c r="P150" s="127">
        <v>0</v>
      </c>
      <c r="Q150" s="127">
        <f t="shared" si="5"/>
        <v>0</v>
      </c>
      <c r="R150" s="127"/>
      <c r="S150" s="127" t="s">
        <v>120</v>
      </c>
      <c r="T150" s="127" t="s">
        <v>120</v>
      </c>
      <c r="U150" s="127">
        <v>0.25900000000000001</v>
      </c>
      <c r="V150" s="127">
        <f t="shared" si="6"/>
        <v>0.26</v>
      </c>
      <c r="W150" s="127"/>
      <c r="X150" s="127" t="s">
        <v>121</v>
      </c>
      <c r="Y150" s="122"/>
      <c r="Z150" s="122"/>
      <c r="AA150" s="122"/>
      <c r="AB150" s="122"/>
      <c r="AC150" s="122"/>
      <c r="AD150" s="122"/>
      <c r="AE150" s="122"/>
      <c r="AF150" s="122"/>
      <c r="AG150" s="122" t="s">
        <v>122</v>
      </c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</row>
    <row r="151" spans="1:60" outlineLevel="1" x14ac:dyDescent="0.2">
      <c r="A151" s="145">
        <v>42</v>
      </c>
      <c r="B151" s="146" t="s">
        <v>256</v>
      </c>
      <c r="C151" s="154" t="s">
        <v>257</v>
      </c>
      <c r="D151" s="147" t="s">
        <v>141</v>
      </c>
      <c r="E151" s="148">
        <v>4.5</v>
      </c>
      <c r="F151" s="149">
        <v>0</v>
      </c>
      <c r="G151" s="150">
        <f t="shared" si="0"/>
        <v>0</v>
      </c>
      <c r="H151" s="127">
        <v>0.68</v>
      </c>
      <c r="I151" s="127">
        <f t="shared" si="1"/>
        <v>3.06</v>
      </c>
      <c r="J151" s="127">
        <v>24.22</v>
      </c>
      <c r="K151" s="127">
        <f t="shared" si="2"/>
        <v>108.99</v>
      </c>
      <c r="L151" s="127">
        <v>21</v>
      </c>
      <c r="M151" s="127">
        <f t="shared" si="3"/>
        <v>0</v>
      </c>
      <c r="N151" s="127">
        <v>0</v>
      </c>
      <c r="O151" s="127">
        <f t="shared" si="4"/>
        <v>0</v>
      </c>
      <c r="P151" s="127">
        <v>0</v>
      </c>
      <c r="Q151" s="127">
        <f t="shared" si="5"/>
        <v>0</v>
      </c>
      <c r="R151" s="127"/>
      <c r="S151" s="127" t="s">
        <v>120</v>
      </c>
      <c r="T151" s="127" t="s">
        <v>120</v>
      </c>
      <c r="U151" s="127">
        <v>4.8000000000000001E-2</v>
      </c>
      <c r="V151" s="127">
        <f t="shared" si="6"/>
        <v>0.22</v>
      </c>
      <c r="W151" s="127"/>
      <c r="X151" s="127" t="s">
        <v>121</v>
      </c>
      <c r="Y151" s="122"/>
      <c r="Z151" s="122"/>
      <c r="AA151" s="122"/>
      <c r="AB151" s="122"/>
      <c r="AC151" s="122"/>
      <c r="AD151" s="122"/>
      <c r="AE151" s="122"/>
      <c r="AF151" s="122"/>
      <c r="AG151" s="122" t="s">
        <v>122</v>
      </c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</row>
    <row r="152" spans="1:60" ht="22.5" outlineLevel="1" x14ac:dyDescent="0.2">
      <c r="A152" s="145">
        <v>43</v>
      </c>
      <c r="B152" s="146" t="s">
        <v>258</v>
      </c>
      <c r="C152" s="154" t="s">
        <v>259</v>
      </c>
      <c r="D152" s="147" t="s">
        <v>195</v>
      </c>
      <c r="E152" s="148">
        <v>5</v>
      </c>
      <c r="F152" s="149">
        <v>0</v>
      </c>
      <c r="G152" s="150">
        <f t="shared" si="0"/>
        <v>0</v>
      </c>
      <c r="H152" s="127">
        <v>0</v>
      </c>
      <c r="I152" s="127">
        <f t="shared" si="1"/>
        <v>0</v>
      </c>
      <c r="J152" s="127">
        <v>550</v>
      </c>
      <c r="K152" s="127">
        <f t="shared" si="2"/>
        <v>2750</v>
      </c>
      <c r="L152" s="127">
        <v>21</v>
      </c>
      <c r="M152" s="127">
        <f t="shared" si="3"/>
        <v>0</v>
      </c>
      <c r="N152" s="127">
        <v>0</v>
      </c>
      <c r="O152" s="127">
        <f t="shared" si="4"/>
        <v>0</v>
      </c>
      <c r="P152" s="127">
        <v>0</v>
      </c>
      <c r="Q152" s="127">
        <f t="shared" si="5"/>
        <v>0</v>
      </c>
      <c r="R152" s="127"/>
      <c r="S152" s="127" t="s">
        <v>147</v>
      </c>
      <c r="T152" s="127" t="s">
        <v>148</v>
      </c>
      <c r="U152" s="127">
        <v>0</v>
      </c>
      <c r="V152" s="127">
        <f t="shared" si="6"/>
        <v>0</v>
      </c>
      <c r="W152" s="127"/>
      <c r="X152" s="127" t="s">
        <v>121</v>
      </c>
      <c r="Y152" s="122"/>
      <c r="Z152" s="122"/>
      <c r="AA152" s="122"/>
      <c r="AB152" s="122"/>
      <c r="AC152" s="122"/>
      <c r="AD152" s="122"/>
      <c r="AE152" s="122"/>
      <c r="AF152" s="122"/>
      <c r="AG152" s="122" t="s">
        <v>122</v>
      </c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</row>
    <row r="153" spans="1:60" outlineLevel="1" x14ac:dyDescent="0.2">
      <c r="A153" s="145">
        <v>44</v>
      </c>
      <c r="B153" s="146" t="s">
        <v>260</v>
      </c>
      <c r="C153" s="154" t="s">
        <v>261</v>
      </c>
      <c r="D153" s="147" t="s">
        <v>146</v>
      </c>
      <c r="E153" s="148">
        <v>2</v>
      </c>
      <c r="F153" s="149">
        <v>0</v>
      </c>
      <c r="G153" s="150">
        <f t="shared" si="0"/>
        <v>0</v>
      </c>
      <c r="H153" s="127">
        <v>0</v>
      </c>
      <c r="I153" s="127">
        <f t="shared" si="1"/>
        <v>0</v>
      </c>
      <c r="J153" s="127">
        <v>245</v>
      </c>
      <c r="K153" s="127">
        <f t="shared" si="2"/>
        <v>490</v>
      </c>
      <c r="L153" s="127">
        <v>21</v>
      </c>
      <c r="M153" s="127">
        <f t="shared" si="3"/>
        <v>0</v>
      </c>
      <c r="N153" s="127">
        <v>0</v>
      </c>
      <c r="O153" s="127">
        <f t="shared" si="4"/>
        <v>0</v>
      </c>
      <c r="P153" s="127">
        <v>0</v>
      </c>
      <c r="Q153" s="127">
        <f t="shared" si="5"/>
        <v>0</v>
      </c>
      <c r="R153" s="127"/>
      <c r="S153" s="127" t="s">
        <v>147</v>
      </c>
      <c r="T153" s="127" t="s">
        <v>148</v>
      </c>
      <c r="U153" s="127">
        <v>0</v>
      </c>
      <c r="V153" s="127">
        <f t="shared" si="6"/>
        <v>0</v>
      </c>
      <c r="W153" s="127"/>
      <c r="X153" s="127" t="s">
        <v>121</v>
      </c>
      <c r="Y153" s="122"/>
      <c r="Z153" s="122"/>
      <c r="AA153" s="122"/>
      <c r="AB153" s="122"/>
      <c r="AC153" s="122"/>
      <c r="AD153" s="122"/>
      <c r="AE153" s="122"/>
      <c r="AF153" s="122"/>
      <c r="AG153" s="122" t="s">
        <v>122</v>
      </c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</row>
    <row r="154" spans="1:60" outlineLevel="1" x14ac:dyDescent="0.2">
      <c r="A154" s="145">
        <v>45</v>
      </c>
      <c r="B154" s="146" t="s">
        <v>262</v>
      </c>
      <c r="C154" s="154" t="s">
        <v>263</v>
      </c>
      <c r="D154" s="147" t="s">
        <v>0</v>
      </c>
      <c r="E154" s="148">
        <v>53.106999999999999</v>
      </c>
      <c r="F154" s="149">
        <v>0</v>
      </c>
      <c r="G154" s="150">
        <f t="shared" si="0"/>
        <v>0</v>
      </c>
      <c r="H154" s="127">
        <v>0</v>
      </c>
      <c r="I154" s="127">
        <f t="shared" si="1"/>
        <v>0</v>
      </c>
      <c r="J154" s="127">
        <v>1.85</v>
      </c>
      <c r="K154" s="127">
        <f t="shared" si="2"/>
        <v>98.25</v>
      </c>
      <c r="L154" s="127">
        <v>21</v>
      </c>
      <c r="M154" s="127">
        <f t="shared" si="3"/>
        <v>0</v>
      </c>
      <c r="N154" s="127">
        <v>0</v>
      </c>
      <c r="O154" s="127">
        <f t="shared" si="4"/>
        <v>0</v>
      </c>
      <c r="P154" s="127">
        <v>0</v>
      </c>
      <c r="Q154" s="127">
        <f t="shared" si="5"/>
        <v>0</v>
      </c>
      <c r="R154" s="127"/>
      <c r="S154" s="127" t="s">
        <v>120</v>
      </c>
      <c r="T154" s="127" t="s">
        <v>156</v>
      </c>
      <c r="U154" s="127">
        <v>0</v>
      </c>
      <c r="V154" s="127">
        <f t="shared" si="6"/>
        <v>0</v>
      </c>
      <c r="W154" s="127"/>
      <c r="X154" s="127" t="s">
        <v>229</v>
      </c>
      <c r="Y154" s="122"/>
      <c r="Z154" s="122"/>
      <c r="AA154" s="122"/>
      <c r="AB154" s="122"/>
      <c r="AC154" s="122"/>
      <c r="AD154" s="122"/>
      <c r="AE154" s="122"/>
      <c r="AF154" s="122"/>
      <c r="AG154" s="122" t="s">
        <v>230</v>
      </c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</row>
    <row r="155" spans="1:60" x14ac:dyDescent="0.2">
      <c r="A155" s="133" t="s">
        <v>115</v>
      </c>
      <c r="B155" s="134" t="s">
        <v>67</v>
      </c>
      <c r="C155" s="151" t="s">
        <v>68</v>
      </c>
      <c r="D155" s="135"/>
      <c r="E155" s="136"/>
      <c r="F155" s="137"/>
      <c r="G155" s="138">
        <f>SUMIF(AG156:AG160,"&lt;&gt;NOR",G156:G160)</f>
        <v>0</v>
      </c>
      <c r="H155" s="132"/>
      <c r="I155" s="132">
        <f>SUM(I156:I160)</f>
        <v>1233.5999999999999</v>
      </c>
      <c r="J155" s="132"/>
      <c r="K155" s="132">
        <f>SUM(K156:K160)</f>
        <v>3065.1699999999996</v>
      </c>
      <c r="L155" s="132"/>
      <c r="M155" s="132">
        <f>SUM(M156:M160)</f>
        <v>0</v>
      </c>
      <c r="N155" s="132"/>
      <c r="O155" s="132">
        <f>SUM(O156:O160)</f>
        <v>0.03</v>
      </c>
      <c r="P155" s="132"/>
      <c r="Q155" s="132">
        <f>SUM(Q156:Q160)</f>
        <v>0</v>
      </c>
      <c r="R155" s="132"/>
      <c r="S155" s="132"/>
      <c r="T155" s="132"/>
      <c r="U155" s="132"/>
      <c r="V155" s="132">
        <f>SUM(V156:V160)</f>
        <v>6.62</v>
      </c>
      <c r="W155" s="132"/>
      <c r="X155" s="132"/>
      <c r="AG155" t="s">
        <v>116</v>
      </c>
    </row>
    <row r="156" spans="1:60" outlineLevel="1" x14ac:dyDescent="0.2">
      <c r="A156" s="145">
        <v>46</v>
      </c>
      <c r="B156" s="146" t="s">
        <v>264</v>
      </c>
      <c r="C156" s="154" t="s">
        <v>265</v>
      </c>
      <c r="D156" s="147" t="s">
        <v>141</v>
      </c>
      <c r="E156" s="148">
        <v>8</v>
      </c>
      <c r="F156" s="149">
        <v>0</v>
      </c>
      <c r="G156" s="150">
        <f>ROUND(E156*F156,2)</f>
        <v>0</v>
      </c>
      <c r="H156" s="127">
        <v>69.02</v>
      </c>
      <c r="I156" s="127">
        <f>ROUND(E156*H156,2)</f>
        <v>552.16</v>
      </c>
      <c r="J156" s="127">
        <v>247.98</v>
      </c>
      <c r="K156" s="127">
        <f>ROUND(E156*J156,2)</f>
        <v>1983.84</v>
      </c>
      <c r="L156" s="127">
        <v>21</v>
      </c>
      <c r="M156" s="127">
        <f>G156*(1+L156/100)</f>
        <v>0</v>
      </c>
      <c r="N156" s="127">
        <v>3.9899999999999996E-3</v>
      </c>
      <c r="O156" s="127">
        <f>ROUND(E156*N156,2)</f>
        <v>0.03</v>
      </c>
      <c r="P156" s="127">
        <v>0</v>
      </c>
      <c r="Q156" s="127">
        <f>ROUND(E156*P156,2)</f>
        <v>0</v>
      </c>
      <c r="R156" s="127"/>
      <c r="S156" s="127" t="s">
        <v>120</v>
      </c>
      <c r="T156" s="127" t="s">
        <v>156</v>
      </c>
      <c r="U156" s="127">
        <v>0.54290000000000005</v>
      </c>
      <c r="V156" s="127">
        <f>ROUND(E156*U156,2)</f>
        <v>4.34</v>
      </c>
      <c r="W156" s="127"/>
      <c r="X156" s="127" t="s">
        <v>121</v>
      </c>
      <c r="Y156" s="122"/>
      <c r="Z156" s="122"/>
      <c r="AA156" s="122"/>
      <c r="AB156" s="122"/>
      <c r="AC156" s="122"/>
      <c r="AD156" s="122"/>
      <c r="AE156" s="122"/>
      <c r="AF156" s="122"/>
      <c r="AG156" s="122" t="s">
        <v>122</v>
      </c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</row>
    <row r="157" spans="1:60" ht="22.5" outlineLevel="1" x14ac:dyDescent="0.2">
      <c r="A157" s="145">
        <v>47</v>
      </c>
      <c r="B157" s="146" t="s">
        <v>266</v>
      </c>
      <c r="C157" s="154" t="s">
        <v>267</v>
      </c>
      <c r="D157" s="147" t="s">
        <v>141</v>
      </c>
      <c r="E157" s="148">
        <v>8</v>
      </c>
      <c r="F157" s="149">
        <v>0</v>
      </c>
      <c r="G157" s="150">
        <f>ROUND(E157*F157,2)</f>
        <v>0</v>
      </c>
      <c r="H157" s="127">
        <v>27.39</v>
      </c>
      <c r="I157" s="127">
        <f>ROUND(E157*H157,2)</f>
        <v>219.12</v>
      </c>
      <c r="J157" s="127">
        <v>59.31</v>
      </c>
      <c r="K157" s="127">
        <f>ROUND(E157*J157,2)</f>
        <v>474.48</v>
      </c>
      <c r="L157" s="127">
        <v>21</v>
      </c>
      <c r="M157" s="127">
        <f>G157*(1+L157/100)</f>
        <v>0</v>
      </c>
      <c r="N157" s="127">
        <v>4.0000000000000003E-5</v>
      </c>
      <c r="O157" s="127">
        <f>ROUND(E157*N157,2)</f>
        <v>0</v>
      </c>
      <c r="P157" s="127">
        <v>0</v>
      </c>
      <c r="Q157" s="127">
        <f>ROUND(E157*P157,2)</f>
        <v>0</v>
      </c>
      <c r="R157" s="127"/>
      <c r="S157" s="127" t="s">
        <v>120</v>
      </c>
      <c r="T157" s="127" t="s">
        <v>120</v>
      </c>
      <c r="U157" s="127">
        <v>0.129</v>
      </c>
      <c r="V157" s="127">
        <f>ROUND(E157*U157,2)</f>
        <v>1.03</v>
      </c>
      <c r="W157" s="127"/>
      <c r="X157" s="127" t="s">
        <v>121</v>
      </c>
      <c r="Y157" s="122"/>
      <c r="Z157" s="122"/>
      <c r="AA157" s="122"/>
      <c r="AB157" s="122"/>
      <c r="AC157" s="122"/>
      <c r="AD157" s="122"/>
      <c r="AE157" s="122"/>
      <c r="AF157" s="122"/>
      <c r="AG157" s="122" t="s">
        <v>122</v>
      </c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</row>
    <row r="158" spans="1:60" outlineLevel="1" x14ac:dyDescent="0.2">
      <c r="A158" s="145">
        <v>48</v>
      </c>
      <c r="B158" s="146" t="s">
        <v>268</v>
      </c>
      <c r="C158" s="154" t="s">
        <v>269</v>
      </c>
      <c r="D158" s="147" t="s">
        <v>270</v>
      </c>
      <c r="E158" s="148">
        <v>2</v>
      </c>
      <c r="F158" s="149">
        <v>0</v>
      </c>
      <c r="G158" s="150">
        <f>ROUND(E158*F158,2)</f>
        <v>0</v>
      </c>
      <c r="H158" s="127">
        <v>230.12</v>
      </c>
      <c r="I158" s="127">
        <f>ROUND(E158*H158,2)</f>
        <v>460.24</v>
      </c>
      <c r="J158" s="127">
        <v>235.38</v>
      </c>
      <c r="K158" s="127">
        <f>ROUND(E158*J158,2)</f>
        <v>470.76</v>
      </c>
      <c r="L158" s="127">
        <v>21</v>
      </c>
      <c r="M158" s="127">
        <f>G158*(1+L158/100)</f>
        <v>0</v>
      </c>
      <c r="N158" s="127">
        <v>1.48E-3</v>
      </c>
      <c r="O158" s="127">
        <f>ROUND(E158*N158,2)</f>
        <v>0</v>
      </c>
      <c r="P158" s="127">
        <v>0</v>
      </c>
      <c r="Q158" s="127">
        <f>ROUND(E158*P158,2)</f>
        <v>0</v>
      </c>
      <c r="R158" s="127"/>
      <c r="S158" s="127" t="s">
        <v>120</v>
      </c>
      <c r="T158" s="127" t="s">
        <v>120</v>
      </c>
      <c r="U158" s="127">
        <v>0.54</v>
      </c>
      <c r="V158" s="127">
        <f>ROUND(E158*U158,2)</f>
        <v>1.08</v>
      </c>
      <c r="W158" s="127"/>
      <c r="X158" s="127" t="s">
        <v>121</v>
      </c>
      <c r="Y158" s="122"/>
      <c r="Z158" s="122"/>
      <c r="AA158" s="122"/>
      <c r="AB158" s="122"/>
      <c r="AC158" s="122"/>
      <c r="AD158" s="122"/>
      <c r="AE158" s="122"/>
      <c r="AF158" s="122"/>
      <c r="AG158" s="122" t="s">
        <v>122</v>
      </c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</row>
    <row r="159" spans="1:60" outlineLevel="1" x14ac:dyDescent="0.2">
      <c r="A159" s="145">
        <v>49</v>
      </c>
      <c r="B159" s="146" t="s">
        <v>271</v>
      </c>
      <c r="C159" s="154" t="s">
        <v>272</v>
      </c>
      <c r="D159" s="147" t="s">
        <v>141</v>
      </c>
      <c r="E159" s="148">
        <v>8</v>
      </c>
      <c r="F159" s="149">
        <v>0</v>
      </c>
      <c r="G159" s="150">
        <f>ROUND(E159*F159,2)</f>
        <v>0</v>
      </c>
      <c r="H159" s="127">
        <v>0.26</v>
      </c>
      <c r="I159" s="127">
        <f>ROUND(E159*H159,2)</f>
        <v>2.08</v>
      </c>
      <c r="J159" s="127">
        <v>10.64</v>
      </c>
      <c r="K159" s="127">
        <f>ROUND(E159*J159,2)</f>
        <v>85.12</v>
      </c>
      <c r="L159" s="127">
        <v>21</v>
      </c>
      <c r="M159" s="127">
        <f>G159*(1+L159/100)</f>
        <v>0</v>
      </c>
      <c r="N159" s="127">
        <v>0</v>
      </c>
      <c r="O159" s="127">
        <f>ROUND(E159*N159,2)</f>
        <v>0</v>
      </c>
      <c r="P159" s="127">
        <v>0</v>
      </c>
      <c r="Q159" s="127">
        <f>ROUND(E159*P159,2)</f>
        <v>0</v>
      </c>
      <c r="R159" s="127"/>
      <c r="S159" s="127" t="s">
        <v>120</v>
      </c>
      <c r="T159" s="127" t="s">
        <v>120</v>
      </c>
      <c r="U159" s="127">
        <v>2.1000000000000001E-2</v>
      </c>
      <c r="V159" s="127">
        <f>ROUND(E159*U159,2)</f>
        <v>0.17</v>
      </c>
      <c r="W159" s="127"/>
      <c r="X159" s="127" t="s">
        <v>121</v>
      </c>
      <c r="Y159" s="122"/>
      <c r="Z159" s="122"/>
      <c r="AA159" s="122"/>
      <c r="AB159" s="122"/>
      <c r="AC159" s="122"/>
      <c r="AD159" s="122"/>
      <c r="AE159" s="122"/>
      <c r="AF159" s="122"/>
      <c r="AG159" s="122" t="s">
        <v>122</v>
      </c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</row>
    <row r="160" spans="1:60" outlineLevel="1" x14ac:dyDescent="0.2">
      <c r="A160" s="145">
        <v>50</v>
      </c>
      <c r="B160" s="146" t="s">
        <v>273</v>
      </c>
      <c r="C160" s="154" t="s">
        <v>274</v>
      </c>
      <c r="D160" s="147" t="s">
        <v>0</v>
      </c>
      <c r="E160" s="148">
        <v>42.478000000000002</v>
      </c>
      <c r="F160" s="149">
        <v>0</v>
      </c>
      <c r="G160" s="150">
        <f>ROUND(E160*F160,2)</f>
        <v>0</v>
      </c>
      <c r="H160" s="127">
        <v>0</v>
      </c>
      <c r="I160" s="127">
        <f>ROUND(E160*H160,2)</f>
        <v>0</v>
      </c>
      <c r="J160" s="127">
        <v>1.2</v>
      </c>
      <c r="K160" s="127">
        <f>ROUND(E160*J160,2)</f>
        <v>50.97</v>
      </c>
      <c r="L160" s="127">
        <v>21</v>
      </c>
      <c r="M160" s="127">
        <f>G160*(1+L160/100)</f>
        <v>0</v>
      </c>
      <c r="N160" s="127">
        <v>0</v>
      </c>
      <c r="O160" s="127">
        <f>ROUND(E160*N160,2)</f>
        <v>0</v>
      </c>
      <c r="P160" s="127">
        <v>0</v>
      </c>
      <c r="Q160" s="127">
        <f>ROUND(E160*P160,2)</f>
        <v>0</v>
      </c>
      <c r="R160" s="127"/>
      <c r="S160" s="127" t="s">
        <v>120</v>
      </c>
      <c r="T160" s="127" t="s">
        <v>156</v>
      </c>
      <c r="U160" s="127">
        <v>0</v>
      </c>
      <c r="V160" s="127">
        <f>ROUND(E160*U160,2)</f>
        <v>0</v>
      </c>
      <c r="W160" s="127"/>
      <c r="X160" s="127" t="s">
        <v>229</v>
      </c>
      <c r="Y160" s="122"/>
      <c r="Z160" s="122"/>
      <c r="AA160" s="122"/>
      <c r="AB160" s="122"/>
      <c r="AC160" s="122"/>
      <c r="AD160" s="122"/>
      <c r="AE160" s="122"/>
      <c r="AF160" s="122"/>
      <c r="AG160" s="122" t="s">
        <v>230</v>
      </c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</row>
    <row r="161" spans="1:60" x14ac:dyDescent="0.2">
      <c r="A161" s="133" t="s">
        <v>115</v>
      </c>
      <c r="B161" s="134" t="s">
        <v>69</v>
      </c>
      <c r="C161" s="151" t="s">
        <v>70</v>
      </c>
      <c r="D161" s="135"/>
      <c r="E161" s="136"/>
      <c r="F161" s="137"/>
      <c r="G161" s="138">
        <f>SUMIF(AG162:AG196,"&lt;&gt;NOR",G162:G196)</f>
        <v>0</v>
      </c>
      <c r="H161" s="132"/>
      <c r="I161" s="132">
        <f>SUM(I162:I196)</f>
        <v>27150.32</v>
      </c>
      <c r="J161" s="132"/>
      <c r="K161" s="132">
        <f>SUM(K162:K196)</f>
        <v>11245</v>
      </c>
      <c r="L161" s="132"/>
      <c r="M161" s="132">
        <f>SUM(M162:M196)</f>
        <v>0</v>
      </c>
      <c r="N161" s="132"/>
      <c r="O161" s="132">
        <f>SUM(O162:O196)</f>
        <v>0.09</v>
      </c>
      <c r="P161" s="132"/>
      <c r="Q161" s="132">
        <f>SUM(Q162:Q196)</f>
        <v>0.17</v>
      </c>
      <c r="R161" s="132"/>
      <c r="S161" s="132"/>
      <c r="T161" s="132"/>
      <c r="U161" s="132"/>
      <c r="V161" s="132">
        <f>SUM(V162:V196)</f>
        <v>22.959999999999994</v>
      </c>
      <c r="W161" s="132"/>
      <c r="X161" s="132"/>
      <c r="AG161" t="s">
        <v>116</v>
      </c>
    </row>
    <row r="162" spans="1:60" outlineLevel="1" x14ac:dyDescent="0.2">
      <c r="A162" s="145">
        <v>51</v>
      </c>
      <c r="B162" s="146" t="s">
        <v>275</v>
      </c>
      <c r="C162" s="154" t="s">
        <v>276</v>
      </c>
      <c r="D162" s="147" t="s">
        <v>277</v>
      </c>
      <c r="E162" s="148">
        <v>1</v>
      </c>
      <c r="F162" s="149">
        <v>0</v>
      </c>
      <c r="G162" s="150">
        <f t="shared" ref="G162:G185" si="7">ROUND(E162*F162,2)</f>
        <v>0</v>
      </c>
      <c r="H162" s="127">
        <v>0</v>
      </c>
      <c r="I162" s="127">
        <f t="shared" ref="I162:I185" si="8">ROUND(E162*H162,2)</f>
        <v>0</v>
      </c>
      <c r="J162" s="127">
        <v>233.5</v>
      </c>
      <c r="K162" s="127">
        <f t="shared" ref="K162:K185" si="9">ROUND(E162*J162,2)</f>
        <v>233.5</v>
      </c>
      <c r="L162" s="127">
        <v>21</v>
      </c>
      <c r="M162" s="127">
        <f t="shared" ref="M162:M185" si="10">G162*(1+L162/100)</f>
        <v>0</v>
      </c>
      <c r="N162" s="127">
        <v>0</v>
      </c>
      <c r="O162" s="127">
        <f t="shared" ref="O162:O185" si="11">ROUND(E162*N162,2)</f>
        <v>0</v>
      </c>
      <c r="P162" s="127">
        <v>1.933E-2</v>
      </c>
      <c r="Q162" s="127">
        <f t="shared" ref="Q162:Q185" si="12">ROUND(E162*P162,2)</f>
        <v>0.02</v>
      </c>
      <c r="R162" s="127"/>
      <c r="S162" s="127" t="s">
        <v>120</v>
      </c>
      <c r="T162" s="127" t="s">
        <v>120</v>
      </c>
      <c r="U162" s="127">
        <v>0.59</v>
      </c>
      <c r="V162" s="127">
        <f t="shared" ref="V162:V185" si="13">ROUND(E162*U162,2)</f>
        <v>0.59</v>
      </c>
      <c r="W162" s="127"/>
      <c r="X162" s="127" t="s">
        <v>121</v>
      </c>
      <c r="Y162" s="122"/>
      <c r="Z162" s="122"/>
      <c r="AA162" s="122"/>
      <c r="AB162" s="122"/>
      <c r="AC162" s="122"/>
      <c r="AD162" s="122"/>
      <c r="AE162" s="122"/>
      <c r="AF162" s="122"/>
      <c r="AG162" s="122" t="s">
        <v>122</v>
      </c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</row>
    <row r="163" spans="1:60" ht="22.5" outlineLevel="1" x14ac:dyDescent="0.2">
      <c r="A163" s="145">
        <v>52</v>
      </c>
      <c r="B163" s="146" t="s">
        <v>278</v>
      </c>
      <c r="C163" s="154" t="s">
        <v>279</v>
      </c>
      <c r="D163" s="147" t="s">
        <v>277</v>
      </c>
      <c r="E163" s="148">
        <v>1</v>
      </c>
      <c r="F163" s="149">
        <v>0</v>
      </c>
      <c r="G163" s="150">
        <f t="shared" si="7"/>
        <v>0</v>
      </c>
      <c r="H163" s="127">
        <v>5750.34</v>
      </c>
      <c r="I163" s="127">
        <f t="shared" si="8"/>
        <v>5750.34</v>
      </c>
      <c r="J163" s="127">
        <v>794.66</v>
      </c>
      <c r="K163" s="127">
        <f t="shared" si="9"/>
        <v>794.66</v>
      </c>
      <c r="L163" s="127">
        <v>21</v>
      </c>
      <c r="M163" s="127">
        <f t="shared" si="10"/>
        <v>0</v>
      </c>
      <c r="N163" s="127">
        <v>2.8719999999999999E-2</v>
      </c>
      <c r="O163" s="127">
        <f t="shared" si="11"/>
        <v>0.03</v>
      </c>
      <c r="P163" s="127">
        <v>0</v>
      </c>
      <c r="Q163" s="127">
        <f t="shared" si="12"/>
        <v>0</v>
      </c>
      <c r="R163" s="127"/>
      <c r="S163" s="127" t="s">
        <v>120</v>
      </c>
      <c r="T163" s="127" t="s">
        <v>156</v>
      </c>
      <c r="U163" s="127">
        <v>1.5</v>
      </c>
      <c r="V163" s="127">
        <f t="shared" si="13"/>
        <v>1.5</v>
      </c>
      <c r="W163" s="127"/>
      <c r="X163" s="127" t="s">
        <v>121</v>
      </c>
      <c r="Y163" s="122"/>
      <c r="Z163" s="122"/>
      <c r="AA163" s="122"/>
      <c r="AB163" s="122"/>
      <c r="AC163" s="122"/>
      <c r="AD163" s="122"/>
      <c r="AE163" s="122"/>
      <c r="AF163" s="122"/>
      <c r="AG163" s="122" t="s">
        <v>122</v>
      </c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</row>
    <row r="164" spans="1:60" outlineLevel="1" x14ac:dyDescent="0.2">
      <c r="A164" s="145">
        <v>53</v>
      </c>
      <c r="B164" s="146" t="s">
        <v>280</v>
      </c>
      <c r="C164" s="154" t="s">
        <v>281</v>
      </c>
      <c r="D164" s="147" t="s">
        <v>277</v>
      </c>
      <c r="E164" s="148">
        <v>1</v>
      </c>
      <c r="F164" s="149">
        <v>0</v>
      </c>
      <c r="G164" s="150">
        <f t="shared" si="7"/>
        <v>0</v>
      </c>
      <c r="H164" s="127">
        <v>420.75</v>
      </c>
      <c r="I164" s="127">
        <f t="shared" si="8"/>
        <v>420.75</v>
      </c>
      <c r="J164" s="127">
        <v>649.25</v>
      </c>
      <c r="K164" s="127">
        <f t="shared" si="9"/>
        <v>649.25</v>
      </c>
      <c r="L164" s="127">
        <v>21</v>
      </c>
      <c r="M164" s="127">
        <f t="shared" si="10"/>
        <v>0</v>
      </c>
      <c r="N164" s="127">
        <v>1.8600000000000001E-3</v>
      </c>
      <c r="O164" s="127">
        <f t="shared" si="11"/>
        <v>0</v>
      </c>
      <c r="P164" s="127">
        <v>0</v>
      </c>
      <c r="Q164" s="127">
        <f t="shared" si="12"/>
        <v>0</v>
      </c>
      <c r="R164" s="127"/>
      <c r="S164" s="127" t="s">
        <v>120</v>
      </c>
      <c r="T164" s="127" t="s">
        <v>156</v>
      </c>
      <c r="U164" s="127">
        <v>1.3340000000000001</v>
      </c>
      <c r="V164" s="127">
        <f t="shared" si="13"/>
        <v>1.33</v>
      </c>
      <c r="W164" s="127"/>
      <c r="X164" s="127" t="s">
        <v>121</v>
      </c>
      <c r="Y164" s="122"/>
      <c r="Z164" s="122"/>
      <c r="AA164" s="122"/>
      <c r="AB164" s="122"/>
      <c r="AC164" s="122"/>
      <c r="AD164" s="122"/>
      <c r="AE164" s="122"/>
      <c r="AF164" s="122"/>
      <c r="AG164" s="122" t="s">
        <v>122</v>
      </c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</row>
    <row r="165" spans="1:60" outlineLevel="1" x14ac:dyDescent="0.2">
      <c r="A165" s="145">
        <v>54</v>
      </c>
      <c r="B165" s="146" t="s">
        <v>282</v>
      </c>
      <c r="C165" s="154" t="s">
        <v>283</v>
      </c>
      <c r="D165" s="147" t="s">
        <v>277</v>
      </c>
      <c r="E165" s="148">
        <v>1</v>
      </c>
      <c r="F165" s="149">
        <v>0</v>
      </c>
      <c r="G165" s="150">
        <f t="shared" si="7"/>
        <v>0</v>
      </c>
      <c r="H165" s="127">
        <v>0</v>
      </c>
      <c r="I165" s="127">
        <f t="shared" si="8"/>
        <v>0</v>
      </c>
      <c r="J165" s="127">
        <v>151.5</v>
      </c>
      <c r="K165" s="127">
        <f t="shared" si="9"/>
        <v>151.5</v>
      </c>
      <c r="L165" s="127">
        <v>21</v>
      </c>
      <c r="M165" s="127">
        <f t="shared" si="10"/>
        <v>0</v>
      </c>
      <c r="N165" s="127">
        <v>0</v>
      </c>
      <c r="O165" s="127">
        <f t="shared" si="11"/>
        <v>0</v>
      </c>
      <c r="P165" s="127">
        <v>1.9460000000000002E-2</v>
      </c>
      <c r="Q165" s="127">
        <f t="shared" si="12"/>
        <v>0.02</v>
      </c>
      <c r="R165" s="127"/>
      <c r="S165" s="127" t="s">
        <v>120</v>
      </c>
      <c r="T165" s="127" t="s">
        <v>120</v>
      </c>
      <c r="U165" s="127">
        <v>0.38200000000000001</v>
      </c>
      <c r="V165" s="127">
        <f t="shared" si="13"/>
        <v>0.38</v>
      </c>
      <c r="W165" s="127"/>
      <c r="X165" s="127" t="s">
        <v>121</v>
      </c>
      <c r="Y165" s="122"/>
      <c r="Z165" s="122"/>
      <c r="AA165" s="122"/>
      <c r="AB165" s="122"/>
      <c r="AC165" s="122"/>
      <c r="AD165" s="122"/>
      <c r="AE165" s="122"/>
      <c r="AF165" s="122"/>
      <c r="AG165" s="122" t="s">
        <v>122</v>
      </c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</row>
    <row r="166" spans="1:60" outlineLevel="1" x14ac:dyDescent="0.2">
      <c r="A166" s="145">
        <v>55</v>
      </c>
      <c r="B166" s="146" t="s">
        <v>284</v>
      </c>
      <c r="C166" s="154" t="s">
        <v>285</v>
      </c>
      <c r="D166" s="147" t="s">
        <v>277</v>
      </c>
      <c r="E166" s="148">
        <v>1</v>
      </c>
      <c r="F166" s="149">
        <v>0</v>
      </c>
      <c r="G166" s="150">
        <f t="shared" si="7"/>
        <v>0</v>
      </c>
      <c r="H166" s="127">
        <v>99.75</v>
      </c>
      <c r="I166" s="127">
        <f t="shared" si="8"/>
        <v>99.75</v>
      </c>
      <c r="J166" s="127">
        <v>759.25</v>
      </c>
      <c r="K166" s="127">
        <f t="shared" si="9"/>
        <v>759.25</v>
      </c>
      <c r="L166" s="127">
        <v>21</v>
      </c>
      <c r="M166" s="127">
        <f t="shared" si="10"/>
        <v>0</v>
      </c>
      <c r="N166" s="127">
        <v>1.41E-3</v>
      </c>
      <c r="O166" s="127">
        <f t="shared" si="11"/>
        <v>0</v>
      </c>
      <c r="P166" s="127">
        <v>0</v>
      </c>
      <c r="Q166" s="127">
        <f t="shared" si="12"/>
        <v>0</v>
      </c>
      <c r="R166" s="127"/>
      <c r="S166" s="127" t="s">
        <v>120</v>
      </c>
      <c r="T166" s="127" t="s">
        <v>120</v>
      </c>
      <c r="U166" s="127">
        <v>1.575</v>
      </c>
      <c r="V166" s="127">
        <f t="shared" si="13"/>
        <v>1.58</v>
      </c>
      <c r="W166" s="127"/>
      <c r="X166" s="127" t="s">
        <v>121</v>
      </c>
      <c r="Y166" s="122"/>
      <c r="Z166" s="122"/>
      <c r="AA166" s="122"/>
      <c r="AB166" s="122"/>
      <c r="AC166" s="122"/>
      <c r="AD166" s="122"/>
      <c r="AE166" s="122"/>
      <c r="AF166" s="122"/>
      <c r="AG166" s="122" t="s">
        <v>122</v>
      </c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122"/>
      <c r="BH166" s="122"/>
    </row>
    <row r="167" spans="1:60" outlineLevel="1" x14ac:dyDescent="0.2">
      <c r="A167" s="145">
        <v>56</v>
      </c>
      <c r="B167" s="146" t="s">
        <v>286</v>
      </c>
      <c r="C167" s="154" t="s">
        <v>287</v>
      </c>
      <c r="D167" s="147" t="s">
        <v>277</v>
      </c>
      <c r="E167" s="148">
        <v>1</v>
      </c>
      <c r="F167" s="149">
        <v>0</v>
      </c>
      <c r="G167" s="150">
        <f t="shared" si="7"/>
        <v>0</v>
      </c>
      <c r="H167" s="127">
        <v>0</v>
      </c>
      <c r="I167" s="127">
        <f t="shared" si="8"/>
        <v>0</v>
      </c>
      <c r="J167" s="127">
        <v>164.5</v>
      </c>
      <c r="K167" s="127">
        <f t="shared" si="9"/>
        <v>164.5</v>
      </c>
      <c r="L167" s="127">
        <v>21</v>
      </c>
      <c r="M167" s="127">
        <f t="shared" si="10"/>
        <v>0</v>
      </c>
      <c r="N167" s="127">
        <v>0</v>
      </c>
      <c r="O167" s="127">
        <f t="shared" si="11"/>
        <v>0</v>
      </c>
      <c r="P167" s="127">
        <v>3.2899999999999999E-2</v>
      </c>
      <c r="Q167" s="127">
        <f t="shared" si="12"/>
        <v>0.03</v>
      </c>
      <c r="R167" s="127"/>
      <c r="S167" s="127" t="s">
        <v>120</v>
      </c>
      <c r="T167" s="127" t="s">
        <v>156</v>
      </c>
      <c r="U167" s="127">
        <v>0.432</v>
      </c>
      <c r="V167" s="127">
        <f t="shared" si="13"/>
        <v>0.43</v>
      </c>
      <c r="W167" s="127"/>
      <c r="X167" s="127" t="s">
        <v>121</v>
      </c>
      <c r="Y167" s="122"/>
      <c r="Z167" s="122"/>
      <c r="AA167" s="122"/>
      <c r="AB167" s="122"/>
      <c r="AC167" s="122"/>
      <c r="AD167" s="122"/>
      <c r="AE167" s="122"/>
      <c r="AF167" s="122"/>
      <c r="AG167" s="122" t="s">
        <v>122</v>
      </c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  <c r="BF167" s="122"/>
      <c r="BG167" s="122"/>
      <c r="BH167" s="122"/>
    </row>
    <row r="168" spans="1:60" outlineLevel="1" x14ac:dyDescent="0.2">
      <c r="A168" s="145">
        <v>57</v>
      </c>
      <c r="B168" s="146" t="s">
        <v>288</v>
      </c>
      <c r="C168" s="154" t="s">
        <v>289</v>
      </c>
      <c r="D168" s="147" t="s">
        <v>277</v>
      </c>
      <c r="E168" s="148">
        <v>1</v>
      </c>
      <c r="F168" s="149">
        <v>0</v>
      </c>
      <c r="G168" s="150">
        <f t="shared" si="7"/>
        <v>0</v>
      </c>
      <c r="H168" s="127">
        <v>90.92</v>
      </c>
      <c r="I168" s="127">
        <f t="shared" si="8"/>
        <v>90.92</v>
      </c>
      <c r="J168" s="127">
        <v>2269.08</v>
      </c>
      <c r="K168" s="127">
        <f t="shared" si="9"/>
        <v>2269.08</v>
      </c>
      <c r="L168" s="127">
        <v>21</v>
      </c>
      <c r="M168" s="127">
        <f t="shared" si="10"/>
        <v>0</v>
      </c>
      <c r="N168" s="127">
        <v>2.0000000000000001E-4</v>
      </c>
      <c r="O168" s="127">
        <f t="shared" si="11"/>
        <v>0</v>
      </c>
      <c r="P168" s="127">
        <v>0</v>
      </c>
      <c r="Q168" s="127">
        <f t="shared" si="12"/>
        <v>0</v>
      </c>
      <c r="R168" s="127"/>
      <c r="S168" s="127" t="s">
        <v>120</v>
      </c>
      <c r="T168" s="127" t="s">
        <v>120</v>
      </c>
      <c r="U168" s="127">
        <v>4.5</v>
      </c>
      <c r="V168" s="127">
        <f t="shared" si="13"/>
        <v>4.5</v>
      </c>
      <c r="W168" s="127"/>
      <c r="X168" s="127" t="s">
        <v>121</v>
      </c>
      <c r="Y168" s="122"/>
      <c r="Z168" s="122"/>
      <c r="AA168" s="122"/>
      <c r="AB168" s="122"/>
      <c r="AC168" s="122"/>
      <c r="AD168" s="122"/>
      <c r="AE168" s="122"/>
      <c r="AF168" s="122"/>
      <c r="AG168" s="122" t="s">
        <v>122</v>
      </c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</row>
    <row r="169" spans="1:60" outlineLevel="1" x14ac:dyDescent="0.2">
      <c r="A169" s="145">
        <v>58</v>
      </c>
      <c r="B169" s="146" t="s">
        <v>290</v>
      </c>
      <c r="C169" s="154" t="s">
        <v>291</v>
      </c>
      <c r="D169" s="147" t="s">
        <v>277</v>
      </c>
      <c r="E169" s="148">
        <v>1</v>
      </c>
      <c r="F169" s="149">
        <v>0</v>
      </c>
      <c r="G169" s="150">
        <f t="shared" si="7"/>
        <v>0</v>
      </c>
      <c r="H169" s="127">
        <v>587.94000000000005</v>
      </c>
      <c r="I169" s="127">
        <f t="shared" si="8"/>
        <v>587.94000000000005</v>
      </c>
      <c r="J169" s="127">
        <v>1311.06</v>
      </c>
      <c r="K169" s="127">
        <f t="shared" si="9"/>
        <v>1311.06</v>
      </c>
      <c r="L169" s="127">
        <v>21</v>
      </c>
      <c r="M169" s="127">
        <f t="shared" si="10"/>
        <v>0</v>
      </c>
      <c r="N169" s="127">
        <v>6.2E-4</v>
      </c>
      <c r="O169" s="127">
        <f t="shared" si="11"/>
        <v>0</v>
      </c>
      <c r="P169" s="127">
        <v>0</v>
      </c>
      <c r="Q169" s="127">
        <f t="shared" si="12"/>
        <v>0</v>
      </c>
      <c r="R169" s="127"/>
      <c r="S169" s="127" t="s">
        <v>120</v>
      </c>
      <c r="T169" s="127" t="s">
        <v>120</v>
      </c>
      <c r="U169" s="127">
        <v>2.6</v>
      </c>
      <c r="V169" s="127">
        <f t="shared" si="13"/>
        <v>2.6</v>
      </c>
      <c r="W169" s="127"/>
      <c r="X169" s="127" t="s">
        <v>121</v>
      </c>
      <c r="Y169" s="122"/>
      <c r="Z169" s="122"/>
      <c r="AA169" s="122"/>
      <c r="AB169" s="122"/>
      <c r="AC169" s="122"/>
      <c r="AD169" s="122"/>
      <c r="AE169" s="122"/>
      <c r="AF169" s="122"/>
      <c r="AG169" s="122" t="s">
        <v>122</v>
      </c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</row>
    <row r="170" spans="1:60" outlineLevel="1" x14ac:dyDescent="0.2">
      <c r="A170" s="145">
        <v>59</v>
      </c>
      <c r="B170" s="146" t="s">
        <v>292</v>
      </c>
      <c r="C170" s="154" t="s">
        <v>293</v>
      </c>
      <c r="D170" s="147" t="s">
        <v>277</v>
      </c>
      <c r="E170" s="148">
        <v>1</v>
      </c>
      <c r="F170" s="149">
        <v>0</v>
      </c>
      <c r="G170" s="150">
        <f t="shared" si="7"/>
        <v>0</v>
      </c>
      <c r="H170" s="127">
        <v>515.65</v>
      </c>
      <c r="I170" s="127">
        <f t="shared" si="8"/>
        <v>515.65</v>
      </c>
      <c r="J170" s="127">
        <v>166.35</v>
      </c>
      <c r="K170" s="127">
        <f t="shared" si="9"/>
        <v>166.35</v>
      </c>
      <c r="L170" s="127">
        <v>21</v>
      </c>
      <c r="M170" s="127">
        <f t="shared" si="10"/>
        <v>0</v>
      </c>
      <c r="N170" s="127">
        <v>8.9999999999999998E-4</v>
      </c>
      <c r="O170" s="127">
        <f t="shared" si="11"/>
        <v>0</v>
      </c>
      <c r="P170" s="127">
        <v>0</v>
      </c>
      <c r="Q170" s="127">
        <f t="shared" si="12"/>
        <v>0</v>
      </c>
      <c r="R170" s="127"/>
      <c r="S170" s="127" t="s">
        <v>120</v>
      </c>
      <c r="T170" s="127" t="s">
        <v>120</v>
      </c>
      <c r="U170" s="127">
        <v>0.33</v>
      </c>
      <c r="V170" s="127">
        <f t="shared" si="13"/>
        <v>0.33</v>
      </c>
      <c r="W170" s="127"/>
      <c r="X170" s="127" t="s">
        <v>121</v>
      </c>
      <c r="Y170" s="122"/>
      <c r="Z170" s="122"/>
      <c r="AA170" s="122"/>
      <c r="AB170" s="122"/>
      <c r="AC170" s="122"/>
      <c r="AD170" s="122"/>
      <c r="AE170" s="122"/>
      <c r="AF170" s="122"/>
      <c r="AG170" s="122" t="s">
        <v>122</v>
      </c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</row>
    <row r="171" spans="1:60" ht="22.5" outlineLevel="1" x14ac:dyDescent="0.2">
      <c r="A171" s="145">
        <v>60</v>
      </c>
      <c r="B171" s="146" t="s">
        <v>294</v>
      </c>
      <c r="C171" s="154" t="s">
        <v>295</v>
      </c>
      <c r="D171" s="147" t="s">
        <v>277</v>
      </c>
      <c r="E171" s="148">
        <v>3</v>
      </c>
      <c r="F171" s="149">
        <v>0</v>
      </c>
      <c r="G171" s="150">
        <f t="shared" si="7"/>
        <v>0</v>
      </c>
      <c r="H171" s="127">
        <v>18.07</v>
      </c>
      <c r="I171" s="127">
        <f t="shared" si="8"/>
        <v>54.21</v>
      </c>
      <c r="J171" s="127">
        <v>160.43</v>
      </c>
      <c r="K171" s="127">
        <f t="shared" si="9"/>
        <v>481.29</v>
      </c>
      <c r="L171" s="127">
        <v>21</v>
      </c>
      <c r="M171" s="127">
        <f t="shared" si="10"/>
        <v>0</v>
      </c>
      <c r="N171" s="127">
        <v>3.0000000000000001E-5</v>
      </c>
      <c r="O171" s="127">
        <f t="shared" si="11"/>
        <v>0</v>
      </c>
      <c r="P171" s="127">
        <v>0</v>
      </c>
      <c r="Q171" s="127">
        <f t="shared" si="12"/>
        <v>0</v>
      </c>
      <c r="R171" s="127"/>
      <c r="S171" s="127" t="s">
        <v>120</v>
      </c>
      <c r="T171" s="127" t="s">
        <v>156</v>
      </c>
      <c r="U171" s="127">
        <v>0.33</v>
      </c>
      <c r="V171" s="127">
        <f t="shared" si="13"/>
        <v>0.99</v>
      </c>
      <c r="W171" s="127"/>
      <c r="X171" s="127" t="s">
        <v>121</v>
      </c>
      <c r="Y171" s="122"/>
      <c r="Z171" s="122"/>
      <c r="AA171" s="122"/>
      <c r="AB171" s="122"/>
      <c r="AC171" s="122"/>
      <c r="AD171" s="122"/>
      <c r="AE171" s="122"/>
      <c r="AF171" s="122"/>
      <c r="AG171" s="122" t="s">
        <v>122</v>
      </c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</row>
    <row r="172" spans="1:60" outlineLevel="1" x14ac:dyDescent="0.2">
      <c r="A172" s="145">
        <v>61</v>
      </c>
      <c r="B172" s="146" t="s">
        <v>296</v>
      </c>
      <c r="C172" s="154" t="s">
        <v>297</v>
      </c>
      <c r="D172" s="147" t="s">
        <v>277</v>
      </c>
      <c r="E172" s="148">
        <v>7</v>
      </c>
      <c r="F172" s="149">
        <v>0</v>
      </c>
      <c r="G172" s="150">
        <f t="shared" si="7"/>
        <v>0</v>
      </c>
      <c r="H172" s="127">
        <v>129.06</v>
      </c>
      <c r="I172" s="127">
        <f t="shared" si="8"/>
        <v>903.42</v>
      </c>
      <c r="J172" s="127">
        <v>114.44</v>
      </c>
      <c r="K172" s="127">
        <f t="shared" si="9"/>
        <v>801.08</v>
      </c>
      <c r="L172" s="127">
        <v>21</v>
      </c>
      <c r="M172" s="127">
        <f t="shared" si="10"/>
        <v>0</v>
      </c>
      <c r="N172" s="127">
        <v>1.7000000000000001E-4</v>
      </c>
      <c r="O172" s="127">
        <f t="shared" si="11"/>
        <v>0</v>
      </c>
      <c r="P172" s="127">
        <v>0</v>
      </c>
      <c r="Q172" s="127">
        <f t="shared" si="12"/>
        <v>0</v>
      </c>
      <c r="R172" s="127"/>
      <c r="S172" s="127" t="s">
        <v>120</v>
      </c>
      <c r="T172" s="127" t="s">
        <v>120</v>
      </c>
      <c r="U172" s="127">
        <v>0.22700000000000001</v>
      </c>
      <c r="V172" s="127">
        <f t="shared" si="13"/>
        <v>1.59</v>
      </c>
      <c r="W172" s="127"/>
      <c r="X172" s="127" t="s">
        <v>121</v>
      </c>
      <c r="Y172" s="122"/>
      <c r="Z172" s="122"/>
      <c r="AA172" s="122"/>
      <c r="AB172" s="122"/>
      <c r="AC172" s="122"/>
      <c r="AD172" s="122"/>
      <c r="AE172" s="122"/>
      <c r="AF172" s="122"/>
      <c r="AG172" s="122" t="s">
        <v>122</v>
      </c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  <c r="BF172" s="122"/>
      <c r="BG172" s="122"/>
      <c r="BH172" s="122"/>
    </row>
    <row r="173" spans="1:60" ht="22.5" outlineLevel="1" x14ac:dyDescent="0.2">
      <c r="A173" s="145">
        <v>62</v>
      </c>
      <c r="B173" s="146" t="s">
        <v>298</v>
      </c>
      <c r="C173" s="154" t="s">
        <v>299</v>
      </c>
      <c r="D173" s="147" t="s">
        <v>277</v>
      </c>
      <c r="E173" s="148">
        <v>1</v>
      </c>
      <c r="F173" s="149">
        <v>0</v>
      </c>
      <c r="G173" s="150">
        <f t="shared" si="7"/>
        <v>0</v>
      </c>
      <c r="H173" s="127">
        <v>196.5</v>
      </c>
      <c r="I173" s="127">
        <f t="shared" si="8"/>
        <v>196.5</v>
      </c>
      <c r="J173" s="127">
        <v>62.5</v>
      </c>
      <c r="K173" s="127">
        <f t="shared" si="9"/>
        <v>62.5</v>
      </c>
      <c r="L173" s="127">
        <v>21</v>
      </c>
      <c r="M173" s="127">
        <f t="shared" si="10"/>
        <v>0</v>
      </c>
      <c r="N173" s="127">
        <v>2.4000000000000001E-4</v>
      </c>
      <c r="O173" s="127">
        <f t="shared" si="11"/>
        <v>0</v>
      </c>
      <c r="P173" s="127">
        <v>0</v>
      </c>
      <c r="Q173" s="127">
        <f t="shared" si="12"/>
        <v>0</v>
      </c>
      <c r="R173" s="127"/>
      <c r="S173" s="127" t="s">
        <v>120</v>
      </c>
      <c r="T173" s="127" t="s">
        <v>120</v>
      </c>
      <c r="U173" s="127">
        <v>0.124</v>
      </c>
      <c r="V173" s="127">
        <f t="shared" si="13"/>
        <v>0.12</v>
      </c>
      <c r="W173" s="127"/>
      <c r="X173" s="127" t="s">
        <v>121</v>
      </c>
      <c r="Y173" s="122"/>
      <c r="Z173" s="122"/>
      <c r="AA173" s="122"/>
      <c r="AB173" s="122"/>
      <c r="AC173" s="122"/>
      <c r="AD173" s="122"/>
      <c r="AE173" s="122"/>
      <c r="AF173" s="122"/>
      <c r="AG173" s="122" t="s">
        <v>122</v>
      </c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  <c r="BD173" s="122"/>
      <c r="BE173" s="122"/>
      <c r="BF173" s="122"/>
      <c r="BG173" s="122"/>
      <c r="BH173" s="122"/>
    </row>
    <row r="174" spans="1:60" ht="22.5" outlineLevel="1" x14ac:dyDescent="0.2">
      <c r="A174" s="145">
        <v>63</v>
      </c>
      <c r="B174" s="146" t="s">
        <v>300</v>
      </c>
      <c r="C174" s="154" t="s">
        <v>301</v>
      </c>
      <c r="D174" s="147" t="s">
        <v>134</v>
      </c>
      <c r="E174" s="148">
        <v>1</v>
      </c>
      <c r="F174" s="149">
        <v>0</v>
      </c>
      <c r="G174" s="150">
        <f t="shared" si="7"/>
        <v>0</v>
      </c>
      <c r="H174" s="127">
        <v>1800.68</v>
      </c>
      <c r="I174" s="127">
        <f t="shared" si="8"/>
        <v>1800.68</v>
      </c>
      <c r="J174" s="127">
        <v>224.32</v>
      </c>
      <c r="K174" s="127">
        <f t="shared" si="9"/>
        <v>224.32</v>
      </c>
      <c r="L174" s="127">
        <v>21</v>
      </c>
      <c r="M174" s="127">
        <f t="shared" si="10"/>
        <v>0</v>
      </c>
      <c r="N174" s="127">
        <v>1.64E-3</v>
      </c>
      <c r="O174" s="127">
        <f t="shared" si="11"/>
        <v>0</v>
      </c>
      <c r="P174" s="127">
        <v>0</v>
      </c>
      <c r="Q174" s="127">
        <f t="shared" si="12"/>
        <v>0</v>
      </c>
      <c r="R174" s="127"/>
      <c r="S174" s="127" t="s">
        <v>120</v>
      </c>
      <c r="T174" s="127" t="s">
        <v>120</v>
      </c>
      <c r="U174" s="127">
        <v>0.44500000000000001</v>
      </c>
      <c r="V174" s="127">
        <f t="shared" si="13"/>
        <v>0.45</v>
      </c>
      <c r="W174" s="127"/>
      <c r="X174" s="127" t="s">
        <v>121</v>
      </c>
      <c r="Y174" s="122"/>
      <c r="Z174" s="122"/>
      <c r="AA174" s="122"/>
      <c r="AB174" s="122"/>
      <c r="AC174" s="122"/>
      <c r="AD174" s="122"/>
      <c r="AE174" s="122"/>
      <c r="AF174" s="122"/>
      <c r="AG174" s="122" t="s">
        <v>122</v>
      </c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</row>
    <row r="175" spans="1:60" outlineLevel="1" x14ac:dyDescent="0.2">
      <c r="A175" s="145">
        <v>64</v>
      </c>
      <c r="B175" s="146" t="s">
        <v>302</v>
      </c>
      <c r="C175" s="154" t="s">
        <v>303</v>
      </c>
      <c r="D175" s="147" t="s">
        <v>134</v>
      </c>
      <c r="E175" s="148">
        <v>1</v>
      </c>
      <c r="F175" s="149">
        <v>0</v>
      </c>
      <c r="G175" s="150">
        <f t="shared" si="7"/>
        <v>0</v>
      </c>
      <c r="H175" s="127">
        <v>2038.95</v>
      </c>
      <c r="I175" s="127">
        <f t="shared" si="8"/>
        <v>2038.95</v>
      </c>
      <c r="J175" s="127">
        <v>236.05</v>
      </c>
      <c r="K175" s="127">
        <f t="shared" si="9"/>
        <v>236.05</v>
      </c>
      <c r="L175" s="127">
        <v>21</v>
      </c>
      <c r="M175" s="127">
        <f t="shared" si="10"/>
        <v>0</v>
      </c>
      <c r="N175" s="127">
        <v>8.4999999999999995E-4</v>
      </c>
      <c r="O175" s="127">
        <f t="shared" si="11"/>
        <v>0</v>
      </c>
      <c r="P175" s="127">
        <v>0</v>
      </c>
      <c r="Q175" s="127">
        <f t="shared" si="12"/>
        <v>0</v>
      </c>
      <c r="R175" s="127"/>
      <c r="S175" s="127" t="s">
        <v>120</v>
      </c>
      <c r="T175" s="127" t="s">
        <v>156</v>
      </c>
      <c r="U175" s="127">
        <v>0.48499999999999999</v>
      </c>
      <c r="V175" s="127">
        <f t="shared" si="13"/>
        <v>0.49</v>
      </c>
      <c r="W175" s="127"/>
      <c r="X175" s="127" t="s">
        <v>121</v>
      </c>
      <c r="Y175" s="122"/>
      <c r="Z175" s="122"/>
      <c r="AA175" s="122"/>
      <c r="AB175" s="122"/>
      <c r="AC175" s="122"/>
      <c r="AD175" s="122"/>
      <c r="AE175" s="122"/>
      <c r="AF175" s="122"/>
      <c r="AG175" s="122" t="s">
        <v>122</v>
      </c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22"/>
      <c r="BD175" s="122"/>
      <c r="BE175" s="122"/>
      <c r="BF175" s="122"/>
      <c r="BG175" s="122"/>
      <c r="BH175" s="122"/>
    </row>
    <row r="176" spans="1:60" outlineLevel="1" x14ac:dyDescent="0.2">
      <c r="A176" s="145">
        <v>65</v>
      </c>
      <c r="B176" s="146" t="s">
        <v>304</v>
      </c>
      <c r="C176" s="154" t="s">
        <v>305</v>
      </c>
      <c r="D176" s="147" t="s">
        <v>134</v>
      </c>
      <c r="E176" s="148">
        <v>1</v>
      </c>
      <c r="F176" s="149">
        <v>0</v>
      </c>
      <c r="G176" s="150">
        <f t="shared" si="7"/>
        <v>0</v>
      </c>
      <c r="H176" s="127">
        <v>5.95</v>
      </c>
      <c r="I176" s="127">
        <f t="shared" si="8"/>
        <v>5.95</v>
      </c>
      <c r="J176" s="127">
        <v>216.55</v>
      </c>
      <c r="K176" s="127">
        <f t="shared" si="9"/>
        <v>216.55</v>
      </c>
      <c r="L176" s="127">
        <v>21</v>
      </c>
      <c r="M176" s="127">
        <f t="shared" si="10"/>
        <v>0</v>
      </c>
      <c r="N176" s="127">
        <v>4.0000000000000003E-5</v>
      </c>
      <c r="O176" s="127">
        <f t="shared" si="11"/>
        <v>0</v>
      </c>
      <c r="P176" s="127">
        <v>0</v>
      </c>
      <c r="Q176" s="127">
        <f t="shared" si="12"/>
        <v>0</v>
      </c>
      <c r="R176" s="127"/>
      <c r="S176" s="127" t="s">
        <v>120</v>
      </c>
      <c r="T176" s="127" t="s">
        <v>156</v>
      </c>
      <c r="U176" s="127">
        <v>0.44500000000000001</v>
      </c>
      <c r="V176" s="127">
        <f t="shared" si="13"/>
        <v>0.45</v>
      </c>
      <c r="W176" s="127"/>
      <c r="X176" s="127" t="s">
        <v>121</v>
      </c>
      <c r="Y176" s="122"/>
      <c r="Z176" s="122"/>
      <c r="AA176" s="122"/>
      <c r="AB176" s="122"/>
      <c r="AC176" s="122"/>
      <c r="AD176" s="122"/>
      <c r="AE176" s="122"/>
      <c r="AF176" s="122"/>
      <c r="AG176" s="122" t="s">
        <v>122</v>
      </c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</row>
    <row r="177" spans="1:60" ht="22.5" outlineLevel="1" x14ac:dyDescent="0.2">
      <c r="A177" s="145">
        <v>66</v>
      </c>
      <c r="B177" s="146" t="s">
        <v>306</v>
      </c>
      <c r="C177" s="154" t="s">
        <v>307</v>
      </c>
      <c r="D177" s="147" t="s">
        <v>134</v>
      </c>
      <c r="E177" s="148">
        <v>1</v>
      </c>
      <c r="F177" s="149">
        <v>0</v>
      </c>
      <c r="G177" s="150">
        <f t="shared" si="7"/>
        <v>0</v>
      </c>
      <c r="H177" s="127">
        <v>907.08</v>
      </c>
      <c r="I177" s="127">
        <f t="shared" si="8"/>
        <v>907.08</v>
      </c>
      <c r="J177" s="127">
        <v>295.92</v>
      </c>
      <c r="K177" s="127">
        <f t="shared" si="9"/>
        <v>295.92</v>
      </c>
      <c r="L177" s="127">
        <v>21</v>
      </c>
      <c r="M177" s="127">
        <f t="shared" si="10"/>
        <v>0</v>
      </c>
      <c r="N177" s="127">
        <v>9.2000000000000003E-4</v>
      </c>
      <c r="O177" s="127">
        <f t="shared" si="11"/>
        <v>0</v>
      </c>
      <c r="P177" s="127">
        <v>0</v>
      </c>
      <c r="Q177" s="127">
        <f t="shared" si="12"/>
        <v>0</v>
      </c>
      <c r="R177" s="127"/>
      <c r="S177" s="127" t="s">
        <v>120</v>
      </c>
      <c r="T177" s="127" t="s">
        <v>120</v>
      </c>
      <c r="U177" s="127">
        <v>0.58699999999999997</v>
      </c>
      <c r="V177" s="127">
        <f t="shared" si="13"/>
        <v>0.59</v>
      </c>
      <c r="W177" s="127"/>
      <c r="X177" s="127" t="s">
        <v>121</v>
      </c>
      <c r="Y177" s="122"/>
      <c r="Z177" s="122"/>
      <c r="AA177" s="122"/>
      <c r="AB177" s="122"/>
      <c r="AC177" s="122"/>
      <c r="AD177" s="122"/>
      <c r="AE177" s="122"/>
      <c r="AF177" s="122"/>
      <c r="AG177" s="122" t="s">
        <v>122</v>
      </c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22"/>
      <c r="BD177" s="122"/>
      <c r="BE177" s="122"/>
      <c r="BF177" s="122"/>
      <c r="BG177" s="122"/>
      <c r="BH177" s="122"/>
    </row>
    <row r="178" spans="1:60" outlineLevel="1" x14ac:dyDescent="0.2">
      <c r="A178" s="145">
        <v>67</v>
      </c>
      <c r="B178" s="146" t="s">
        <v>308</v>
      </c>
      <c r="C178" s="154" t="s">
        <v>309</v>
      </c>
      <c r="D178" s="147" t="s">
        <v>134</v>
      </c>
      <c r="E178" s="148">
        <v>1</v>
      </c>
      <c r="F178" s="149">
        <v>0</v>
      </c>
      <c r="G178" s="150">
        <f t="shared" si="7"/>
        <v>0</v>
      </c>
      <c r="H178" s="127">
        <v>112.47</v>
      </c>
      <c r="I178" s="127">
        <f t="shared" si="8"/>
        <v>112.47</v>
      </c>
      <c r="J178" s="127">
        <v>263.02999999999997</v>
      </c>
      <c r="K178" s="127">
        <f t="shared" si="9"/>
        <v>263.02999999999997</v>
      </c>
      <c r="L178" s="127">
        <v>21</v>
      </c>
      <c r="M178" s="127">
        <f t="shared" si="10"/>
        <v>0</v>
      </c>
      <c r="N178" s="127">
        <v>1.8000000000000001E-4</v>
      </c>
      <c r="O178" s="127">
        <f t="shared" si="11"/>
        <v>0</v>
      </c>
      <c r="P178" s="127">
        <v>0</v>
      </c>
      <c r="Q178" s="127">
        <f t="shared" si="12"/>
        <v>0</v>
      </c>
      <c r="R178" s="127"/>
      <c r="S178" s="127" t="s">
        <v>120</v>
      </c>
      <c r="T178" s="127" t="s">
        <v>120</v>
      </c>
      <c r="U178" s="127">
        <v>0.52200000000000002</v>
      </c>
      <c r="V178" s="127">
        <f t="shared" si="13"/>
        <v>0.52</v>
      </c>
      <c r="W178" s="127"/>
      <c r="X178" s="127" t="s">
        <v>121</v>
      </c>
      <c r="Y178" s="122"/>
      <c r="Z178" s="122"/>
      <c r="AA178" s="122"/>
      <c r="AB178" s="122"/>
      <c r="AC178" s="122"/>
      <c r="AD178" s="122"/>
      <c r="AE178" s="122"/>
      <c r="AF178" s="122"/>
      <c r="AG178" s="122" t="s">
        <v>122</v>
      </c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  <c r="BF178" s="122"/>
      <c r="BG178" s="122"/>
      <c r="BH178" s="122"/>
    </row>
    <row r="179" spans="1:60" ht="22.5" outlineLevel="1" x14ac:dyDescent="0.2">
      <c r="A179" s="145">
        <v>68</v>
      </c>
      <c r="B179" s="146" t="s">
        <v>310</v>
      </c>
      <c r="C179" s="154" t="s">
        <v>311</v>
      </c>
      <c r="D179" s="147" t="s">
        <v>134</v>
      </c>
      <c r="E179" s="148">
        <v>2</v>
      </c>
      <c r="F179" s="149">
        <v>0</v>
      </c>
      <c r="G179" s="150">
        <f t="shared" si="7"/>
        <v>0</v>
      </c>
      <c r="H179" s="127">
        <v>125.99</v>
      </c>
      <c r="I179" s="127">
        <f t="shared" si="8"/>
        <v>251.98</v>
      </c>
      <c r="J179" s="127">
        <v>124.01</v>
      </c>
      <c r="K179" s="127">
        <f t="shared" si="9"/>
        <v>248.02</v>
      </c>
      <c r="L179" s="127">
        <v>21</v>
      </c>
      <c r="M179" s="127">
        <f t="shared" si="10"/>
        <v>0</v>
      </c>
      <c r="N179" s="127">
        <v>4.2000000000000002E-4</v>
      </c>
      <c r="O179" s="127">
        <f t="shared" si="11"/>
        <v>0</v>
      </c>
      <c r="P179" s="127">
        <v>0</v>
      </c>
      <c r="Q179" s="127">
        <f t="shared" si="12"/>
        <v>0</v>
      </c>
      <c r="R179" s="127"/>
      <c r="S179" s="127" t="s">
        <v>120</v>
      </c>
      <c r="T179" s="127" t="s">
        <v>120</v>
      </c>
      <c r="U179" s="127">
        <v>0.246</v>
      </c>
      <c r="V179" s="127">
        <f t="shared" si="13"/>
        <v>0.49</v>
      </c>
      <c r="W179" s="127"/>
      <c r="X179" s="127" t="s">
        <v>121</v>
      </c>
      <c r="Y179" s="122"/>
      <c r="Z179" s="122"/>
      <c r="AA179" s="122"/>
      <c r="AB179" s="122"/>
      <c r="AC179" s="122"/>
      <c r="AD179" s="122"/>
      <c r="AE179" s="122"/>
      <c r="AF179" s="122"/>
      <c r="AG179" s="122" t="s">
        <v>122</v>
      </c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  <c r="BF179" s="122"/>
      <c r="BG179" s="122"/>
      <c r="BH179" s="122"/>
    </row>
    <row r="180" spans="1:60" ht="22.5" outlineLevel="1" x14ac:dyDescent="0.2">
      <c r="A180" s="145">
        <v>69</v>
      </c>
      <c r="B180" s="146" t="s">
        <v>312</v>
      </c>
      <c r="C180" s="154" t="s">
        <v>313</v>
      </c>
      <c r="D180" s="147" t="s">
        <v>134</v>
      </c>
      <c r="E180" s="148">
        <v>1</v>
      </c>
      <c r="F180" s="149">
        <v>0</v>
      </c>
      <c r="G180" s="150">
        <f t="shared" si="7"/>
        <v>0</v>
      </c>
      <c r="H180" s="127">
        <v>435.99</v>
      </c>
      <c r="I180" s="127">
        <f t="shared" si="8"/>
        <v>435.99</v>
      </c>
      <c r="J180" s="127">
        <v>124.01</v>
      </c>
      <c r="K180" s="127">
        <f t="shared" si="9"/>
        <v>124.01</v>
      </c>
      <c r="L180" s="127">
        <v>21</v>
      </c>
      <c r="M180" s="127">
        <f t="shared" si="10"/>
        <v>0</v>
      </c>
      <c r="N180" s="127">
        <v>2.0000000000000001E-4</v>
      </c>
      <c r="O180" s="127">
        <f t="shared" si="11"/>
        <v>0</v>
      </c>
      <c r="P180" s="127">
        <v>0</v>
      </c>
      <c r="Q180" s="127">
        <f t="shared" si="12"/>
        <v>0</v>
      </c>
      <c r="R180" s="127"/>
      <c r="S180" s="127" t="s">
        <v>120</v>
      </c>
      <c r="T180" s="127" t="s">
        <v>120</v>
      </c>
      <c r="U180" s="127">
        <v>0.246</v>
      </c>
      <c r="V180" s="127">
        <f t="shared" si="13"/>
        <v>0.25</v>
      </c>
      <c r="W180" s="127"/>
      <c r="X180" s="127" t="s">
        <v>121</v>
      </c>
      <c r="Y180" s="122"/>
      <c r="Z180" s="122"/>
      <c r="AA180" s="122"/>
      <c r="AB180" s="122"/>
      <c r="AC180" s="122"/>
      <c r="AD180" s="122"/>
      <c r="AE180" s="122"/>
      <c r="AF180" s="122"/>
      <c r="AG180" s="122" t="s">
        <v>122</v>
      </c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</row>
    <row r="181" spans="1:60" outlineLevel="1" x14ac:dyDescent="0.2">
      <c r="A181" s="145">
        <v>70</v>
      </c>
      <c r="B181" s="146" t="s">
        <v>314</v>
      </c>
      <c r="C181" s="154" t="s">
        <v>315</v>
      </c>
      <c r="D181" s="147" t="s">
        <v>134</v>
      </c>
      <c r="E181" s="148">
        <v>1</v>
      </c>
      <c r="F181" s="149">
        <v>0</v>
      </c>
      <c r="G181" s="150">
        <f t="shared" si="7"/>
        <v>0</v>
      </c>
      <c r="H181" s="127">
        <v>347.76</v>
      </c>
      <c r="I181" s="127">
        <f t="shared" si="8"/>
        <v>347.76</v>
      </c>
      <c r="J181" s="127">
        <v>119.74</v>
      </c>
      <c r="K181" s="127">
        <f t="shared" si="9"/>
        <v>119.74</v>
      </c>
      <c r="L181" s="127">
        <v>21</v>
      </c>
      <c r="M181" s="127">
        <f t="shared" si="10"/>
        <v>0</v>
      </c>
      <c r="N181" s="127">
        <v>2.5999999999999998E-4</v>
      </c>
      <c r="O181" s="127">
        <f t="shared" si="11"/>
        <v>0</v>
      </c>
      <c r="P181" s="127">
        <v>0</v>
      </c>
      <c r="Q181" s="127">
        <f t="shared" si="12"/>
        <v>0</v>
      </c>
      <c r="R181" s="127"/>
      <c r="S181" s="127" t="s">
        <v>120</v>
      </c>
      <c r="T181" s="127" t="s">
        <v>156</v>
      </c>
      <c r="U181" s="127">
        <v>0.246</v>
      </c>
      <c r="V181" s="127">
        <f t="shared" si="13"/>
        <v>0.25</v>
      </c>
      <c r="W181" s="127"/>
      <c r="X181" s="127" t="s">
        <v>121</v>
      </c>
      <c r="Y181" s="122"/>
      <c r="Z181" s="122"/>
      <c r="AA181" s="122"/>
      <c r="AB181" s="122"/>
      <c r="AC181" s="122"/>
      <c r="AD181" s="122"/>
      <c r="AE181" s="122"/>
      <c r="AF181" s="122"/>
      <c r="AG181" s="122" t="s">
        <v>122</v>
      </c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22"/>
      <c r="BB181" s="122"/>
      <c r="BC181" s="122"/>
      <c r="BD181" s="122"/>
      <c r="BE181" s="122"/>
      <c r="BF181" s="122"/>
      <c r="BG181" s="122"/>
      <c r="BH181" s="122"/>
    </row>
    <row r="182" spans="1:60" ht="22.5" outlineLevel="1" x14ac:dyDescent="0.2">
      <c r="A182" s="145">
        <v>71</v>
      </c>
      <c r="B182" s="146" t="s">
        <v>316</v>
      </c>
      <c r="C182" s="154" t="s">
        <v>317</v>
      </c>
      <c r="D182" s="147" t="s">
        <v>134</v>
      </c>
      <c r="E182" s="148">
        <v>1</v>
      </c>
      <c r="F182" s="149">
        <v>0</v>
      </c>
      <c r="G182" s="150">
        <f t="shared" si="7"/>
        <v>0</v>
      </c>
      <c r="H182" s="127">
        <v>572.99</v>
      </c>
      <c r="I182" s="127">
        <f t="shared" si="8"/>
        <v>572.99</v>
      </c>
      <c r="J182" s="127">
        <v>124.01</v>
      </c>
      <c r="K182" s="127">
        <f t="shared" si="9"/>
        <v>124.01</v>
      </c>
      <c r="L182" s="127">
        <v>21</v>
      </c>
      <c r="M182" s="127">
        <f t="shared" si="10"/>
        <v>0</v>
      </c>
      <c r="N182" s="127">
        <v>3.3E-4</v>
      </c>
      <c r="O182" s="127">
        <f t="shared" si="11"/>
        <v>0</v>
      </c>
      <c r="P182" s="127">
        <v>0</v>
      </c>
      <c r="Q182" s="127">
        <f t="shared" si="12"/>
        <v>0</v>
      </c>
      <c r="R182" s="127"/>
      <c r="S182" s="127" t="s">
        <v>120</v>
      </c>
      <c r="T182" s="127" t="s">
        <v>120</v>
      </c>
      <c r="U182" s="127">
        <v>0.246</v>
      </c>
      <c r="V182" s="127">
        <f t="shared" si="13"/>
        <v>0.25</v>
      </c>
      <c r="W182" s="127"/>
      <c r="X182" s="127" t="s">
        <v>121</v>
      </c>
      <c r="Y182" s="122"/>
      <c r="Z182" s="122"/>
      <c r="AA182" s="122"/>
      <c r="AB182" s="122"/>
      <c r="AC182" s="122"/>
      <c r="AD182" s="122"/>
      <c r="AE182" s="122"/>
      <c r="AF182" s="122"/>
      <c r="AG182" s="122" t="s">
        <v>122</v>
      </c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</row>
    <row r="183" spans="1:60" outlineLevel="1" x14ac:dyDescent="0.2">
      <c r="A183" s="145">
        <v>72</v>
      </c>
      <c r="B183" s="146" t="s">
        <v>318</v>
      </c>
      <c r="C183" s="154" t="s">
        <v>319</v>
      </c>
      <c r="D183" s="147" t="s">
        <v>134</v>
      </c>
      <c r="E183" s="148">
        <v>1</v>
      </c>
      <c r="F183" s="149">
        <v>0</v>
      </c>
      <c r="G183" s="150">
        <f t="shared" si="7"/>
        <v>0</v>
      </c>
      <c r="H183" s="127">
        <v>107.39</v>
      </c>
      <c r="I183" s="127">
        <f t="shared" si="8"/>
        <v>107.39</v>
      </c>
      <c r="J183" s="127">
        <v>50.61</v>
      </c>
      <c r="K183" s="127">
        <f t="shared" si="9"/>
        <v>50.61</v>
      </c>
      <c r="L183" s="127">
        <v>21</v>
      </c>
      <c r="M183" s="127">
        <f t="shared" si="10"/>
        <v>0</v>
      </c>
      <c r="N183" s="127">
        <v>2.0000000000000002E-5</v>
      </c>
      <c r="O183" s="127">
        <f t="shared" si="11"/>
        <v>0</v>
      </c>
      <c r="P183" s="127">
        <v>0</v>
      </c>
      <c r="Q183" s="127">
        <f t="shared" si="12"/>
        <v>0</v>
      </c>
      <c r="R183" s="127"/>
      <c r="S183" s="127" t="s">
        <v>120</v>
      </c>
      <c r="T183" s="127" t="s">
        <v>156</v>
      </c>
      <c r="U183" s="127">
        <v>0.104</v>
      </c>
      <c r="V183" s="127">
        <f t="shared" si="13"/>
        <v>0.1</v>
      </c>
      <c r="W183" s="127"/>
      <c r="X183" s="127" t="s">
        <v>121</v>
      </c>
      <c r="Y183" s="122"/>
      <c r="Z183" s="122"/>
      <c r="AA183" s="122"/>
      <c r="AB183" s="122"/>
      <c r="AC183" s="122"/>
      <c r="AD183" s="122"/>
      <c r="AE183" s="122"/>
      <c r="AF183" s="122"/>
      <c r="AG183" s="122" t="s">
        <v>122</v>
      </c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</row>
    <row r="184" spans="1:60" outlineLevel="1" x14ac:dyDescent="0.2">
      <c r="A184" s="145">
        <v>73</v>
      </c>
      <c r="B184" s="146" t="s">
        <v>320</v>
      </c>
      <c r="C184" s="154" t="s">
        <v>321</v>
      </c>
      <c r="D184" s="147" t="s">
        <v>134</v>
      </c>
      <c r="E184" s="148">
        <v>3</v>
      </c>
      <c r="F184" s="149">
        <v>0</v>
      </c>
      <c r="G184" s="150">
        <f t="shared" si="7"/>
        <v>0</v>
      </c>
      <c r="H184" s="127">
        <v>0</v>
      </c>
      <c r="I184" s="127">
        <f t="shared" si="8"/>
        <v>0</v>
      </c>
      <c r="J184" s="127">
        <v>238.5</v>
      </c>
      <c r="K184" s="127">
        <f t="shared" si="9"/>
        <v>715.5</v>
      </c>
      <c r="L184" s="127">
        <v>21</v>
      </c>
      <c r="M184" s="127">
        <f t="shared" si="10"/>
        <v>0</v>
      </c>
      <c r="N184" s="127">
        <v>0</v>
      </c>
      <c r="O184" s="127">
        <f t="shared" si="11"/>
        <v>0</v>
      </c>
      <c r="P184" s="127">
        <v>0</v>
      </c>
      <c r="Q184" s="127">
        <f t="shared" si="12"/>
        <v>0</v>
      </c>
      <c r="R184" s="127"/>
      <c r="S184" s="127" t="s">
        <v>120</v>
      </c>
      <c r="T184" s="127" t="s">
        <v>156</v>
      </c>
      <c r="U184" s="127">
        <v>0.45</v>
      </c>
      <c r="V184" s="127">
        <f t="shared" si="13"/>
        <v>1.35</v>
      </c>
      <c r="W184" s="127"/>
      <c r="X184" s="127" t="s">
        <v>121</v>
      </c>
      <c r="Y184" s="122"/>
      <c r="Z184" s="122"/>
      <c r="AA184" s="122"/>
      <c r="AB184" s="122"/>
      <c r="AC184" s="122"/>
      <c r="AD184" s="122"/>
      <c r="AE184" s="122"/>
      <c r="AF184" s="122"/>
      <c r="AG184" s="122" t="s">
        <v>122</v>
      </c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  <c r="BF184" s="122"/>
      <c r="BG184" s="122"/>
      <c r="BH184" s="122"/>
    </row>
    <row r="185" spans="1:60" outlineLevel="1" x14ac:dyDescent="0.2">
      <c r="A185" s="139">
        <v>74</v>
      </c>
      <c r="B185" s="140" t="s">
        <v>322</v>
      </c>
      <c r="C185" s="152" t="s">
        <v>323</v>
      </c>
      <c r="D185" s="141" t="s">
        <v>127</v>
      </c>
      <c r="E185" s="142">
        <v>0.24</v>
      </c>
      <c r="F185" s="143">
        <v>0</v>
      </c>
      <c r="G185" s="144">
        <f t="shared" si="7"/>
        <v>0</v>
      </c>
      <c r="H185" s="127">
        <v>29.88</v>
      </c>
      <c r="I185" s="127">
        <f t="shared" si="8"/>
        <v>7.17</v>
      </c>
      <c r="J185" s="127">
        <v>1039.1199999999999</v>
      </c>
      <c r="K185" s="127">
        <f t="shared" si="9"/>
        <v>249.39</v>
      </c>
      <c r="L185" s="127">
        <v>21</v>
      </c>
      <c r="M185" s="127">
        <f t="shared" si="10"/>
        <v>0</v>
      </c>
      <c r="N185" s="127">
        <v>8.0000000000000007E-5</v>
      </c>
      <c r="O185" s="127">
        <f t="shared" si="11"/>
        <v>0</v>
      </c>
      <c r="P185" s="127">
        <v>0</v>
      </c>
      <c r="Q185" s="127">
        <f t="shared" si="12"/>
        <v>0</v>
      </c>
      <c r="R185" s="127"/>
      <c r="S185" s="127" t="s">
        <v>120</v>
      </c>
      <c r="T185" s="127" t="s">
        <v>156</v>
      </c>
      <c r="U185" s="127">
        <v>2.1</v>
      </c>
      <c r="V185" s="127">
        <f t="shared" si="13"/>
        <v>0.5</v>
      </c>
      <c r="W185" s="127"/>
      <c r="X185" s="127" t="s">
        <v>121</v>
      </c>
      <c r="Y185" s="122"/>
      <c r="Z185" s="122"/>
      <c r="AA185" s="122"/>
      <c r="AB185" s="122"/>
      <c r="AC185" s="122"/>
      <c r="AD185" s="122"/>
      <c r="AE185" s="122"/>
      <c r="AF185" s="122"/>
      <c r="AG185" s="122" t="s">
        <v>122</v>
      </c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</row>
    <row r="186" spans="1:60" outlineLevel="1" x14ac:dyDescent="0.2">
      <c r="A186" s="125"/>
      <c r="B186" s="126"/>
      <c r="C186" s="153" t="s">
        <v>324</v>
      </c>
      <c r="D186" s="128"/>
      <c r="E186" s="129">
        <v>0.24</v>
      </c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2"/>
      <c r="Z186" s="122"/>
      <c r="AA186" s="122"/>
      <c r="AB186" s="122"/>
      <c r="AC186" s="122"/>
      <c r="AD186" s="122"/>
      <c r="AE186" s="122"/>
      <c r="AF186" s="122"/>
      <c r="AG186" s="122" t="s">
        <v>124</v>
      </c>
      <c r="AH186" s="122">
        <v>0</v>
      </c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</row>
    <row r="187" spans="1:60" ht="22.5" outlineLevel="1" x14ac:dyDescent="0.2">
      <c r="A187" s="145">
        <v>75</v>
      </c>
      <c r="B187" s="146" t="s">
        <v>325</v>
      </c>
      <c r="C187" s="154" t="s">
        <v>326</v>
      </c>
      <c r="D187" s="147" t="s">
        <v>277</v>
      </c>
      <c r="E187" s="148">
        <v>3</v>
      </c>
      <c r="F187" s="149">
        <v>0</v>
      </c>
      <c r="G187" s="150">
        <f t="shared" ref="G187:G192" si="14">ROUND(E187*F187,2)</f>
        <v>0</v>
      </c>
      <c r="H187" s="127">
        <v>4.6100000000000003</v>
      </c>
      <c r="I187" s="127">
        <f t="shared" ref="I187:I192" si="15">ROUND(E187*H187,2)</f>
        <v>13.83</v>
      </c>
      <c r="J187" s="127">
        <v>43.39</v>
      </c>
      <c r="K187" s="127">
        <f t="shared" ref="K187:K192" si="16">ROUND(E187*J187,2)</f>
        <v>130.16999999999999</v>
      </c>
      <c r="L187" s="127">
        <v>21</v>
      </c>
      <c r="M187" s="127">
        <f t="shared" ref="M187:M192" si="17">G187*(1+L187/100)</f>
        <v>0</v>
      </c>
      <c r="N187" s="127">
        <v>3.0000000000000001E-5</v>
      </c>
      <c r="O187" s="127">
        <f t="shared" ref="O187:O192" si="18">ROUND(E187*N187,2)</f>
        <v>0</v>
      </c>
      <c r="P187" s="127">
        <v>0</v>
      </c>
      <c r="Q187" s="127">
        <f t="shared" ref="Q187:Q192" si="19">ROUND(E187*P187,2)</f>
        <v>0</v>
      </c>
      <c r="R187" s="127"/>
      <c r="S187" s="127" t="s">
        <v>147</v>
      </c>
      <c r="T187" s="127" t="s">
        <v>148</v>
      </c>
      <c r="U187" s="127">
        <v>0.33</v>
      </c>
      <c r="V187" s="127">
        <f t="shared" ref="V187:V192" si="20">ROUND(E187*U187,2)</f>
        <v>0.99</v>
      </c>
      <c r="W187" s="127"/>
      <c r="X187" s="127" t="s">
        <v>121</v>
      </c>
      <c r="Y187" s="122"/>
      <c r="Z187" s="122"/>
      <c r="AA187" s="122"/>
      <c r="AB187" s="122"/>
      <c r="AC187" s="122"/>
      <c r="AD187" s="122"/>
      <c r="AE187" s="122"/>
      <c r="AF187" s="122"/>
      <c r="AG187" s="122" t="s">
        <v>122</v>
      </c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  <c r="AV187" s="122"/>
      <c r="AW187" s="122"/>
      <c r="AX187" s="122"/>
      <c r="AY187" s="122"/>
      <c r="AZ187" s="122"/>
      <c r="BA187" s="122"/>
      <c r="BB187" s="122"/>
      <c r="BC187" s="122"/>
      <c r="BD187" s="122"/>
      <c r="BE187" s="122"/>
      <c r="BF187" s="122"/>
      <c r="BG187" s="122"/>
      <c r="BH187" s="122"/>
    </row>
    <row r="188" spans="1:60" outlineLevel="1" x14ac:dyDescent="0.2">
      <c r="A188" s="145">
        <v>76</v>
      </c>
      <c r="B188" s="146" t="s">
        <v>327</v>
      </c>
      <c r="C188" s="154" t="s">
        <v>328</v>
      </c>
      <c r="D188" s="147" t="s">
        <v>277</v>
      </c>
      <c r="E188" s="148">
        <v>1</v>
      </c>
      <c r="F188" s="149">
        <v>0</v>
      </c>
      <c r="G188" s="150">
        <f t="shared" si="14"/>
        <v>0</v>
      </c>
      <c r="H188" s="127">
        <v>0</v>
      </c>
      <c r="I188" s="127">
        <f t="shared" si="15"/>
        <v>0</v>
      </c>
      <c r="J188" s="127">
        <v>285</v>
      </c>
      <c r="K188" s="127">
        <f t="shared" si="16"/>
        <v>285</v>
      </c>
      <c r="L188" s="127">
        <v>21</v>
      </c>
      <c r="M188" s="127">
        <f t="shared" si="17"/>
        <v>0</v>
      </c>
      <c r="N188" s="127">
        <v>0</v>
      </c>
      <c r="O188" s="127">
        <f t="shared" si="18"/>
        <v>0</v>
      </c>
      <c r="P188" s="127">
        <v>0.1</v>
      </c>
      <c r="Q188" s="127">
        <f t="shared" si="19"/>
        <v>0.1</v>
      </c>
      <c r="R188" s="127"/>
      <c r="S188" s="127" t="s">
        <v>147</v>
      </c>
      <c r="T188" s="127" t="s">
        <v>148</v>
      </c>
      <c r="U188" s="127">
        <v>0.34100000000000003</v>
      </c>
      <c r="V188" s="127">
        <f t="shared" si="20"/>
        <v>0.34</v>
      </c>
      <c r="W188" s="127"/>
      <c r="X188" s="127" t="s">
        <v>121</v>
      </c>
      <c r="Y188" s="122"/>
      <c r="Z188" s="122"/>
      <c r="AA188" s="122"/>
      <c r="AB188" s="122"/>
      <c r="AC188" s="122"/>
      <c r="AD188" s="122"/>
      <c r="AE188" s="122"/>
      <c r="AF188" s="122"/>
      <c r="AG188" s="122" t="s">
        <v>122</v>
      </c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22"/>
      <c r="AY188" s="122"/>
      <c r="AZ188" s="122"/>
      <c r="BA188" s="122"/>
      <c r="BB188" s="122"/>
      <c r="BC188" s="122"/>
      <c r="BD188" s="122"/>
      <c r="BE188" s="122"/>
      <c r="BF188" s="122"/>
      <c r="BG188" s="122"/>
      <c r="BH188" s="122"/>
    </row>
    <row r="189" spans="1:60" outlineLevel="1" x14ac:dyDescent="0.2">
      <c r="A189" s="145">
        <v>77</v>
      </c>
      <c r="B189" s="146" t="s">
        <v>329</v>
      </c>
      <c r="C189" s="154" t="s">
        <v>330</v>
      </c>
      <c r="D189" s="147" t="s">
        <v>134</v>
      </c>
      <c r="E189" s="148">
        <v>2</v>
      </c>
      <c r="F189" s="149">
        <v>0</v>
      </c>
      <c r="G189" s="150">
        <f t="shared" si="14"/>
        <v>0</v>
      </c>
      <c r="H189" s="127">
        <v>75</v>
      </c>
      <c r="I189" s="127">
        <f t="shared" si="15"/>
        <v>150</v>
      </c>
      <c r="J189" s="127">
        <v>0</v>
      </c>
      <c r="K189" s="127">
        <f t="shared" si="16"/>
        <v>0</v>
      </c>
      <c r="L189" s="127">
        <v>21</v>
      </c>
      <c r="M189" s="127">
        <f t="shared" si="17"/>
        <v>0</v>
      </c>
      <c r="N189" s="127">
        <v>8.9999999999999998E-4</v>
      </c>
      <c r="O189" s="127">
        <f t="shared" si="18"/>
        <v>0</v>
      </c>
      <c r="P189" s="127">
        <v>0</v>
      </c>
      <c r="Q189" s="127">
        <f t="shared" si="19"/>
        <v>0</v>
      </c>
      <c r="R189" s="127"/>
      <c r="S189" s="127" t="s">
        <v>147</v>
      </c>
      <c r="T189" s="127" t="s">
        <v>148</v>
      </c>
      <c r="U189" s="127">
        <v>0</v>
      </c>
      <c r="V189" s="127">
        <f t="shared" si="20"/>
        <v>0</v>
      </c>
      <c r="W189" s="127"/>
      <c r="X189" s="127" t="s">
        <v>149</v>
      </c>
      <c r="Y189" s="122"/>
      <c r="Z189" s="122"/>
      <c r="AA189" s="122"/>
      <c r="AB189" s="122"/>
      <c r="AC189" s="122"/>
      <c r="AD189" s="122"/>
      <c r="AE189" s="122"/>
      <c r="AF189" s="122"/>
      <c r="AG189" s="122" t="s">
        <v>150</v>
      </c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2"/>
      <c r="BG189" s="122"/>
      <c r="BH189" s="122"/>
    </row>
    <row r="190" spans="1:60" ht="22.5" outlineLevel="1" x14ac:dyDescent="0.2">
      <c r="A190" s="145">
        <v>78</v>
      </c>
      <c r="B190" s="146" t="s">
        <v>331</v>
      </c>
      <c r="C190" s="154" t="s">
        <v>332</v>
      </c>
      <c r="D190" s="147" t="s">
        <v>134</v>
      </c>
      <c r="E190" s="148">
        <v>1</v>
      </c>
      <c r="F190" s="149">
        <v>0</v>
      </c>
      <c r="G190" s="150">
        <f t="shared" si="14"/>
        <v>0</v>
      </c>
      <c r="H190" s="127">
        <v>1191</v>
      </c>
      <c r="I190" s="127">
        <f t="shared" si="15"/>
        <v>1191</v>
      </c>
      <c r="J190" s="127">
        <v>0</v>
      </c>
      <c r="K190" s="127">
        <f t="shared" si="16"/>
        <v>0</v>
      </c>
      <c r="L190" s="127">
        <v>21</v>
      </c>
      <c r="M190" s="127">
        <f t="shared" si="17"/>
        <v>0</v>
      </c>
      <c r="N190" s="127">
        <v>6.9999999999999999E-4</v>
      </c>
      <c r="O190" s="127">
        <f t="shared" si="18"/>
        <v>0</v>
      </c>
      <c r="P190" s="127">
        <v>0</v>
      </c>
      <c r="Q190" s="127">
        <f t="shared" si="19"/>
        <v>0</v>
      </c>
      <c r="R190" s="127" t="s">
        <v>153</v>
      </c>
      <c r="S190" s="127" t="s">
        <v>120</v>
      </c>
      <c r="T190" s="127" t="s">
        <v>120</v>
      </c>
      <c r="U190" s="127">
        <v>0</v>
      </c>
      <c r="V190" s="127">
        <f t="shared" si="20"/>
        <v>0</v>
      </c>
      <c r="W190" s="127"/>
      <c r="X190" s="127" t="s">
        <v>149</v>
      </c>
      <c r="Y190" s="122"/>
      <c r="Z190" s="122"/>
      <c r="AA190" s="122"/>
      <c r="AB190" s="122"/>
      <c r="AC190" s="122"/>
      <c r="AD190" s="122"/>
      <c r="AE190" s="122"/>
      <c r="AF190" s="122"/>
      <c r="AG190" s="122" t="s">
        <v>150</v>
      </c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  <c r="AZ190" s="122"/>
      <c r="BA190" s="122"/>
      <c r="BB190" s="122"/>
      <c r="BC190" s="122"/>
      <c r="BD190" s="122"/>
      <c r="BE190" s="122"/>
      <c r="BF190" s="122"/>
      <c r="BG190" s="122"/>
      <c r="BH190" s="122"/>
    </row>
    <row r="191" spans="1:60" outlineLevel="1" x14ac:dyDescent="0.2">
      <c r="A191" s="145">
        <v>79</v>
      </c>
      <c r="B191" s="146" t="s">
        <v>333</v>
      </c>
      <c r="C191" s="154" t="s">
        <v>334</v>
      </c>
      <c r="D191" s="147" t="s">
        <v>134</v>
      </c>
      <c r="E191" s="148">
        <v>1</v>
      </c>
      <c r="F191" s="149">
        <v>0</v>
      </c>
      <c r="G191" s="150">
        <f t="shared" si="14"/>
        <v>0</v>
      </c>
      <c r="H191" s="127">
        <v>4095</v>
      </c>
      <c r="I191" s="127">
        <f t="shared" si="15"/>
        <v>4095</v>
      </c>
      <c r="J191" s="127">
        <v>0</v>
      </c>
      <c r="K191" s="127">
        <f t="shared" si="16"/>
        <v>0</v>
      </c>
      <c r="L191" s="127">
        <v>21</v>
      </c>
      <c r="M191" s="127">
        <f t="shared" si="17"/>
        <v>0</v>
      </c>
      <c r="N191" s="127">
        <v>1.6E-2</v>
      </c>
      <c r="O191" s="127">
        <f t="shared" si="18"/>
        <v>0.02</v>
      </c>
      <c r="P191" s="127">
        <v>0</v>
      </c>
      <c r="Q191" s="127">
        <f t="shared" si="19"/>
        <v>0</v>
      </c>
      <c r="R191" s="127" t="s">
        <v>153</v>
      </c>
      <c r="S191" s="127" t="s">
        <v>120</v>
      </c>
      <c r="T191" s="127" t="s">
        <v>120</v>
      </c>
      <c r="U191" s="127">
        <v>0</v>
      </c>
      <c r="V191" s="127">
        <f t="shared" si="20"/>
        <v>0</v>
      </c>
      <c r="W191" s="127"/>
      <c r="X191" s="127" t="s">
        <v>149</v>
      </c>
      <c r="Y191" s="122"/>
      <c r="Z191" s="122"/>
      <c r="AA191" s="122"/>
      <c r="AB191" s="122"/>
      <c r="AC191" s="122"/>
      <c r="AD191" s="122"/>
      <c r="AE191" s="122"/>
      <c r="AF191" s="122"/>
      <c r="AG191" s="122" t="s">
        <v>150</v>
      </c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</row>
    <row r="192" spans="1:60" outlineLevel="1" x14ac:dyDescent="0.2">
      <c r="A192" s="139">
        <v>80</v>
      </c>
      <c r="B192" s="140" t="s">
        <v>335</v>
      </c>
      <c r="C192" s="152" t="s">
        <v>336</v>
      </c>
      <c r="D192" s="141" t="s">
        <v>127</v>
      </c>
      <c r="E192" s="142">
        <v>0.24</v>
      </c>
      <c r="F192" s="143">
        <v>0</v>
      </c>
      <c r="G192" s="144">
        <f t="shared" si="14"/>
        <v>0</v>
      </c>
      <c r="H192" s="127">
        <v>352.5</v>
      </c>
      <c r="I192" s="127">
        <f t="shared" si="15"/>
        <v>84.6</v>
      </c>
      <c r="J192" s="127">
        <v>0</v>
      </c>
      <c r="K192" s="127">
        <f t="shared" si="16"/>
        <v>0</v>
      </c>
      <c r="L192" s="127">
        <v>21</v>
      </c>
      <c r="M192" s="127">
        <f t="shared" si="17"/>
        <v>0</v>
      </c>
      <c r="N192" s="127">
        <v>0.01</v>
      </c>
      <c r="O192" s="127">
        <f t="shared" si="18"/>
        <v>0</v>
      </c>
      <c r="P192" s="127">
        <v>0</v>
      </c>
      <c r="Q192" s="127">
        <f t="shared" si="19"/>
        <v>0</v>
      </c>
      <c r="R192" s="127" t="s">
        <v>153</v>
      </c>
      <c r="S192" s="127" t="s">
        <v>120</v>
      </c>
      <c r="T192" s="127" t="s">
        <v>156</v>
      </c>
      <c r="U192" s="127">
        <v>0</v>
      </c>
      <c r="V192" s="127">
        <f t="shared" si="20"/>
        <v>0</v>
      </c>
      <c r="W192" s="127"/>
      <c r="X192" s="127" t="s">
        <v>149</v>
      </c>
      <c r="Y192" s="122"/>
      <c r="Z192" s="122"/>
      <c r="AA192" s="122"/>
      <c r="AB192" s="122"/>
      <c r="AC192" s="122"/>
      <c r="AD192" s="122"/>
      <c r="AE192" s="122"/>
      <c r="AF192" s="122"/>
      <c r="AG192" s="122" t="s">
        <v>150</v>
      </c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  <c r="BF192" s="122"/>
      <c r="BG192" s="122"/>
      <c r="BH192" s="122"/>
    </row>
    <row r="193" spans="1:60" outlineLevel="1" x14ac:dyDescent="0.2">
      <c r="A193" s="125"/>
      <c r="B193" s="126"/>
      <c r="C193" s="153" t="s">
        <v>324</v>
      </c>
      <c r="D193" s="128"/>
      <c r="E193" s="129">
        <v>0.24</v>
      </c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2"/>
      <c r="Z193" s="122"/>
      <c r="AA193" s="122"/>
      <c r="AB193" s="122"/>
      <c r="AC193" s="122"/>
      <c r="AD193" s="122"/>
      <c r="AE193" s="122"/>
      <c r="AF193" s="122"/>
      <c r="AG193" s="122" t="s">
        <v>124</v>
      </c>
      <c r="AH193" s="122">
        <v>0</v>
      </c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</row>
    <row r="194" spans="1:60" ht="22.5" outlineLevel="1" x14ac:dyDescent="0.2">
      <c r="A194" s="145">
        <v>81</v>
      </c>
      <c r="B194" s="146" t="s">
        <v>337</v>
      </c>
      <c r="C194" s="154" t="s">
        <v>338</v>
      </c>
      <c r="D194" s="147" t="s">
        <v>134</v>
      </c>
      <c r="E194" s="148">
        <v>1</v>
      </c>
      <c r="F194" s="149">
        <v>0</v>
      </c>
      <c r="G194" s="150">
        <f>ROUND(E194*F194,2)</f>
        <v>0</v>
      </c>
      <c r="H194" s="127">
        <v>1073</v>
      </c>
      <c r="I194" s="127">
        <f>ROUND(E194*H194,2)</f>
        <v>1073</v>
      </c>
      <c r="J194" s="127">
        <v>0</v>
      </c>
      <c r="K194" s="127">
        <f>ROUND(E194*J194,2)</f>
        <v>0</v>
      </c>
      <c r="L194" s="127">
        <v>21</v>
      </c>
      <c r="M194" s="127">
        <f>G194*(1+L194/100)</f>
        <v>0</v>
      </c>
      <c r="N194" s="127">
        <v>1.2999999999999999E-2</v>
      </c>
      <c r="O194" s="127">
        <f>ROUND(E194*N194,2)</f>
        <v>0.01</v>
      </c>
      <c r="P194" s="127">
        <v>0</v>
      </c>
      <c r="Q194" s="127">
        <f>ROUND(E194*P194,2)</f>
        <v>0</v>
      </c>
      <c r="R194" s="127" t="s">
        <v>153</v>
      </c>
      <c r="S194" s="127" t="s">
        <v>120</v>
      </c>
      <c r="T194" s="127" t="s">
        <v>120</v>
      </c>
      <c r="U194" s="127">
        <v>0</v>
      </c>
      <c r="V194" s="127">
        <f>ROUND(E194*U194,2)</f>
        <v>0</v>
      </c>
      <c r="W194" s="127"/>
      <c r="X194" s="127" t="s">
        <v>149</v>
      </c>
      <c r="Y194" s="122"/>
      <c r="Z194" s="122"/>
      <c r="AA194" s="122"/>
      <c r="AB194" s="122"/>
      <c r="AC194" s="122"/>
      <c r="AD194" s="122"/>
      <c r="AE194" s="122"/>
      <c r="AF194" s="122"/>
      <c r="AG194" s="122" t="s">
        <v>150</v>
      </c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  <c r="BF194" s="122"/>
      <c r="BG194" s="122"/>
      <c r="BH194" s="122"/>
    </row>
    <row r="195" spans="1:60" ht="22.5" outlineLevel="1" x14ac:dyDescent="0.2">
      <c r="A195" s="145">
        <v>82</v>
      </c>
      <c r="B195" s="146" t="s">
        <v>339</v>
      </c>
      <c r="C195" s="154" t="s">
        <v>340</v>
      </c>
      <c r="D195" s="147" t="s">
        <v>134</v>
      </c>
      <c r="E195" s="148">
        <v>1</v>
      </c>
      <c r="F195" s="149">
        <v>0</v>
      </c>
      <c r="G195" s="150">
        <f>ROUND(E195*F195,2)</f>
        <v>0</v>
      </c>
      <c r="H195" s="127">
        <v>5335</v>
      </c>
      <c r="I195" s="127">
        <f>ROUND(E195*H195,2)</f>
        <v>5335</v>
      </c>
      <c r="J195" s="127">
        <v>0</v>
      </c>
      <c r="K195" s="127">
        <f>ROUND(E195*J195,2)</f>
        <v>0</v>
      </c>
      <c r="L195" s="127">
        <v>21</v>
      </c>
      <c r="M195" s="127">
        <f>G195*(1+L195/100)</f>
        <v>0</v>
      </c>
      <c r="N195" s="127">
        <v>0.03</v>
      </c>
      <c r="O195" s="127">
        <f>ROUND(E195*N195,2)</f>
        <v>0.03</v>
      </c>
      <c r="P195" s="127">
        <v>0</v>
      </c>
      <c r="Q195" s="127">
        <f>ROUND(E195*P195,2)</f>
        <v>0</v>
      </c>
      <c r="R195" s="127" t="s">
        <v>153</v>
      </c>
      <c r="S195" s="127" t="s">
        <v>120</v>
      </c>
      <c r="T195" s="127" t="s">
        <v>120</v>
      </c>
      <c r="U195" s="127">
        <v>0</v>
      </c>
      <c r="V195" s="127">
        <f>ROUND(E195*U195,2)</f>
        <v>0</v>
      </c>
      <c r="W195" s="127"/>
      <c r="X195" s="127" t="s">
        <v>149</v>
      </c>
      <c r="Y195" s="122"/>
      <c r="Z195" s="122"/>
      <c r="AA195" s="122"/>
      <c r="AB195" s="122"/>
      <c r="AC195" s="122"/>
      <c r="AD195" s="122"/>
      <c r="AE195" s="122"/>
      <c r="AF195" s="122"/>
      <c r="AG195" s="122" t="s">
        <v>150</v>
      </c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</row>
    <row r="196" spans="1:60" ht="22.5" outlineLevel="1" x14ac:dyDescent="0.2">
      <c r="A196" s="145">
        <v>83</v>
      </c>
      <c r="B196" s="146" t="s">
        <v>341</v>
      </c>
      <c r="C196" s="154" t="s">
        <v>342</v>
      </c>
      <c r="D196" s="147" t="s">
        <v>0</v>
      </c>
      <c r="E196" s="148">
        <v>382.76659999999998</v>
      </c>
      <c r="F196" s="149">
        <v>0</v>
      </c>
      <c r="G196" s="150">
        <f>ROUND(E196*F196,2)</f>
        <v>0</v>
      </c>
      <c r="H196" s="127">
        <v>0</v>
      </c>
      <c r="I196" s="127">
        <f>ROUND(E196*H196,2)</f>
        <v>0</v>
      </c>
      <c r="J196" s="127">
        <v>0.31</v>
      </c>
      <c r="K196" s="127">
        <f>ROUND(E196*J196,2)</f>
        <v>118.66</v>
      </c>
      <c r="L196" s="127">
        <v>21</v>
      </c>
      <c r="M196" s="127">
        <f>G196*(1+L196/100)</f>
        <v>0</v>
      </c>
      <c r="N196" s="127">
        <v>0</v>
      </c>
      <c r="O196" s="127">
        <f>ROUND(E196*N196,2)</f>
        <v>0</v>
      </c>
      <c r="P196" s="127">
        <v>0</v>
      </c>
      <c r="Q196" s="127">
        <f>ROUND(E196*P196,2)</f>
        <v>0</v>
      </c>
      <c r="R196" s="127"/>
      <c r="S196" s="127" t="s">
        <v>120</v>
      </c>
      <c r="T196" s="127" t="s">
        <v>156</v>
      </c>
      <c r="U196" s="127">
        <v>0</v>
      </c>
      <c r="V196" s="127">
        <f>ROUND(E196*U196,2)</f>
        <v>0</v>
      </c>
      <c r="W196" s="127"/>
      <c r="X196" s="127" t="s">
        <v>229</v>
      </c>
      <c r="Y196" s="122"/>
      <c r="Z196" s="122"/>
      <c r="AA196" s="122"/>
      <c r="AB196" s="122"/>
      <c r="AC196" s="122"/>
      <c r="AD196" s="122"/>
      <c r="AE196" s="122"/>
      <c r="AF196" s="122"/>
      <c r="AG196" s="122" t="s">
        <v>230</v>
      </c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2"/>
      <c r="AY196" s="122"/>
      <c r="AZ196" s="122"/>
      <c r="BA196" s="122"/>
      <c r="BB196" s="122"/>
      <c r="BC196" s="122"/>
      <c r="BD196" s="122"/>
      <c r="BE196" s="122"/>
      <c r="BF196" s="122"/>
      <c r="BG196" s="122"/>
      <c r="BH196" s="122"/>
    </row>
    <row r="197" spans="1:60" x14ac:dyDescent="0.2">
      <c r="A197" s="133" t="s">
        <v>115</v>
      </c>
      <c r="B197" s="134" t="s">
        <v>71</v>
      </c>
      <c r="C197" s="151" t="s">
        <v>72</v>
      </c>
      <c r="D197" s="135"/>
      <c r="E197" s="136"/>
      <c r="F197" s="137"/>
      <c r="G197" s="138">
        <f>SUMIF(AG198:AG217,"&lt;&gt;NOR",G198:G217)</f>
        <v>0</v>
      </c>
      <c r="H197" s="132"/>
      <c r="I197" s="132">
        <f>SUM(I198:I217)</f>
        <v>9490</v>
      </c>
      <c r="J197" s="132"/>
      <c r="K197" s="132">
        <f>SUM(K198:K217)</f>
        <v>63574.64</v>
      </c>
      <c r="L197" s="132"/>
      <c r="M197" s="132">
        <f>SUM(M198:M217)</f>
        <v>0</v>
      </c>
      <c r="N197" s="132"/>
      <c r="O197" s="132">
        <f>SUM(O198:O217)</f>
        <v>0.08</v>
      </c>
      <c r="P197" s="132"/>
      <c r="Q197" s="132">
        <f>SUM(Q198:Q217)</f>
        <v>3.13</v>
      </c>
      <c r="R197" s="132"/>
      <c r="S197" s="132"/>
      <c r="T197" s="132"/>
      <c r="U197" s="132"/>
      <c r="V197" s="132">
        <f>SUM(V198:V217)</f>
        <v>24.349999999999998</v>
      </c>
      <c r="W197" s="132"/>
      <c r="X197" s="132"/>
      <c r="AG197" t="s">
        <v>116</v>
      </c>
    </row>
    <row r="198" spans="1:60" outlineLevel="1" x14ac:dyDescent="0.2">
      <c r="A198" s="145">
        <v>84</v>
      </c>
      <c r="B198" s="146" t="s">
        <v>343</v>
      </c>
      <c r="C198" s="154" t="s">
        <v>344</v>
      </c>
      <c r="D198" s="147" t="s">
        <v>134</v>
      </c>
      <c r="E198" s="148">
        <v>5</v>
      </c>
      <c r="F198" s="149">
        <v>0</v>
      </c>
      <c r="G198" s="150">
        <f t="shared" ref="G198:G204" si="21">ROUND(E198*F198,2)</f>
        <v>0</v>
      </c>
      <c r="H198" s="127">
        <v>0</v>
      </c>
      <c r="I198" s="127">
        <f t="shared" ref="I198:I204" si="22">ROUND(E198*H198,2)</f>
        <v>0</v>
      </c>
      <c r="J198" s="127">
        <v>739</v>
      </c>
      <c r="K198" s="127">
        <f t="shared" ref="K198:K204" si="23">ROUND(E198*J198,2)</f>
        <v>3695</v>
      </c>
      <c r="L198" s="127">
        <v>21</v>
      </c>
      <c r="M198" s="127">
        <f t="shared" ref="M198:M204" si="24">G198*(1+L198/100)</f>
        <v>0</v>
      </c>
      <c r="N198" s="127">
        <v>0</v>
      </c>
      <c r="O198" s="127">
        <f t="shared" ref="O198:O204" si="25">ROUND(E198*N198,2)</f>
        <v>0</v>
      </c>
      <c r="P198" s="127">
        <v>0</v>
      </c>
      <c r="Q198" s="127">
        <f t="shared" ref="Q198:Q204" si="26">ROUND(E198*P198,2)</f>
        <v>0</v>
      </c>
      <c r="R198" s="127"/>
      <c r="S198" s="127" t="s">
        <v>120</v>
      </c>
      <c r="T198" s="127" t="s">
        <v>148</v>
      </c>
      <c r="U198" s="127">
        <v>1.45</v>
      </c>
      <c r="V198" s="127">
        <f t="shared" ref="V198:V204" si="27">ROUND(E198*U198,2)</f>
        <v>7.25</v>
      </c>
      <c r="W198" s="127"/>
      <c r="X198" s="127" t="s">
        <v>121</v>
      </c>
      <c r="Y198" s="122"/>
      <c r="Z198" s="122"/>
      <c r="AA198" s="122"/>
      <c r="AB198" s="122"/>
      <c r="AC198" s="122"/>
      <c r="AD198" s="122"/>
      <c r="AE198" s="122"/>
      <c r="AF198" s="122"/>
      <c r="AG198" s="122" t="s">
        <v>122</v>
      </c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</row>
    <row r="199" spans="1:60" ht="22.5" outlineLevel="1" x14ac:dyDescent="0.2">
      <c r="A199" s="145">
        <v>85</v>
      </c>
      <c r="B199" s="146" t="s">
        <v>345</v>
      </c>
      <c r="C199" s="154" t="s">
        <v>346</v>
      </c>
      <c r="D199" s="147" t="s">
        <v>134</v>
      </c>
      <c r="E199" s="148">
        <v>16</v>
      </c>
      <c r="F199" s="149">
        <v>0</v>
      </c>
      <c r="G199" s="150">
        <f t="shared" si="21"/>
        <v>0</v>
      </c>
      <c r="H199" s="127">
        <v>0</v>
      </c>
      <c r="I199" s="127">
        <f t="shared" si="22"/>
        <v>0</v>
      </c>
      <c r="J199" s="127">
        <v>250</v>
      </c>
      <c r="K199" s="127">
        <f t="shared" si="23"/>
        <v>4000</v>
      </c>
      <c r="L199" s="127">
        <v>21</v>
      </c>
      <c r="M199" s="127">
        <f t="shared" si="24"/>
        <v>0</v>
      </c>
      <c r="N199" s="127">
        <v>0</v>
      </c>
      <c r="O199" s="127">
        <f t="shared" si="25"/>
        <v>0</v>
      </c>
      <c r="P199" s="127">
        <v>0.17399999999999999</v>
      </c>
      <c r="Q199" s="127">
        <f t="shared" si="26"/>
        <v>2.78</v>
      </c>
      <c r="R199" s="127"/>
      <c r="S199" s="127" t="s">
        <v>120</v>
      </c>
      <c r="T199" s="127" t="s">
        <v>148</v>
      </c>
      <c r="U199" s="127">
        <v>0.95</v>
      </c>
      <c r="V199" s="127">
        <f t="shared" si="27"/>
        <v>15.2</v>
      </c>
      <c r="W199" s="127"/>
      <c r="X199" s="127" t="s">
        <v>121</v>
      </c>
      <c r="Y199" s="122"/>
      <c r="Z199" s="122"/>
      <c r="AA199" s="122"/>
      <c r="AB199" s="122"/>
      <c r="AC199" s="122"/>
      <c r="AD199" s="122"/>
      <c r="AE199" s="122"/>
      <c r="AF199" s="122"/>
      <c r="AG199" s="122" t="s">
        <v>122</v>
      </c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</row>
    <row r="200" spans="1:60" outlineLevel="1" x14ac:dyDescent="0.2">
      <c r="A200" s="145">
        <v>86</v>
      </c>
      <c r="B200" s="146" t="s">
        <v>347</v>
      </c>
      <c r="C200" s="154" t="s">
        <v>348</v>
      </c>
      <c r="D200" s="147" t="s">
        <v>134</v>
      </c>
      <c r="E200" s="148">
        <v>1</v>
      </c>
      <c r="F200" s="149">
        <v>0</v>
      </c>
      <c r="G200" s="150">
        <f t="shared" si="21"/>
        <v>0</v>
      </c>
      <c r="H200" s="127">
        <v>0</v>
      </c>
      <c r="I200" s="127">
        <f t="shared" si="22"/>
        <v>0</v>
      </c>
      <c r="J200" s="127">
        <v>2500</v>
      </c>
      <c r="K200" s="127">
        <f t="shared" si="23"/>
        <v>2500</v>
      </c>
      <c r="L200" s="127">
        <v>21</v>
      </c>
      <c r="M200" s="127">
        <f t="shared" si="24"/>
        <v>0</v>
      </c>
      <c r="N200" s="127">
        <v>0</v>
      </c>
      <c r="O200" s="127">
        <f t="shared" si="25"/>
        <v>0</v>
      </c>
      <c r="P200" s="127">
        <v>0</v>
      </c>
      <c r="Q200" s="127">
        <f t="shared" si="26"/>
        <v>0</v>
      </c>
      <c r="R200" s="127"/>
      <c r="S200" s="127" t="s">
        <v>147</v>
      </c>
      <c r="T200" s="127" t="s">
        <v>148</v>
      </c>
      <c r="U200" s="127">
        <v>0</v>
      </c>
      <c r="V200" s="127">
        <f t="shared" si="27"/>
        <v>0</v>
      </c>
      <c r="W200" s="127"/>
      <c r="X200" s="127" t="s">
        <v>121</v>
      </c>
      <c r="Y200" s="122"/>
      <c r="Z200" s="122"/>
      <c r="AA200" s="122"/>
      <c r="AB200" s="122"/>
      <c r="AC200" s="122"/>
      <c r="AD200" s="122"/>
      <c r="AE200" s="122"/>
      <c r="AF200" s="122"/>
      <c r="AG200" s="122" t="s">
        <v>122</v>
      </c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</row>
    <row r="201" spans="1:60" ht="22.5" outlineLevel="1" x14ac:dyDescent="0.2">
      <c r="A201" s="145">
        <v>87</v>
      </c>
      <c r="B201" s="146" t="s">
        <v>349</v>
      </c>
      <c r="C201" s="154" t="s">
        <v>350</v>
      </c>
      <c r="D201" s="147" t="s">
        <v>245</v>
      </c>
      <c r="E201" s="148">
        <v>1</v>
      </c>
      <c r="F201" s="149">
        <v>0</v>
      </c>
      <c r="G201" s="150">
        <f t="shared" si="21"/>
        <v>0</v>
      </c>
      <c r="H201" s="127">
        <v>0</v>
      </c>
      <c r="I201" s="127">
        <f t="shared" si="22"/>
        <v>0</v>
      </c>
      <c r="J201" s="127">
        <v>4000</v>
      </c>
      <c r="K201" s="127">
        <f t="shared" si="23"/>
        <v>4000</v>
      </c>
      <c r="L201" s="127">
        <v>21</v>
      </c>
      <c r="M201" s="127">
        <f t="shared" si="24"/>
        <v>0</v>
      </c>
      <c r="N201" s="127">
        <v>0</v>
      </c>
      <c r="O201" s="127">
        <f t="shared" si="25"/>
        <v>0</v>
      </c>
      <c r="P201" s="127">
        <v>0</v>
      </c>
      <c r="Q201" s="127">
        <f t="shared" si="26"/>
        <v>0</v>
      </c>
      <c r="R201" s="127"/>
      <c r="S201" s="127" t="s">
        <v>147</v>
      </c>
      <c r="T201" s="127" t="s">
        <v>148</v>
      </c>
      <c r="U201" s="127">
        <v>0</v>
      </c>
      <c r="V201" s="127">
        <f t="shared" si="27"/>
        <v>0</v>
      </c>
      <c r="W201" s="127"/>
      <c r="X201" s="127" t="s">
        <v>121</v>
      </c>
      <c r="Y201" s="122"/>
      <c r="Z201" s="122"/>
      <c r="AA201" s="122"/>
      <c r="AB201" s="122"/>
      <c r="AC201" s="122"/>
      <c r="AD201" s="122"/>
      <c r="AE201" s="122"/>
      <c r="AF201" s="122"/>
      <c r="AG201" s="122" t="s">
        <v>122</v>
      </c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</row>
    <row r="202" spans="1:60" ht="22.5" outlineLevel="1" x14ac:dyDescent="0.2">
      <c r="A202" s="145">
        <v>88</v>
      </c>
      <c r="B202" s="146" t="s">
        <v>351</v>
      </c>
      <c r="C202" s="154" t="s">
        <v>352</v>
      </c>
      <c r="D202" s="147" t="s">
        <v>134</v>
      </c>
      <c r="E202" s="148">
        <v>2</v>
      </c>
      <c r="F202" s="149">
        <v>0</v>
      </c>
      <c r="G202" s="150">
        <f t="shared" si="21"/>
        <v>0</v>
      </c>
      <c r="H202" s="127">
        <v>0</v>
      </c>
      <c r="I202" s="127">
        <f t="shared" si="22"/>
        <v>0</v>
      </c>
      <c r="J202" s="127">
        <v>1100</v>
      </c>
      <c r="K202" s="127">
        <f t="shared" si="23"/>
        <v>2200</v>
      </c>
      <c r="L202" s="127">
        <v>21</v>
      </c>
      <c r="M202" s="127">
        <f t="shared" si="24"/>
        <v>0</v>
      </c>
      <c r="N202" s="127">
        <v>0</v>
      </c>
      <c r="O202" s="127">
        <f t="shared" si="25"/>
        <v>0</v>
      </c>
      <c r="P202" s="127">
        <v>0.17399999999999999</v>
      </c>
      <c r="Q202" s="127">
        <f t="shared" si="26"/>
        <v>0.35</v>
      </c>
      <c r="R202" s="127"/>
      <c r="S202" s="127" t="s">
        <v>147</v>
      </c>
      <c r="T202" s="127" t="s">
        <v>148</v>
      </c>
      <c r="U202" s="127">
        <v>0.95</v>
      </c>
      <c r="V202" s="127">
        <f t="shared" si="27"/>
        <v>1.9</v>
      </c>
      <c r="W202" s="127"/>
      <c r="X202" s="127" t="s">
        <v>121</v>
      </c>
      <c r="Y202" s="122"/>
      <c r="Z202" s="122"/>
      <c r="AA202" s="122"/>
      <c r="AB202" s="122"/>
      <c r="AC202" s="122"/>
      <c r="AD202" s="122"/>
      <c r="AE202" s="122"/>
      <c r="AF202" s="122"/>
      <c r="AG202" s="122" t="s">
        <v>122</v>
      </c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</row>
    <row r="203" spans="1:60" ht="22.5" outlineLevel="1" x14ac:dyDescent="0.2">
      <c r="A203" s="145">
        <v>89</v>
      </c>
      <c r="B203" s="146" t="s">
        <v>353</v>
      </c>
      <c r="C203" s="154" t="s">
        <v>354</v>
      </c>
      <c r="D203" s="147" t="s">
        <v>134</v>
      </c>
      <c r="E203" s="148">
        <v>5</v>
      </c>
      <c r="F203" s="149">
        <v>0</v>
      </c>
      <c r="G203" s="150">
        <f t="shared" si="21"/>
        <v>0</v>
      </c>
      <c r="H203" s="127">
        <v>1898</v>
      </c>
      <c r="I203" s="127">
        <f t="shared" si="22"/>
        <v>9490</v>
      </c>
      <c r="J203" s="127">
        <v>0</v>
      </c>
      <c r="K203" s="127">
        <f t="shared" si="23"/>
        <v>0</v>
      </c>
      <c r="L203" s="127">
        <v>21</v>
      </c>
      <c r="M203" s="127">
        <f t="shared" si="24"/>
        <v>0</v>
      </c>
      <c r="N203" s="127">
        <v>1.6E-2</v>
      </c>
      <c r="O203" s="127">
        <f t="shared" si="25"/>
        <v>0.08</v>
      </c>
      <c r="P203" s="127">
        <v>0</v>
      </c>
      <c r="Q203" s="127">
        <f t="shared" si="26"/>
        <v>0</v>
      </c>
      <c r="R203" s="127" t="s">
        <v>153</v>
      </c>
      <c r="S203" s="127" t="s">
        <v>120</v>
      </c>
      <c r="T203" s="127" t="s">
        <v>148</v>
      </c>
      <c r="U203" s="127">
        <v>0</v>
      </c>
      <c r="V203" s="127">
        <f t="shared" si="27"/>
        <v>0</v>
      </c>
      <c r="W203" s="127"/>
      <c r="X203" s="127" t="s">
        <v>149</v>
      </c>
      <c r="Y203" s="122"/>
      <c r="Z203" s="122"/>
      <c r="AA203" s="122"/>
      <c r="AB203" s="122"/>
      <c r="AC203" s="122"/>
      <c r="AD203" s="122"/>
      <c r="AE203" s="122"/>
      <c r="AF203" s="122"/>
      <c r="AG203" s="122" t="s">
        <v>150</v>
      </c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</row>
    <row r="204" spans="1:60" outlineLevel="1" x14ac:dyDescent="0.2">
      <c r="A204" s="139">
        <v>90</v>
      </c>
      <c r="B204" s="140" t="s">
        <v>355</v>
      </c>
      <c r="C204" s="152" t="s">
        <v>356</v>
      </c>
      <c r="D204" s="141" t="s">
        <v>141</v>
      </c>
      <c r="E204" s="142">
        <v>1.8</v>
      </c>
      <c r="F204" s="143">
        <v>0</v>
      </c>
      <c r="G204" s="144">
        <f t="shared" si="21"/>
        <v>0</v>
      </c>
      <c r="H204" s="127">
        <v>0</v>
      </c>
      <c r="I204" s="127">
        <f t="shared" si="22"/>
        <v>0</v>
      </c>
      <c r="J204" s="127">
        <v>25415</v>
      </c>
      <c r="K204" s="127">
        <f t="shared" si="23"/>
        <v>45747</v>
      </c>
      <c r="L204" s="127">
        <v>21</v>
      </c>
      <c r="M204" s="127">
        <f t="shared" si="24"/>
        <v>0</v>
      </c>
      <c r="N204" s="127">
        <v>0</v>
      </c>
      <c r="O204" s="127">
        <f t="shared" si="25"/>
        <v>0</v>
      </c>
      <c r="P204" s="127">
        <v>0</v>
      </c>
      <c r="Q204" s="127">
        <f t="shared" si="26"/>
        <v>0</v>
      </c>
      <c r="R204" s="127"/>
      <c r="S204" s="127" t="s">
        <v>147</v>
      </c>
      <c r="T204" s="127" t="s">
        <v>148</v>
      </c>
      <c r="U204" s="127">
        <v>0</v>
      </c>
      <c r="V204" s="127">
        <f t="shared" si="27"/>
        <v>0</v>
      </c>
      <c r="W204" s="127"/>
      <c r="X204" s="127" t="s">
        <v>357</v>
      </c>
      <c r="Y204" s="122"/>
      <c r="Z204" s="122"/>
      <c r="AA204" s="122"/>
      <c r="AB204" s="122"/>
      <c r="AC204" s="122"/>
      <c r="AD204" s="122"/>
      <c r="AE204" s="122"/>
      <c r="AF204" s="122"/>
      <c r="AG204" s="122" t="s">
        <v>358</v>
      </c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</row>
    <row r="205" spans="1:60" ht="22.5" outlineLevel="1" x14ac:dyDescent="0.2">
      <c r="A205" s="125"/>
      <c r="B205" s="126"/>
      <c r="C205" s="153" t="s">
        <v>359</v>
      </c>
      <c r="D205" s="128"/>
      <c r="E205" s="129">
        <v>1.8</v>
      </c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2"/>
      <c r="Z205" s="122"/>
      <c r="AA205" s="122"/>
      <c r="AB205" s="122"/>
      <c r="AC205" s="122"/>
      <c r="AD205" s="122"/>
      <c r="AE205" s="122"/>
      <c r="AF205" s="122"/>
      <c r="AG205" s="122" t="s">
        <v>124</v>
      </c>
      <c r="AH205" s="122">
        <v>0</v>
      </c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</row>
    <row r="206" spans="1:60" outlineLevel="1" x14ac:dyDescent="0.2">
      <c r="A206" s="125"/>
      <c r="B206" s="126"/>
      <c r="C206" s="153" t="s">
        <v>360</v>
      </c>
      <c r="D206" s="128"/>
      <c r="E206" s="129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2"/>
      <c r="Z206" s="122"/>
      <c r="AA206" s="122"/>
      <c r="AB206" s="122"/>
      <c r="AC206" s="122"/>
      <c r="AD206" s="122"/>
      <c r="AE206" s="122"/>
      <c r="AF206" s="122"/>
      <c r="AG206" s="122" t="s">
        <v>124</v>
      </c>
      <c r="AH206" s="122">
        <v>0</v>
      </c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</row>
    <row r="207" spans="1:60" outlineLevel="1" x14ac:dyDescent="0.2">
      <c r="A207" s="125"/>
      <c r="B207" s="126"/>
      <c r="C207" s="153" t="s">
        <v>361</v>
      </c>
      <c r="D207" s="128"/>
      <c r="E207" s="129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2"/>
      <c r="Z207" s="122"/>
      <c r="AA207" s="122"/>
      <c r="AB207" s="122"/>
      <c r="AC207" s="122"/>
      <c r="AD207" s="122"/>
      <c r="AE207" s="122"/>
      <c r="AF207" s="122"/>
      <c r="AG207" s="122" t="s">
        <v>124</v>
      </c>
      <c r="AH207" s="122">
        <v>0</v>
      </c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</row>
    <row r="208" spans="1:60" ht="22.5" outlineLevel="1" x14ac:dyDescent="0.2">
      <c r="A208" s="125"/>
      <c r="B208" s="126"/>
      <c r="C208" s="153" t="s">
        <v>362</v>
      </c>
      <c r="D208" s="128"/>
      <c r="E208" s="129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2"/>
      <c r="Z208" s="122"/>
      <c r="AA208" s="122"/>
      <c r="AB208" s="122"/>
      <c r="AC208" s="122"/>
      <c r="AD208" s="122"/>
      <c r="AE208" s="122"/>
      <c r="AF208" s="122"/>
      <c r="AG208" s="122" t="s">
        <v>124</v>
      </c>
      <c r="AH208" s="122">
        <v>0</v>
      </c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</row>
    <row r="209" spans="1:60" outlineLevel="1" x14ac:dyDescent="0.2">
      <c r="A209" s="125"/>
      <c r="B209" s="126"/>
      <c r="C209" s="153" t="s">
        <v>363</v>
      </c>
      <c r="D209" s="128"/>
      <c r="E209" s="129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2"/>
      <c r="Z209" s="122"/>
      <c r="AA209" s="122"/>
      <c r="AB209" s="122"/>
      <c r="AC209" s="122"/>
      <c r="AD209" s="122"/>
      <c r="AE209" s="122"/>
      <c r="AF209" s="122"/>
      <c r="AG209" s="122" t="s">
        <v>124</v>
      </c>
      <c r="AH209" s="122">
        <v>0</v>
      </c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</row>
    <row r="210" spans="1:60" ht="22.5" outlineLevel="1" x14ac:dyDescent="0.2">
      <c r="A210" s="125"/>
      <c r="B210" s="126"/>
      <c r="C210" s="153" t="s">
        <v>364</v>
      </c>
      <c r="D210" s="128"/>
      <c r="E210" s="129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2"/>
      <c r="Z210" s="122"/>
      <c r="AA210" s="122"/>
      <c r="AB210" s="122"/>
      <c r="AC210" s="122"/>
      <c r="AD210" s="122"/>
      <c r="AE210" s="122"/>
      <c r="AF210" s="122"/>
      <c r="AG210" s="122" t="s">
        <v>124</v>
      </c>
      <c r="AH210" s="122">
        <v>0</v>
      </c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</row>
    <row r="211" spans="1:60" ht="22.5" outlineLevel="1" x14ac:dyDescent="0.2">
      <c r="A211" s="125"/>
      <c r="B211" s="126"/>
      <c r="C211" s="153" t="s">
        <v>365</v>
      </c>
      <c r="D211" s="128"/>
      <c r="E211" s="129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2"/>
      <c r="Z211" s="122"/>
      <c r="AA211" s="122"/>
      <c r="AB211" s="122"/>
      <c r="AC211" s="122"/>
      <c r="AD211" s="122"/>
      <c r="AE211" s="122"/>
      <c r="AF211" s="122"/>
      <c r="AG211" s="122" t="s">
        <v>124</v>
      </c>
      <c r="AH211" s="122">
        <v>0</v>
      </c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</row>
    <row r="212" spans="1:60" outlineLevel="1" x14ac:dyDescent="0.2">
      <c r="A212" s="125"/>
      <c r="B212" s="126"/>
      <c r="C212" s="153" t="s">
        <v>366</v>
      </c>
      <c r="D212" s="128"/>
      <c r="E212" s="129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2"/>
      <c r="Z212" s="122"/>
      <c r="AA212" s="122"/>
      <c r="AB212" s="122"/>
      <c r="AC212" s="122"/>
      <c r="AD212" s="122"/>
      <c r="AE212" s="122"/>
      <c r="AF212" s="122"/>
      <c r="AG212" s="122" t="s">
        <v>124</v>
      </c>
      <c r="AH212" s="122">
        <v>0</v>
      </c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</row>
    <row r="213" spans="1:60" outlineLevel="1" x14ac:dyDescent="0.2">
      <c r="A213" s="125"/>
      <c r="B213" s="126"/>
      <c r="C213" s="153" t="s">
        <v>367</v>
      </c>
      <c r="D213" s="128"/>
      <c r="E213" s="129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2"/>
      <c r="Z213" s="122"/>
      <c r="AA213" s="122"/>
      <c r="AB213" s="122"/>
      <c r="AC213" s="122"/>
      <c r="AD213" s="122"/>
      <c r="AE213" s="122"/>
      <c r="AF213" s="122"/>
      <c r="AG213" s="122" t="s">
        <v>124</v>
      </c>
      <c r="AH213" s="122">
        <v>0</v>
      </c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</row>
    <row r="214" spans="1:60" ht="22.5" outlineLevel="1" x14ac:dyDescent="0.2">
      <c r="A214" s="125"/>
      <c r="B214" s="126"/>
      <c r="C214" s="153" t="s">
        <v>368</v>
      </c>
      <c r="D214" s="128"/>
      <c r="E214" s="129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2"/>
      <c r="Z214" s="122"/>
      <c r="AA214" s="122"/>
      <c r="AB214" s="122"/>
      <c r="AC214" s="122"/>
      <c r="AD214" s="122"/>
      <c r="AE214" s="122"/>
      <c r="AF214" s="122"/>
      <c r="AG214" s="122" t="s">
        <v>124</v>
      </c>
      <c r="AH214" s="122">
        <v>0</v>
      </c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</row>
    <row r="215" spans="1:60" ht="22.5" outlineLevel="1" x14ac:dyDescent="0.2">
      <c r="A215" s="125"/>
      <c r="B215" s="126"/>
      <c r="C215" s="153" t="s">
        <v>369</v>
      </c>
      <c r="D215" s="128"/>
      <c r="E215" s="129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2"/>
      <c r="Z215" s="122"/>
      <c r="AA215" s="122"/>
      <c r="AB215" s="122"/>
      <c r="AC215" s="122"/>
      <c r="AD215" s="122"/>
      <c r="AE215" s="122"/>
      <c r="AF215" s="122"/>
      <c r="AG215" s="122" t="s">
        <v>124</v>
      </c>
      <c r="AH215" s="122">
        <v>0</v>
      </c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  <c r="BG215" s="122"/>
      <c r="BH215" s="122"/>
    </row>
    <row r="216" spans="1:60" outlineLevel="1" x14ac:dyDescent="0.2">
      <c r="A216" s="125"/>
      <c r="B216" s="126"/>
      <c r="C216" s="153" t="s">
        <v>370</v>
      </c>
      <c r="D216" s="128"/>
      <c r="E216" s="129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2"/>
      <c r="Z216" s="122"/>
      <c r="AA216" s="122"/>
      <c r="AB216" s="122"/>
      <c r="AC216" s="122"/>
      <c r="AD216" s="122"/>
      <c r="AE216" s="122"/>
      <c r="AF216" s="122"/>
      <c r="AG216" s="122" t="s">
        <v>124</v>
      </c>
      <c r="AH216" s="122">
        <v>0</v>
      </c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</row>
    <row r="217" spans="1:60" outlineLevel="1" x14ac:dyDescent="0.2">
      <c r="A217" s="145">
        <v>91</v>
      </c>
      <c r="B217" s="146" t="s">
        <v>371</v>
      </c>
      <c r="C217" s="154" t="s">
        <v>372</v>
      </c>
      <c r="D217" s="147" t="s">
        <v>0</v>
      </c>
      <c r="E217" s="148">
        <v>716.32</v>
      </c>
      <c r="F217" s="149">
        <v>0</v>
      </c>
      <c r="G217" s="150">
        <f>ROUND(E217*F217,2)</f>
        <v>0</v>
      </c>
      <c r="H217" s="127">
        <v>0</v>
      </c>
      <c r="I217" s="127">
        <f>ROUND(E217*H217,2)</f>
        <v>0</v>
      </c>
      <c r="J217" s="127">
        <v>2</v>
      </c>
      <c r="K217" s="127">
        <f>ROUND(E217*J217,2)</f>
        <v>1432.64</v>
      </c>
      <c r="L217" s="127">
        <v>21</v>
      </c>
      <c r="M217" s="127">
        <f>G217*(1+L217/100)</f>
        <v>0</v>
      </c>
      <c r="N217" s="127">
        <v>0</v>
      </c>
      <c r="O217" s="127">
        <f>ROUND(E217*N217,2)</f>
        <v>0</v>
      </c>
      <c r="P217" s="127">
        <v>0</v>
      </c>
      <c r="Q217" s="127">
        <f>ROUND(E217*P217,2)</f>
        <v>0</v>
      </c>
      <c r="R217" s="127"/>
      <c r="S217" s="127" t="s">
        <v>120</v>
      </c>
      <c r="T217" s="127" t="s">
        <v>148</v>
      </c>
      <c r="U217" s="127">
        <v>0</v>
      </c>
      <c r="V217" s="127">
        <f>ROUND(E217*U217,2)</f>
        <v>0</v>
      </c>
      <c r="W217" s="127"/>
      <c r="X217" s="127" t="s">
        <v>229</v>
      </c>
      <c r="Y217" s="122"/>
      <c r="Z217" s="122"/>
      <c r="AA217" s="122"/>
      <c r="AB217" s="122"/>
      <c r="AC217" s="122"/>
      <c r="AD217" s="122"/>
      <c r="AE217" s="122"/>
      <c r="AF217" s="122"/>
      <c r="AG217" s="122" t="s">
        <v>230</v>
      </c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</row>
    <row r="218" spans="1:60" x14ac:dyDescent="0.2">
      <c r="A218" s="133" t="s">
        <v>115</v>
      </c>
      <c r="B218" s="134" t="s">
        <v>73</v>
      </c>
      <c r="C218" s="151" t="s">
        <v>74</v>
      </c>
      <c r="D218" s="135"/>
      <c r="E218" s="136"/>
      <c r="F218" s="137"/>
      <c r="G218" s="138">
        <f>SUMIF(AG219:AG222,"&lt;&gt;NOR",G219:G222)</f>
        <v>0</v>
      </c>
      <c r="H218" s="132"/>
      <c r="I218" s="132">
        <f>SUM(I219:I222)</f>
        <v>0</v>
      </c>
      <c r="J218" s="132"/>
      <c r="K218" s="132">
        <f>SUM(K219:K222)</f>
        <v>357.21000000000004</v>
      </c>
      <c r="L218" s="132"/>
      <c r="M218" s="132">
        <f>SUM(M219:M222)</f>
        <v>0</v>
      </c>
      <c r="N218" s="132"/>
      <c r="O218" s="132">
        <f>SUM(O219:O222)</f>
        <v>0</v>
      </c>
      <c r="P218" s="132"/>
      <c r="Q218" s="132">
        <f>SUM(Q219:Q222)</f>
        <v>0.03</v>
      </c>
      <c r="R218" s="132"/>
      <c r="S218" s="132"/>
      <c r="T218" s="132"/>
      <c r="U218" s="132"/>
      <c r="V218" s="132">
        <f>SUM(V219:V222)</f>
        <v>0.64</v>
      </c>
      <c r="W218" s="132"/>
      <c r="X218" s="132"/>
      <c r="AG218" t="s">
        <v>116</v>
      </c>
    </row>
    <row r="219" spans="1:60" outlineLevel="1" x14ac:dyDescent="0.2">
      <c r="A219" s="139">
        <v>92</v>
      </c>
      <c r="B219" s="140" t="s">
        <v>373</v>
      </c>
      <c r="C219" s="152" t="s">
        <v>374</v>
      </c>
      <c r="D219" s="141" t="s">
        <v>127</v>
      </c>
      <c r="E219" s="142">
        <v>2.4300000000000002</v>
      </c>
      <c r="F219" s="143">
        <v>0</v>
      </c>
      <c r="G219" s="144">
        <f>ROUND(E219*F219,2)</f>
        <v>0</v>
      </c>
      <c r="H219" s="127">
        <v>0</v>
      </c>
      <c r="I219" s="127">
        <f>ROUND(E219*H219,2)</f>
        <v>0</v>
      </c>
      <c r="J219" s="127">
        <v>72</v>
      </c>
      <c r="K219" s="127">
        <f>ROUND(E219*J219,2)</f>
        <v>174.96</v>
      </c>
      <c r="L219" s="127">
        <v>21</v>
      </c>
      <c r="M219" s="127">
        <f>G219*(1+L219/100)</f>
        <v>0</v>
      </c>
      <c r="N219" s="127">
        <v>0</v>
      </c>
      <c r="O219" s="127">
        <f>ROUND(E219*N219,2)</f>
        <v>0</v>
      </c>
      <c r="P219" s="127">
        <v>2E-3</v>
      </c>
      <c r="Q219" s="127">
        <f>ROUND(E219*P219,2)</f>
        <v>0</v>
      </c>
      <c r="R219" s="127"/>
      <c r="S219" s="127" t="s">
        <v>120</v>
      </c>
      <c r="T219" s="127" t="s">
        <v>148</v>
      </c>
      <c r="U219" s="127">
        <v>0.13</v>
      </c>
      <c r="V219" s="127">
        <f>ROUND(E219*U219,2)</f>
        <v>0.32</v>
      </c>
      <c r="W219" s="127"/>
      <c r="X219" s="127" t="s">
        <v>121</v>
      </c>
      <c r="Y219" s="122"/>
      <c r="Z219" s="122"/>
      <c r="AA219" s="122"/>
      <c r="AB219" s="122"/>
      <c r="AC219" s="122"/>
      <c r="AD219" s="122"/>
      <c r="AE219" s="122"/>
      <c r="AF219" s="122"/>
      <c r="AG219" s="122" t="s">
        <v>122</v>
      </c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122"/>
      <c r="BF219" s="122"/>
      <c r="BG219" s="122"/>
      <c r="BH219" s="122"/>
    </row>
    <row r="220" spans="1:60" outlineLevel="1" x14ac:dyDescent="0.2">
      <c r="A220" s="125"/>
      <c r="B220" s="126"/>
      <c r="C220" s="153" t="s">
        <v>144</v>
      </c>
      <c r="D220" s="128"/>
      <c r="E220" s="129">
        <v>2.4300000000000002</v>
      </c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2"/>
      <c r="Z220" s="122"/>
      <c r="AA220" s="122"/>
      <c r="AB220" s="122"/>
      <c r="AC220" s="122"/>
      <c r="AD220" s="122"/>
      <c r="AE220" s="122"/>
      <c r="AF220" s="122"/>
      <c r="AG220" s="122" t="s">
        <v>124</v>
      </c>
      <c r="AH220" s="122">
        <v>0</v>
      </c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2"/>
      <c r="AY220" s="122"/>
      <c r="AZ220" s="122"/>
      <c r="BA220" s="122"/>
      <c r="BB220" s="122"/>
      <c r="BC220" s="122"/>
      <c r="BD220" s="122"/>
      <c r="BE220" s="122"/>
      <c r="BF220" s="122"/>
      <c r="BG220" s="122"/>
      <c r="BH220" s="122"/>
    </row>
    <row r="221" spans="1:60" outlineLevel="1" x14ac:dyDescent="0.2">
      <c r="A221" s="139">
        <v>93</v>
      </c>
      <c r="B221" s="140" t="s">
        <v>375</v>
      </c>
      <c r="C221" s="152" t="s">
        <v>376</v>
      </c>
      <c r="D221" s="141" t="s">
        <v>127</v>
      </c>
      <c r="E221" s="142">
        <v>2.4300000000000002</v>
      </c>
      <c r="F221" s="143">
        <v>0</v>
      </c>
      <c r="G221" s="144">
        <f>ROUND(E221*F221,2)</f>
        <v>0</v>
      </c>
      <c r="H221" s="127">
        <v>0</v>
      </c>
      <c r="I221" s="127">
        <f>ROUND(E221*H221,2)</f>
        <v>0</v>
      </c>
      <c r="J221" s="127">
        <v>75</v>
      </c>
      <c r="K221" s="127">
        <f>ROUND(E221*J221,2)</f>
        <v>182.25</v>
      </c>
      <c r="L221" s="127">
        <v>21</v>
      </c>
      <c r="M221" s="127">
        <f>G221*(1+L221/100)</f>
        <v>0</v>
      </c>
      <c r="N221" s="127">
        <v>0</v>
      </c>
      <c r="O221" s="127">
        <f>ROUND(E221*N221,2)</f>
        <v>0</v>
      </c>
      <c r="P221" s="127">
        <v>1.2E-2</v>
      </c>
      <c r="Q221" s="127">
        <f>ROUND(E221*P221,2)</f>
        <v>0.03</v>
      </c>
      <c r="R221" s="127"/>
      <c r="S221" s="127" t="s">
        <v>120</v>
      </c>
      <c r="T221" s="127" t="s">
        <v>148</v>
      </c>
      <c r="U221" s="127">
        <v>0.13</v>
      </c>
      <c r="V221" s="127">
        <f>ROUND(E221*U221,2)</f>
        <v>0.32</v>
      </c>
      <c r="W221" s="127"/>
      <c r="X221" s="127" t="s">
        <v>121</v>
      </c>
      <c r="Y221" s="122"/>
      <c r="Z221" s="122"/>
      <c r="AA221" s="122"/>
      <c r="AB221" s="122"/>
      <c r="AC221" s="122"/>
      <c r="AD221" s="122"/>
      <c r="AE221" s="122"/>
      <c r="AF221" s="122"/>
      <c r="AG221" s="122" t="s">
        <v>122</v>
      </c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</row>
    <row r="222" spans="1:60" outlineLevel="1" x14ac:dyDescent="0.2">
      <c r="A222" s="125"/>
      <c r="B222" s="126"/>
      <c r="C222" s="153" t="s">
        <v>144</v>
      </c>
      <c r="D222" s="128"/>
      <c r="E222" s="129">
        <v>2.4300000000000002</v>
      </c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2"/>
      <c r="Z222" s="122"/>
      <c r="AA222" s="122"/>
      <c r="AB222" s="122"/>
      <c r="AC222" s="122"/>
      <c r="AD222" s="122"/>
      <c r="AE222" s="122"/>
      <c r="AF222" s="122"/>
      <c r="AG222" s="122" t="s">
        <v>124</v>
      </c>
      <c r="AH222" s="122">
        <v>0</v>
      </c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</row>
    <row r="223" spans="1:60" x14ac:dyDescent="0.2">
      <c r="A223" s="133" t="s">
        <v>115</v>
      </c>
      <c r="B223" s="134" t="s">
        <v>75</v>
      </c>
      <c r="C223" s="151" t="s">
        <v>76</v>
      </c>
      <c r="D223" s="135"/>
      <c r="E223" s="136"/>
      <c r="F223" s="137"/>
      <c r="G223" s="138">
        <f>SUMIF(AG224:AG243,"&lt;&gt;NOR",G224:G243)</f>
        <v>0</v>
      </c>
      <c r="H223" s="132"/>
      <c r="I223" s="132">
        <f>SUM(I224:I243)</f>
        <v>2826.4700000000003</v>
      </c>
      <c r="J223" s="132"/>
      <c r="K223" s="132">
        <f>SUM(K224:K243)</f>
        <v>2389.9899999999998</v>
      </c>
      <c r="L223" s="132"/>
      <c r="M223" s="132">
        <f>SUM(M224:M243)</f>
        <v>0</v>
      </c>
      <c r="N223" s="132"/>
      <c r="O223" s="132">
        <f>SUM(O224:O243)</f>
        <v>0.02</v>
      </c>
      <c r="P223" s="132"/>
      <c r="Q223" s="132">
        <f>SUM(Q224:Q243)</f>
        <v>0</v>
      </c>
      <c r="R223" s="132"/>
      <c r="S223" s="132"/>
      <c r="T223" s="132"/>
      <c r="U223" s="132"/>
      <c r="V223" s="132">
        <f>SUM(V224:V243)</f>
        <v>4.22</v>
      </c>
      <c r="W223" s="132"/>
      <c r="X223" s="132"/>
      <c r="AG223" t="s">
        <v>116</v>
      </c>
    </row>
    <row r="224" spans="1:60" outlineLevel="1" x14ac:dyDescent="0.2">
      <c r="A224" s="139">
        <v>94</v>
      </c>
      <c r="B224" s="140" t="s">
        <v>377</v>
      </c>
      <c r="C224" s="152" t="s">
        <v>378</v>
      </c>
      <c r="D224" s="141" t="s">
        <v>127</v>
      </c>
      <c r="E224" s="142">
        <v>3.5</v>
      </c>
      <c r="F224" s="143">
        <v>0</v>
      </c>
      <c r="G224" s="144">
        <f>ROUND(E224*F224,2)</f>
        <v>0</v>
      </c>
      <c r="H224" s="127">
        <v>105.52</v>
      </c>
      <c r="I224" s="127">
        <f>ROUND(E224*H224,2)</f>
        <v>369.32</v>
      </c>
      <c r="J224" s="127">
        <v>480.48</v>
      </c>
      <c r="K224" s="127">
        <f>ROUND(E224*J224,2)</f>
        <v>1681.68</v>
      </c>
      <c r="L224" s="127">
        <v>21</v>
      </c>
      <c r="M224" s="127">
        <f>G224*(1+L224/100)</f>
        <v>0</v>
      </c>
      <c r="N224" s="127">
        <v>5.0400000000000002E-3</v>
      </c>
      <c r="O224" s="127">
        <f>ROUND(E224*N224,2)</f>
        <v>0.02</v>
      </c>
      <c r="P224" s="127">
        <v>0</v>
      </c>
      <c r="Q224" s="127">
        <f>ROUND(E224*P224,2)</f>
        <v>0</v>
      </c>
      <c r="R224" s="127"/>
      <c r="S224" s="127" t="s">
        <v>120</v>
      </c>
      <c r="T224" s="127" t="s">
        <v>156</v>
      </c>
      <c r="U224" s="127">
        <v>0.97799999999999998</v>
      </c>
      <c r="V224" s="127">
        <f>ROUND(E224*U224,2)</f>
        <v>3.42</v>
      </c>
      <c r="W224" s="127"/>
      <c r="X224" s="127" t="s">
        <v>121</v>
      </c>
      <c r="Y224" s="122"/>
      <c r="Z224" s="122"/>
      <c r="AA224" s="122"/>
      <c r="AB224" s="122"/>
      <c r="AC224" s="122"/>
      <c r="AD224" s="122"/>
      <c r="AE224" s="122"/>
      <c r="AF224" s="122"/>
      <c r="AG224" s="122" t="s">
        <v>122</v>
      </c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22"/>
      <c r="AY224" s="122"/>
      <c r="AZ224" s="122"/>
      <c r="BA224" s="122"/>
      <c r="BB224" s="122"/>
      <c r="BC224" s="122"/>
      <c r="BD224" s="122"/>
      <c r="BE224" s="122"/>
      <c r="BF224" s="122"/>
      <c r="BG224" s="122"/>
      <c r="BH224" s="122"/>
    </row>
    <row r="225" spans="1:60" outlineLevel="1" x14ac:dyDescent="0.2">
      <c r="A225" s="125"/>
      <c r="B225" s="126"/>
      <c r="C225" s="153" t="s">
        <v>167</v>
      </c>
      <c r="D225" s="128"/>
      <c r="E225" s="129">
        <v>4.1399999999999997</v>
      </c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2"/>
      <c r="Z225" s="122"/>
      <c r="AA225" s="122"/>
      <c r="AB225" s="122"/>
      <c r="AC225" s="122"/>
      <c r="AD225" s="122"/>
      <c r="AE225" s="122"/>
      <c r="AF225" s="122"/>
      <c r="AG225" s="122" t="s">
        <v>124</v>
      </c>
      <c r="AH225" s="122">
        <v>0</v>
      </c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22"/>
      <c r="AY225" s="122"/>
      <c r="AZ225" s="122"/>
      <c r="BA225" s="122"/>
      <c r="BB225" s="122"/>
      <c r="BC225" s="122"/>
      <c r="BD225" s="122"/>
      <c r="BE225" s="122"/>
      <c r="BF225" s="122"/>
      <c r="BG225" s="122"/>
      <c r="BH225" s="122"/>
    </row>
    <row r="226" spans="1:60" outlineLevel="1" x14ac:dyDescent="0.2">
      <c r="A226" s="125"/>
      <c r="B226" s="126"/>
      <c r="C226" s="153" t="s">
        <v>379</v>
      </c>
      <c r="D226" s="128"/>
      <c r="E226" s="129">
        <v>-0.64</v>
      </c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2"/>
      <c r="Z226" s="122"/>
      <c r="AA226" s="122"/>
      <c r="AB226" s="122"/>
      <c r="AC226" s="122"/>
      <c r="AD226" s="122"/>
      <c r="AE226" s="122"/>
      <c r="AF226" s="122"/>
      <c r="AG226" s="122" t="s">
        <v>124</v>
      </c>
      <c r="AH226" s="122">
        <v>0</v>
      </c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</row>
    <row r="227" spans="1:60" outlineLevel="1" x14ac:dyDescent="0.2">
      <c r="A227" s="139">
        <v>95</v>
      </c>
      <c r="B227" s="140" t="s">
        <v>380</v>
      </c>
      <c r="C227" s="152" t="s">
        <v>381</v>
      </c>
      <c r="D227" s="141" t="s">
        <v>141</v>
      </c>
      <c r="E227" s="142">
        <v>9.8000000000000007</v>
      </c>
      <c r="F227" s="143">
        <v>0</v>
      </c>
      <c r="G227" s="144">
        <f>ROUND(E227*F227,2)</f>
        <v>0</v>
      </c>
      <c r="H227" s="127">
        <v>20.73</v>
      </c>
      <c r="I227" s="127">
        <f>ROUND(E227*H227,2)</f>
        <v>203.15</v>
      </c>
      <c r="J227" s="127">
        <v>34.07</v>
      </c>
      <c r="K227" s="127">
        <f>ROUND(E227*J227,2)</f>
        <v>333.89</v>
      </c>
      <c r="L227" s="127">
        <v>21</v>
      </c>
      <c r="M227" s="127">
        <f>G227*(1+L227/100)</f>
        <v>0</v>
      </c>
      <c r="N227" s="127">
        <v>4.0000000000000003E-5</v>
      </c>
      <c r="O227" s="127">
        <f>ROUND(E227*N227,2)</f>
        <v>0</v>
      </c>
      <c r="P227" s="127">
        <v>0</v>
      </c>
      <c r="Q227" s="127">
        <f>ROUND(E227*P227,2)</f>
        <v>0</v>
      </c>
      <c r="R227" s="127"/>
      <c r="S227" s="127" t="s">
        <v>120</v>
      </c>
      <c r="T227" s="127" t="s">
        <v>156</v>
      </c>
      <c r="U227" s="127">
        <v>7.0000000000000007E-2</v>
      </c>
      <c r="V227" s="127">
        <f>ROUND(E227*U227,2)</f>
        <v>0.69</v>
      </c>
      <c r="W227" s="127"/>
      <c r="X227" s="127" t="s">
        <v>121</v>
      </c>
      <c r="Y227" s="122"/>
      <c r="Z227" s="122"/>
      <c r="AA227" s="122"/>
      <c r="AB227" s="122"/>
      <c r="AC227" s="122"/>
      <c r="AD227" s="122"/>
      <c r="AE227" s="122"/>
      <c r="AF227" s="122"/>
      <c r="AG227" s="122" t="s">
        <v>122</v>
      </c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  <c r="BG227" s="122"/>
      <c r="BH227" s="122"/>
    </row>
    <row r="228" spans="1:60" outlineLevel="1" x14ac:dyDescent="0.2">
      <c r="A228" s="125"/>
      <c r="B228" s="126"/>
      <c r="C228" s="153" t="s">
        <v>382</v>
      </c>
      <c r="D228" s="128"/>
      <c r="E228" s="129">
        <v>8.1999999999999993</v>
      </c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2"/>
      <c r="Z228" s="122"/>
      <c r="AA228" s="122"/>
      <c r="AB228" s="122"/>
      <c r="AC228" s="122"/>
      <c r="AD228" s="122"/>
      <c r="AE228" s="122"/>
      <c r="AF228" s="122"/>
      <c r="AG228" s="122" t="s">
        <v>124</v>
      </c>
      <c r="AH228" s="122">
        <v>0</v>
      </c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  <c r="AU228" s="122"/>
      <c r="AV228" s="122"/>
      <c r="AW228" s="122"/>
      <c r="AX228" s="122"/>
      <c r="AY228" s="122"/>
      <c r="AZ228" s="122"/>
      <c r="BA228" s="122"/>
      <c r="BB228" s="122"/>
      <c r="BC228" s="122"/>
      <c r="BD228" s="122"/>
      <c r="BE228" s="122"/>
      <c r="BF228" s="122"/>
      <c r="BG228" s="122"/>
      <c r="BH228" s="122"/>
    </row>
    <row r="229" spans="1:60" outlineLevel="1" x14ac:dyDescent="0.2">
      <c r="A229" s="125"/>
      <c r="B229" s="126"/>
      <c r="C229" s="153" t="s">
        <v>383</v>
      </c>
      <c r="D229" s="128"/>
      <c r="E229" s="129">
        <v>-0.8</v>
      </c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2"/>
      <c r="Z229" s="122"/>
      <c r="AA229" s="122"/>
      <c r="AB229" s="122"/>
      <c r="AC229" s="122"/>
      <c r="AD229" s="122"/>
      <c r="AE229" s="122"/>
      <c r="AF229" s="122"/>
      <c r="AG229" s="122" t="s">
        <v>124</v>
      </c>
      <c r="AH229" s="122">
        <v>0</v>
      </c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</row>
    <row r="230" spans="1:60" outlineLevel="1" x14ac:dyDescent="0.2">
      <c r="A230" s="125"/>
      <c r="B230" s="126"/>
      <c r="C230" s="153" t="s">
        <v>384</v>
      </c>
      <c r="D230" s="128"/>
      <c r="E230" s="129">
        <v>2.4</v>
      </c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2"/>
      <c r="Z230" s="122"/>
      <c r="AA230" s="122"/>
      <c r="AB230" s="122"/>
      <c r="AC230" s="122"/>
      <c r="AD230" s="122"/>
      <c r="AE230" s="122"/>
      <c r="AF230" s="122"/>
      <c r="AG230" s="122" t="s">
        <v>124</v>
      </c>
      <c r="AH230" s="122">
        <v>0</v>
      </c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  <c r="BG230" s="122"/>
      <c r="BH230" s="122"/>
    </row>
    <row r="231" spans="1:60" outlineLevel="1" x14ac:dyDescent="0.2">
      <c r="A231" s="139">
        <v>96</v>
      </c>
      <c r="B231" s="140" t="s">
        <v>385</v>
      </c>
      <c r="C231" s="152" t="s">
        <v>386</v>
      </c>
      <c r="D231" s="141" t="s">
        <v>127</v>
      </c>
      <c r="E231" s="142">
        <v>3.5</v>
      </c>
      <c r="F231" s="143">
        <v>0</v>
      </c>
      <c r="G231" s="144">
        <f>ROUND(E231*F231,2)</f>
        <v>0</v>
      </c>
      <c r="H231" s="127">
        <v>0</v>
      </c>
      <c r="I231" s="127">
        <f>ROUND(E231*H231,2)</f>
        <v>0</v>
      </c>
      <c r="J231" s="127">
        <v>14.7</v>
      </c>
      <c r="K231" s="127">
        <f>ROUND(E231*J231,2)</f>
        <v>51.45</v>
      </c>
      <c r="L231" s="127">
        <v>21</v>
      </c>
      <c r="M231" s="127">
        <f>G231*(1+L231/100)</f>
        <v>0</v>
      </c>
      <c r="N231" s="127">
        <v>0</v>
      </c>
      <c r="O231" s="127">
        <f>ROUND(E231*N231,2)</f>
        <v>0</v>
      </c>
      <c r="P231" s="127">
        <v>0</v>
      </c>
      <c r="Q231" s="127">
        <f>ROUND(E231*P231,2)</f>
        <v>0</v>
      </c>
      <c r="R231" s="127"/>
      <c r="S231" s="127" t="s">
        <v>120</v>
      </c>
      <c r="T231" s="127" t="s">
        <v>156</v>
      </c>
      <c r="U231" s="127">
        <v>0.03</v>
      </c>
      <c r="V231" s="127">
        <f>ROUND(E231*U231,2)</f>
        <v>0.11</v>
      </c>
      <c r="W231" s="127"/>
      <c r="X231" s="127" t="s">
        <v>121</v>
      </c>
      <c r="Y231" s="122"/>
      <c r="Z231" s="122"/>
      <c r="AA231" s="122"/>
      <c r="AB231" s="122"/>
      <c r="AC231" s="122"/>
      <c r="AD231" s="122"/>
      <c r="AE231" s="122"/>
      <c r="AF231" s="122"/>
      <c r="AG231" s="122" t="s">
        <v>122</v>
      </c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</row>
    <row r="232" spans="1:60" outlineLevel="1" x14ac:dyDescent="0.2">
      <c r="A232" s="125"/>
      <c r="B232" s="126"/>
      <c r="C232" s="153" t="s">
        <v>167</v>
      </c>
      <c r="D232" s="128"/>
      <c r="E232" s="129">
        <v>4.1399999999999997</v>
      </c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2"/>
      <c r="Z232" s="122"/>
      <c r="AA232" s="122"/>
      <c r="AB232" s="122"/>
      <c r="AC232" s="122"/>
      <c r="AD232" s="122"/>
      <c r="AE232" s="122"/>
      <c r="AF232" s="122"/>
      <c r="AG232" s="122" t="s">
        <v>124</v>
      </c>
      <c r="AH232" s="122">
        <v>0</v>
      </c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2"/>
      <c r="AU232" s="122"/>
      <c r="AV232" s="122"/>
      <c r="AW232" s="122"/>
      <c r="AX232" s="122"/>
      <c r="AY232" s="122"/>
      <c r="AZ232" s="122"/>
      <c r="BA232" s="122"/>
      <c r="BB232" s="122"/>
      <c r="BC232" s="122"/>
      <c r="BD232" s="122"/>
      <c r="BE232" s="122"/>
      <c r="BF232" s="122"/>
      <c r="BG232" s="122"/>
      <c r="BH232" s="122"/>
    </row>
    <row r="233" spans="1:60" outlineLevel="1" x14ac:dyDescent="0.2">
      <c r="A233" s="125"/>
      <c r="B233" s="126"/>
      <c r="C233" s="153" t="s">
        <v>379</v>
      </c>
      <c r="D233" s="128"/>
      <c r="E233" s="129">
        <v>-0.64</v>
      </c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2"/>
      <c r="Z233" s="122"/>
      <c r="AA233" s="122"/>
      <c r="AB233" s="122"/>
      <c r="AC233" s="122"/>
      <c r="AD233" s="122"/>
      <c r="AE233" s="122"/>
      <c r="AF233" s="122"/>
      <c r="AG233" s="122" t="s">
        <v>124</v>
      </c>
      <c r="AH233" s="122">
        <v>0</v>
      </c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  <c r="BG233" s="122"/>
      <c r="BH233" s="122"/>
    </row>
    <row r="234" spans="1:60" outlineLevel="1" x14ac:dyDescent="0.2">
      <c r="A234" s="139">
        <v>97</v>
      </c>
      <c r="B234" s="140" t="s">
        <v>387</v>
      </c>
      <c r="C234" s="152" t="s">
        <v>388</v>
      </c>
      <c r="D234" s="141" t="s">
        <v>127</v>
      </c>
      <c r="E234" s="142">
        <v>3.5</v>
      </c>
      <c r="F234" s="143">
        <v>0</v>
      </c>
      <c r="G234" s="144">
        <f>ROUND(E234*F234,2)</f>
        <v>0</v>
      </c>
      <c r="H234" s="127">
        <v>11.5</v>
      </c>
      <c r="I234" s="127">
        <f>ROUND(E234*H234,2)</f>
        <v>40.25</v>
      </c>
      <c r="J234" s="127">
        <v>0</v>
      </c>
      <c r="K234" s="127">
        <f>ROUND(E234*J234,2)</f>
        <v>0</v>
      </c>
      <c r="L234" s="127">
        <v>21</v>
      </c>
      <c r="M234" s="127">
        <f>G234*(1+L234/100)</f>
        <v>0</v>
      </c>
      <c r="N234" s="127">
        <v>1.1999999999999999E-3</v>
      </c>
      <c r="O234" s="127">
        <f>ROUND(E234*N234,2)</f>
        <v>0</v>
      </c>
      <c r="P234" s="127">
        <v>0</v>
      </c>
      <c r="Q234" s="127">
        <f>ROUND(E234*P234,2)</f>
        <v>0</v>
      </c>
      <c r="R234" s="127"/>
      <c r="S234" s="127" t="s">
        <v>120</v>
      </c>
      <c r="T234" s="127" t="s">
        <v>156</v>
      </c>
      <c r="U234" s="127">
        <v>0</v>
      </c>
      <c r="V234" s="127">
        <f>ROUND(E234*U234,2)</f>
        <v>0</v>
      </c>
      <c r="W234" s="127"/>
      <c r="X234" s="127" t="s">
        <v>121</v>
      </c>
      <c r="Y234" s="122"/>
      <c r="Z234" s="122"/>
      <c r="AA234" s="122"/>
      <c r="AB234" s="122"/>
      <c r="AC234" s="122"/>
      <c r="AD234" s="122"/>
      <c r="AE234" s="122"/>
      <c r="AF234" s="122"/>
      <c r="AG234" s="122" t="s">
        <v>122</v>
      </c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122"/>
      <c r="BA234" s="122"/>
      <c r="BB234" s="122"/>
      <c r="BC234" s="122"/>
      <c r="BD234" s="122"/>
      <c r="BE234" s="122"/>
      <c r="BF234" s="122"/>
      <c r="BG234" s="122"/>
      <c r="BH234" s="122"/>
    </row>
    <row r="235" spans="1:60" outlineLevel="1" x14ac:dyDescent="0.2">
      <c r="A235" s="125"/>
      <c r="B235" s="126"/>
      <c r="C235" s="153" t="s">
        <v>167</v>
      </c>
      <c r="D235" s="128"/>
      <c r="E235" s="129">
        <v>4.1399999999999997</v>
      </c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2"/>
      <c r="Z235" s="122"/>
      <c r="AA235" s="122"/>
      <c r="AB235" s="122"/>
      <c r="AC235" s="122"/>
      <c r="AD235" s="122"/>
      <c r="AE235" s="122"/>
      <c r="AF235" s="122"/>
      <c r="AG235" s="122" t="s">
        <v>124</v>
      </c>
      <c r="AH235" s="122">
        <v>0</v>
      </c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</row>
    <row r="236" spans="1:60" outlineLevel="1" x14ac:dyDescent="0.2">
      <c r="A236" s="125"/>
      <c r="B236" s="126"/>
      <c r="C236" s="153" t="s">
        <v>379</v>
      </c>
      <c r="D236" s="128"/>
      <c r="E236" s="129">
        <v>-0.64</v>
      </c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2"/>
      <c r="Z236" s="122"/>
      <c r="AA236" s="122"/>
      <c r="AB236" s="122"/>
      <c r="AC236" s="122"/>
      <c r="AD236" s="122"/>
      <c r="AE236" s="122"/>
      <c r="AF236" s="122"/>
      <c r="AG236" s="122" t="s">
        <v>124</v>
      </c>
      <c r="AH236" s="122">
        <v>0</v>
      </c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</row>
    <row r="237" spans="1:60" ht="22.5" outlineLevel="1" x14ac:dyDescent="0.2">
      <c r="A237" s="139">
        <v>98</v>
      </c>
      <c r="B237" s="140" t="s">
        <v>389</v>
      </c>
      <c r="C237" s="152" t="s">
        <v>390</v>
      </c>
      <c r="D237" s="141" t="s">
        <v>127</v>
      </c>
      <c r="E237" s="142">
        <v>4.0250000000000004</v>
      </c>
      <c r="F237" s="143">
        <v>0</v>
      </c>
      <c r="G237" s="144">
        <f>ROUND(E237*F237,2)</f>
        <v>0</v>
      </c>
      <c r="H237" s="127">
        <v>550</v>
      </c>
      <c r="I237" s="127">
        <f>ROUND(E237*H237,2)</f>
        <v>2213.75</v>
      </c>
      <c r="J237" s="127">
        <v>0</v>
      </c>
      <c r="K237" s="127">
        <f>ROUND(E237*J237,2)</f>
        <v>0</v>
      </c>
      <c r="L237" s="127">
        <v>21</v>
      </c>
      <c r="M237" s="127">
        <f>G237*(1+L237/100)</f>
        <v>0</v>
      </c>
      <c r="N237" s="127">
        <v>0</v>
      </c>
      <c r="O237" s="127">
        <f>ROUND(E237*N237,2)</f>
        <v>0</v>
      </c>
      <c r="P237" s="127">
        <v>0</v>
      </c>
      <c r="Q237" s="127">
        <f>ROUND(E237*P237,2)</f>
        <v>0</v>
      </c>
      <c r="R237" s="127"/>
      <c r="S237" s="127" t="s">
        <v>147</v>
      </c>
      <c r="T237" s="127" t="s">
        <v>148</v>
      </c>
      <c r="U237" s="127">
        <v>0</v>
      </c>
      <c r="V237" s="127">
        <f>ROUND(E237*U237,2)</f>
        <v>0</v>
      </c>
      <c r="W237" s="127"/>
      <c r="X237" s="127" t="s">
        <v>149</v>
      </c>
      <c r="Y237" s="122"/>
      <c r="Z237" s="122"/>
      <c r="AA237" s="122"/>
      <c r="AB237" s="122"/>
      <c r="AC237" s="122"/>
      <c r="AD237" s="122"/>
      <c r="AE237" s="122"/>
      <c r="AF237" s="122"/>
      <c r="AG237" s="122" t="s">
        <v>150</v>
      </c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</row>
    <row r="238" spans="1:60" outlineLevel="1" x14ac:dyDescent="0.2">
      <c r="A238" s="125"/>
      <c r="B238" s="126"/>
      <c r="C238" s="155" t="s">
        <v>391</v>
      </c>
      <c r="D238" s="130"/>
      <c r="E238" s="131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2"/>
      <c r="Z238" s="122"/>
      <c r="AA238" s="122"/>
      <c r="AB238" s="122"/>
      <c r="AC238" s="122"/>
      <c r="AD238" s="122"/>
      <c r="AE238" s="122"/>
      <c r="AF238" s="122"/>
      <c r="AG238" s="122" t="s">
        <v>124</v>
      </c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122"/>
      <c r="BB238" s="122"/>
      <c r="BC238" s="122"/>
      <c r="BD238" s="122"/>
      <c r="BE238" s="122"/>
      <c r="BF238" s="122"/>
      <c r="BG238" s="122"/>
      <c r="BH238" s="122"/>
    </row>
    <row r="239" spans="1:60" outlineLevel="1" x14ac:dyDescent="0.2">
      <c r="A239" s="125"/>
      <c r="B239" s="126"/>
      <c r="C239" s="156" t="s">
        <v>392</v>
      </c>
      <c r="D239" s="130"/>
      <c r="E239" s="131">
        <v>4.1399999999999997</v>
      </c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2"/>
      <c r="Z239" s="122"/>
      <c r="AA239" s="122"/>
      <c r="AB239" s="122"/>
      <c r="AC239" s="122"/>
      <c r="AD239" s="122"/>
      <c r="AE239" s="122"/>
      <c r="AF239" s="122"/>
      <c r="AG239" s="122" t="s">
        <v>124</v>
      </c>
      <c r="AH239" s="122">
        <v>2</v>
      </c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  <c r="BG239" s="122"/>
      <c r="BH239" s="122"/>
    </row>
    <row r="240" spans="1:60" outlineLevel="1" x14ac:dyDescent="0.2">
      <c r="A240" s="125"/>
      <c r="B240" s="126"/>
      <c r="C240" s="156" t="s">
        <v>393</v>
      </c>
      <c r="D240" s="130"/>
      <c r="E240" s="131">
        <v>-0.64</v>
      </c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2"/>
      <c r="Z240" s="122"/>
      <c r="AA240" s="122"/>
      <c r="AB240" s="122"/>
      <c r="AC240" s="122"/>
      <c r="AD240" s="122"/>
      <c r="AE240" s="122"/>
      <c r="AF240" s="122"/>
      <c r="AG240" s="122" t="s">
        <v>124</v>
      </c>
      <c r="AH240" s="122">
        <v>2</v>
      </c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2"/>
      <c r="BD240" s="122"/>
      <c r="BE240" s="122"/>
      <c r="BF240" s="122"/>
      <c r="BG240" s="122"/>
      <c r="BH240" s="122"/>
    </row>
    <row r="241" spans="1:60" outlineLevel="1" x14ac:dyDescent="0.2">
      <c r="A241" s="125"/>
      <c r="B241" s="126"/>
      <c r="C241" s="155" t="s">
        <v>394</v>
      </c>
      <c r="D241" s="130"/>
      <c r="E241" s="131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2"/>
      <c r="Z241" s="122"/>
      <c r="AA241" s="122"/>
      <c r="AB241" s="122"/>
      <c r="AC241" s="122"/>
      <c r="AD241" s="122"/>
      <c r="AE241" s="122"/>
      <c r="AF241" s="122"/>
      <c r="AG241" s="122" t="s">
        <v>124</v>
      </c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</row>
    <row r="242" spans="1:60" outlineLevel="1" x14ac:dyDescent="0.2">
      <c r="A242" s="125"/>
      <c r="B242" s="126"/>
      <c r="C242" s="153" t="s">
        <v>395</v>
      </c>
      <c r="D242" s="128"/>
      <c r="E242" s="129">
        <v>4.0250000000000004</v>
      </c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2"/>
      <c r="Z242" s="122"/>
      <c r="AA242" s="122"/>
      <c r="AB242" s="122"/>
      <c r="AC242" s="122"/>
      <c r="AD242" s="122"/>
      <c r="AE242" s="122"/>
      <c r="AF242" s="122"/>
      <c r="AG242" s="122" t="s">
        <v>124</v>
      </c>
      <c r="AH242" s="122">
        <v>0</v>
      </c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2"/>
      <c r="AY242" s="122"/>
      <c r="AZ242" s="122"/>
      <c r="BA242" s="122"/>
      <c r="BB242" s="122"/>
      <c r="BC242" s="122"/>
      <c r="BD242" s="122"/>
      <c r="BE242" s="122"/>
      <c r="BF242" s="122"/>
      <c r="BG242" s="122"/>
      <c r="BH242" s="122"/>
    </row>
    <row r="243" spans="1:60" outlineLevel="1" x14ac:dyDescent="0.2">
      <c r="A243" s="145">
        <v>99</v>
      </c>
      <c r="B243" s="146" t="s">
        <v>396</v>
      </c>
      <c r="C243" s="154" t="s">
        <v>397</v>
      </c>
      <c r="D243" s="147" t="s">
        <v>0</v>
      </c>
      <c r="E243" s="148">
        <v>48.934899999999999</v>
      </c>
      <c r="F243" s="149">
        <v>0</v>
      </c>
      <c r="G243" s="150">
        <f>ROUND(E243*F243,2)</f>
        <v>0</v>
      </c>
      <c r="H243" s="127">
        <v>0</v>
      </c>
      <c r="I243" s="127">
        <f>ROUND(E243*H243,2)</f>
        <v>0</v>
      </c>
      <c r="J243" s="127">
        <v>6.6</v>
      </c>
      <c r="K243" s="127">
        <f>ROUND(E243*J243,2)</f>
        <v>322.97000000000003</v>
      </c>
      <c r="L243" s="127">
        <v>21</v>
      </c>
      <c r="M243" s="127">
        <f>G243*(1+L243/100)</f>
        <v>0</v>
      </c>
      <c r="N243" s="127">
        <v>0</v>
      </c>
      <c r="O243" s="127">
        <f>ROUND(E243*N243,2)</f>
        <v>0</v>
      </c>
      <c r="P243" s="127">
        <v>0</v>
      </c>
      <c r="Q243" s="127">
        <f>ROUND(E243*P243,2)</f>
        <v>0</v>
      </c>
      <c r="R243" s="127"/>
      <c r="S243" s="127" t="s">
        <v>120</v>
      </c>
      <c r="T243" s="127" t="s">
        <v>156</v>
      </c>
      <c r="U243" s="127">
        <v>0</v>
      </c>
      <c r="V243" s="127">
        <f>ROUND(E243*U243,2)</f>
        <v>0</v>
      </c>
      <c r="W243" s="127"/>
      <c r="X243" s="127" t="s">
        <v>229</v>
      </c>
      <c r="Y243" s="122"/>
      <c r="Z243" s="122"/>
      <c r="AA243" s="122"/>
      <c r="AB243" s="122"/>
      <c r="AC243" s="122"/>
      <c r="AD243" s="122"/>
      <c r="AE243" s="122"/>
      <c r="AF243" s="122"/>
      <c r="AG243" s="122" t="s">
        <v>230</v>
      </c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</row>
    <row r="244" spans="1:60" x14ac:dyDescent="0.2">
      <c r="A244" s="133" t="s">
        <v>115</v>
      </c>
      <c r="B244" s="134" t="s">
        <v>77</v>
      </c>
      <c r="C244" s="151" t="s">
        <v>78</v>
      </c>
      <c r="D244" s="135"/>
      <c r="E244" s="136"/>
      <c r="F244" s="137"/>
      <c r="G244" s="138">
        <f>SUMIF(AG245:AG298,"&lt;&gt;NOR",G245:G298)</f>
        <v>0</v>
      </c>
      <c r="H244" s="132"/>
      <c r="I244" s="132">
        <f>SUM(I245:I298)</f>
        <v>21289.35</v>
      </c>
      <c r="J244" s="132"/>
      <c r="K244" s="132">
        <f>SUM(K245:K298)</f>
        <v>23519.85</v>
      </c>
      <c r="L244" s="132"/>
      <c r="M244" s="132">
        <f>SUM(M245:M298)</f>
        <v>0</v>
      </c>
      <c r="N244" s="132"/>
      <c r="O244" s="132">
        <f>SUM(O245:O298)</f>
        <v>0.19</v>
      </c>
      <c r="P244" s="132"/>
      <c r="Q244" s="132">
        <f>SUM(Q245:Q298)</f>
        <v>0.05</v>
      </c>
      <c r="R244" s="132"/>
      <c r="S244" s="132"/>
      <c r="T244" s="132"/>
      <c r="U244" s="132"/>
      <c r="V244" s="132">
        <f>SUM(V245:V298)</f>
        <v>51.48</v>
      </c>
      <c r="W244" s="132"/>
      <c r="X244" s="132"/>
      <c r="AG244" t="s">
        <v>116</v>
      </c>
    </row>
    <row r="245" spans="1:60" ht="22.5" outlineLevel="1" x14ac:dyDescent="0.2">
      <c r="A245" s="139">
        <v>100</v>
      </c>
      <c r="B245" s="140" t="s">
        <v>398</v>
      </c>
      <c r="C245" s="152" t="s">
        <v>399</v>
      </c>
      <c r="D245" s="141" t="s">
        <v>127</v>
      </c>
      <c r="E245" s="142">
        <v>52.78</v>
      </c>
      <c r="F245" s="143">
        <v>0</v>
      </c>
      <c r="G245" s="144">
        <f>ROUND(E245*F245,2)</f>
        <v>0</v>
      </c>
      <c r="H245" s="127">
        <v>0</v>
      </c>
      <c r="I245" s="127">
        <f>ROUND(E245*H245,2)</f>
        <v>0</v>
      </c>
      <c r="J245" s="127">
        <v>6.8</v>
      </c>
      <c r="K245" s="127">
        <f>ROUND(E245*J245,2)</f>
        <v>358.9</v>
      </c>
      <c r="L245" s="127">
        <v>21</v>
      </c>
      <c r="M245" s="127">
        <f>G245*(1+L245/100)</f>
        <v>0</v>
      </c>
      <c r="N245" s="127">
        <v>0</v>
      </c>
      <c r="O245" s="127">
        <f>ROUND(E245*N245,2)</f>
        <v>0</v>
      </c>
      <c r="P245" s="127">
        <v>0</v>
      </c>
      <c r="Q245" s="127">
        <f>ROUND(E245*P245,2)</f>
        <v>0</v>
      </c>
      <c r="R245" s="127"/>
      <c r="S245" s="127" t="s">
        <v>120</v>
      </c>
      <c r="T245" s="127" t="s">
        <v>156</v>
      </c>
      <c r="U245" s="127">
        <v>1.6E-2</v>
      </c>
      <c r="V245" s="127">
        <f>ROUND(E245*U245,2)</f>
        <v>0.84</v>
      </c>
      <c r="W245" s="127"/>
      <c r="X245" s="127" t="s">
        <v>121</v>
      </c>
      <c r="Y245" s="122"/>
      <c r="Z245" s="122"/>
      <c r="AA245" s="122"/>
      <c r="AB245" s="122"/>
      <c r="AC245" s="122"/>
      <c r="AD245" s="122"/>
      <c r="AE245" s="122"/>
      <c r="AF245" s="122"/>
      <c r="AG245" s="122" t="s">
        <v>122</v>
      </c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2"/>
      <c r="AY245" s="122"/>
      <c r="AZ245" s="122"/>
      <c r="BA245" s="122"/>
      <c r="BB245" s="122"/>
      <c r="BC245" s="122"/>
      <c r="BD245" s="122"/>
      <c r="BE245" s="122"/>
      <c r="BF245" s="122"/>
      <c r="BG245" s="122"/>
      <c r="BH245" s="122"/>
    </row>
    <row r="246" spans="1:60" outlineLevel="1" x14ac:dyDescent="0.2">
      <c r="A246" s="125"/>
      <c r="B246" s="126"/>
      <c r="C246" s="153" t="s">
        <v>162</v>
      </c>
      <c r="D246" s="128"/>
      <c r="E246" s="129">
        <v>2.38</v>
      </c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2"/>
      <c r="Z246" s="122"/>
      <c r="AA246" s="122"/>
      <c r="AB246" s="122"/>
      <c r="AC246" s="122"/>
      <c r="AD246" s="122"/>
      <c r="AE246" s="122"/>
      <c r="AF246" s="122"/>
      <c r="AG246" s="122" t="s">
        <v>124</v>
      </c>
      <c r="AH246" s="122">
        <v>0</v>
      </c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22"/>
      <c r="BD246" s="122"/>
      <c r="BE246" s="122"/>
      <c r="BF246" s="122"/>
      <c r="BG246" s="122"/>
      <c r="BH246" s="122"/>
    </row>
    <row r="247" spans="1:60" outlineLevel="1" x14ac:dyDescent="0.2">
      <c r="A247" s="125"/>
      <c r="B247" s="126"/>
      <c r="C247" s="153" t="s">
        <v>163</v>
      </c>
      <c r="D247" s="128"/>
      <c r="E247" s="129">
        <v>5.22</v>
      </c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2"/>
      <c r="Z247" s="122"/>
      <c r="AA247" s="122"/>
      <c r="AB247" s="122"/>
      <c r="AC247" s="122"/>
      <c r="AD247" s="122"/>
      <c r="AE247" s="122"/>
      <c r="AF247" s="122"/>
      <c r="AG247" s="122" t="s">
        <v>124</v>
      </c>
      <c r="AH247" s="122">
        <v>0</v>
      </c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2"/>
      <c r="AY247" s="122"/>
      <c r="AZ247" s="122"/>
      <c r="BA247" s="122"/>
      <c r="BB247" s="122"/>
      <c r="BC247" s="122"/>
      <c r="BD247" s="122"/>
      <c r="BE247" s="122"/>
      <c r="BF247" s="122"/>
      <c r="BG247" s="122"/>
      <c r="BH247" s="122"/>
    </row>
    <row r="248" spans="1:60" outlineLevel="1" x14ac:dyDescent="0.2">
      <c r="A248" s="125"/>
      <c r="B248" s="126"/>
      <c r="C248" s="153" t="s">
        <v>164</v>
      </c>
      <c r="D248" s="128"/>
      <c r="E248" s="129">
        <v>6.75</v>
      </c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2"/>
      <c r="Z248" s="122"/>
      <c r="AA248" s="122"/>
      <c r="AB248" s="122"/>
      <c r="AC248" s="122"/>
      <c r="AD248" s="122"/>
      <c r="AE248" s="122"/>
      <c r="AF248" s="122"/>
      <c r="AG248" s="122" t="s">
        <v>124</v>
      </c>
      <c r="AH248" s="122">
        <v>0</v>
      </c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2"/>
      <c r="AY248" s="122"/>
      <c r="AZ248" s="122"/>
      <c r="BA248" s="122"/>
      <c r="BB248" s="122"/>
      <c r="BC248" s="122"/>
      <c r="BD248" s="122"/>
      <c r="BE248" s="122"/>
      <c r="BF248" s="122"/>
      <c r="BG248" s="122"/>
      <c r="BH248" s="122"/>
    </row>
    <row r="249" spans="1:60" outlineLevel="1" x14ac:dyDescent="0.2">
      <c r="A249" s="125"/>
      <c r="B249" s="126"/>
      <c r="C249" s="153" t="s">
        <v>165</v>
      </c>
      <c r="D249" s="128"/>
      <c r="E249" s="129">
        <v>22.44</v>
      </c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2"/>
      <c r="Z249" s="122"/>
      <c r="AA249" s="122"/>
      <c r="AB249" s="122"/>
      <c r="AC249" s="122"/>
      <c r="AD249" s="122"/>
      <c r="AE249" s="122"/>
      <c r="AF249" s="122"/>
      <c r="AG249" s="122" t="s">
        <v>124</v>
      </c>
      <c r="AH249" s="122">
        <v>0</v>
      </c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2"/>
      <c r="AY249" s="122"/>
      <c r="AZ249" s="122"/>
      <c r="BA249" s="122"/>
      <c r="BB249" s="122"/>
      <c r="BC249" s="122"/>
      <c r="BD249" s="122"/>
      <c r="BE249" s="122"/>
      <c r="BF249" s="122"/>
      <c r="BG249" s="122"/>
      <c r="BH249" s="122"/>
    </row>
    <row r="250" spans="1:60" outlineLevel="1" x14ac:dyDescent="0.2">
      <c r="A250" s="125"/>
      <c r="B250" s="126"/>
      <c r="C250" s="153" t="s">
        <v>166</v>
      </c>
      <c r="D250" s="128"/>
      <c r="E250" s="129">
        <v>15.99</v>
      </c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2"/>
      <c r="Z250" s="122"/>
      <c r="AA250" s="122"/>
      <c r="AB250" s="122"/>
      <c r="AC250" s="122"/>
      <c r="AD250" s="122"/>
      <c r="AE250" s="122"/>
      <c r="AF250" s="122"/>
      <c r="AG250" s="122" t="s">
        <v>124</v>
      </c>
      <c r="AH250" s="122">
        <v>0</v>
      </c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</row>
    <row r="251" spans="1:60" outlineLevel="1" x14ac:dyDescent="0.2">
      <c r="A251" s="139">
        <v>101</v>
      </c>
      <c r="B251" s="140" t="s">
        <v>400</v>
      </c>
      <c r="C251" s="152" t="s">
        <v>401</v>
      </c>
      <c r="D251" s="141" t="s">
        <v>127</v>
      </c>
      <c r="E251" s="142">
        <v>52.78</v>
      </c>
      <c r="F251" s="143">
        <v>0</v>
      </c>
      <c r="G251" s="144">
        <f>ROUND(E251*F251,2)</f>
        <v>0</v>
      </c>
      <c r="H251" s="127">
        <v>0</v>
      </c>
      <c r="I251" s="127">
        <f>ROUND(E251*H251,2)</f>
        <v>0</v>
      </c>
      <c r="J251" s="127">
        <v>22.4</v>
      </c>
      <c r="K251" s="127">
        <f>ROUND(E251*J251,2)</f>
        <v>1182.27</v>
      </c>
      <c r="L251" s="127">
        <v>21</v>
      </c>
      <c r="M251" s="127">
        <f>G251*(1+L251/100)</f>
        <v>0</v>
      </c>
      <c r="N251" s="127">
        <v>0</v>
      </c>
      <c r="O251" s="127">
        <f>ROUND(E251*N251,2)</f>
        <v>0</v>
      </c>
      <c r="P251" s="127">
        <v>0</v>
      </c>
      <c r="Q251" s="127">
        <f>ROUND(E251*P251,2)</f>
        <v>0</v>
      </c>
      <c r="R251" s="127"/>
      <c r="S251" s="127" t="s">
        <v>120</v>
      </c>
      <c r="T251" s="127" t="s">
        <v>156</v>
      </c>
      <c r="U251" s="127">
        <v>4.5999999999999999E-2</v>
      </c>
      <c r="V251" s="127">
        <f>ROUND(E251*U251,2)</f>
        <v>2.4300000000000002</v>
      </c>
      <c r="W251" s="127"/>
      <c r="X251" s="127" t="s">
        <v>121</v>
      </c>
      <c r="Y251" s="122"/>
      <c r="Z251" s="122"/>
      <c r="AA251" s="122"/>
      <c r="AB251" s="122"/>
      <c r="AC251" s="122"/>
      <c r="AD251" s="122"/>
      <c r="AE251" s="122"/>
      <c r="AF251" s="122"/>
      <c r="AG251" s="122" t="s">
        <v>122</v>
      </c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2"/>
      <c r="AY251" s="122"/>
      <c r="AZ251" s="122"/>
      <c r="BA251" s="122"/>
      <c r="BB251" s="122"/>
      <c r="BC251" s="122"/>
      <c r="BD251" s="122"/>
      <c r="BE251" s="122"/>
      <c r="BF251" s="122"/>
      <c r="BG251" s="122"/>
      <c r="BH251" s="122"/>
    </row>
    <row r="252" spans="1:60" outlineLevel="1" x14ac:dyDescent="0.2">
      <c r="A252" s="125"/>
      <c r="B252" s="126"/>
      <c r="C252" s="153" t="s">
        <v>162</v>
      </c>
      <c r="D252" s="128"/>
      <c r="E252" s="129">
        <v>2.38</v>
      </c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2"/>
      <c r="Z252" s="122"/>
      <c r="AA252" s="122"/>
      <c r="AB252" s="122"/>
      <c r="AC252" s="122"/>
      <c r="AD252" s="122"/>
      <c r="AE252" s="122"/>
      <c r="AF252" s="122"/>
      <c r="AG252" s="122" t="s">
        <v>124</v>
      </c>
      <c r="AH252" s="122">
        <v>0</v>
      </c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  <c r="BF252" s="122"/>
      <c r="BG252" s="122"/>
      <c r="BH252" s="122"/>
    </row>
    <row r="253" spans="1:60" outlineLevel="1" x14ac:dyDescent="0.2">
      <c r="A253" s="125"/>
      <c r="B253" s="126"/>
      <c r="C253" s="153" t="s">
        <v>163</v>
      </c>
      <c r="D253" s="128"/>
      <c r="E253" s="129">
        <v>5.22</v>
      </c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2"/>
      <c r="Z253" s="122"/>
      <c r="AA253" s="122"/>
      <c r="AB253" s="122"/>
      <c r="AC253" s="122"/>
      <c r="AD253" s="122"/>
      <c r="AE253" s="122"/>
      <c r="AF253" s="122"/>
      <c r="AG253" s="122" t="s">
        <v>124</v>
      </c>
      <c r="AH253" s="122">
        <v>0</v>
      </c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</row>
    <row r="254" spans="1:60" outlineLevel="1" x14ac:dyDescent="0.2">
      <c r="A254" s="125"/>
      <c r="B254" s="126"/>
      <c r="C254" s="153" t="s">
        <v>164</v>
      </c>
      <c r="D254" s="128"/>
      <c r="E254" s="129">
        <v>6.75</v>
      </c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2"/>
      <c r="Z254" s="122"/>
      <c r="AA254" s="122"/>
      <c r="AB254" s="122"/>
      <c r="AC254" s="122"/>
      <c r="AD254" s="122"/>
      <c r="AE254" s="122"/>
      <c r="AF254" s="122"/>
      <c r="AG254" s="122" t="s">
        <v>124</v>
      </c>
      <c r="AH254" s="122">
        <v>0</v>
      </c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2"/>
      <c r="AY254" s="122"/>
      <c r="AZ254" s="122"/>
      <c r="BA254" s="122"/>
      <c r="BB254" s="122"/>
      <c r="BC254" s="122"/>
      <c r="BD254" s="122"/>
      <c r="BE254" s="122"/>
      <c r="BF254" s="122"/>
      <c r="BG254" s="122"/>
      <c r="BH254" s="122"/>
    </row>
    <row r="255" spans="1:60" outlineLevel="1" x14ac:dyDescent="0.2">
      <c r="A255" s="125"/>
      <c r="B255" s="126"/>
      <c r="C255" s="153" t="s">
        <v>165</v>
      </c>
      <c r="D255" s="128"/>
      <c r="E255" s="129">
        <v>22.44</v>
      </c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2"/>
      <c r="Z255" s="122"/>
      <c r="AA255" s="122"/>
      <c r="AB255" s="122"/>
      <c r="AC255" s="122"/>
      <c r="AD255" s="122"/>
      <c r="AE255" s="122"/>
      <c r="AF255" s="122"/>
      <c r="AG255" s="122" t="s">
        <v>124</v>
      </c>
      <c r="AH255" s="122">
        <v>0</v>
      </c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</row>
    <row r="256" spans="1:60" outlineLevel="1" x14ac:dyDescent="0.2">
      <c r="A256" s="125"/>
      <c r="B256" s="126"/>
      <c r="C256" s="153" t="s">
        <v>166</v>
      </c>
      <c r="D256" s="128"/>
      <c r="E256" s="129">
        <v>15.99</v>
      </c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2"/>
      <c r="Z256" s="122"/>
      <c r="AA256" s="122"/>
      <c r="AB256" s="122"/>
      <c r="AC256" s="122"/>
      <c r="AD256" s="122"/>
      <c r="AE256" s="122"/>
      <c r="AF256" s="122"/>
      <c r="AG256" s="122" t="s">
        <v>124</v>
      </c>
      <c r="AH256" s="122">
        <v>0</v>
      </c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</row>
    <row r="257" spans="1:60" ht="22.5" outlineLevel="1" x14ac:dyDescent="0.2">
      <c r="A257" s="139">
        <v>102</v>
      </c>
      <c r="B257" s="140" t="s">
        <v>402</v>
      </c>
      <c r="C257" s="152" t="s">
        <v>403</v>
      </c>
      <c r="D257" s="141" t="s">
        <v>141</v>
      </c>
      <c r="E257" s="142">
        <v>54.2</v>
      </c>
      <c r="F257" s="143">
        <v>0</v>
      </c>
      <c r="G257" s="144">
        <f>ROUND(E257*F257,2)</f>
        <v>0</v>
      </c>
      <c r="H257" s="127">
        <v>0</v>
      </c>
      <c r="I257" s="127">
        <f>ROUND(E257*H257,2)</f>
        <v>0</v>
      </c>
      <c r="J257" s="127">
        <v>13.2</v>
      </c>
      <c r="K257" s="127">
        <f>ROUND(E257*J257,2)</f>
        <v>715.44</v>
      </c>
      <c r="L257" s="127">
        <v>21</v>
      </c>
      <c r="M257" s="127">
        <f>G257*(1+L257/100)</f>
        <v>0</v>
      </c>
      <c r="N257" s="127">
        <v>0</v>
      </c>
      <c r="O257" s="127">
        <f>ROUND(E257*N257,2)</f>
        <v>0</v>
      </c>
      <c r="P257" s="127">
        <v>8.0000000000000007E-5</v>
      </c>
      <c r="Q257" s="127">
        <f>ROUND(E257*P257,2)</f>
        <v>0</v>
      </c>
      <c r="R257" s="127"/>
      <c r="S257" s="127" t="s">
        <v>120</v>
      </c>
      <c r="T257" s="127" t="s">
        <v>156</v>
      </c>
      <c r="U257" s="127">
        <v>3.5000000000000003E-2</v>
      </c>
      <c r="V257" s="127">
        <f>ROUND(E257*U257,2)</f>
        <v>1.9</v>
      </c>
      <c r="W257" s="127"/>
      <c r="X257" s="127" t="s">
        <v>121</v>
      </c>
      <c r="Y257" s="122"/>
      <c r="Z257" s="122"/>
      <c r="AA257" s="122"/>
      <c r="AB257" s="122"/>
      <c r="AC257" s="122"/>
      <c r="AD257" s="122"/>
      <c r="AE257" s="122"/>
      <c r="AF257" s="122"/>
      <c r="AG257" s="122" t="s">
        <v>122</v>
      </c>
      <c r="AH257" s="122"/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</row>
    <row r="258" spans="1:60" outlineLevel="1" x14ac:dyDescent="0.2">
      <c r="A258" s="125"/>
      <c r="B258" s="126"/>
      <c r="C258" s="153" t="s">
        <v>404</v>
      </c>
      <c r="D258" s="128"/>
      <c r="E258" s="129">
        <v>4.5999999999999996</v>
      </c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2"/>
      <c r="Z258" s="122"/>
      <c r="AA258" s="122"/>
      <c r="AB258" s="122"/>
      <c r="AC258" s="122"/>
      <c r="AD258" s="122"/>
      <c r="AE258" s="122"/>
      <c r="AF258" s="122"/>
      <c r="AG258" s="122" t="s">
        <v>124</v>
      </c>
      <c r="AH258" s="122">
        <v>0</v>
      </c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</row>
    <row r="259" spans="1:60" outlineLevel="1" x14ac:dyDescent="0.2">
      <c r="A259" s="125"/>
      <c r="B259" s="126"/>
      <c r="C259" s="153" t="s">
        <v>405</v>
      </c>
      <c r="D259" s="128"/>
      <c r="E259" s="129">
        <v>5.4</v>
      </c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2"/>
      <c r="Z259" s="122"/>
      <c r="AA259" s="122"/>
      <c r="AB259" s="122"/>
      <c r="AC259" s="122"/>
      <c r="AD259" s="122"/>
      <c r="AE259" s="122"/>
      <c r="AF259" s="122"/>
      <c r="AG259" s="122" t="s">
        <v>124</v>
      </c>
      <c r="AH259" s="122">
        <v>0</v>
      </c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</row>
    <row r="260" spans="1:60" outlineLevel="1" x14ac:dyDescent="0.2">
      <c r="A260" s="125"/>
      <c r="B260" s="126"/>
      <c r="C260" s="153" t="s">
        <v>406</v>
      </c>
      <c r="D260" s="128"/>
      <c r="E260" s="129">
        <v>9.6</v>
      </c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2"/>
      <c r="Z260" s="122"/>
      <c r="AA260" s="122"/>
      <c r="AB260" s="122"/>
      <c r="AC260" s="122"/>
      <c r="AD260" s="122"/>
      <c r="AE260" s="122"/>
      <c r="AF260" s="122"/>
      <c r="AG260" s="122" t="s">
        <v>124</v>
      </c>
      <c r="AH260" s="122">
        <v>0</v>
      </c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</row>
    <row r="261" spans="1:60" outlineLevel="1" x14ac:dyDescent="0.2">
      <c r="A261" s="125"/>
      <c r="B261" s="126"/>
      <c r="C261" s="153" t="s">
        <v>407</v>
      </c>
      <c r="D261" s="128"/>
      <c r="E261" s="129">
        <v>19.399999999999999</v>
      </c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2"/>
      <c r="Z261" s="122"/>
      <c r="AA261" s="122"/>
      <c r="AB261" s="122"/>
      <c r="AC261" s="122"/>
      <c r="AD261" s="122"/>
      <c r="AE261" s="122"/>
      <c r="AF261" s="122"/>
      <c r="AG261" s="122" t="s">
        <v>124</v>
      </c>
      <c r="AH261" s="122">
        <v>0</v>
      </c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22"/>
      <c r="AY261" s="122"/>
      <c r="AZ261" s="122"/>
      <c r="BA261" s="122"/>
      <c r="BB261" s="122"/>
      <c r="BC261" s="122"/>
      <c r="BD261" s="122"/>
      <c r="BE261" s="122"/>
      <c r="BF261" s="122"/>
      <c r="BG261" s="122"/>
      <c r="BH261" s="122"/>
    </row>
    <row r="262" spans="1:60" outlineLevel="1" x14ac:dyDescent="0.2">
      <c r="A262" s="125"/>
      <c r="B262" s="126"/>
      <c r="C262" s="153" t="s">
        <v>408</v>
      </c>
      <c r="D262" s="128"/>
      <c r="E262" s="129">
        <v>15.2</v>
      </c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2"/>
      <c r="Z262" s="122"/>
      <c r="AA262" s="122"/>
      <c r="AB262" s="122"/>
      <c r="AC262" s="122"/>
      <c r="AD262" s="122"/>
      <c r="AE262" s="122"/>
      <c r="AF262" s="122"/>
      <c r="AG262" s="122" t="s">
        <v>124</v>
      </c>
      <c r="AH262" s="122">
        <v>0</v>
      </c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  <c r="AU262" s="122"/>
      <c r="AV262" s="122"/>
      <c r="AW262" s="122"/>
      <c r="AX262" s="122"/>
      <c r="AY262" s="122"/>
      <c r="AZ262" s="122"/>
      <c r="BA262" s="122"/>
      <c r="BB262" s="122"/>
      <c r="BC262" s="122"/>
      <c r="BD262" s="122"/>
      <c r="BE262" s="122"/>
      <c r="BF262" s="122"/>
      <c r="BG262" s="122"/>
      <c r="BH262" s="122"/>
    </row>
    <row r="263" spans="1:60" ht="22.5" outlineLevel="1" x14ac:dyDescent="0.2">
      <c r="A263" s="139">
        <v>103</v>
      </c>
      <c r="B263" s="140" t="s">
        <v>409</v>
      </c>
      <c r="C263" s="152" t="s">
        <v>410</v>
      </c>
      <c r="D263" s="141" t="s">
        <v>141</v>
      </c>
      <c r="E263" s="142">
        <v>54.2</v>
      </c>
      <c r="F263" s="143">
        <v>0</v>
      </c>
      <c r="G263" s="144">
        <f>ROUND(E263*F263,2)</f>
        <v>0</v>
      </c>
      <c r="H263" s="127">
        <v>31.22</v>
      </c>
      <c r="I263" s="127">
        <f>ROUND(E263*H263,2)</f>
        <v>1692.12</v>
      </c>
      <c r="J263" s="127">
        <v>66.78</v>
      </c>
      <c r="K263" s="127">
        <f>ROUND(E263*J263,2)</f>
        <v>3619.48</v>
      </c>
      <c r="L263" s="127">
        <v>21</v>
      </c>
      <c r="M263" s="127">
        <f>G263*(1+L263/100)</f>
        <v>0</v>
      </c>
      <c r="N263" s="127">
        <v>8.0000000000000007E-5</v>
      </c>
      <c r="O263" s="127">
        <f>ROUND(E263*N263,2)</f>
        <v>0</v>
      </c>
      <c r="P263" s="127">
        <v>0</v>
      </c>
      <c r="Q263" s="127">
        <f>ROUND(E263*P263,2)</f>
        <v>0</v>
      </c>
      <c r="R263" s="127"/>
      <c r="S263" s="127" t="s">
        <v>120</v>
      </c>
      <c r="T263" s="127" t="s">
        <v>156</v>
      </c>
      <c r="U263" s="127">
        <v>0.13719999999999999</v>
      </c>
      <c r="V263" s="127">
        <f>ROUND(E263*U263,2)</f>
        <v>7.44</v>
      </c>
      <c r="W263" s="127"/>
      <c r="X263" s="127" t="s">
        <v>121</v>
      </c>
      <c r="Y263" s="122"/>
      <c r="Z263" s="122"/>
      <c r="AA263" s="122"/>
      <c r="AB263" s="122"/>
      <c r="AC263" s="122"/>
      <c r="AD263" s="122"/>
      <c r="AE263" s="122"/>
      <c r="AF263" s="122"/>
      <c r="AG263" s="122" t="s">
        <v>122</v>
      </c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  <c r="BF263" s="122"/>
      <c r="BG263" s="122"/>
      <c r="BH263" s="122"/>
    </row>
    <row r="264" spans="1:60" outlineLevel="1" x14ac:dyDescent="0.2">
      <c r="A264" s="125"/>
      <c r="B264" s="126"/>
      <c r="C264" s="153" t="s">
        <v>404</v>
      </c>
      <c r="D264" s="128"/>
      <c r="E264" s="129">
        <v>4.5999999999999996</v>
      </c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2"/>
      <c r="Z264" s="122"/>
      <c r="AA264" s="122"/>
      <c r="AB264" s="122"/>
      <c r="AC264" s="122"/>
      <c r="AD264" s="122"/>
      <c r="AE264" s="122"/>
      <c r="AF264" s="122"/>
      <c r="AG264" s="122" t="s">
        <v>124</v>
      </c>
      <c r="AH264" s="122">
        <v>0</v>
      </c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</row>
    <row r="265" spans="1:60" outlineLevel="1" x14ac:dyDescent="0.2">
      <c r="A265" s="125"/>
      <c r="B265" s="126"/>
      <c r="C265" s="153" t="s">
        <v>405</v>
      </c>
      <c r="D265" s="128"/>
      <c r="E265" s="129">
        <v>5.4</v>
      </c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2"/>
      <c r="Z265" s="122"/>
      <c r="AA265" s="122"/>
      <c r="AB265" s="122"/>
      <c r="AC265" s="122"/>
      <c r="AD265" s="122"/>
      <c r="AE265" s="122"/>
      <c r="AF265" s="122"/>
      <c r="AG265" s="122" t="s">
        <v>124</v>
      </c>
      <c r="AH265" s="122">
        <v>0</v>
      </c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</row>
    <row r="266" spans="1:60" outlineLevel="1" x14ac:dyDescent="0.2">
      <c r="A266" s="125"/>
      <c r="B266" s="126"/>
      <c r="C266" s="153" t="s">
        <v>406</v>
      </c>
      <c r="D266" s="128"/>
      <c r="E266" s="129">
        <v>9.6</v>
      </c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2"/>
      <c r="Z266" s="122"/>
      <c r="AA266" s="122"/>
      <c r="AB266" s="122"/>
      <c r="AC266" s="122"/>
      <c r="AD266" s="122"/>
      <c r="AE266" s="122"/>
      <c r="AF266" s="122"/>
      <c r="AG266" s="122" t="s">
        <v>124</v>
      </c>
      <c r="AH266" s="122">
        <v>0</v>
      </c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</row>
    <row r="267" spans="1:60" outlineLevel="1" x14ac:dyDescent="0.2">
      <c r="A267" s="125"/>
      <c r="B267" s="126"/>
      <c r="C267" s="153" t="s">
        <v>407</v>
      </c>
      <c r="D267" s="128"/>
      <c r="E267" s="129">
        <v>19.399999999999999</v>
      </c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2"/>
      <c r="Z267" s="122"/>
      <c r="AA267" s="122"/>
      <c r="AB267" s="122"/>
      <c r="AC267" s="122"/>
      <c r="AD267" s="122"/>
      <c r="AE267" s="122"/>
      <c r="AF267" s="122"/>
      <c r="AG267" s="122" t="s">
        <v>124</v>
      </c>
      <c r="AH267" s="122">
        <v>0</v>
      </c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</row>
    <row r="268" spans="1:60" outlineLevel="1" x14ac:dyDescent="0.2">
      <c r="A268" s="125"/>
      <c r="B268" s="126"/>
      <c r="C268" s="153" t="s">
        <v>408</v>
      </c>
      <c r="D268" s="128"/>
      <c r="E268" s="129">
        <v>15.2</v>
      </c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2"/>
      <c r="Z268" s="122"/>
      <c r="AA268" s="122"/>
      <c r="AB268" s="122"/>
      <c r="AC268" s="122"/>
      <c r="AD268" s="122"/>
      <c r="AE268" s="122"/>
      <c r="AF268" s="122"/>
      <c r="AG268" s="122" t="s">
        <v>124</v>
      </c>
      <c r="AH268" s="122">
        <v>0</v>
      </c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</row>
    <row r="269" spans="1:60" outlineLevel="1" x14ac:dyDescent="0.2">
      <c r="A269" s="139">
        <v>104</v>
      </c>
      <c r="B269" s="140" t="s">
        <v>411</v>
      </c>
      <c r="C269" s="152" t="s">
        <v>412</v>
      </c>
      <c r="D269" s="141" t="s">
        <v>127</v>
      </c>
      <c r="E269" s="142">
        <v>52.78</v>
      </c>
      <c r="F269" s="143">
        <v>0</v>
      </c>
      <c r="G269" s="144">
        <f>ROUND(E269*F269,2)</f>
        <v>0</v>
      </c>
      <c r="H269" s="127">
        <v>0</v>
      </c>
      <c r="I269" s="127">
        <f>ROUND(E269*H269,2)</f>
        <v>0</v>
      </c>
      <c r="J269" s="127">
        <v>96.1</v>
      </c>
      <c r="K269" s="127">
        <f>ROUND(E269*J269,2)</f>
        <v>5072.16</v>
      </c>
      <c r="L269" s="127">
        <v>21</v>
      </c>
      <c r="M269" s="127">
        <f>G269*(1+L269/100)</f>
        <v>0</v>
      </c>
      <c r="N269" s="127">
        <v>0</v>
      </c>
      <c r="O269" s="127">
        <f>ROUND(E269*N269,2)</f>
        <v>0</v>
      </c>
      <c r="P269" s="127">
        <v>1E-3</v>
      </c>
      <c r="Q269" s="127">
        <f>ROUND(E269*P269,2)</f>
        <v>0.05</v>
      </c>
      <c r="R269" s="127"/>
      <c r="S269" s="127" t="s">
        <v>120</v>
      </c>
      <c r="T269" s="127" t="s">
        <v>156</v>
      </c>
      <c r="U269" s="127">
        <v>0.255</v>
      </c>
      <c r="V269" s="127">
        <f>ROUND(E269*U269,2)</f>
        <v>13.46</v>
      </c>
      <c r="W269" s="127"/>
      <c r="X269" s="127" t="s">
        <v>121</v>
      </c>
      <c r="Y269" s="122"/>
      <c r="Z269" s="122"/>
      <c r="AA269" s="122"/>
      <c r="AB269" s="122"/>
      <c r="AC269" s="122"/>
      <c r="AD269" s="122"/>
      <c r="AE269" s="122"/>
      <c r="AF269" s="122"/>
      <c r="AG269" s="122" t="s">
        <v>122</v>
      </c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</row>
    <row r="270" spans="1:60" outlineLevel="1" x14ac:dyDescent="0.2">
      <c r="A270" s="125"/>
      <c r="B270" s="126"/>
      <c r="C270" s="153" t="s">
        <v>162</v>
      </c>
      <c r="D270" s="128"/>
      <c r="E270" s="129">
        <v>2.38</v>
      </c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2"/>
      <c r="Z270" s="122"/>
      <c r="AA270" s="122"/>
      <c r="AB270" s="122"/>
      <c r="AC270" s="122"/>
      <c r="AD270" s="122"/>
      <c r="AE270" s="122"/>
      <c r="AF270" s="122"/>
      <c r="AG270" s="122" t="s">
        <v>124</v>
      </c>
      <c r="AH270" s="122">
        <v>0</v>
      </c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</row>
    <row r="271" spans="1:60" outlineLevel="1" x14ac:dyDescent="0.2">
      <c r="A271" s="125"/>
      <c r="B271" s="126"/>
      <c r="C271" s="153" t="s">
        <v>163</v>
      </c>
      <c r="D271" s="128"/>
      <c r="E271" s="129">
        <v>5.22</v>
      </c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2"/>
      <c r="Z271" s="122"/>
      <c r="AA271" s="122"/>
      <c r="AB271" s="122"/>
      <c r="AC271" s="122"/>
      <c r="AD271" s="122"/>
      <c r="AE271" s="122"/>
      <c r="AF271" s="122"/>
      <c r="AG271" s="122" t="s">
        <v>124</v>
      </c>
      <c r="AH271" s="122">
        <v>0</v>
      </c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2"/>
      <c r="AU271" s="122"/>
      <c r="AV271" s="122"/>
      <c r="AW271" s="122"/>
      <c r="AX271" s="122"/>
      <c r="AY271" s="122"/>
      <c r="AZ271" s="122"/>
      <c r="BA271" s="122"/>
      <c r="BB271" s="122"/>
      <c r="BC271" s="122"/>
      <c r="BD271" s="122"/>
      <c r="BE271" s="122"/>
      <c r="BF271" s="122"/>
      <c r="BG271" s="122"/>
      <c r="BH271" s="122"/>
    </row>
    <row r="272" spans="1:60" outlineLevel="1" x14ac:dyDescent="0.2">
      <c r="A272" s="125"/>
      <c r="B272" s="126"/>
      <c r="C272" s="153" t="s">
        <v>164</v>
      </c>
      <c r="D272" s="128"/>
      <c r="E272" s="129">
        <v>6.75</v>
      </c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2"/>
      <c r="Z272" s="122"/>
      <c r="AA272" s="122"/>
      <c r="AB272" s="122"/>
      <c r="AC272" s="122"/>
      <c r="AD272" s="122"/>
      <c r="AE272" s="122"/>
      <c r="AF272" s="122"/>
      <c r="AG272" s="122" t="s">
        <v>124</v>
      </c>
      <c r="AH272" s="122">
        <v>0</v>
      </c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</row>
    <row r="273" spans="1:60" outlineLevel="1" x14ac:dyDescent="0.2">
      <c r="A273" s="125"/>
      <c r="B273" s="126"/>
      <c r="C273" s="153" t="s">
        <v>165</v>
      </c>
      <c r="D273" s="128"/>
      <c r="E273" s="129">
        <v>22.44</v>
      </c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2"/>
      <c r="Z273" s="122"/>
      <c r="AA273" s="122"/>
      <c r="AB273" s="122"/>
      <c r="AC273" s="122"/>
      <c r="AD273" s="122"/>
      <c r="AE273" s="122"/>
      <c r="AF273" s="122"/>
      <c r="AG273" s="122" t="s">
        <v>124</v>
      </c>
      <c r="AH273" s="122">
        <v>0</v>
      </c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22"/>
      <c r="AY273" s="122"/>
      <c r="AZ273" s="122"/>
      <c r="BA273" s="122"/>
      <c r="BB273" s="122"/>
      <c r="BC273" s="122"/>
      <c r="BD273" s="122"/>
      <c r="BE273" s="122"/>
      <c r="BF273" s="122"/>
      <c r="BG273" s="122"/>
      <c r="BH273" s="122"/>
    </row>
    <row r="274" spans="1:60" outlineLevel="1" x14ac:dyDescent="0.2">
      <c r="A274" s="125"/>
      <c r="B274" s="126"/>
      <c r="C274" s="153" t="s">
        <v>166</v>
      </c>
      <c r="D274" s="128"/>
      <c r="E274" s="129">
        <v>15.99</v>
      </c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2"/>
      <c r="Z274" s="122"/>
      <c r="AA274" s="122"/>
      <c r="AB274" s="122"/>
      <c r="AC274" s="122"/>
      <c r="AD274" s="122"/>
      <c r="AE274" s="122"/>
      <c r="AF274" s="122"/>
      <c r="AG274" s="122" t="s">
        <v>124</v>
      </c>
      <c r="AH274" s="122">
        <v>0</v>
      </c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  <c r="BG274" s="122"/>
      <c r="BH274" s="122"/>
    </row>
    <row r="275" spans="1:60" ht="22.5" outlineLevel="1" x14ac:dyDescent="0.2">
      <c r="A275" s="139">
        <v>105</v>
      </c>
      <c r="B275" s="140" t="s">
        <v>413</v>
      </c>
      <c r="C275" s="152" t="s">
        <v>414</v>
      </c>
      <c r="D275" s="141" t="s">
        <v>127</v>
      </c>
      <c r="E275" s="142">
        <v>52.78</v>
      </c>
      <c r="F275" s="143">
        <v>0</v>
      </c>
      <c r="G275" s="144">
        <f>ROUND(E275*F275,2)</f>
        <v>0</v>
      </c>
      <c r="H275" s="127">
        <v>356.05</v>
      </c>
      <c r="I275" s="127">
        <f>ROUND(E275*H275,2)</f>
        <v>18792.32</v>
      </c>
      <c r="J275" s="127">
        <v>184.95</v>
      </c>
      <c r="K275" s="127">
        <f>ROUND(E275*J275,2)</f>
        <v>9761.66</v>
      </c>
      <c r="L275" s="127">
        <v>21</v>
      </c>
      <c r="M275" s="127">
        <f>G275*(1+L275/100)</f>
        <v>0</v>
      </c>
      <c r="N275" s="127">
        <v>3.63E-3</v>
      </c>
      <c r="O275" s="127">
        <f>ROUND(E275*N275,2)</f>
        <v>0.19</v>
      </c>
      <c r="P275" s="127">
        <v>0</v>
      </c>
      <c r="Q275" s="127">
        <f>ROUND(E275*P275,2)</f>
        <v>0</v>
      </c>
      <c r="R275" s="127"/>
      <c r="S275" s="127" t="s">
        <v>120</v>
      </c>
      <c r="T275" s="127" t="s">
        <v>156</v>
      </c>
      <c r="U275" s="127">
        <v>0.38</v>
      </c>
      <c r="V275" s="127">
        <f>ROUND(E275*U275,2)</f>
        <v>20.059999999999999</v>
      </c>
      <c r="W275" s="127"/>
      <c r="X275" s="127" t="s">
        <v>121</v>
      </c>
      <c r="Y275" s="122"/>
      <c r="Z275" s="122"/>
      <c r="AA275" s="122"/>
      <c r="AB275" s="122"/>
      <c r="AC275" s="122"/>
      <c r="AD275" s="122"/>
      <c r="AE275" s="122"/>
      <c r="AF275" s="122"/>
      <c r="AG275" s="122" t="s">
        <v>122</v>
      </c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122"/>
      <c r="BH275" s="122"/>
    </row>
    <row r="276" spans="1:60" outlineLevel="1" x14ac:dyDescent="0.2">
      <c r="A276" s="125"/>
      <c r="B276" s="126"/>
      <c r="C276" s="153" t="s">
        <v>162</v>
      </c>
      <c r="D276" s="128"/>
      <c r="E276" s="129">
        <v>2.38</v>
      </c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2"/>
      <c r="Z276" s="122"/>
      <c r="AA276" s="122"/>
      <c r="AB276" s="122"/>
      <c r="AC276" s="122"/>
      <c r="AD276" s="122"/>
      <c r="AE276" s="122"/>
      <c r="AF276" s="122"/>
      <c r="AG276" s="122" t="s">
        <v>124</v>
      </c>
      <c r="AH276" s="122">
        <v>0</v>
      </c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122"/>
      <c r="BH276" s="122"/>
    </row>
    <row r="277" spans="1:60" outlineLevel="1" x14ac:dyDescent="0.2">
      <c r="A277" s="125"/>
      <c r="B277" s="126"/>
      <c r="C277" s="153" t="s">
        <v>163</v>
      </c>
      <c r="D277" s="128"/>
      <c r="E277" s="129">
        <v>5.22</v>
      </c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2"/>
      <c r="Z277" s="122"/>
      <c r="AA277" s="122"/>
      <c r="AB277" s="122"/>
      <c r="AC277" s="122"/>
      <c r="AD277" s="122"/>
      <c r="AE277" s="122"/>
      <c r="AF277" s="122"/>
      <c r="AG277" s="122" t="s">
        <v>124</v>
      </c>
      <c r="AH277" s="122">
        <v>0</v>
      </c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  <c r="BF277" s="122"/>
      <c r="BG277" s="122"/>
      <c r="BH277" s="122"/>
    </row>
    <row r="278" spans="1:60" outlineLevel="1" x14ac:dyDescent="0.2">
      <c r="A278" s="125"/>
      <c r="B278" s="126"/>
      <c r="C278" s="153" t="s">
        <v>164</v>
      </c>
      <c r="D278" s="128"/>
      <c r="E278" s="129">
        <v>6.75</v>
      </c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2"/>
      <c r="Z278" s="122"/>
      <c r="AA278" s="122"/>
      <c r="AB278" s="122"/>
      <c r="AC278" s="122"/>
      <c r="AD278" s="122"/>
      <c r="AE278" s="122"/>
      <c r="AF278" s="122"/>
      <c r="AG278" s="122" t="s">
        <v>124</v>
      </c>
      <c r="AH278" s="122">
        <v>0</v>
      </c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  <c r="BG278" s="122"/>
      <c r="BH278" s="122"/>
    </row>
    <row r="279" spans="1:60" outlineLevel="1" x14ac:dyDescent="0.2">
      <c r="A279" s="125"/>
      <c r="B279" s="126"/>
      <c r="C279" s="153" t="s">
        <v>165</v>
      </c>
      <c r="D279" s="128"/>
      <c r="E279" s="129">
        <v>22.44</v>
      </c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2"/>
      <c r="Z279" s="122"/>
      <c r="AA279" s="122"/>
      <c r="AB279" s="122"/>
      <c r="AC279" s="122"/>
      <c r="AD279" s="122"/>
      <c r="AE279" s="122"/>
      <c r="AF279" s="122"/>
      <c r="AG279" s="122" t="s">
        <v>124</v>
      </c>
      <c r="AH279" s="122">
        <v>0</v>
      </c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122"/>
      <c r="BH279" s="122"/>
    </row>
    <row r="280" spans="1:60" outlineLevel="1" x14ac:dyDescent="0.2">
      <c r="A280" s="125"/>
      <c r="B280" s="126"/>
      <c r="C280" s="153" t="s">
        <v>166</v>
      </c>
      <c r="D280" s="128"/>
      <c r="E280" s="129">
        <v>15.99</v>
      </c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2"/>
      <c r="Z280" s="122"/>
      <c r="AA280" s="122"/>
      <c r="AB280" s="122"/>
      <c r="AC280" s="122"/>
      <c r="AD280" s="122"/>
      <c r="AE280" s="122"/>
      <c r="AF280" s="122"/>
      <c r="AG280" s="122" t="s">
        <v>124</v>
      </c>
      <c r="AH280" s="122">
        <v>0</v>
      </c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</row>
    <row r="281" spans="1:60" outlineLevel="1" x14ac:dyDescent="0.2">
      <c r="A281" s="145">
        <v>106</v>
      </c>
      <c r="B281" s="146" t="s">
        <v>415</v>
      </c>
      <c r="C281" s="154" t="s">
        <v>416</v>
      </c>
      <c r="D281" s="147" t="s">
        <v>141</v>
      </c>
      <c r="E281" s="148">
        <v>0.8</v>
      </c>
      <c r="F281" s="149">
        <v>0</v>
      </c>
      <c r="G281" s="150">
        <f>ROUND(E281*F281,2)</f>
        <v>0</v>
      </c>
      <c r="H281" s="127">
        <v>0</v>
      </c>
      <c r="I281" s="127">
        <f>ROUND(E281*H281,2)</f>
        <v>0</v>
      </c>
      <c r="J281" s="127">
        <v>74</v>
      </c>
      <c r="K281" s="127">
        <f>ROUND(E281*J281,2)</f>
        <v>59.2</v>
      </c>
      <c r="L281" s="127">
        <v>21</v>
      </c>
      <c r="M281" s="127">
        <f>G281*(1+L281/100)</f>
        <v>0</v>
      </c>
      <c r="N281" s="127">
        <v>0</v>
      </c>
      <c r="O281" s="127">
        <f>ROUND(E281*N281,2)</f>
        <v>0</v>
      </c>
      <c r="P281" s="127">
        <v>0</v>
      </c>
      <c r="Q281" s="127">
        <f>ROUND(E281*P281,2)</f>
        <v>0</v>
      </c>
      <c r="R281" s="127"/>
      <c r="S281" s="127" t="s">
        <v>120</v>
      </c>
      <c r="T281" s="127" t="s">
        <v>156</v>
      </c>
      <c r="U281" s="127">
        <v>0.152</v>
      </c>
      <c r="V281" s="127">
        <f>ROUND(E281*U281,2)</f>
        <v>0.12</v>
      </c>
      <c r="W281" s="127"/>
      <c r="X281" s="127" t="s">
        <v>121</v>
      </c>
      <c r="Y281" s="122"/>
      <c r="Z281" s="122"/>
      <c r="AA281" s="122"/>
      <c r="AB281" s="122"/>
      <c r="AC281" s="122"/>
      <c r="AD281" s="122"/>
      <c r="AE281" s="122"/>
      <c r="AF281" s="122"/>
      <c r="AG281" s="122" t="s">
        <v>122</v>
      </c>
      <c r="AH281" s="122"/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22"/>
      <c r="AY281" s="122"/>
      <c r="AZ281" s="122"/>
      <c r="BA281" s="122"/>
      <c r="BB281" s="122"/>
      <c r="BC281" s="122"/>
      <c r="BD281" s="122"/>
      <c r="BE281" s="122"/>
      <c r="BF281" s="122"/>
      <c r="BG281" s="122"/>
      <c r="BH281" s="122"/>
    </row>
    <row r="282" spans="1:60" ht="22.5" outlineLevel="1" x14ac:dyDescent="0.2">
      <c r="A282" s="139">
        <v>107</v>
      </c>
      <c r="B282" s="140" t="s">
        <v>417</v>
      </c>
      <c r="C282" s="152" t="s">
        <v>418</v>
      </c>
      <c r="D282" s="141" t="s">
        <v>141</v>
      </c>
      <c r="E282" s="142">
        <v>26.39</v>
      </c>
      <c r="F282" s="143">
        <v>0</v>
      </c>
      <c r="G282" s="144">
        <f>ROUND(E282*F282,2)</f>
        <v>0</v>
      </c>
      <c r="H282" s="127">
        <v>10.42</v>
      </c>
      <c r="I282" s="127">
        <f>ROUND(E282*H282,2)</f>
        <v>274.98</v>
      </c>
      <c r="J282" s="127">
        <v>38.08</v>
      </c>
      <c r="K282" s="127">
        <f>ROUND(E282*J282,2)</f>
        <v>1004.93</v>
      </c>
      <c r="L282" s="127">
        <v>21</v>
      </c>
      <c r="M282" s="127">
        <f>G282*(1+L282/100)</f>
        <v>0</v>
      </c>
      <c r="N282" s="127">
        <v>4.0000000000000003E-5</v>
      </c>
      <c r="O282" s="127">
        <f>ROUND(E282*N282,2)</f>
        <v>0</v>
      </c>
      <c r="P282" s="127">
        <v>0</v>
      </c>
      <c r="Q282" s="127">
        <f>ROUND(E282*P282,2)</f>
        <v>0</v>
      </c>
      <c r="R282" s="127"/>
      <c r="S282" s="127" t="s">
        <v>120</v>
      </c>
      <c r="T282" s="127" t="s">
        <v>156</v>
      </c>
      <c r="U282" s="127">
        <v>7.8200000000000006E-2</v>
      </c>
      <c r="V282" s="127">
        <f>ROUND(E282*U282,2)</f>
        <v>2.06</v>
      </c>
      <c r="W282" s="127"/>
      <c r="X282" s="127" t="s">
        <v>121</v>
      </c>
      <c r="Y282" s="122"/>
      <c r="Z282" s="122"/>
      <c r="AA282" s="122"/>
      <c r="AB282" s="122"/>
      <c r="AC282" s="122"/>
      <c r="AD282" s="122"/>
      <c r="AE282" s="122"/>
      <c r="AF282" s="122"/>
      <c r="AG282" s="122" t="s">
        <v>122</v>
      </c>
      <c r="AH282" s="122"/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2"/>
      <c r="AY282" s="122"/>
      <c r="AZ282" s="122"/>
      <c r="BA282" s="122"/>
      <c r="BB282" s="122"/>
      <c r="BC282" s="122"/>
      <c r="BD282" s="122"/>
      <c r="BE282" s="122"/>
      <c r="BF282" s="122"/>
      <c r="BG282" s="122"/>
      <c r="BH282" s="122"/>
    </row>
    <row r="283" spans="1:60" outlineLevel="1" x14ac:dyDescent="0.2">
      <c r="A283" s="125"/>
      <c r="B283" s="126"/>
      <c r="C283" s="155" t="s">
        <v>391</v>
      </c>
      <c r="D283" s="130"/>
      <c r="E283" s="131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2"/>
      <c r="Z283" s="122"/>
      <c r="AA283" s="122"/>
      <c r="AB283" s="122"/>
      <c r="AC283" s="122"/>
      <c r="AD283" s="122"/>
      <c r="AE283" s="122"/>
      <c r="AF283" s="122"/>
      <c r="AG283" s="122" t="s">
        <v>124</v>
      </c>
      <c r="AH283" s="122"/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  <c r="BF283" s="122"/>
      <c r="BG283" s="122"/>
      <c r="BH283" s="122"/>
    </row>
    <row r="284" spans="1:60" outlineLevel="1" x14ac:dyDescent="0.2">
      <c r="A284" s="125"/>
      <c r="B284" s="126"/>
      <c r="C284" s="156" t="s">
        <v>419</v>
      </c>
      <c r="D284" s="130"/>
      <c r="E284" s="131">
        <v>2.38</v>
      </c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2"/>
      <c r="Z284" s="122"/>
      <c r="AA284" s="122"/>
      <c r="AB284" s="122"/>
      <c r="AC284" s="122"/>
      <c r="AD284" s="122"/>
      <c r="AE284" s="122"/>
      <c r="AF284" s="122"/>
      <c r="AG284" s="122" t="s">
        <v>124</v>
      </c>
      <c r="AH284" s="122">
        <v>2</v>
      </c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</row>
    <row r="285" spans="1:60" outlineLevel="1" x14ac:dyDescent="0.2">
      <c r="A285" s="125"/>
      <c r="B285" s="126"/>
      <c r="C285" s="156" t="s">
        <v>420</v>
      </c>
      <c r="D285" s="130"/>
      <c r="E285" s="131">
        <v>5.22</v>
      </c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2"/>
      <c r="Z285" s="122"/>
      <c r="AA285" s="122"/>
      <c r="AB285" s="122"/>
      <c r="AC285" s="122"/>
      <c r="AD285" s="122"/>
      <c r="AE285" s="122"/>
      <c r="AF285" s="122"/>
      <c r="AG285" s="122" t="s">
        <v>124</v>
      </c>
      <c r="AH285" s="122">
        <v>2</v>
      </c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  <c r="BF285" s="122"/>
      <c r="BG285" s="122"/>
      <c r="BH285" s="122"/>
    </row>
    <row r="286" spans="1:60" outlineLevel="1" x14ac:dyDescent="0.2">
      <c r="A286" s="125"/>
      <c r="B286" s="126"/>
      <c r="C286" s="156" t="s">
        <v>421</v>
      </c>
      <c r="D286" s="130"/>
      <c r="E286" s="131">
        <v>6.75</v>
      </c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2"/>
      <c r="Z286" s="122"/>
      <c r="AA286" s="122"/>
      <c r="AB286" s="122"/>
      <c r="AC286" s="122"/>
      <c r="AD286" s="122"/>
      <c r="AE286" s="122"/>
      <c r="AF286" s="122"/>
      <c r="AG286" s="122" t="s">
        <v>124</v>
      </c>
      <c r="AH286" s="122">
        <v>2</v>
      </c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22"/>
      <c r="AY286" s="122"/>
      <c r="AZ286" s="122"/>
      <c r="BA286" s="122"/>
      <c r="BB286" s="122"/>
      <c r="BC286" s="122"/>
      <c r="BD286" s="122"/>
      <c r="BE286" s="122"/>
      <c r="BF286" s="122"/>
      <c r="BG286" s="122"/>
      <c r="BH286" s="122"/>
    </row>
    <row r="287" spans="1:60" outlineLevel="1" x14ac:dyDescent="0.2">
      <c r="A287" s="125"/>
      <c r="B287" s="126"/>
      <c r="C287" s="156" t="s">
        <v>422</v>
      </c>
      <c r="D287" s="130"/>
      <c r="E287" s="131">
        <v>22.44</v>
      </c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2"/>
      <c r="Z287" s="122"/>
      <c r="AA287" s="122"/>
      <c r="AB287" s="122"/>
      <c r="AC287" s="122"/>
      <c r="AD287" s="122"/>
      <c r="AE287" s="122"/>
      <c r="AF287" s="122"/>
      <c r="AG287" s="122" t="s">
        <v>124</v>
      </c>
      <c r="AH287" s="122">
        <v>2</v>
      </c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  <c r="AV287" s="122"/>
      <c r="AW287" s="122"/>
      <c r="AX287" s="122"/>
      <c r="AY287" s="122"/>
      <c r="AZ287" s="122"/>
      <c r="BA287" s="122"/>
      <c r="BB287" s="122"/>
      <c r="BC287" s="122"/>
      <c r="BD287" s="122"/>
      <c r="BE287" s="122"/>
      <c r="BF287" s="122"/>
      <c r="BG287" s="122"/>
      <c r="BH287" s="122"/>
    </row>
    <row r="288" spans="1:60" outlineLevel="1" x14ac:dyDescent="0.2">
      <c r="A288" s="125"/>
      <c r="B288" s="126"/>
      <c r="C288" s="156" t="s">
        <v>423</v>
      </c>
      <c r="D288" s="130"/>
      <c r="E288" s="131">
        <v>15.99</v>
      </c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2"/>
      <c r="Z288" s="122"/>
      <c r="AA288" s="122"/>
      <c r="AB288" s="122"/>
      <c r="AC288" s="122"/>
      <c r="AD288" s="122"/>
      <c r="AE288" s="122"/>
      <c r="AF288" s="122"/>
      <c r="AG288" s="122" t="s">
        <v>124</v>
      </c>
      <c r="AH288" s="122">
        <v>2</v>
      </c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  <c r="AV288" s="122"/>
      <c r="AW288" s="122"/>
      <c r="AX288" s="122"/>
      <c r="AY288" s="122"/>
      <c r="AZ288" s="122"/>
      <c r="BA288" s="122"/>
      <c r="BB288" s="122"/>
      <c r="BC288" s="122"/>
      <c r="BD288" s="122"/>
      <c r="BE288" s="122"/>
      <c r="BF288" s="122"/>
      <c r="BG288" s="122"/>
      <c r="BH288" s="122"/>
    </row>
    <row r="289" spans="1:60" outlineLevel="1" x14ac:dyDescent="0.2">
      <c r="A289" s="125"/>
      <c r="B289" s="126"/>
      <c r="C289" s="155" t="s">
        <v>394</v>
      </c>
      <c r="D289" s="130"/>
      <c r="E289" s="131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2"/>
      <c r="Z289" s="122"/>
      <c r="AA289" s="122"/>
      <c r="AB289" s="122"/>
      <c r="AC289" s="122"/>
      <c r="AD289" s="122"/>
      <c r="AE289" s="122"/>
      <c r="AF289" s="122"/>
      <c r="AG289" s="122" t="s">
        <v>124</v>
      </c>
      <c r="AH289" s="122"/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  <c r="BG289" s="122"/>
      <c r="BH289" s="122"/>
    </row>
    <row r="290" spans="1:60" outlineLevel="1" x14ac:dyDescent="0.2">
      <c r="A290" s="125"/>
      <c r="B290" s="126"/>
      <c r="C290" s="153" t="s">
        <v>424</v>
      </c>
      <c r="D290" s="128"/>
      <c r="E290" s="129">
        <v>26.39</v>
      </c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2"/>
      <c r="Z290" s="122"/>
      <c r="AA290" s="122"/>
      <c r="AB290" s="122"/>
      <c r="AC290" s="122"/>
      <c r="AD290" s="122"/>
      <c r="AE290" s="122"/>
      <c r="AF290" s="122"/>
      <c r="AG290" s="122" t="s">
        <v>124</v>
      </c>
      <c r="AH290" s="122">
        <v>0</v>
      </c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  <c r="BF290" s="122"/>
      <c r="BG290" s="122"/>
      <c r="BH290" s="122"/>
    </row>
    <row r="291" spans="1:60" outlineLevel="1" x14ac:dyDescent="0.2">
      <c r="A291" s="139">
        <v>108</v>
      </c>
      <c r="B291" s="140" t="s">
        <v>425</v>
      </c>
      <c r="C291" s="152" t="s">
        <v>426</v>
      </c>
      <c r="D291" s="141" t="s">
        <v>127</v>
      </c>
      <c r="E291" s="142">
        <v>52.78</v>
      </c>
      <c r="F291" s="143">
        <v>0</v>
      </c>
      <c r="G291" s="144">
        <f>ROUND(E291*F291,2)</f>
        <v>0</v>
      </c>
      <c r="H291" s="127">
        <v>7.71</v>
      </c>
      <c r="I291" s="127">
        <f>ROUND(E291*H291,2)</f>
        <v>406.93</v>
      </c>
      <c r="J291" s="127">
        <v>26.59</v>
      </c>
      <c r="K291" s="127">
        <f>ROUND(E291*J291,2)</f>
        <v>1403.42</v>
      </c>
      <c r="L291" s="127">
        <v>21</v>
      </c>
      <c r="M291" s="127">
        <f>G291*(1+L291/100)</f>
        <v>0</v>
      </c>
      <c r="N291" s="127">
        <v>3.0000000000000001E-5</v>
      </c>
      <c r="O291" s="127">
        <f>ROUND(E291*N291,2)</f>
        <v>0</v>
      </c>
      <c r="P291" s="127">
        <v>0</v>
      </c>
      <c r="Q291" s="127">
        <f>ROUND(E291*P291,2)</f>
        <v>0</v>
      </c>
      <c r="R291" s="127"/>
      <c r="S291" s="127" t="s">
        <v>120</v>
      </c>
      <c r="T291" s="127" t="s">
        <v>156</v>
      </c>
      <c r="U291" s="127">
        <v>0.06</v>
      </c>
      <c r="V291" s="127">
        <f>ROUND(E291*U291,2)</f>
        <v>3.17</v>
      </c>
      <c r="W291" s="127"/>
      <c r="X291" s="127" t="s">
        <v>121</v>
      </c>
      <c r="Y291" s="122"/>
      <c r="Z291" s="122"/>
      <c r="AA291" s="122"/>
      <c r="AB291" s="122"/>
      <c r="AC291" s="122"/>
      <c r="AD291" s="122"/>
      <c r="AE291" s="122"/>
      <c r="AF291" s="122"/>
      <c r="AG291" s="122" t="s">
        <v>122</v>
      </c>
      <c r="AH291" s="122"/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</row>
    <row r="292" spans="1:60" outlineLevel="1" x14ac:dyDescent="0.2">
      <c r="A292" s="125"/>
      <c r="B292" s="126"/>
      <c r="C292" s="153" t="s">
        <v>162</v>
      </c>
      <c r="D292" s="128"/>
      <c r="E292" s="129">
        <v>2.38</v>
      </c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2"/>
      <c r="Z292" s="122"/>
      <c r="AA292" s="122"/>
      <c r="AB292" s="122"/>
      <c r="AC292" s="122"/>
      <c r="AD292" s="122"/>
      <c r="AE292" s="122"/>
      <c r="AF292" s="122"/>
      <c r="AG292" s="122" t="s">
        <v>124</v>
      </c>
      <c r="AH292" s="122">
        <v>0</v>
      </c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  <c r="AU292" s="122"/>
      <c r="AV292" s="122"/>
      <c r="AW292" s="122"/>
      <c r="AX292" s="122"/>
      <c r="AY292" s="122"/>
      <c r="AZ292" s="122"/>
      <c r="BA292" s="122"/>
      <c r="BB292" s="122"/>
      <c r="BC292" s="122"/>
      <c r="BD292" s="122"/>
      <c r="BE292" s="122"/>
      <c r="BF292" s="122"/>
      <c r="BG292" s="122"/>
      <c r="BH292" s="122"/>
    </row>
    <row r="293" spans="1:60" outlineLevel="1" x14ac:dyDescent="0.2">
      <c r="A293" s="125"/>
      <c r="B293" s="126"/>
      <c r="C293" s="153" t="s">
        <v>163</v>
      </c>
      <c r="D293" s="128"/>
      <c r="E293" s="129">
        <v>5.22</v>
      </c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2"/>
      <c r="Z293" s="122"/>
      <c r="AA293" s="122"/>
      <c r="AB293" s="122"/>
      <c r="AC293" s="122"/>
      <c r="AD293" s="122"/>
      <c r="AE293" s="122"/>
      <c r="AF293" s="122"/>
      <c r="AG293" s="122" t="s">
        <v>124</v>
      </c>
      <c r="AH293" s="122">
        <v>0</v>
      </c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  <c r="AU293" s="122"/>
      <c r="AV293" s="122"/>
      <c r="AW293" s="122"/>
      <c r="AX293" s="122"/>
      <c r="AY293" s="122"/>
      <c r="AZ293" s="122"/>
      <c r="BA293" s="122"/>
      <c r="BB293" s="122"/>
      <c r="BC293" s="122"/>
      <c r="BD293" s="122"/>
      <c r="BE293" s="122"/>
      <c r="BF293" s="122"/>
      <c r="BG293" s="122"/>
      <c r="BH293" s="122"/>
    </row>
    <row r="294" spans="1:60" outlineLevel="1" x14ac:dyDescent="0.2">
      <c r="A294" s="125"/>
      <c r="B294" s="126"/>
      <c r="C294" s="153" t="s">
        <v>164</v>
      </c>
      <c r="D294" s="128"/>
      <c r="E294" s="129">
        <v>6.75</v>
      </c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2"/>
      <c r="Z294" s="122"/>
      <c r="AA294" s="122"/>
      <c r="AB294" s="122"/>
      <c r="AC294" s="122"/>
      <c r="AD294" s="122"/>
      <c r="AE294" s="122"/>
      <c r="AF294" s="122"/>
      <c r="AG294" s="122" t="s">
        <v>124</v>
      </c>
      <c r="AH294" s="122">
        <v>0</v>
      </c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  <c r="AV294" s="122"/>
      <c r="AW294" s="122"/>
      <c r="AX294" s="122"/>
      <c r="AY294" s="122"/>
      <c r="AZ294" s="122"/>
      <c r="BA294" s="122"/>
      <c r="BB294" s="122"/>
      <c r="BC294" s="122"/>
      <c r="BD294" s="122"/>
      <c r="BE294" s="122"/>
      <c r="BF294" s="122"/>
      <c r="BG294" s="122"/>
      <c r="BH294" s="122"/>
    </row>
    <row r="295" spans="1:60" outlineLevel="1" x14ac:dyDescent="0.2">
      <c r="A295" s="125"/>
      <c r="B295" s="126"/>
      <c r="C295" s="153" t="s">
        <v>165</v>
      </c>
      <c r="D295" s="128"/>
      <c r="E295" s="129">
        <v>22.44</v>
      </c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2"/>
      <c r="Z295" s="122"/>
      <c r="AA295" s="122"/>
      <c r="AB295" s="122"/>
      <c r="AC295" s="122"/>
      <c r="AD295" s="122"/>
      <c r="AE295" s="122"/>
      <c r="AF295" s="122"/>
      <c r="AG295" s="122" t="s">
        <v>124</v>
      </c>
      <c r="AH295" s="122">
        <v>0</v>
      </c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  <c r="AV295" s="122"/>
      <c r="AW295" s="122"/>
      <c r="AX295" s="122"/>
      <c r="AY295" s="122"/>
      <c r="AZ295" s="122"/>
      <c r="BA295" s="122"/>
      <c r="BB295" s="122"/>
      <c r="BC295" s="122"/>
      <c r="BD295" s="122"/>
      <c r="BE295" s="122"/>
      <c r="BF295" s="122"/>
      <c r="BG295" s="122"/>
      <c r="BH295" s="122"/>
    </row>
    <row r="296" spans="1:60" outlineLevel="1" x14ac:dyDescent="0.2">
      <c r="A296" s="125"/>
      <c r="B296" s="126"/>
      <c r="C296" s="153" t="s">
        <v>166</v>
      </c>
      <c r="D296" s="128"/>
      <c r="E296" s="129">
        <v>15.99</v>
      </c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2"/>
      <c r="Z296" s="122"/>
      <c r="AA296" s="122"/>
      <c r="AB296" s="122"/>
      <c r="AC296" s="122"/>
      <c r="AD296" s="122"/>
      <c r="AE296" s="122"/>
      <c r="AF296" s="122"/>
      <c r="AG296" s="122" t="s">
        <v>124</v>
      </c>
      <c r="AH296" s="122">
        <v>0</v>
      </c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  <c r="AU296" s="122"/>
      <c r="AV296" s="122"/>
      <c r="AW296" s="122"/>
      <c r="AX296" s="122"/>
      <c r="AY296" s="122"/>
      <c r="AZ296" s="122"/>
      <c r="BA296" s="122"/>
      <c r="BB296" s="122"/>
      <c r="BC296" s="122"/>
      <c r="BD296" s="122"/>
      <c r="BE296" s="122"/>
      <c r="BF296" s="122"/>
      <c r="BG296" s="122"/>
      <c r="BH296" s="122"/>
    </row>
    <row r="297" spans="1:60" ht="22.5" outlineLevel="1" x14ac:dyDescent="0.2">
      <c r="A297" s="145">
        <v>109</v>
      </c>
      <c r="B297" s="146" t="s">
        <v>427</v>
      </c>
      <c r="C297" s="154" t="s">
        <v>428</v>
      </c>
      <c r="D297" s="147" t="s">
        <v>134</v>
      </c>
      <c r="E297" s="148">
        <v>1</v>
      </c>
      <c r="F297" s="149">
        <v>0</v>
      </c>
      <c r="G297" s="150">
        <f>ROUND(E297*F297,2)</f>
        <v>0</v>
      </c>
      <c r="H297" s="127">
        <v>123</v>
      </c>
      <c r="I297" s="127">
        <f>ROUND(E297*H297,2)</f>
        <v>123</v>
      </c>
      <c r="J297" s="127">
        <v>0</v>
      </c>
      <c r="K297" s="127">
        <f>ROUND(E297*J297,2)</f>
        <v>0</v>
      </c>
      <c r="L297" s="127">
        <v>21</v>
      </c>
      <c r="M297" s="127">
        <f>G297*(1+L297/100)</f>
        <v>0</v>
      </c>
      <c r="N297" s="127">
        <v>1.3999999999999999E-4</v>
      </c>
      <c r="O297" s="127">
        <f>ROUND(E297*N297,2)</f>
        <v>0</v>
      </c>
      <c r="P297" s="127">
        <v>0</v>
      </c>
      <c r="Q297" s="127">
        <f>ROUND(E297*P297,2)</f>
        <v>0</v>
      </c>
      <c r="R297" s="127" t="s">
        <v>153</v>
      </c>
      <c r="S297" s="127" t="s">
        <v>120</v>
      </c>
      <c r="T297" s="127" t="s">
        <v>156</v>
      </c>
      <c r="U297" s="127">
        <v>0</v>
      </c>
      <c r="V297" s="127">
        <f>ROUND(E297*U297,2)</f>
        <v>0</v>
      </c>
      <c r="W297" s="127"/>
      <c r="X297" s="127" t="s">
        <v>149</v>
      </c>
      <c r="Y297" s="122"/>
      <c r="Z297" s="122"/>
      <c r="AA297" s="122"/>
      <c r="AB297" s="122"/>
      <c r="AC297" s="122"/>
      <c r="AD297" s="122"/>
      <c r="AE297" s="122"/>
      <c r="AF297" s="122"/>
      <c r="AG297" s="122" t="s">
        <v>150</v>
      </c>
      <c r="AH297" s="122"/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  <c r="AU297" s="122"/>
      <c r="AV297" s="122"/>
      <c r="AW297" s="122"/>
      <c r="AX297" s="122"/>
      <c r="AY297" s="122"/>
      <c r="AZ297" s="122"/>
      <c r="BA297" s="122"/>
      <c r="BB297" s="122"/>
      <c r="BC297" s="122"/>
      <c r="BD297" s="122"/>
      <c r="BE297" s="122"/>
      <c r="BF297" s="122"/>
      <c r="BG297" s="122"/>
      <c r="BH297" s="122"/>
    </row>
    <row r="298" spans="1:60" outlineLevel="1" x14ac:dyDescent="0.2">
      <c r="A298" s="145">
        <v>110</v>
      </c>
      <c r="B298" s="146" t="s">
        <v>429</v>
      </c>
      <c r="C298" s="154" t="s">
        <v>430</v>
      </c>
      <c r="D298" s="147" t="s">
        <v>0</v>
      </c>
      <c r="E298" s="148">
        <v>444.66820000000001</v>
      </c>
      <c r="F298" s="149">
        <v>0</v>
      </c>
      <c r="G298" s="150">
        <f>ROUND(E298*F298,2)</f>
        <v>0</v>
      </c>
      <c r="H298" s="127">
        <v>0</v>
      </c>
      <c r="I298" s="127">
        <f>ROUND(E298*H298,2)</f>
        <v>0</v>
      </c>
      <c r="J298" s="127">
        <v>0.77</v>
      </c>
      <c r="K298" s="127">
        <f>ROUND(E298*J298,2)</f>
        <v>342.39</v>
      </c>
      <c r="L298" s="127">
        <v>21</v>
      </c>
      <c r="M298" s="127">
        <f>G298*(1+L298/100)</f>
        <v>0</v>
      </c>
      <c r="N298" s="127">
        <v>0</v>
      </c>
      <c r="O298" s="127">
        <f>ROUND(E298*N298,2)</f>
        <v>0</v>
      </c>
      <c r="P298" s="127">
        <v>0</v>
      </c>
      <c r="Q298" s="127">
        <f>ROUND(E298*P298,2)</f>
        <v>0</v>
      </c>
      <c r="R298" s="127"/>
      <c r="S298" s="127" t="s">
        <v>120</v>
      </c>
      <c r="T298" s="127" t="s">
        <v>156</v>
      </c>
      <c r="U298" s="127">
        <v>0</v>
      </c>
      <c r="V298" s="127">
        <f>ROUND(E298*U298,2)</f>
        <v>0</v>
      </c>
      <c r="W298" s="127"/>
      <c r="X298" s="127" t="s">
        <v>229</v>
      </c>
      <c r="Y298" s="122"/>
      <c r="Z298" s="122"/>
      <c r="AA298" s="122"/>
      <c r="AB298" s="122"/>
      <c r="AC298" s="122"/>
      <c r="AD298" s="122"/>
      <c r="AE298" s="122"/>
      <c r="AF298" s="122"/>
      <c r="AG298" s="122" t="s">
        <v>230</v>
      </c>
      <c r="AH298" s="122"/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  <c r="AV298" s="122"/>
      <c r="AW298" s="122"/>
      <c r="AX298" s="122"/>
      <c r="AY298" s="122"/>
      <c r="AZ298" s="122"/>
      <c r="BA298" s="122"/>
      <c r="BB298" s="122"/>
      <c r="BC298" s="122"/>
      <c r="BD298" s="122"/>
      <c r="BE298" s="122"/>
      <c r="BF298" s="122"/>
      <c r="BG298" s="122"/>
      <c r="BH298" s="122"/>
    </row>
    <row r="299" spans="1:60" x14ac:dyDescent="0.2">
      <c r="A299" s="133" t="s">
        <v>115</v>
      </c>
      <c r="B299" s="134" t="s">
        <v>79</v>
      </c>
      <c r="C299" s="151" t="s">
        <v>80</v>
      </c>
      <c r="D299" s="135"/>
      <c r="E299" s="136"/>
      <c r="F299" s="137"/>
      <c r="G299" s="138">
        <f>SUMIF(AG300:AG322,"&lt;&gt;NOR",G300:G322)</f>
        <v>0</v>
      </c>
      <c r="H299" s="132"/>
      <c r="I299" s="132">
        <f>SUM(I300:I322)</f>
        <v>12303.55</v>
      </c>
      <c r="J299" s="132"/>
      <c r="K299" s="132">
        <f>SUM(K300:K322)</f>
        <v>10804.549999999997</v>
      </c>
      <c r="L299" s="132"/>
      <c r="M299" s="132">
        <f>SUM(M300:M322)</f>
        <v>0</v>
      </c>
      <c r="N299" s="132"/>
      <c r="O299" s="132">
        <f>SUM(O300:O322)</f>
        <v>0.12000000000000001</v>
      </c>
      <c r="P299" s="132"/>
      <c r="Q299" s="132">
        <f>SUM(Q300:Q322)</f>
        <v>0</v>
      </c>
      <c r="R299" s="132"/>
      <c r="S299" s="132"/>
      <c r="T299" s="132"/>
      <c r="U299" s="132"/>
      <c r="V299" s="132">
        <f>SUM(V300:V322)</f>
        <v>20.260000000000002</v>
      </c>
      <c r="W299" s="132"/>
      <c r="X299" s="132"/>
      <c r="AG299" t="s">
        <v>116</v>
      </c>
    </row>
    <row r="300" spans="1:60" outlineLevel="1" x14ac:dyDescent="0.2">
      <c r="A300" s="139">
        <v>111</v>
      </c>
      <c r="B300" s="140" t="s">
        <v>431</v>
      </c>
      <c r="C300" s="152" t="s">
        <v>432</v>
      </c>
      <c r="D300" s="141" t="s">
        <v>127</v>
      </c>
      <c r="E300" s="142">
        <v>18.667000000000002</v>
      </c>
      <c r="F300" s="143">
        <v>0</v>
      </c>
      <c r="G300" s="144">
        <f>ROUND(E300*F300,2)</f>
        <v>0</v>
      </c>
      <c r="H300" s="127">
        <v>0</v>
      </c>
      <c r="I300" s="127">
        <f>ROUND(E300*H300,2)</f>
        <v>0</v>
      </c>
      <c r="J300" s="127">
        <v>49.1</v>
      </c>
      <c r="K300" s="127">
        <f>ROUND(E300*J300,2)</f>
        <v>916.55</v>
      </c>
      <c r="L300" s="127">
        <v>21</v>
      </c>
      <c r="M300" s="127">
        <f>G300*(1+L300/100)</f>
        <v>0</v>
      </c>
      <c r="N300" s="127">
        <v>0</v>
      </c>
      <c r="O300" s="127">
        <f>ROUND(E300*N300,2)</f>
        <v>0</v>
      </c>
      <c r="P300" s="127">
        <v>0</v>
      </c>
      <c r="Q300" s="127">
        <f>ROUND(E300*P300,2)</f>
        <v>0</v>
      </c>
      <c r="R300" s="127"/>
      <c r="S300" s="127" t="s">
        <v>120</v>
      </c>
      <c r="T300" s="127" t="s">
        <v>156</v>
      </c>
      <c r="U300" s="127">
        <v>0.1</v>
      </c>
      <c r="V300" s="127">
        <f>ROUND(E300*U300,2)</f>
        <v>1.87</v>
      </c>
      <c r="W300" s="127"/>
      <c r="X300" s="127" t="s">
        <v>121</v>
      </c>
      <c r="Y300" s="122"/>
      <c r="Z300" s="122"/>
      <c r="AA300" s="122"/>
      <c r="AB300" s="122"/>
      <c r="AC300" s="122"/>
      <c r="AD300" s="122"/>
      <c r="AE300" s="122"/>
      <c r="AF300" s="122"/>
      <c r="AG300" s="122" t="s">
        <v>122</v>
      </c>
      <c r="AH300" s="122"/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  <c r="AV300" s="122"/>
      <c r="AW300" s="122"/>
      <c r="AX300" s="122"/>
      <c r="AY300" s="122"/>
      <c r="AZ300" s="122"/>
      <c r="BA300" s="122"/>
      <c r="BB300" s="122"/>
      <c r="BC300" s="122"/>
      <c r="BD300" s="122"/>
      <c r="BE300" s="122"/>
      <c r="BF300" s="122"/>
      <c r="BG300" s="122"/>
      <c r="BH300" s="122"/>
    </row>
    <row r="301" spans="1:60" outlineLevel="1" x14ac:dyDescent="0.2">
      <c r="A301" s="125"/>
      <c r="B301" s="126"/>
      <c r="C301" s="153" t="s">
        <v>433</v>
      </c>
      <c r="D301" s="128"/>
      <c r="E301" s="129">
        <v>17.22</v>
      </c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2"/>
      <c r="Z301" s="122"/>
      <c r="AA301" s="122"/>
      <c r="AB301" s="122"/>
      <c r="AC301" s="122"/>
      <c r="AD301" s="122"/>
      <c r="AE301" s="122"/>
      <c r="AF301" s="122"/>
      <c r="AG301" s="122" t="s">
        <v>124</v>
      </c>
      <c r="AH301" s="122">
        <v>0</v>
      </c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22"/>
      <c r="BD301" s="122"/>
      <c r="BE301" s="122"/>
      <c r="BF301" s="122"/>
      <c r="BG301" s="122"/>
      <c r="BH301" s="122"/>
    </row>
    <row r="302" spans="1:60" outlineLevel="1" x14ac:dyDescent="0.2">
      <c r="A302" s="125"/>
      <c r="B302" s="126"/>
      <c r="C302" s="153" t="s">
        <v>434</v>
      </c>
      <c r="D302" s="128"/>
      <c r="E302" s="129">
        <v>-1.7729999999999999</v>
      </c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2"/>
      <c r="Z302" s="122"/>
      <c r="AA302" s="122"/>
      <c r="AB302" s="122"/>
      <c r="AC302" s="122"/>
      <c r="AD302" s="122"/>
      <c r="AE302" s="122"/>
      <c r="AF302" s="122"/>
      <c r="AG302" s="122" t="s">
        <v>124</v>
      </c>
      <c r="AH302" s="122">
        <v>0</v>
      </c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  <c r="AV302" s="122"/>
      <c r="AW302" s="122"/>
      <c r="AX302" s="122"/>
      <c r="AY302" s="122"/>
      <c r="AZ302" s="122"/>
      <c r="BA302" s="122"/>
      <c r="BB302" s="122"/>
      <c r="BC302" s="122"/>
      <c r="BD302" s="122"/>
      <c r="BE302" s="122"/>
      <c r="BF302" s="122"/>
      <c r="BG302" s="122"/>
      <c r="BH302" s="122"/>
    </row>
    <row r="303" spans="1:60" outlineLevel="1" x14ac:dyDescent="0.2">
      <c r="A303" s="125"/>
      <c r="B303" s="126"/>
      <c r="C303" s="153" t="s">
        <v>131</v>
      </c>
      <c r="D303" s="128"/>
      <c r="E303" s="129">
        <v>3.22</v>
      </c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2"/>
      <c r="Z303" s="122"/>
      <c r="AA303" s="122"/>
      <c r="AB303" s="122"/>
      <c r="AC303" s="122"/>
      <c r="AD303" s="122"/>
      <c r="AE303" s="122"/>
      <c r="AF303" s="122"/>
      <c r="AG303" s="122" t="s">
        <v>124</v>
      </c>
      <c r="AH303" s="122">
        <v>0</v>
      </c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  <c r="AV303" s="122"/>
      <c r="AW303" s="122"/>
      <c r="AX303" s="122"/>
      <c r="AY303" s="122"/>
      <c r="AZ303" s="122"/>
      <c r="BA303" s="122"/>
      <c r="BB303" s="122"/>
      <c r="BC303" s="122"/>
      <c r="BD303" s="122"/>
      <c r="BE303" s="122"/>
      <c r="BF303" s="122"/>
      <c r="BG303" s="122"/>
      <c r="BH303" s="122"/>
    </row>
    <row r="304" spans="1:60" ht="22.5" outlineLevel="1" x14ac:dyDescent="0.2">
      <c r="A304" s="139">
        <v>112</v>
      </c>
      <c r="B304" s="140" t="s">
        <v>435</v>
      </c>
      <c r="C304" s="152" t="s">
        <v>436</v>
      </c>
      <c r="D304" s="141" t="s">
        <v>127</v>
      </c>
      <c r="E304" s="142">
        <v>18.667000000000002</v>
      </c>
      <c r="F304" s="143">
        <v>0</v>
      </c>
      <c r="G304" s="144">
        <f>ROUND(E304*F304,2)</f>
        <v>0</v>
      </c>
      <c r="H304" s="127">
        <v>110.14</v>
      </c>
      <c r="I304" s="127">
        <f>ROUND(E304*H304,2)</f>
        <v>2055.98</v>
      </c>
      <c r="J304" s="127">
        <v>472.86</v>
      </c>
      <c r="K304" s="127">
        <f>ROUND(E304*J304,2)</f>
        <v>8826.8799999999992</v>
      </c>
      <c r="L304" s="127">
        <v>21</v>
      </c>
      <c r="M304" s="127">
        <f>G304*(1+L304/100)</f>
        <v>0</v>
      </c>
      <c r="N304" s="127">
        <v>5.2399999999999999E-3</v>
      </c>
      <c r="O304" s="127">
        <f>ROUND(E304*N304,2)</f>
        <v>0.1</v>
      </c>
      <c r="P304" s="127">
        <v>0</v>
      </c>
      <c r="Q304" s="127">
        <f>ROUND(E304*P304,2)</f>
        <v>0</v>
      </c>
      <c r="R304" s="127"/>
      <c r="S304" s="127" t="s">
        <v>156</v>
      </c>
      <c r="T304" s="127" t="s">
        <v>156</v>
      </c>
      <c r="U304" s="127">
        <v>0.95840000000000003</v>
      </c>
      <c r="V304" s="127">
        <f>ROUND(E304*U304,2)</f>
        <v>17.89</v>
      </c>
      <c r="W304" s="127"/>
      <c r="X304" s="127" t="s">
        <v>121</v>
      </c>
      <c r="Y304" s="122"/>
      <c r="Z304" s="122"/>
      <c r="AA304" s="122"/>
      <c r="AB304" s="122"/>
      <c r="AC304" s="122"/>
      <c r="AD304" s="122"/>
      <c r="AE304" s="122"/>
      <c r="AF304" s="122"/>
      <c r="AG304" s="122" t="s">
        <v>122</v>
      </c>
      <c r="AH304" s="122"/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  <c r="AV304" s="122"/>
      <c r="AW304" s="122"/>
      <c r="AX304" s="122"/>
      <c r="AY304" s="122"/>
      <c r="AZ304" s="122"/>
      <c r="BA304" s="122"/>
      <c r="BB304" s="122"/>
      <c r="BC304" s="122"/>
      <c r="BD304" s="122"/>
      <c r="BE304" s="122"/>
      <c r="BF304" s="122"/>
      <c r="BG304" s="122"/>
      <c r="BH304" s="122"/>
    </row>
    <row r="305" spans="1:60" outlineLevel="1" x14ac:dyDescent="0.2">
      <c r="A305" s="125"/>
      <c r="B305" s="126"/>
      <c r="C305" s="153" t="s">
        <v>433</v>
      </c>
      <c r="D305" s="128"/>
      <c r="E305" s="129">
        <v>17.22</v>
      </c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2"/>
      <c r="Z305" s="122"/>
      <c r="AA305" s="122"/>
      <c r="AB305" s="122"/>
      <c r="AC305" s="122"/>
      <c r="AD305" s="122"/>
      <c r="AE305" s="122"/>
      <c r="AF305" s="122"/>
      <c r="AG305" s="122" t="s">
        <v>124</v>
      </c>
      <c r="AH305" s="122">
        <v>0</v>
      </c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  <c r="AV305" s="122"/>
      <c r="AW305" s="122"/>
      <c r="AX305" s="122"/>
      <c r="AY305" s="122"/>
      <c r="AZ305" s="122"/>
      <c r="BA305" s="122"/>
      <c r="BB305" s="122"/>
      <c r="BC305" s="122"/>
      <c r="BD305" s="122"/>
      <c r="BE305" s="122"/>
      <c r="BF305" s="122"/>
      <c r="BG305" s="122"/>
      <c r="BH305" s="122"/>
    </row>
    <row r="306" spans="1:60" outlineLevel="1" x14ac:dyDescent="0.2">
      <c r="A306" s="125"/>
      <c r="B306" s="126"/>
      <c r="C306" s="153" t="s">
        <v>434</v>
      </c>
      <c r="D306" s="128"/>
      <c r="E306" s="129">
        <v>-1.7729999999999999</v>
      </c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2"/>
      <c r="Z306" s="122"/>
      <c r="AA306" s="122"/>
      <c r="AB306" s="122"/>
      <c r="AC306" s="122"/>
      <c r="AD306" s="122"/>
      <c r="AE306" s="122"/>
      <c r="AF306" s="122"/>
      <c r="AG306" s="122" t="s">
        <v>124</v>
      </c>
      <c r="AH306" s="122">
        <v>0</v>
      </c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  <c r="AV306" s="122"/>
      <c r="AW306" s="122"/>
      <c r="AX306" s="122"/>
      <c r="AY306" s="122"/>
      <c r="AZ306" s="122"/>
      <c r="BA306" s="122"/>
      <c r="BB306" s="122"/>
      <c r="BC306" s="122"/>
      <c r="BD306" s="122"/>
      <c r="BE306" s="122"/>
      <c r="BF306" s="122"/>
      <c r="BG306" s="122"/>
      <c r="BH306" s="122"/>
    </row>
    <row r="307" spans="1:60" outlineLevel="1" x14ac:dyDescent="0.2">
      <c r="A307" s="125"/>
      <c r="B307" s="126"/>
      <c r="C307" s="153" t="s">
        <v>131</v>
      </c>
      <c r="D307" s="128"/>
      <c r="E307" s="129">
        <v>3.22</v>
      </c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2"/>
      <c r="Z307" s="122"/>
      <c r="AA307" s="122"/>
      <c r="AB307" s="122"/>
      <c r="AC307" s="122"/>
      <c r="AD307" s="122"/>
      <c r="AE307" s="122"/>
      <c r="AF307" s="122"/>
      <c r="AG307" s="122" t="s">
        <v>124</v>
      </c>
      <c r="AH307" s="122">
        <v>0</v>
      </c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22"/>
      <c r="AY307" s="122"/>
      <c r="AZ307" s="122"/>
      <c r="BA307" s="122"/>
      <c r="BB307" s="122"/>
      <c r="BC307" s="122"/>
      <c r="BD307" s="122"/>
      <c r="BE307" s="122"/>
      <c r="BF307" s="122"/>
      <c r="BG307" s="122"/>
      <c r="BH307" s="122"/>
    </row>
    <row r="308" spans="1:60" outlineLevel="1" x14ac:dyDescent="0.2">
      <c r="A308" s="139">
        <v>113</v>
      </c>
      <c r="B308" s="140" t="s">
        <v>437</v>
      </c>
      <c r="C308" s="152" t="s">
        <v>438</v>
      </c>
      <c r="D308" s="141" t="s">
        <v>127</v>
      </c>
      <c r="E308" s="142">
        <v>18.667000000000002</v>
      </c>
      <c r="F308" s="143">
        <v>0</v>
      </c>
      <c r="G308" s="144">
        <f>ROUND(E308*F308,2)</f>
        <v>0</v>
      </c>
      <c r="H308" s="127">
        <v>8.6999999999999993</v>
      </c>
      <c r="I308" s="127">
        <f>ROUND(E308*H308,2)</f>
        <v>162.4</v>
      </c>
      <c r="J308" s="127">
        <v>0</v>
      </c>
      <c r="K308" s="127">
        <f>ROUND(E308*J308,2)</f>
        <v>0</v>
      </c>
      <c r="L308" s="127">
        <v>21</v>
      </c>
      <c r="M308" s="127">
        <f>G308*(1+L308/100)</f>
        <v>0</v>
      </c>
      <c r="N308" s="127">
        <v>8.9999999999999998E-4</v>
      </c>
      <c r="O308" s="127">
        <f>ROUND(E308*N308,2)</f>
        <v>0.02</v>
      </c>
      <c r="P308" s="127">
        <v>0</v>
      </c>
      <c r="Q308" s="127">
        <f>ROUND(E308*P308,2)</f>
        <v>0</v>
      </c>
      <c r="R308" s="127"/>
      <c r="S308" s="127" t="s">
        <v>120</v>
      </c>
      <c r="T308" s="127" t="s">
        <v>156</v>
      </c>
      <c r="U308" s="127">
        <v>0</v>
      </c>
      <c r="V308" s="127">
        <f>ROUND(E308*U308,2)</f>
        <v>0</v>
      </c>
      <c r="W308" s="127"/>
      <c r="X308" s="127" t="s">
        <v>121</v>
      </c>
      <c r="Y308" s="122"/>
      <c r="Z308" s="122"/>
      <c r="AA308" s="122"/>
      <c r="AB308" s="122"/>
      <c r="AC308" s="122"/>
      <c r="AD308" s="122"/>
      <c r="AE308" s="122"/>
      <c r="AF308" s="122"/>
      <c r="AG308" s="122" t="s">
        <v>122</v>
      </c>
      <c r="AH308" s="122"/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  <c r="AV308" s="122"/>
      <c r="AW308" s="122"/>
      <c r="AX308" s="122"/>
      <c r="AY308" s="122"/>
      <c r="AZ308" s="122"/>
      <c r="BA308" s="122"/>
      <c r="BB308" s="122"/>
      <c r="BC308" s="122"/>
      <c r="BD308" s="122"/>
      <c r="BE308" s="122"/>
      <c r="BF308" s="122"/>
      <c r="BG308" s="122"/>
      <c r="BH308" s="122"/>
    </row>
    <row r="309" spans="1:60" outlineLevel="1" x14ac:dyDescent="0.2">
      <c r="A309" s="125"/>
      <c r="B309" s="126"/>
      <c r="C309" s="153" t="s">
        <v>433</v>
      </c>
      <c r="D309" s="128"/>
      <c r="E309" s="129">
        <v>17.22</v>
      </c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2"/>
      <c r="Z309" s="122"/>
      <c r="AA309" s="122"/>
      <c r="AB309" s="122"/>
      <c r="AC309" s="122"/>
      <c r="AD309" s="122"/>
      <c r="AE309" s="122"/>
      <c r="AF309" s="122"/>
      <c r="AG309" s="122" t="s">
        <v>124</v>
      </c>
      <c r="AH309" s="122">
        <v>0</v>
      </c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  <c r="AV309" s="122"/>
      <c r="AW309" s="122"/>
      <c r="AX309" s="122"/>
      <c r="AY309" s="122"/>
      <c r="AZ309" s="122"/>
      <c r="BA309" s="122"/>
      <c r="BB309" s="122"/>
      <c r="BC309" s="122"/>
      <c r="BD309" s="122"/>
      <c r="BE309" s="122"/>
      <c r="BF309" s="122"/>
      <c r="BG309" s="122"/>
      <c r="BH309" s="122"/>
    </row>
    <row r="310" spans="1:60" outlineLevel="1" x14ac:dyDescent="0.2">
      <c r="A310" s="125"/>
      <c r="B310" s="126"/>
      <c r="C310" s="153" t="s">
        <v>434</v>
      </c>
      <c r="D310" s="128"/>
      <c r="E310" s="129">
        <v>-1.7729999999999999</v>
      </c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2"/>
      <c r="Z310" s="122"/>
      <c r="AA310" s="122"/>
      <c r="AB310" s="122"/>
      <c r="AC310" s="122"/>
      <c r="AD310" s="122"/>
      <c r="AE310" s="122"/>
      <c r="AF310" s="122"/>
      <c r="AG310" s="122" t="s">
        <v>124</v>
      </c>
      <c r="AH310" s="122">
        <v>0</v>
      </c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  <c r="AV310" s="122"/>
      <c r="AW310" s="122"/>
      <c r="AX310" s="122"/>
      <c r="AY310" s="122"/>
      <c r="AZ310" s="122"/>
      <c r="BA310" s="122"/>
      <c r="BB310" s="122"/>
      <c r="BC310" s="122"/>
      <c r="BD310" s="122"/>
      <c r="BE310" s="122"/>
      <c r="BF310" s="122"/>
      <c r="BG310" s="122"/>
      <c r="BH310" s="122"/>
    </row>
    <row r="311" spans="1:60" outlineLevel="1" x14ac:dyDescent="0.2">
      <c r="A311" s="125"/>
      <c r="B311" s="126"/>
      <c r="C311" s="153" t="s">
        <v>131</v>
      </c>
      <c r="D311" s="128"/>
      <c r="E311" s="129">
        <v>3.22</v>
      </c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2"/>
      <c r="Z311" s="122"/>
      <c r="AA311" s="122"/>
      <c r="AB311" s="122"/>
      <c r="AC311" s="122"/>
      <c r="AD311" s="122"/>
      <c r="AE311" s="122"/>
      <c r="AF311" s="122"/>
      <c r="AG311" s="122" t="s">
        <v>124</v>
      </c>
      <c r="AH311" s="122">
        <v>0</v>
      </c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122"/>
      <c r="BB311" s="122"/>
      <c r="BC311" s="122"/>
      <c r="BD311" s="122"/>
      <c r="BE311" s="122"/>
      <c r="BF311" s="122"/>
      <c r="BG311" s="122"/>
      <c r="BH311" s="122"/>
    </row>
    <row r="312" spans="1:60" ht="22.5" outlineLevel="1" x14ac:dyDescent="0.2">
      <c r="A312" s="139">
        <v>114</v>
      </c>
      <c r="B312" s="140" t="s">
        <v>439</v>
      </c>
      <c r="C312" s="152" t="s">
        <v>440</v>
      </c>
      <c r="D312" s="141" t="s">
        <v>141</v>
      </c>
      <c r="E312" s="142">
        <v>4.2</v>
      </c>
      <c r="F312" s="143">
        <v>0</v>
      </c>
      <c r="G312" s="144">
        <f>ROUND(E312*F312,2)</f>
        <v>0</v>
      </c>
      <c r="H312" s="127">
        <v>0</v>
      </c>
      <c r="I312" s="127">
        <f>ROUND(E312*H312,2)</f>
        <v>0</v>
      </c>
      <c r="J312" s="127">
        <v>58.9</v>
      </c>
      <c r="K312" s="127">
        <f>ROUND(E312*J312,2)</f>
        <v>247.38</v>
      </c>
      <c r="L312" s="127">
        <v>21</v>
      </c>
      <c r="M312" s="127">
        <f>G312*(1+L312/100)</f>
        <v>0</v>
      </c>
      <c r="N312" s="127">
        <v>0</v>
      </c>
      <c r="O312" s="127">
        <f>ROUND(E312*N312,2)</f>
        <v>0</v>
      </c>
      <c r="P312" s="127">
        <v>0</v>
      </c>
      <c r="Q312" s="127">
        <f>ROUND(E312*P312,2)</f>
        <v>0</v>
      </c>
      <c r="R312" s="127"/>
      <c r="S312" s="127" t="s">
        <v>120</v>
      </c>
      <c r="T312" s="127" t="s">
        <v>156</v>
      </c>
      <c r="U312" s="127">
        <v>0.12</v>
      </c>
      <c r="V312" s="127">
        <f>ROUND(E312*U312,2)</f>
        <v>0.5</v>
      </c>
      <c r="W312" s="127"/>
      <c r="X312" s="127" t="s">
        <v>121</v>
      </c>
      <c r="Y312" s="122"/>
      <c r="Z312" s="122"/>
      <c r="AA312" s="122"/>
      <c r="AB312" s="122"/>
      <c r="AC312" s="122"/>
      <c r="AD312" s="122"/>
      <c r="AE312" s="122"/>
      <c r="AF312" s="122"/>
      <c r="AG312" s="122" t="s">
        <v>122</v>
      </c>
      <c r="AH312" s="122"/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122"/>
      <c r="AX312" s="122"/>
      <c r="AY312" s="122"/>
      <c r="AZ312" s="122"/>
      <c r="BA312" s="122"/>
      <c r="BB312" s="122"/>
      <c r="BC312" s="122"/>
      <c r="BD312" s="122"/>
      <c r="BE312" s="122"/>
      <c r="BF312" s="122"/>
      <c r="BG312" s="122"/>
      <c r="BH312" s="122"/>
    </row>
    <row r="313" spans="1:60" outlineLevel="1" x14ac:dyDescent="0.2">
      <c r="A313" s="125"/>
      <c r="B313" s="126"/>
      <c r="C313" s="153" t="s">
        <v>441</v>
      </c>
      <c r="D313" s="128"/>
      <c r="E313" s="129">
        <v>4.2</v>
      </c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2"/>
      <c r="Z313" s="122"/>
      <c r="AA313" s="122"/>
      <c r="AB313" s="122"/>
      <c r="AC313" s="122"/>
      <c r="AD313" s="122"/>
      <c r="AE313" s="122"/>
      <c r="AF313" s="122"/>
      <c r="AG313" s="122" t="s">
        <v>124</v>
      </c>
      <c r="AH313" s="122">
        <v>0</v>
      </c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2"/>
      <c r="AY313" s="122"/>
      <c r="AZ313" s="122"/>
      <c r="BA313" s="122"/>
      <c r="BB313" s="122"/>
      <c r="BC313" s="122"/>
      <c r="BD313" s="122"/>
      <c r="BE313" s="122"/>
      <c r="BF313" s="122"/>
      <c r="BG313" s="122"/>
      <c r="BH313" s="122"/>
    </row>
    <row r="314" spans="1:60" ht="22.5" outlineLevel="1" x14ac:dyDescent="0.2">
      <c r="A314" s="139">
        <v>115</v>
      </c>
      <c r="B314" s="140" t="s">
        <v>442</v>
      </c>
      <c r="C314" s="152" t="s">
        <v>443</v>
      </c>
      <c r="D314" s="141" t="s">
        <v>127</v>
      </c>
      <c r="E314" s="142">
        <v>21.46705</v>
      </c>
      <c r="F314" s="143">
        <v>0</v>
      </c>
      <c r="G314" s="144">
        <f>ROUND(E314*F314,2)</f>
        <v>0</v>
      </c>
      <c r="H314" s="127">
        <v>450</v>
      </c>
      <c r="I314" s="127">
        <f>ROUND(E314*H314,2)</f>
        <v>9660.17</v>
      </c>
      <c r="J314" s="127">
        <v>0</v>
      </c>
      <c r="K314" s="127">
        <f>ROUND(E314*J314,2)</f>
        <v>0</v>
      </c>
      <c r="L314" s="127">
        <v>21</v>
      </c>
      <c r="M314" s="127">
        <f>G314*(1+L314/100)</f>
        <v>0</v>
      </c>
      <c r="N314" s="127">
        <v>0</v>
      </c>
      <c r="O314" s="127">
        <f>ROUND(E314*N314,2)</f>
        <v>0</v>
      </c>
      <c r="P314" s="127">
        <v>0</v>
      </c>
      <c r="Q314" s="127">
        <f>ROUND(E314*P314,2)</f>
        <v>0</v>
      </c>
      <c r="R314" s="127"/>
      <c r="S314" s="127" t="s">
        <v>147</v>
      </c>
      <c r="T314" s="127" t="s">
        <v>148</v>
      </c>
      <c r="U314" s="127">
        <v>0</v>
      </c>
      <c r="V314" s="127">
        <f>ROUND(E314*U314,2)</f>
        <v>0</v>
      </c>
      <c r="W314" s="127"/>
      <c r="X314" s="127" t="s">
        <v>149</v>
      </c>
      <c r="Y314" s="122"/>
      <c r="Z314" s="122"/>
      <c r="AA314" s="122"/>
      <c r="AB314" s="122"/>
      <c r="AC314" s="122"/>
      <c r="AD314" s="122"/>
      <c r="AE314" s="122"/>
      <c r="AF314" s="122"/>
      <c r="AG314" s="122" t="s">
        <v>150</v>
      </c>
      <c r="AH314" s="122"/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</row>
    <row r="315" spans="1:60" outlineLevel="1" x14ac:dyDescent="0.2">
      <c r="A315" s="125"/>
      <c r="B315" s="126"/>
      <c r="C315" s="155" t="s">
        <v>391</v>
      </c>
      <c r="D315" s="130"/>
      <c r="E315" s="131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2"/>
      <c r="Z315" s="122"/>
      <c r="AA315" s="122"/>
      <c r="AB315" s="122"/>
      <c r="AC315" s="122"/>
      <c r="AD315" s="122"/>
      <c r="AE315" s="122"/>
      <c r="AF315" s="122"/>
      <c r="AG315" s="122" t="s">
        <v>124</v>
      </c>
      <c r="AH315" s="122"/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</row>
    <row r="316" spans="1:60" outlineLevel="1" x14ac:dyDescent="0.2">
      <c r="A316" s="125"/>
      <c r="B316" s="126"/>
      <c r="C316" s="156" t="s">
        <v>444</v>
      </c>
      <c r="D316" s="130"/>
      <c r="E316" s="131">
        <v>17.22</v>
      </c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2"/>
      <c r="Z316" s="122"/>
      <c r="AA316" s="122"/>
      <c r="AB316" s="122"/>
      <c r="AC316" s="122"/>
      <c r="AD316" s="122"/>
      <c r="AE316" s="122"/>
      <c r="AF316" s="122"/>
      <c r="AG316" s="122" t="s">
        <v>124</v>
      </c>
      <c r="AH316" s="122">
        <v>2</v>
      </c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  <c r="AV316" s="122"/>
      <c r="AW316" s="122"/>
      <c r="AX316" s="122"/>
      <c r="AY316" s="122"/>
      <c r="AZ316" s="122"/>
      <c r="BA316" s="122"/>
      <c r="BB316" s="122"/>
      <c r="BC316" s="122"/>
      <c r="BD316" s="122"/>
      <c r="BE316" s="122"/>
      <c r="BF316" s="122"/>
      <c r="BG316" s="122"/>
      <c r="BH316" s="122"/>
    </row>
    <row r="317" spans="1:60" outlineLevel="1" x14ac:dyDescent="0.2">
      <c r="A317" s="125"/>
      <c r="B317" s="126"/>
      <c r="C317" s="156" t="s">
        <v>445</v>
      </c>
      <c r="D317" s="130"/>
      <c r="E317" s="131">
        <v>-1.7729999999999999</v>
      </c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2"/>
      <c r="Z317" s="122"/>
      <c r="AA317" s="122"/>
      <c r="AB317" s="122"/>
      <c r="AC317" s="122"/>
      <c r="AD317" s="122"/>
      <c r="AE317" s="122"/>
      <c r="AF317" s="122"/>
      <c r="AG317" s="122" t="s">
        <v>124</v>
      </c>
      <c r="AH317" s="122">
        <v>2</v>
      </c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  <c r="AU317" s="122"/>
      <c r="AV317" s="122"/>
      <c r="AW317" s="122"/>
      <c r="AX317" s="122"/>
      <c r="AY317" s="122"/>
      <c r="AZ317" s="122"/>
      <c r="BA317" s="122"/>
      <c r="BB317" s="122"/>
      <c r="BC317" s="122"/>
      <c r="BD317" s="122"/>
      <c r="BE317" s="122"/>
      <c r="BF317" s="122"/>
      <c r="BG317" s="122"/>
      <c r="BH317" s="122"/>
    </row>
    <row r="318" spans="1:60" outlineLevel="1" x14ac:dyDescent="0.2">
      <c r="A318" s="125"/>
      <c r="B318" s="126"/>
      <c r="C318" s="156" t="s">
        <v>446</v>
      </c>
      <c r="D318" s="130"/>
      <c r="E318" s="131">
        <v>3.22</v>
      </c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2"/>
      <c r="Z318" s="122"/>
      <c r="AA318" s="122"/>
      <c r="AB318" s="122"/>
      <c r="AC318" s="122"/>
      <c r="AD318" s="122"/>
      <c r="AE318" s="122"/>
      <c r="AF318" s="122"/>
      <c r="AG318" s="122" t="s">
        <v>124</v>
      </c>
      <c r="AH318" s="122">
        <v>2</v>
      </c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22"/>
      <c r="AY318" s="122"/>
      <c r="AZ318" s="122"/>
      <c r="BA318" s="122"/>
      <c r="BB318" s="122"/>
      <c r="BC318" s="122"/>
      <c r="BD318" s="122"/>
      <c r="BE318" s="122"/>
      <c r="BF318" s="122"/>
      <c r="BG318" s="122"/>
      <c r="BH318" s="122"/>
    </row>
    <row r="319" spans="1:60" outlineLevel="1" x14ac:dyDescent="0.2">
      <c r="A319" s="125"/>
      <c r="B319" s="126"/>
      <c r="C319" s="155" t="s">
        <v>394</v>
      </c>
      <c r="D319" s="130"/>
      <c r="E319" s="131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2"/>
      <c r="Z319" s="122"/>
      <c r="AA319" s="122"/>
      <c r="AB319" s="122"/>
      <c r="AC319" s="122"/>
      <c r="AD319" s="122"/>
      <c r="AE319" s="122"/>
      <c r="AF319" s="122"/>
      <c r="AG319" s="122" t="s">
        <v>124</v>
      </c>
      <c r="AH319" s="122"/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  <c r="AU319" s="122"/>
      <c r="AV319" s="122"/>
      <c r="AW319" s="122"/>
      <c r="AX319" s="122"/>
      <c r="AY319" s="122"/>
      <c r="AZ319" s="122"/>
      <c r="BA319" s="122"/>
      <c r="BB319" s="122"/>
      <c r="BC319" s="122"/>
      <c r="BD319" s="122"/>
      <c r="BE319" s="122"/>
      <c r="BF319" s="122"/>
      <c r="BG319" s="122"/>
      <c r="BH319" s="122"/>
    </row>
    <row r="320" spans="1:60" outlineLevel="1" x14ac:dyDescent="0.2">
      <c r="A320" s="125"/>
      <c r="B320" s="126"/>
      <c r="C320" s="153" t="s">
        <v>447</v>
      </c>
      <c r="D320" s="128"/>
      <c r="E320" s="129">
        <v>21.46705</v>
      </c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2"/>
      <c r="Z320" s="122"/>
      <c r="AA320" s="122"/>
      <c r="AB320" s="122"/>
      <c r="AC320" s="122"/>
      <c r="AD320" s="122"/>
      <c r="AE320" s="122"/>
      <c r="AF320" s="122"/>
      <c r="AG320" s="122" t="s">
        <v>124</v>
      </c>
      <c r="AH320" s="122">
        <v>0</v>
      </c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2"/>
      <c r="AY320" s="122"/>
      <c r="AZ320" s="122"/>
      <c r="BA320" s="122"/>
      <c r="BB320" s="122"/>
      <c r="BC320" s="122"/>
      <c r="BD320" s="122"/>
      <c r="BE320" s="122"/>
      <c r="BF320" s="122"/>
      <c r="BG320" s="122"/>
      <c r="BH320" s="122"/>
    </row>
    <row r="321" spans="1:60" outlineLevel="1" x14ac:dyDescent="0.2">
      <c r="A321" s="145">
        <v>116</v>
      </c>
      <c r="B321" s="146" t="s">
        <v>448</v>
      </c>
      <c r="C321" s="154" t="s">
        <v>449</v>
      </c>
      <c r="D321" s="147" t="s">
        <v>141</v>
      </c>
      <c r="E321" s="148">
        <v>5</v>
      </c>
      <c r="F321" s="149">
        <v>0</v>
      </c>
      <c r="G321" s="150">
        <f>ROUND(E321*F321,2)</f>
        <v>0</v>
      </c>
      <c r="H321" s="127">
        <v>85</v>
      </c>
      <c r="I321" s="127">
        <f>ROUND(E321*H321,2)</f>
        <v>425</v>
      </c>
      <c r="J321" s="127">
        <v>0</v>
      </c>
      <c r="K321" s="127">
        <f>ROUND(E321*J321,2)</f>
        <v>0</v>
      </c>
      <c r="L321" s="127">
        <v>21</v>
      </c>
      <c r="M321" s="127">
        <f>G321*(1+L321/100)</f>
        <v>0</v>
      </c>
      <c r="N321" s="127">
        <v>2.2000000000000001E-4</v>
      </c>
      <c r="O321" s="127">
        <f>ROUND(E321*N321,2)</f>
        <v>0</v>
      </c>
      <c r="P321" s="127">
        <v>0</v>
      </c>
      <c r="Q321" s="127">
        <f>ROUND(E321*P321,2)</f>
        <v>0</v>
      </c>
      <c r="R321" s="127"/>
      <c r="S321" s="127" t="s">
        <v>147</v>
      </c>
      <c r="T321" s="127" t="s">
        <v>148</v>
      </c>
      <c r="U321" s="127">
        <v>0</v>
      </c>
      <c r="V321" s="127">
        <f>ROUND(E321*U321,2)</f>
        <v>0</v>
      </c>
      <c r="W321" s="127"/>
      <c r="X321" s="127" t="s">
        <v>149</v>
      </c>
      <c r="Y321" s="122"/>
      <c r="Z321" s="122"/>
      <c r="AA321" s="122"/>
      <c r="AB321" s="122"/>
      <c r="AC321" s="122"/>
      <c r="AD321" s="122"/>
      <c r="AE321" s="122"/>
      <c r="AF321" s="122"/>
      <c r="AG321" s="122" t="s">
        <v>150</v>
      </c>
      <c r="AH321" s="122"/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  <c r="AU321" s="122"/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  <c r="BF321" s="122"/>
      <c r="BG321" s="122"/>
      <c r="BH321" s="122"/>
    </row>
    <row r="322" spans="1:60" outlineLevel="1" x14ac:dyDescent="0.2">
      <c r="A322" s="145">
        <v>117</v>
      </c>
      <c r="B322" s="146" t="s">
        <v>450</v>
      </c>
      <c r="C322" s="154" t="s">
        <v>451</v>
      </c>
      <c r="D322" s="147" t="s">
        <v>0</v>
      </c>
      <c r="E322" s="148">
        <v>222.9436</v>
      </c>
      <c r="F322" s="149">
        <v>0</v>
      </c>
      <c r="G322" s="150">
        <f>ROUND(E322*F322,2)</f>
        <v>0</v>
      </c>
      <c r="H322" s="127">
        <v>0</v>
      </c>
      <c r="I322" s="127">
        <f>ROUND(E322*H322,2)</f>
        <v>0</v>
      </c>
      <c r="J322" s="127">
        <v>3.65</v>
      </c>
      <c r="K322" s="127">
        <f>ROUND(E322*J322,2)</f>
        <v>813.74</v>
      </c>
      <c r="L322" s="127">
        <v>21</v>
      </c>
      <c r="M322" s="127">
        <f>G322*(1+L322/100)</f>
        <v>0</v>
      </c>
      <c r="N322" s="127">
        <v>0</v>
      </c>
      <c r="O322" s="127">
        <f>ROUND(E322*N322,2)</f>
        <v>0</v>
      </c>
      <c r="P322" s="127">
        <v>0</v>
      </c>
      <c r="Q322" s="127">
        <f>ROUND(E322*P322,2)</f>
        <v>0</v>
      </c>
      <c r="R322" s="127"/>
      <c r="S322" s="127" t="s">
        <v>120</v>
      </c>
      <c r="T322" s="127" t="s">
        <v>156</v>
      </c>
      <c r="U322" s="127">
        <v>0</v>
      </c>
      <c r="V322" s="127">
        <f>ROUND(E322*U322,2)</f>
        <v>0</v>
      </c>
      <c r="W322" s="127"/>
      <c r="X322" s="127" t="s">
        <v>229</v>
      </c>
      <c r="Y322" s="122"/>
      <c r="Z322" s="122"/>
      <c r="AA322" s="122"/>
      <c r="AB322" s="122"/>
      <c r="AC322" s="122"/>
      <c r="AD322" s="122"/>
      <c r="AE322" s="122"/>
      <c r="AF322" s="122"/>
      <c r="AG322" s="122" t="s">
        <v>230</v>
      </c>
      <c r="AH322" s="122"/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</row>
    <row r="323" spans="1:60" x14ac:dyDescent="0.2">
      <c r="A323" s="133" t="s">
        <v>115</v>
      </c>
      <c r="B323" s="134" t="s">
        <v>81</v>
      </c>
      <c r="C323" s="151" t="s">
        <v>82</v>
      </c>
      <c r="D323" s="135"/>
      <c r="E323" s="136"/>
      <c r="F323" s="137"/>
      <c r="G323" s="138">
        <f>SUMIF(AG324:AG330,"&lt;&gt;NOR",G324:G330)</f>
        <v>0</v>
      </c>
      <c r="H323" s="132"/>
      <c r="I323" s="132">
        <f>SUM(I324:I330)</f>
        <v>581.79</v>
      </c>
      <c r="J323" s="132"/>
      <c r="K323" s="132">
        <f>SUM(K324:K330)</f>
        <v>1753.32</v>
      </c>
      <c r="L323" s="132"/>
      <c r="M323" s="132">
        <f>SUM(M324:M330)</f>
        <v>0</v>
      </c>
      <c r="N323" s="132"/>
      <c r="O323" s="132">
        <f>SUM(O324:O330)</f>
        <v>0</v>
      </c>
      <c r="P323" s="132"/>
      <c r="Q323" s="132">
        <f>SUM(Q324:Q330)</f>
        <v>0</v>
      </c>
      <c r="R323" s="132"/>
      <c r="S323" s="132"/>
      <c r="T323" s="132"/>
      <c r="U323" s="132"/>
      <c r="V323" s="132">
        <f>SUM(V324:V330)</f>
        <v>3.65</v>
      </c>
      <c r="W323" s="132"/>
      <c r="X323" s="132"/>
      <c r="AG323" t="s">
        <v>116</v>
      </c>
    </row>
    <row r="324" spans="1:60" outlineLevel="1" x14ac:dyDescent="0.2">
      <c r="A324" s="139">
        <v>118</v>
      </c>
      <c r="B324" s="140" t="s">
        <v>452</v>
      </c>
      <c r="C324" s="152" t="s">
        <v>453</v>
      </c>
      <c r="D324" s="141" t="s">
        <v>127</v>
      </c>
      <c r="E324" s="142">
        <v>2.64</v>
      </c>
      <c r="F324" s="143">
        <v>0</v>
      </c>
      <c r="G324" s="144">
        <f>ROUND(E324*F324,2)</f>
        <v>0</v>
      </c>
      <c r="H324" s="127">
        <v>70.86</v>
      </c>
      <c r="I324" s="127">
        <f>ROUND(E324*H324,2)</f>
        <v>187.07</v>
      </c>
      <c r="J324" s="127">
        <v>67.64</v>
      </c>
      <c r="K324" s="127">
        <f>ROUND(E324*J324,2)</f>
        <v>178.57</v>
      </c>
      <c r="L324" s="127">
        <v>21</v>
      </c>
      <c r="M324" s="127">
        <f>G324*(1+L324/100)</f>
        <v>0</v>
      </c>
      <c r="N324" s="127">
        <v>3.6999999999999999E-4</v>
      </c>
      <c r="O324" s="127">
        <f>ROUND(E324*N324,2)</f>
        <v>0</v>
      </c>
      <c r="P324" s="127">
        <v>0</v>
      </c>
      <c r="Q324" s="127">
        <f>ROUND(E324*P324,2)</f>
        <v>0</v>
      </c>
      <c r="R324" s="127"/>
      <c r="S324" s="127" t="s">
        <v>120</v>
      </c>
      <c r="T324" s="127" t="s">
        <v>156</v>
      </c>
      <c r="U324" s="127">
        <v>0.13900000000000001</v>
      </c>
      <c r="V324" s="127">
        <f>ROUND(E324*U324,2)</f>
        <v>0.37</v>
      </c>
      <c r="W324" s="127"/>
      <c r="X324" s="127" t="s">
        <v>121</v>
      </c>
      <c r="Y324" s="122"/>
      <c r="Z324" s="122"/>
      <c r="AA324" s="122"/>
      <c r="AB324" s="122"/>
      <c r="AC324" s="122"/>
      <c r="AD324" s="122"/>
      <c r="AE324" s="122"/>
      <c r="AF324" s="122"/>
      <c r="AG324" s="122" t="s">
        <v>122</v>
      </c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  <c r="AV324" s="122"/>
      <c r="AW324" s="122"/>
      <c r="AX324" s="122"/>
      <c r="AY324" s="122"/>
      <c r="AZ324" s="122"/>
      <c r="BA324" s="122"/>
      <c r="BB324" s="122"/>
      <c r="BC324" s="122"/>
      <c r="BD324" s="122"/>
      <c r="BE324" s="122"/>
      <c r="BF324" s="122"/>
      <c r="BG324" s="122"/>
      <c r="BH324" s="122"/>
    </row>
    <row r="325" spans="1:60" outlineLevel="1" x14ac:dyDescent="0.2">
      <c r="A325" s="125"/>
      <c r="B325" s="126"/>
      <c r="C325" s="153" t="s">
        <v>454</v>
      </c>
      <c r="D325" s="128"/>
      <c r="E325" s="129">
        <v>0.72</v>
      </c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2"/>
      <c r="Z325" s="122"/>
      <c r="AA325" s="122"/>
      <c r="AB325" s="122"/>
      <c r="AC325" s="122"/>
      <c r="AD325" s="122"/>
      <c r="AE325" s="122"/>
      <c r="AF325" s="122"/>
      <c r="AG325" s="122" t="s">
        <v>124</v>
      </c>
      <c r="AH325" s="122">
        <v>0</v>
      </c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22"/>
      <c r="AY325" s="122"/>
      <c r="AZ325" s="122"/>
      <c r="BA325" s="122"/>
      <c r="BB325" s="122"/>
      <c r="BC325" s="122"/>
      <c r="BD325" s="122"/>
      <c r="BE325" s="122"/>
      <c r="BF325" s="122"/>
      <c r="BG325" s="122"/>
      <c r="BH325" s="122"/>
    </row>
    <row r="326" spans="1:60" outlineLevel="1" x14ac:dyDescent="0.2">
      <c r="A326" s="125"/>
      <c r="B326" s="126"/>
      <c r="C326" s="153" t="s">
        <v>455</v>
      </c>
      <c r="D326" s="128"/>
      <c r="E326" s="129">
        <v>0.48</v>
      </c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2"/>
      <c r="Z326" s="122"/>
      <c r="AA326" s="122"/>
      <c r="AB326" s="122"/>
      <c r="AC326" s="122"/>
      <c r="AD326" s="122"/>
      <c r="AE326" s="122"/>
      <c r="AF326" s="122"/>
      <c r="AG326" s="122" t="s">
        <v>124</v>
      </c>
      <c r="AH326" s="122">
        <v>0</v>
      </c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  <c r="AU326" s="122"/>
      <c r="AV326" s="122"/>
      <c r="AW326" s="122"/>
      <c r="AX326" s="122"/>
      <c r="AY326" s="122"/>
      <c r="AZ326" s="122"/>
      <c r="BA326" s="122"/>
      <c r="BB326" s="122"/>
      <c r="BC326" s="122"/>
      <c r="BD326" s="122"/>
      <c r="BE326" s="122"/>
      <c r="BF326" s="122"/>
      <c r="BG326" s="122"/>
      <c r="BH326" s="122"/>
    </row>
    <row r="327" spans="1:60" outlineLevel="1" x14ac:dyDescent="0.2">
      <c r="A327" s="125"/>
      <c r="B327" s="126"/>
      <c r="C327" s="153" t="s">
        <v>456</v>
      </c>
      <c r="D327" s="128"/>
      <c r="E327" s="129">
        <v>1.44</v>
      </c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2"/>
      <c r="Z327" s="122"/>
      <c r="AA327" s="122"/>
      <c r="AB327" s="122"/>
      <c r="AC327" s="122"/>
      <c r="AD327" s="122"/>
      <c r="AE327" s="122"/>
      <c r="AF327" s="122"/>
      <c r="AG327" s="122" t="s">
        <v>124</v>
      </c>
      <c r="AH327" s="122">
        <v>0</v>
      </c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  <c r="AU327" s="122"/>
      <c r="AV327" s="122"/>
      <c r="AW327" s="122"/>
      <c r="AX327" s="122"/>
      <c r="AY327" s="122"/>
      <c r="AZ327" s="122"/>
      <c r="BA327" s="122"/>
      <c r="BB327" s="122"/>
      <c r="BC327" s="122"/>
      <c r="BD327" s="122"/>
      <c r="BE327" s="122"/>
      <c r="BF327" s="122"/>
      <c r="BG327" s="122"/>
      <c r="BH327" s="122"/>
    </row>
    <row r="328" spans="1:60" outlineLevel="1" x14ac:dyDescent="0.2">
      <c r="A328" s="145">
        <v>119</v>
      </c>
      <c r="B328" s="146" t="s">
        <v>457</v>
      </c>
      <c r="C328" s="154" t="s">
        <v>458</v>
      </c>
      <c r="D328" s="147" t="s">
        <v>141</v>
      </c>
      <c r="E328" s="148">
        <v>6</v>
      </c>
      <c r="F328" s="149">
        <v>0</v>
      </c>
      <c r="G328" s="150">
        <f>ROUND(E328*F328,2)</f>
        <v>0</v>
      </c>
      <c r="H328" s="127">
        <v>16.11</v>
      </c>
      <c r="I328" s="127">
        <f>ROUND(E328*H328,2)</f>
        <v>96.66</v>
      </c>
      <c r="J328" s="127">
        <v>58.49</v>
      </c>
      <c r="K328" s="127">
        <f>ROUND(E328*J328,2)</f>
        <v>350.94</v>
      </c>
      <c r="L328" s="127">
        <v>21</v>
      </c>
      <c r="M328" s="127">
        <f>G328*(1+L328/100)</f>
        <v>0</v>
      </c>
      <c r="N328" s="127">
        <v>9.0000000000000006E-5</v>
      </c>
      <c r="O328" s="127">
        <f>ROUND(E328*N328,2)</f>
        <v>0</v>
      </c>
      <c r="P328" s="127">
        <v>0</v>
      </c>
      <c r="Q328" s="127">
        <f>ROUND(E328*P328,2)</f>
        <v>0</v>
      </c>
      <c r="R328" s="127"/>
      <c r="S328" s="127" t="s">
        <v>120</v>
      </c>
      <c r="T328" s="127" t="s">
        <v>120</v>
      </c>
      <c r="U328" s="127">
        <v>0.11600000000000001</v>
      </c>
      <c r="V328" s="127">
        <f>ROUND(E328*U328,2)</f>
        <v>0.7</v>
      </c>
      <c r="W328" s="127"/>
      <c r="X328" s="127" t="s">
        <v>121</v>
      </c>
      <c r="Y328" s="122"/>
      <c r="Z328" s="122"/>
      <c r="AA328" s="122"/>
      <c r="AB328" s="122"/>
      <c r="AC328" s="122"/>
      <c r="AD328" s="122"/>
      <c r="AE328" s="122"/>
      <c r="AF328" s="122"/>
      <c r="AG328" s="122" t="s">
        <v>122</v>
      </c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22"/>
      <c r="AY328" s="122"/>
      <c r="AZ328" s="122"/>
      <c r="BA328" s="122"/>
      <c r="BB328" s="122"/>
      <c r="BC328" s="122"/>
      <c r="BD328" s="122"/>
      <c r="BE328" s="122"/>
      <c r="BF328" s="122"/>
      <c r="BG328" s="122"/>
      <c r="BH328" s="122"/>
    </row>
    <row r="329" spans="1:60" outlineLevel="1" x14ac:dyDescent="0.2">
      <c r="A329" s="139">
        <v>120</v>
      </c>
      <c r="B329" s="140" t="s">
        <v>459</v>
      </c>
      <c r="C329" s="152" t="s">
        <v>460</v>
      </c>
      <c r="D329" s="141" t="s">
        <v>127</v>
      </c>
      <c r="E329" s="142">
        <v>6.25</v>
      </c>
      <c r="F329" s="143">
        <v>0</v>
      </c>
      <c r="G329" s="144">
        <f>ROUND(E329*F329,2)</f>
        <v>0</v>
      </c>
      <c r="H329" s="127">
        <v>47.69</v>
      </c>
      <c r="I329" s="127">
        <f>ROUND(E329*H329,2)</f>
        <v>298.06</v>
      </c>
      <c r="J329" s="127">
        <v>195.81</v>
      </c>
      <c r="K329" s="127">
        <f>ROUND(E329*J329,2)</f>
        <v>1223.81</v>
      </c>
      <c r="L329" s="127">
        <v>21</v>
      </c>
      <c r="M329" s="127">
        <f>G329*(1+L329/100)</f>
        <v>0</v>
      </c>
      <c r="N329" s="127">
        <v>3.6000000000000002E-4</v>
      </c>
      <c r="O329" s="127">
        <f>ROUND(E329*N329,2)</f>
        <v>0</v>
      </c>
      <c r="P329" s="127">
        <v>0</v>
      </c>
      <c r="Q329" s="127">
        <f>ROUND(E329*P329,2)</f>
        <v>0</v>
      </c>
      <c r="R329" s="127"/>
      <c r="S329" s="127" t="s">
        <v>147</v>
      </c>
      <c r="T329" s="127" t="s">
        <v>148</v>
      </c>
      <c r="U329" s="127">
        <v>0.41299999999999998</v>
      </c>
      <c r="V329" s="127">
        <f>ROUND(E329*U329,2)</f>
        <v>2.58</v>
      </c>
      <c r="W329" s="127"/>
      <c r="X329" s="127" t="s">
        <v>121</v>
      </c>
      <c r="Y329" s="122"/>
      <c r="Z329" s="122"/>
      <c r="AA329" s="122"/>
      <c r="AB329" s="122"/>
      <c r="AC329" s="122"/>
      <c r="AD329" s="122"/>
      <c r="AE329" s="122"/>
      <c r="AF329" s="122"/>
      <c r="AG329" s="122" t="s">
        <v>122</v>
      </c>
      <c r="AH329" s="122"/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  <c r="AU329" s="122"/>
      <c r="AV329" s="122"/>
      <c r="AW329" s="122"/>
      <c r="AX329" s="122"/>
      <c r="AY329" s="122"/>
      <c r="AZ329" s="122"/>
      <c r="BA329" s="122"/>
      <c r="BB329" s="122"/>
      <c r="BC329" s="122"/>
      <c r="BD329" s="122"/>
      <c r="BE329" s="122"/>
      <c r="BF329" s="122"/>
      <c r="BG329" s="122"/>
      <c r="BH329" s="122"/>
    </row>
    <row r="330" spans="1:60" outlineLevel="1" x14ac:dyDescent="0.2">
      <c r="A330" s="125"/>
      <c r="B330" s="126"/>
      <c r="C330" s="153" t="s">
        <v>461</v>
      </c>
      <c r="D330" s="128"/>
      <c r="E330" s="129">
        <v>6.25</v>
      </c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2"/>
      <c r="Z330" s="122"/>
      <c r="AA330" s="122"/>
      <c r="AB330" s="122"/>
      <c r="AC330" s="122"/>
      <c r="AD330" s="122"/>
      <c r="AE330" s="122"/>
      <c r="AF330" s="122"/>
      <c r="AG330" s="122" t="s">
        <v>124</v>
      </c>
      <c r="AH330" s="122">
        <v>0</v>
      </c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  <c r="AV330" s="122"/>
      <c r="AW330" s="122"/>
      <c r="AX330" s="122"/>
      <c r="AY330" s="122"/>
      <c r="AZ330" s="122"/>
      <c r="BA330" s="122"/>
      <c r="BB330" s="122"/>
      <c r="BC330" s="122"/>
      <c r="BD330" s="122"/>
      <c r="BE330" s="122"/>
      <c r="BF330" s="122"/>
      <c r="BG330" s="122"/>
      <c r="BH330" s="122"/>
    </row>
    <row r="331" spans="1:60" x14ac:dyDescent="0.2">
      <c r="A331" s="133" t="s">
        <v>115</v>
      </c>
      <c r="B331" s="134" t="s">
        <v>83</v>
      </c>
      <c r="C331" s="151" t="s">
        <v>84</v>
      </c>
      <c r="D331" s="135"/>
      <c r="E331" s="136"/>
      <c r="F331" s="137"/>
      <c r="G331" s="138">
        <f>SUMIF(AG332:AG402,"&lt;&gt;NOR",G332:G402)</f>
        <v>0</v>
      </c>
      <c r="H331" s="132"/>
      <c r="I331" s="132">
        <f>SUM(I332:I402)</f>
        <v>2302.77</v>
      </c>
      <c r="J331" s="132"/>
      <c r="K331" s="132">
        <f>SUM(K332:K402)</f>
        <v>20023.489999999998</v>
      </c>
      <c r="L331" s="132"/>
      <c r="M331" s="132">
        <f>SUM(M332:M402)</f>
        <v>0</v>
      </c>
      <c r="N331" s="132"/>
      <c r="O331" s="132">
        <f>SUM(O332:O402)</f>
        <v>7.0000000000000007E-2</v>
      </c>
      <c r="P331" s="132"/>
      <c r="Q331" s="132">
        <f>SUM(Q332:Q402)</f>
        <v>0</v>
      </c>
      <c r="R331" s="132"/>
      <c r="S331" s="132"/>
      <c r="T331" s="132"/>
      <c r="U331" s="132"/>
      <c r="V331" s="132">
        <f>SUM(V332:V402)</f>
        <v>41.53</v>
      </c>
      <c r="W331" s="132"/>
      <c r="X331" s="132"/>
      <c r="AG331" t="s">
        <v>116</v>
      </c>
    </row>
    <row r="332" spans="1:60" outlineLevel="1" x14ac:dyDescent="0.2">
      <c r="A332" s="139">
        <v>121</v>
      </c>
      <c r="B332" s="140" t="s">
        <v>462</v>
      </c>
      <c r="C332" s="152" t="s">
        <v>463</v>
      </c>
      <c r="D332" s="141" t="s">
        <v>127</v>
      </c>
      <c r="E332" s="142">
        <v>220.786</v>
      </c>
      <c r="F332" s="143">
        <v>0</v>
      </c>
      <c r="G332" s="144">
        <f>ROUND(E332*F332,2)</f>
        <v>0</v>
      </c>
      <c r="H332" s="127">
        <v>0.09</v>
      </c>
      <c r="I332" s="127">
        <f>ROUND(E332*H332,2)</f>
        <v>19.87</v>
      </c>
      <c r="J332" s="127">
        <v>20.309999999999999</v>
      </c>
      <c r="K332" s="127">
        <f>ROUND(E332*J332,2)</f>
        <v>4484.16</v>
      </c>
      <c r="L332" s="127">
        <v>21</v>
      </c>
      <c r="M332" s="127">
        <f>G332*(1+L332/100)</f>
        <v>0</v>
      </c>
      <c r="N332" s="127">
        <v>0</v>
      </c>
      <c r="O332" s="127">
        <f>ROUND(E332*N332,2)</f>
        <v>0</v>
      </c>
      <c r="P332" s="127">
        <v>0</v>
      </c>
      <c r="Q332" s="127">
        <f>ROUND(E332*P332,2)</f>
        <v>0</v>
      </c>
      <c r="R332" s="127"/>
      <c r="S332" s="127" t="s">
        <v>120</v>
      </c>
      <c r="T332" s="127" t="s">
        <v>156</v>
      </c>
      <c r="U332" s="127">
        <v>4.3220000000000001E-2</v>
      </c>
      <c r="V332" s="127">
        <f>ROUND(E332*U332,2)</f>
        <v>9.5399999999999991</v>
      </c>
      <c r="W332" s="127"/>
      <c r="X332" s="127" t="s">
        <v>121</v>
      </c>
      <c r="Y332" s="122"/>
      <c r="Z332" s="122"/>
      <c r="AA332" s="122"/>
      <c r="AB332" s="122"/>
      <c r="AC332" s="122"/>
      <c r="AD332" s="122"/>
      <c r="AE332" s="122"/>
      <c r="AF332" s="122"/>
      <c r="AG332" s="122" t="s">
        <v>122</v>
      </c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  <c r="AV332" s="122"/>
      <c r="AW332" s="122"/>
      <c r="AX332" s="122"/>
      <c r="AY332" s="122"/>
      <c r="AZ332" s="122"/>
      <c r="BA332" s="122"/>
      <c r="BB332" s="122"/>
      <c r="BC332" s="122"/>
      <c r="BD332" s="122"/>
      <c r="BE332" s="122"/>
      <c r="BF332" s="122"/>
      <c r="BG332" s="122"/>
      <c r="BH332" s="122"/>
    </row>
    <row r="333" spans="1:60" outlineLevel="1" x14ac:dyDescent="0.2">
      <c r="A333" s="125"/>
      <c r="B333" s="126"/>
      <c r="C333" s="153" t="s">
        <v>464</v>
      </c>
      <c r="D333" s="128"/>
      <c r="E333" s="129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2"/>
      <c r="Z333" s="122"/>
      <c r="AA333" s="122"/>
      <c r="AB333" s="122"/>
      <c r="AC333" s="122"/>
      <c r="AD333" s="122"/>
      <c r="AE333" s="122"/>
      <c r="AF333" s="122"/>
      <c r="AG333" s="122" t="s">
        <v>124</v>
      </c>
      <c r="AH333" s="122">
        <v>0</v>
      </c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22"/>
      <c r="AY333" s="122"/>
      <c r="AZ333" s="122"/>
      <c r="BA333" s="122"/>
      <c r="BB333" s="122"/>
      <c r="BC333" s="122"/>
      <c r="BD333" s="122"/>
      <c r="BE333" s="122"/>
      <c r="BF333" s="122"/>
      <c r="BG333" s="122"/>
      <c r="BH333" s="122"/>
    </row>
    <row r="334" spans="1:60" outlineLevel="1" x14ac:dyDescent="0.2">
      <c r="A334" s="125"/>
      <c r="B334" s="126"/>
      <c r="C334" s="153" t="s">
        <v>162</v>
      </c>
      <c r="D334" s="128"/>
      <c r="E334" s="129">
        <v>2.38</v>
      </c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2"/>
      <c r="Z334" s="122"/>
      <c r="AA334" s="122"/>
      <c r="AB334" s="122"/>
      <c r="AC334" s="122"/>
      <c r="AD334" s="122"/>
      <c r="AE334" s="122"/>
      <c r="AF334" s="122"/>
      <c r="AG334" s="122" t="s">
        <v>124</v>
      </c>
      <c r="AH334" s="122">
        <v>0</v>
      </c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22"/>
      <c r="AY334" s="122"/>
      <c r="AZ334" s="122"/>
      <c r="BA334" s="122"/>
      <c r="BB334" s="122"/>
      <c r="BC334" s="122"/>
      <c r="BD334" s="122"/>
      <c r="BE334" s="122"/>
      <c r="BF334" s="122"/>
      <c r="BG334" s="122"/>
      <c r="BH334" s="122"/>
    </row>
    <row r="335" spans="1:60" outlineLevel="1" x14ac:dyDescent="0.2">
      <c r="A335" s="125"/>
      <c r="B335" s="126"/>
      <c r="C335" s="153" t="s">
        <v>163</v>
      </c>
      <c r="D335" s="128"/>
      <c r="E335" s="129">
        <v>5.22</v>
      </c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2"/>
      <c r="Z335" s="122"/>
      <c r="AA335" s="122"/>
      <c r="AB335" s="122"/>
      <c r="AC335" s="122"/>
      <c r="AD335" s="122"/>
      <c r="AE335" s="122"/>
      <c r="AF335" s="122"/>
      <c r="AG335" s="122" t="s">
        <v>124</v>
      </c>
      <c r="AH335" s="122">
        <v>0</v>
      </c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  <c r="AV335" s="122"/>
      <c r="AW335" s="122"/>
      <c r="AX335" s="122"/>
      <c r="AY335" s="122"/>
      <c r="AZ335" s="122"/>
      <c r="BA335" s="122"/>
      <c r="BB335" s="122"/>
      <c r="BC335" s="122"/>
      <c r="BD335" s="122"/>
      <c r="BE335" s="122"/>
      <c r="BF335" s="122"/>
      <c r="BG335" s="122"/>
      <c r="BH335" s="122"/>
    </row>
    <row r="336" spans="1:60" outlineLevel="1" x14ac:dyDescent="0.2">
      <c r="A336" s="125"/>
      <c r="B336" s="126"/>
      <c r="C336" s="153" t="s">
        <v>164</v>
      </c>
      <c r="D336" s="128"/>
      <c r="E336" s="129">
        <v>6.75</v>
      </c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2"/>
      <c r="Z336" s="122"/>
      <c r="AA336" s="122"/>
      <c r="AB336" s="122"/>
      <c r="AC336" s="122"/>
      <c r="AD336" s="122"/>
      <c r="AE336" s="122"/>
      <c r="AF336" s="122"/>
      <c r="AG336" s="122" t="s">
        <v>124</v>
      </c>
      <c r="AH336" s="122">
        <v>0</v>
      </c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  <c r="BF336" s="122"/>
      <c r="BG336" s="122"/>
      <c r="BH336" s="122"/>
    </row>
    <row r="337" spans="1:60" outlineLevel="1" x14ac:dyDescent="0.2">
      <c r="A337" s="125"/>
      <c r="B337" s="126"/>
      <c r="C337" s="153" t="s">
        <v>165</v>
      </c>
      <c r="D337" s="128"/>
      <c r="E337" s="129">
        <v>22.44</v>
      </c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2"/>
      <c r="Z337" s="122"/>
      <c r="AA337" s="122"/>
      <c r="AB337" s="122"/>
      <c r="AC337" s="122"/>
      <c r="AD337" s="122"/>
      <c r="AE337" s="122"/>
      <c r="AF337" s="122"/>
      <c r="AG337" s="122" t="s">
        <v>124</v>
      </c>
      <c r="AH337" s="122">
        <v>0</v>
      </c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122"/>
      <c r="BB337" s="122"/>
      <c r="BC337" s="122"/>
      <c r="BD337" s="122"/>
      <c r="BE337" s="122"/>
      <c r="BF337" s="122"/>
      <c r="BG337" s="122"/>
      <c r="BH337" s="122"/>
    </row>
    <row r="338" spans="1:60" outlineLevel="1" x14ac:dyDescent="0.2">
      <c r="A338" s="125"/>
      <c r="B338" s="126"/>
      <c r="C338" s="153" t="s">
        <v>166</v>
      </c>
      <c r="D338" s="128"/>
      <c r="E338" s="129">
        <v>15.99</v>
      </c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2"/>
      <c r="Z338" s="122"/>
      <c r="AA338" s="122"/>
      <c r="AB338" s="122"/>
      <c r="AC338" s="122"/>
      <c r="AD338" s="122"/>
      <c r="AE338" s="122"/>
      <c r="AF338" s="122"/>
      <c r="AG338" s="122" t="s">
        <v>124</v>
      </c>
      <c r="AH338" s="122">
        <v>0</v>
      </c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  <c r="AV338" s="122"/>
      <c r="AW338" s="122"/>
      <c r="AX338" s="122"/>
      <c r="AY338" s="122"/>
      <c r="AZ338" s="122"/>
      <c r="BA338" s="122"/>
      <c r="BB338" s="122"/>
      <c r="BC338" s="122"/>
      <c r="BD338" s="122"/>
      <c r="BE338" s="122"/>
      <c r="BF338" s="122"/>
      <c r="BG338" s="122"/>
      <c r="BH338" s="122"/>
    </row>
    <row r="339" spans="1:60" outlineLevel="1" x14ac:dyDescent="0.2">
      <c r="A339" s="125"/>
      <c r="B339" s="126"/>
      <c r="C339" s="153" t="s">
        <v>167</v>
      </c>
      <c r="D339" s="128"/>
      <c r="E339" s="129">
        <v>4.1399999999999997</v>
      </c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2"/>
      <c r="Z339" s="122"/>
      <c r="AA339" s="122"/>
      <c r="AB339" s="122"/>
      <c r="AC339" s="122"/>
      <c r="AD339" s="122"/>
      <c r="AE339" s="122"/>
      <c r="AF339" s="122"/>
      <c r="AG339" s="122" t="s">
        <v>124</v>
      </c>
      <c r="AH339" s="122">
        <v>0</v>
      </c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22"/>
      <c r="AY339" s="122"/>
      <c r="AZ339" s="122"/>
      <c r="BA339" s="122"/>
      <c r="BB339" s="122"/>
      <c r="BC339" s="122"/>
      <c r="BD339" s="122"/>
      <c r="BE339" s="122"/>
      <c r="BF339" s="122"/>
      <c r="BG339" s="122"/>
      <c r="BH339" s="122"/>
    </row>
    <row r="340" spans="1:60" outlineLevel="1" x14ac:dyDescent="0.2">
      <c r="A340" s="125"/>
      <c r="B340" s="126"/>
      <c r="C340" s="153" t="s">
        <v>465</v>
      </c>
      <c r="D340" s="128"/>
      <c r="E340" s="129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2"/>
      <c r="Z340" s="122"/>
      <c r="AA340" s="122"/>
      <c r="AB340" s="122"/>
      <c r="AC340" s="122"/>
      <c r="AD340" s="122"/>
      <c r="AE340" s="122"/>
      <c r="AF340" s="122"/>
      <c r="AG340" s="122" t="s">
        <v>124</v>
      </c>
      <c r="AH340" s="122">
        <v>0</v>
      </c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22"/>
      <c r="AY340" s="122"/>
      <c r="AZ340" s="122"/>
      <c r="BA340" s="122"/>
      <c r="BB340" s="122"/>
      <c r="BC340" s="122"/>
      <c r="BD340" s="122"/>
      <c r="BE340" s="122"/>
      <c r="BF340" s="122"/>
      <c r="BG340" s="122"/>
      <c r="BH340" s="122"/>
    </row>
    <row r="341" spans="1:60" outlineLevel="1" x14ac:dyDescent="0.2">
      <c r="A341" s="125"/>
      <c r="B341" s="126"/>
      <c r="C341" s="153" t="s">
        <v>170</v>
      </c>
      <c r="D341" s="128"/>
      <c r="E341" s="129">
        <v>16.739999999999998</v>
      </c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2"/>
      <c r="Z341" s="122"/>
      <c r="AA341" s="122"/>
      <c r="AB341" s="122"/>
      <c r="AC341" s="122"/>
      <c r="AD341" s="122"/>
      <c r="AE341" s="122"/>
      <c r="AF341" s="122"/>
      <c r="AG341" s="122" t="s">
        <v>124</v>
      </c>
      <c r="AH341" s="122">
        <v>0</v>
      </c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122"/>
      <c r="AW341" s="122"/>
      <c r="AX341" s="122"/>
      <c r="AY341" s="122"/>
      <c r="AZ341" s="122"/>
      <c r="BA341" s="122"/>
      <c r="BB341" s="122"/>
      <c r="BC341" s="122"/>
      <c r="BD341" s="122"/>
      <c r="BE341" s="122"/>
      <c r="BF341" s="122"/>
      <c r="BG341" s="122"/>
      <c r="BH341" s="122"/>
    </row>
    <row r="342" spans="1:60" outlineLevel="1" x14ac:dyDescent="0.2">
      <c r="A342" s="125"/>
      <c r="B342" s="126"/>
      <c r="C342" s="153" t="s">
        <v>172</v>
      </c>
      <c r="D342" s="128"/>
      <c r="E342" s="129">
        <v>25.38</v>
      </c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2"/>
      <c r="Z342" s="122"/>
      <c r="AA342" s="122"/>
      <c r="AB342" s="122"/>
      <c r="AC342" s="122"/>
      <c r="AD342" s="122"/>
      <c r="AE342" s="122"/>
      <c r="AF342" s="122"/>
      <c r="AG342" s="122" t="s">
        <v>124</v>
      </c>
      <c r="AH342" s="122">
        <v>0</v>
      </c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  <c r="AU342" s="122"/>
      <c r="AV342" s="122"/>
      <c r="AW342" s="122"/>
      <c r="AX342" s="122"/>
      <c r="AY342" s="122"/>
      <c r="AZ342" s="122"/>
      <c r="BA342" s="122"/>
      <c r="BB342" s="122"/>
      <c r="BC342" s="122"/>
      <c r="BD342" s="122"/>
      <c r="BE342" s="122"/>
      <c r="BF342" s="122"/>
      <c r="BG342" s="122"/>
      <c r="BH342" s="122"/>
    </row>
    <row r="343" spans="1:60" outlineLevel="1" x14ac:dyDescent="0.2">
      <c r="A343" s="125"/>
      <c r="B343" s="126"/>
      <c r="C343" s="153" t="s">
        <v>175</v>
      </c>
      <c r="D343" s="128"/>
      <c r="E343" s="129">
        <v>28.08</v>
      </c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2"/>
      <c r="Z343" s="122"/>
      <c r="AA343" s="122"/>
      <c r="AB343" s="122"/>
      <c r="AC343" s="122"/>
      <c r="AD343" s="122"/>
      <c r="AE343" s="122"/>
      <c r="AF343" s="122"/>
      <c r="AG343" s="122" t="s">
        <v>124</v>
      </c>
      <c r="AH343" s="122">
        <v>0</v>
      </c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  <c r="AV343" s="122"/>
      <c r="AW343" s="122"/>
      <c r="AX343" s="122"/>
      <c r="AY343" s="122"/>
      <c r="AZ343" s="122"/>
      <c r="BA343" s="122"/>
      <c r="BB343" s="122"/>
      <c r="BC343" s="122"/>
      <c r="BD343" s="122"/>
      <c r="BE343" s="122"/>
      <c r="BF343" s="122"/>
      <c r="BG343" s="122"/>
      <c r="BH343" s="122"/>
    </row>
    <row r="344" spans="1:60" outlineLevel="1" x14ac:dyDescent="0.2">
      <c r="A344" s="125"/>
      <c r="B344" s="126"/>
      <c r="C344" s="153" t="s">
        <v>178</v>
      </c>
      <c r="D344" s="128"/>
      <c r="E344" s="129">
        <v>54.54</v>
      </c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2"/>
      <c r="Z344" s="122"/>
      <c r="AA344" s="122"/>
      <c r="AB344" s="122"/>
      <c r="AC344" s="122"/>
      <c r="AD344" s="122"/>
      <c r="AE344" s="122"/>
      <c r="AF344" s="122"/>
      <c r="AG344" s="122" t="s">
        <v>124</v>
      </c>
      <c r="AH344" s="122">
        <v>0</v>
      </c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2"/>
      <c r="AY344" s="122"/>
      <c r="AZ344" s="122"/>
      <c r="BA344" s="122"/>
      <c r="BB344" s="122"/>
      <c r="BC344" s="122"/>
      <c r="BD344" s="122"/>
      <c r="BE344" s="122"/>
      <c r="BF344" s="122"/>
      <c r="BG344" s="122"/>
      <c r="BH344" s="122"/>
    </row>
    <row r="345" spans="1:60" outlineLevel="1" x14ac:dyDescent="0.2">
      <c r="A345" s="125"/>
      <c r="B345" s="126"/>
      <c r="C345" s="153" t="s">
        <v>179</v>
      </c>
      <c r="D345" s="128"/>
      <c r="E345" s="129">
        <v>-7.8</v>
      </c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2"/>
      <c r="Z345" s="122"/>
      <c r="AA345" s="122"/>
      <c r="AB345" s="122"/>
      <c r="AC345" s="122"/>
      <c r="AD345" s="122"/>
      <c r="AE345" s="122"/>
      <c r="AF345" s="122"/>
      <c r="AG345" s="122" t="s">
        <v>124</v>
      </c>
      <c r="AH345" s="122">
        <v>0</v>
      </c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</row>
    <row r="346" spans="1:60" outlineLevel="1" x14ac:dyDescent="0.2">
      <c r="A346" s="125"/>
      <c r="B346" s="126"/>
      <c r="C346" s="153" t="s">
        <v>180</v>
      </c>
      <c r="D346" s="128"/>
      <c r="E346" s="129">
        <v>43.2</v>
      </c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2"/>
      <c r="Z346" s="122"/>
      <c r="AA346" s="122"/>
      <c r="AB346" s="122"/>
      <c r="AC346" s="122"/>
      <c r="AD346" s="122"/>
      <c r="AE346" s="122"/>
      <c r="AF346" s="122"/>
      <c r="AG346" s="122" t="s">
        <v>124</v>
      </c>
      <c r="AH346" s="122">
        <v>0</v>
      </c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  <c r="AV346" s="122"/>
      <c r="AW346" s="122"/>
      <c r="AX346" s="122"/>
      <c r="AY346" s="122"/>
      <c r="AZ346" s="122"/>
      <c r="BA346" s="122"/>
      <c r="BB346" s="122"/>
      <c r="BC346" s="122"/>
      <c r="BD346" s="122"/>
      <c r="BE346" s="122"/>
      <c r="BF346" s="122"/>
      <c r="BG346" s="122"/>
      <c r="BH346" s="122"/>
    </row>
    <row r="347" spans="1:60" outlineLevel="1" x14ac:dyDescent="0.2">
      <c r="A347" s="125"/>
      <c r="B347" s="126"/>
      <c r="C347" s="153" t="s">
        <v>182</v>
      </c>
      <c r="D347" s="128"/>
      <c r="E347" s="129">
        <v>3.726</v>
      </c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2"/>
      <c r="Z347" s="122"/>
      <c r="AA347" s="122"/>
      <c r="AB347" s="122"/>
      <c r="AC347" s="122"/>
      <c r="AD347" s="122"/>
      <c r="AE347" s="122"/>
      <c r="AF347" s="122"/>
      <c r="AG347" s="122" t="s">
        <v>124</v>
      </c>
      <c r="AH347" s="122">
        <v>0</v>
      </c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2"/>
      <c r="AU347" s="122"/>
      <c r="AV347" s="122"/>
      <c r="AW347" s="122"/>
      <c r="AX347" s="122"/>
      <c r="AY347" s="122"/>
      <c r="AZ347" s="122"/>
      <c r="BA347" s="122"/>
      <c r="BB347" s="122"/>
      <c r="BC347" s="122"/>
      <c r="BD347" s="122"/>
      <c r="BE347" s="122"/>
      <c r="BF347" s="122"/>
      <c r="BG347" s="122"/>
      <c r="BH347" s="122"/>
    </row>
    <row r="348" spans="1:60" outlineLevel="1" x14ac:dyDescent="0.2">
      <c r="A348" s="139">
        <v>122</v>
      </c>
      <c r="B348" s="140" t="s">
        <v>466</v>
      </c>
      <c r="C348" s="152" t="s">
        <v>467</v>
      </c>
      <c r="D348" s="141" t="s">
        <v>127</v>
      </c>
      <c r="E348" s="142">
        <v>220.786</v>
      </c>
      <c r="F348" s="143">
        <v>0</v>
      </c>
      <c r="G348" s="144">
        <f>ROUND(E348*F348,2)</f>
        <v>0</v>
      </c>
      <c r="H348" s="127">
        <v>4.16</v>
      </c>
      <c r="I348" s="127">
        <f>ROUND(E348*H348,2)</f>
        <v>918.47</v>
      </c>
      <c r="J348" s="127">
        <v>15.84</v>
      </c>
      <c r="K348" s="127">
        <f>ROUND(E348*J348,2)</f>
        <v>3497.25</v>
      </c>
      <c r="L348" s="127">
        <v>21</v>
      </c>
      <c r="M348" s="127">
        <f>G348*(1+L348/100)</f>
        <v>0</v>
      </c>
      <c r="N348" s="127">
        <v>6.9999999999999994E-5</v>
      </c>
      <c r="O348" s="127">
        <f>ROUND(E348*N348,2)</f>
        <v>0.02</v>
      </c>
      <c r="P348" s="127">
        <v>0</v>
      </c>
      <c r="Q348" s="127">
        <f>ROUND(E348*P348,2)</f>
        <v>0</v>
      </c>
      <c r="R348" s="127"/>
      <c r="S348" s="127" t="s">
        <v>120</v>
      </c>
      <c r="T348" s="127" t="s">
        <v>156</v>
      </c>
      <c r="U348" s="127">
        <v>3.2480000000000002E-2</v>
      </c>
      <c r="V348" s="127">
        <f>ROUND(E348*U348,2)</f>
        <v>7.17</v>
      </c>
      <c r="W348" s="127"/>
      <c r="X348" s="127" t="s">
        <v>121</v>
      </c>
      <c r="Y348" s="122"/>
      <c r="Z348" s="122"/>
      <c r="AA348" s="122"/>
      <c r="AB348" s="122"/>
      <c r="AC348" s="122"/>
      <c r="AD348" s="122"/>
      <c r="AE348" s="122"/>
      <c r="AF348" s="122"/>
      <c r="AG348" s="122" t="s">
        <v>122</v>
      </c>
      <c r="AH348" s="122"/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2"/>
      <c r="AU348" s="122"/>
      <c r="AV348" s="122"/>
      <c r="AW348" s="122"/>
      <c r="AX348" s="122"/>
      <c r="AY348" s="122"/>
      <c r="AZ348" s="122"/>
      <c r="BA348" s="122"/>
      <c r="BB348" s="122"/>
      <c r="BC348" s="122"/>
      <c r="BD348" s="122"/>
      <c r="BE348" s="122"/>
      <c r="BF348" s="122"/>
      <c r="BG348" s="122"/>
      <c r="BH348" s="122"/>
    </row>
    <row r="349" spans="1:60" outlineLevel="1" x14ac:dyDescent="0.2">
      <c r="A349" s="125"/>
      <c r="B349" s="126"/>
      <c r="C349" s="153" t="s">
        <v>464</v>
      </c>
      <c r="D349" s="128"/>
      <c r="E349" s="129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2"/>
      <c r="Z349" s="122"/>
      <c r="AA349" s="122"/>
      <c r="AB349" s="122"/>
      <c r="AC349" s="122"/>
      <c r="AD349" s="122"/>
      <c r="AE349" s="122"/>
      <c r="AF349" s="122"/>
      <c r="AG349" s="122" t="s">
        <v>124</v>
      </c>
      <c r="AH349" s="122">
        <v>0</v>
      </c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2"/>
      <c r="AU349" s="122"/>
      <c r="AV349" s="122"/>
      <c r="AW349" s="122"/>
      <c r="AX349" s="122"/>
      <c r="AY349" s="122"/>
      <c r="AZ349" s="122"/>
      <c r="BA349" s="122"/>
      <c r="BB349" s="122"/>
      <c r="BC349" s="122"/>
      <c r="BD349" s="122"/>
      <c r="BE349" s="122"/>
      <c r="BF349" s="122"/>
      <c r="BG349" s="122"/>
      <c r="BH349" s="122"/>
    </row>
    <row r="350" spans="1:60" outlineLevel="1" x14ac:dyDescent="0.2">
      <c r="A350" s="125"/>
      <c r="B350" s="126"/>
      <c r="C350" s="153" t="s">
        <v>162</v>
      </c>
      <c r="D350" s="128"/>
      <c r="E350" s="129">
        <v>2.38</v>
      </c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2"/>
      <c r="Z350" s="122"/>
      <c r="AA350" s="122"/>
      <c r="AB350" s="122"/>
      <c r="AC350" s="122"/>
      <c r="AD350" s="122"/>
      <c r="AE350" s="122"/>
      <c r="AF350" s="122"/>
      <c r="AG350" s="122" t="s">
        <v>124</v>
      </c>
      <c r="AH350" s="122">
        <v>0</v>
      </c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  <c r="AV350" s="122"/>
      <c r="AW350" s="122"/>
      <c r="AX350" s="122"/>
      <c r="AY350" s="122"/>
      <c r="AZ350" s="122"/>
      <c r="BA350" s="122"/>
      <c r="BB350" s="122"/>
      <c r="BC350" s="122"/>
      <c r="BD350" s="122"/>
      <c r="BE350" s="122"/>
      <c r="BF350" s="122"/>
      <c r="BG350" s="122"/>
      <c r="BH350" s="122"/>
    </row>
    <row r="351" spans="1:60" outlineLevel="1" x14ac:dyDescent="0.2">
      <c r="A351" s="125"/>
      <c r="B351" s="126"/>
      <c r="C351" s="153" t="s">
        <v>163</v>
      </c>
      <c r="D351" s="128"/>
      <c r="E351" s="129">
        <v>5.22</v>
      </c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2"/>
      <c r="Z351" s="122"/>
      <c r="AA351" s="122"/>
      <c r="AB351" s="122"/>
      <c r="AC351" s="122"/>
      <c r="AD351" s="122"/>
      <c r="AE351" s="122"/>
      <c r="AF351" s="122"/>
      <c r="AG351" s="122" t="s">
        <v>124</v>
      </c>
      <c r="AH351" s="122">
        <v>0</v>
      </c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2"/>
      <c r="BC351" s="122"/>
      <c r="BD351" s="122"/>
      <c r="BE351" s="122"/>
      <c r="BF351" s="122"/>
      <c r="BG351" s="122"/>
      <c r="BH351" s="122"/>
    </row>
    <row r="352" spans="1:60" outlineLevel="1" x14ac:dyDescent="0.2">
      <c r="A352" s="125"/>
      <c r="B352" s="126"/>
      <c r="C352" s="153" t="s">
        <v>164</v>
      </c>
      <c r="D352" s="128"/>
      <c r="E352" s="129">
        <v>6.75</v>
      </c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2"/>
      <c r="Z352" s="122"/>
      <c r="AA352" s="122"/>
      <c r="AB352" s="122"/>
      <c r="AC352" s="122"/>
      <c r="AD352" s="122"/>
      <c r="AE352" s="122"/>
      <c r="AF352" s="122"/>
      <c r="AG352" s="122" t="s">
        <v>124</v>
      </c>
      <c r="AH352" s="122">
        <v>0</v>
      </c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</row>
    <row r="353" spans="1:60" outlineLevel="1" x14ac:dyDescent="0.2">
      <c r="A353" s="125"/>
      <c r="B353" s="126"/>
      <c r="C353" s="153" t="s">
        <v>165</v>
      </c>
      <c r="D353" s="128"/>
      <c r="E353" s="129">
        <v>22.44</v>
      </c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2"/>
      <c r="Z353" s="122"/>
      <c r="AA353" s="122"/>
      <c r="AB353" s="122"/>
      <c r="AC353" s="122"/>
      <c r="AD353" s="122"/>
      <c r="AE353" s="122"/>
      <c r="AF353" s="122"/>
      <c r="AG353" s="122" t="s">
        <v>124</v>
      </c>
      <c r="AH353" s="122">
        <v>0</v>
      </c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2"/>
      <c r="AU353" s="122"/>
      <c r="AV353" s="122"/>
      <c r="AW353" s="122"/>
      <c r="AX353" s="122"/>
      <c r="AY353" s="122"/>
      <c r="AZ353" s="122"/>
      <c r="BA353" s="122"/>
      <c r="BB353" s="122"/>
      <c r="BC353" s="122"/>
      <c r="BD353" s="122"/>
      <c r="BE353" s="122"/>
      <c r="BF353" s="122"/>
      <c r="BG353" s="122"/>
      <c r="BH353" s="122"/>
    </row>
    <row r="354" spans="1:60" outlineLevel="1" x14ac:dyDescent="0.2">
      <c r="A354" s="125"/>
      <c r="B354" s="126"/>
      <c r="C354" s="153" t="s">
        <v>166</v>
      </c>
      <c r="D354" s="128"/>
      <c r="E354" s="129">
        <v>15.99</v>
      </c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2"/>
      <c r="Z354" s="122"/>
      <c r="AA354" s="122"/>
      <c r="AB354" s="122"/>
      <c r="AC354" s="122"/>
      <c r="AD354" s="122"/>
      <c r="AE354" s="122"/>
      <c r="AF354" s="122"/>
      <c r="AG354" s="122" t="s">
        <v>124</v>
      </c>
      <c r="AH354" s="122">
        <v>0</v>
      </c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2"/>
      <c r="AT354" s="122"/>
      <c r="AU354" s="122"/>
      <c r="AV354" s="122"/>
      <c r="AW354" s="122"/>
      <c r="AX354" s="122"/>
      <c r="AY354" s="122"/>
      <c r="AZ354" s="122"/>
      <c r="BA354" s="122"/>
      <c r="BB354" s="122"/>
      <c r="BC354" s="122"/>
      <c r="BD354" s="122"/>
      <c r="BE354" s="122"/>
      <c r="BF354" s="122"/>
      <c r="BG354" s="122"/>
      <c r="BH354" s="122"/>
    </row>
    <row r="355" spans="1:60" outlineLevel="1" x14ac:dyDescent="0.2">
      <c r="A355" s="125"/>
      <c r="B355" s="126"/>
      <c r="C355" s="153" t="s">
        <v>167</v>
      </c>
      <c r="D355" s="128"/>
      <c r="E355" s="129">
        <v>4.1399999999999997</v>
      </c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2"/>
      <c r="Z355" s="122"/>
      <c r="AA355" s="122"/>
      <c r="AB355" s="122"/>
      <c r="AC355" s="122"/>
      <c r="AD355" s="122"/>
      <c r="AE355" s="122"/>
      <c r="AF355" s="122"/>
      <c r="AG355" s="122" t="s">
        <v>124</v>
      </c>
      <c r="AH355" s="122">
        <v>0</v>
      </c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2"/>
      <c r="AU355" s="122"/>
      <c r="AV355" s="122"/>
      <c r="AW355" s="122"/>
      <c r="AX355" s="122"/>
      <c r="AY355" s="122"/>
      <c r="AZ355" s="122"/>
      <c r="BA355" s="122"/>
      <c r="BB355" s="122"/>
      <c r="BC355" s="122"/>
      <c r="BD355" s="122"/>
      <c r="BE355" s="122"/>
      <c r="BF355" s="122"/>
      <c r="BG355" s="122"/>
      <c r="BH355" s="122"/>
    </row>
    <row r="356" spans="1:60" outlineLevel="1" x14ac:dyDescent="0.2">
      <c r="A356" s="125"/>
      <c r="B356" s="126"/>
      <c r="C356" s="153" t="s">
        <v>465</v>
      </c>
      <c r="D356" s="128"/>
      <c r="E356" s="129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2"/>
      <c r="Z356" s="122"/>
      <c r="AA356" s="122"/>
      <c r="AB356" s="122"/>
      <c r="AC356" s="122"/>
      <c r="AD356" s="122"/>
      <c r="AE356" s="122"/>
      <c r="AF356" s="122"/>
      <c r="AG356" s="122" t="s">
        <v>124</v>
      </c>
      <c r="AH356" s="122">
        <v>0</v>
      </c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2"/>
      <c r="AU356" s="122"/>
      <c r="AV356" s="122"/>
      <c r="AW356" s="122"/>
      <c r="AX356" s="122"/>
      <c r="AY356" s="122"/>
      <c r="AZ356" s="122"/>
      <c r="BA356" s="122"/>
      <c r="BB356" s="122"/>
      <c r="BC356" s="122"/>
      <c r="BD356" s="122"/>
      <c r="BE356" s="122"/>
      <c r="BF356" s="122"/>
      <c r="BG356" s="122"/>
      <c r="BH356" s="122"/>
    </row>
    <row r="357" spans="1:60" outlineLevel="1" x14ac:dyDescent="0.2">
      <c r="A357" s="125"/>
      <c r="B357" s="126"/>
      <c r="C357" s="153" t="s">
        <v>170</v>
      </c>
      <c r="D357" s="128"/>
      <c r="E357" s="129">
        <v>16.739999999999998</v>
      </c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2"/>
      <c r="Z357" s="122"/>
      <c r="AA357" s="122"/>
      <c r="AB357" s="122"/>
      <c r="AC357" s="122"/>
      <c r="AD357" s="122"/>
      <c r="AE357" s="122"/>
      <c r="AF357" s="122"/>
      <c r="AG357" s="122" t="s">
        <v>124</v>
      </c>
      <c r="AH357" s="122">
        <v>0</v>
      </c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  <c r="AV357" s="122"/>
      <c r="AW357" s="122"/>
      <c r="AX357" s="122"/>
      <c r="AY357" s="122"/>
      <c r="AZ357" s="122"/>
      <c r="BA357" s="122"/>
      <c r="BB357" s="122"/>
      <c r="BC357" s="122"/>
      <c r="BD357" s="122"/>
      <c r="BE357" s="122"/>
      <c r="BF357" s="122"/>
      <c r="BG357" s="122"/>
      <c r="BH357" s="122"/>
    </row>
    <row r="358" spans="1:60" outlineLevel="1" x14ac:dyDescent="0.2">
      <c r="A358" s="125"/>
      <c r="B358" s="126"/>
      <c r="C358" s="153" t="s">
        <v>172</v>
      </c>
      <c r="D358" s="128"/>
      <c r="E358" s="129">
        <v>25.38</v>
      </c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2"/>
      <c r="Z358" s="122"/>
      <c r="AA358" s="122"/>
      <c r="AB358" s="122"/>
      <c r="AC358" s="122"/>
      <c r="AD358" s="122"/>
      <c r="AE358" s="122"/>
      <c r="AF358" s="122"/>
      <c r="AG358" s="122" t="s">
        <v>124</v>
      </c>
      <c r="AH358" s="122">
        <v>0</v>
      </c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2"/>
      <c r="AU358" s="122"/>
      <c r="AV358" s="122"/>
      <c r="AW358" s="122"/>
      <c r="AX358" s="122"/>
      <c r="AY358" s="122"/>
      <c r="AZ358" s="122"/>
      <c r="BA358" s="122"/>
      <c r="BB358" s="122"/>
      <c r="BC358" s="122"/>
      <c r="BD358" s="122"/>
      <c r="BE358" s="122"/>
      <c r="BF358" s="122"/>
      <c r="BG358" s="122"/>
      <c r="BH358" s="122"/>
    </row>
    <row r="359" spans="1:60" outlineLevel="1" x14ac:dyDescent="0.2">
      <c r="A359" s="125"/>
      <c r="B359" s="126"/>
      <c r="C359" s="153" t="s">
        <v>175</v>
      </c>
      <c r="D359" s="128"/>
      <c r="E359" s="129">
        <v>28.08</v>
      </c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2"/>
      <c r="Z359" s="122"/>
      <c r="AA359" s="122"/>
      <c r="AB359" s="122"/>
      <c r="AC359" s="122"/>
      <c r="AD359" s="122"/>
      <c r="AE359" s="122"/>
      <c r="AF359" s="122"/>
      <c r="AG359" s="122" t="s">
        <v>124</v>
      </c>
      <c r="AH359" s="122">
        <v>0</v>
      </c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  <c r="AV359" s="122"/>
      <c r="AW359" s="122"/>
      <c r="AX359" s="122"/>
      <c r="AY359" s="122"/>
      <c r="AZ359" s="122"/>
      <c r="BA359" s="122"/>
      <c r="BB359" s="122"/>
      <c r="BC359" s="122"/>
      <c r="BD359" s="122"/>
      <c r="BE359" s="122"/>
      <c r="BF359" s="122"/>
      <c r="BG359" s="122"/>
      <c r="BH359" s="122"/>
    </row>
    <row r="360" spans="1:60" outlineLevel="1" x14ac:dyDescent="0.2">
      <c r="A360" s="125"/>
      <c r="B360" s="126"/>
      <c r="C360" s="153" t="s">
        <v>178</v>
      </c>
      <c r="D360" s="128"/>
      <c r="E360" s="129">
        <v>54.54</v>
      </c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2"/>
      <c r="Z360" s="122"/>
      <c r="AA360" s="122"/>
      <c r="AB360" s="122"/>
      <c r="AC360" s="122"/>
      <c r="AD360" s="122"/>
      <c r="AE360" s="122"/>
      <c r="AF360" s="122"/>
      <c r="AG360" s="122" t="s">
        <v>124</v>
      </c>
      <c r="AH360" s="122">
        <v>0</v>
      </c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  <c r="AV360" s="122"/>
      <c r="AW360" s="122"/>
      <c r="AX360" s="122"/>
      <c r="AY360" s="122"/>
      <c r="AZ360" s="122"/>
      <c r="BA360" s="122"/>
      <c r="BB360" s="122"/>
      <c r="BC360" s="122"/>
      <c r="BD360" s="122"/>
      <c r="BE360" s="122"/>
      <c r="BF360" s="122"/>
      <c r="BG360" s="122"/>
      <c r="BH360" s="122"/>
    </row>
    <row r="361" spans="1:60" outlineLevel="1" x14ac:dyDescent="0.2">
      <c r="A361" s="125"/>
      <c r="B361" s="126"/>
      <c r="C361" s="153" t="s">
        <v>179</v>
      </c>
      <c r="D361" s="128"/>
      <c r="E361" s="129">
        <v>-7.8</v>
      </c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2"/>
      <c r="Z361" s="122"/>
      <c r="AA361" s="122"/>
      <c r="AB361" s="122"/>
      <c r="AC361" s="122"/>
      <c r="AD361" s="122"/>
      <c r="AE361" s="122"/>
      <c r="AF361" s="122"/>
      <c r="AG361" s="122" t="s">
        <v>124</v>
      </c>
      <c r="AH361" s="122">
        <v>0</v>
      </c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  <c r="AV361" s="122"/>
      <c r="AW361" s="122"/>
      <c r="AX361" s="122"/>
      <c r="AY361" s="122"/>
      <c r="AZ361" s="122"/>
      <c r="BA361" s="122"/>
      <c r="BB361" s="122"/>
      <c r="BC361" s="122"/>
      <c r="BD361" s="122"/>
      <c r="BE361" s="122"/>
      <c r="BF361" s="122"/>
      <c r="BG361" s="122"/>
      <c r="BH361" s="122"/>
    </row>
    <row r="362" spans="1:60" outlineLevel="1" x14ac:dyDescent="0.2">
      <c r="A362" s="125"/>
      <c r="B362" s="126"/>
      <c r="C362" s="153" t="s">
        <v>180</v>
      </c>
      <c r="D362" s="128"/>
      <c r="E362" s="129">
        <v>43.2</v>
      </c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2"/>
      <c r="Z362" s="122"/>
      <c r="AA362" s="122"/>
      <c r="AB362" s="122"/>
      <c r="AC362" s="122"/>
      <c r="AD362" s="122"/>
      <c r="AE362" s="122"/>
      <c r="AF362" s="122"/>
      <c r="AG362" s="122" t="s">
        <v>124</v>
      </c>
      <c r="AH362" s="122">
        <v>0</v>
      </c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2"/>
      <c r="AT362" s="122"/>
      <c r="AU362" s="122"/>
      <c r="AV362" s="122"/>
      <c r="AW362" s="122"/>
      <c r="AX362" s="122"/>
      <c r="AY362" s="122"/>
      <c r="AZ362" s="122"/>
      <c r="BA362" s="122"/>
      <c r="BB362" s="122"/>
      <c r="BC362" s="122"/>
      <c r="BD362" s="122"/>
      <c r="BE362" s="122"/>
      <c r="BF362" s="122"/>
      <c r="BG362" s="122"/>
      <c r="BH362" s="122"/>
    </row>
    <row r="363" spans="1:60" outlineLevel="1" x14ac:dyDescent="0.2">
      <c r="A363" s="125"/>
      <c r="B363" s="126"/>
      <c r="C363" s="153" t="s">
        <v>182</v>
      </c>
      <c r="D363" s="128"/>
      <c r="E363" s="129">
        <v>3.726</v>
      </c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2"/>
      <c r="Z363" s="122"/>
      <c r="AA363" s="122"/>
      <c r="AB363" s="122"/>
      <c r="AC363" s="122"/>
      <c r="AD363" s="122"/>
      <c r="AE363" s="122"/>
      <c r="AF363" s="122"/>
      <c r="AG363" s="122" t="s">
        <v>124</v>
      </c>
      <c r="AH363" s="122">
        <v>0</v>
      </c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2"/>
      <c r="AT363" s="122"/>
      <c r="AU363" s="122"/>
      <c r="AV363" s="122"/>
      <c r="AW363" s="122"/>
      <c r="AX363" s="122"/>
      <c r="AY363" s="122"/>
      <c r="AZ363" s="122"/>
      <c r="BA363" s="122"/>
      <c r="BB363" s="122"/>
      <c r="BC363" s="122"/>
      <c r="BD363" s="122"/>
      <c r="BE363" s="122"/>
      <c r="BF363" s="122"/>
      <c r="BG363" s="122"/>
      <c r="BH363" s="122"/>
    </row>
    <row r="364" spans="1:60" outlineLevel="1" x14ac:dyDescent="0.2">
      <c r="A364" s="139">
        <v>123</v>
      </c>
      <c r="B364" s="140" t="s">
        <v>468</v>
      </c>
      <c r="C364" s="152" t="s">
        <v>469</v>
      </c>
      <c r="D364" s="141" t="s">
        <v>127</v>
      </c>
      <c r="E364" s="142">
        <v>220.786</v>
      </c>
      <c r="F364" s="143">
        <v>0</v>
      </c>
      <c r="G364" s="144">
        <f>ROUND(E364*F364,2)</f>
        <v>0</v>
      </c>
      <c r="H364" s="127">
        <v>3.79</v>
      </c>
      <c r="I364" s="127">
        <f>ROUND(E364*H364,2)</f>
        <v>836.78</v>
      </c>
      <c r="J364" s="127">
        <v>49.61</v>
      </c>
      <c r="K364" s="127">
        <f>ROUND(E364*J364,2)</f>
        <v>10953.19</v>
      </c>
      <c r="L364" s="127">
        <v>21</v>
      </c>
      <c r="M364" s="127">
        <f>G364*(1+L364/100)</f>
        <v>0</v>
      </c>
      <c r="N364" s="127">
        <v>1.3999999999999999E-4</v>
      </c>
      <c r="O364" s="127">
        <f>ROUND(E364*N364,2)</f>
        <v>0.03</v>
      </c>
      <c r="P364" s="127">
        <v>0</v>
      </c>
      <c r="Q364" s="127">
        <f>ROUND(E364*P364,2)</f>
        <v>0</v>
      </c>
      <c r="R364" s="127"/>
      <c r="S364" s="127" t="s">
        <v>120</v>
      </c>
      <c r="T364" s="127" t="s">
        <v>156</v>
      </c>
      <c r="U364" s="127">
        <v>0.10191</v>
      </c>
      <c r="V364" s="127">
        <f>ROUND(E364*U364,2)</f>
        <v>22.5</v>
      </c>
      <c r="W364" s="127"/>
      <c r="X364" s="127" t="s">
        <v>121</v>
      </c>
      <c r="Y364" s="122"/>
      <c r="Z364" s="122"/>
      <c r="AA364" s="122"/>
      <c r="AB364" s="122"/>
      <c r="AC364" s="122"/>
      <c r="AD364" s="122"/>
      <c r="AE364" s="122"/>
      <c r="AF364" s="122"/>
      <c r="AG364" s="122" t="s">
        <v>122</v>
      </c>
      <c r="AH364" s="122"/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2"/>
      <c r="AU364" s="122"/>
      <c r="AV364" s="122"/>
      <c r="AW364" s="122"/>
      <c r="AX364" s="122"/>
      <c r="AY364" s="122"/>
      <c r="AZ364" s="122"/>
      <c r="BA364" s="122"/>
      <c r="BB364" s="122"/>
      <c r="BC364" s="122"/>
      <c r="BD364" s="122"/>
      <c r="BE364" s="122"/>
      <c r="BF364" s="122"/>
      <c r="BG364" s="122"/>
      <c r="BH364" s="122"/>
    </row>
    <row r="365" spans="1:60" outlineLevel="1" x14ac:dyDescent="0.2">
      <c r="A365" s="125"/>
      <c r="B365" s="126"/>
      <c r="C365" s="153" t="s">
        <v>464</v>
      </c>
      <c r="D365" s="128"/>
      <c r="E365" s="129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2"/>
      <c r="Z365" s="122"/>
      <c r="AA365" s="122"/>
      <c r="AB365" s="122"/>
      <c r="AC365" s="122"/>
      <c r="AD365" s="122"/>
      <c r="AE365" s="122"/>
      <c r="AF365" s="122"/>
      <c r="AG365" s="122" t="s">
        <v>124</v>
      </c>
      <c r="AH365" s="122">
        <v>0</v>
      </c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  <c r="AV365" s="122"/>
      <c r="AW365" s="122"/>
      <c r="AX365" s="122"/>
      <c r="AY365" s="122"/>
      <c r="AZ365" s="122"/>
      <c r="BA365" s="122"/>
      <c r="BB365" s="122"/>
      <c r="BC365" s="122"/>
      <c r="BD365" s="122"/>
      <c r="BE365" s="122"/>
      <c r="BF365" s="122"/>
      <c r="BG365" s="122"/>
      <c r="BH365" s="122"/>
    </row>
    <row r="366" spans="1:60" outlineLevel="1" x14ac:dyDescent="0.2">
      <c r="A366" s="125"/>
      <c r="B366" s="126"/>
      <c r="C366" s="153" t="s">
        <v>162</v>
      </c>
      <c r="D366" s="128"/>
      <c r="E366" s="129">
        <v>2.38</v>
      </c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2"/>
      <c r="Z366" s="122"/>
      <c r="AA366" s="122"/>
      <c r="AB366" s="122"/>
      <c r="AC366" s="122"/>
      <c r="AD366" s="122"/>
      <c r="AE366" s="122"/>
      <c r="AF366" s="122"/>
      <c r="AG366" s="122" t="s">
        <v>124</v>
      </c>
      <c r="AH366" s="122">
        <v>0</v>
      </c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22"/>
      <c r="AY366" s="122"/>
      <c r="AZ366" s="122"/>
      <c r="BA366" s="122"/>
      <c r="BB366" s="122"/>
      <c r="BC366" s="122"/>
      <c r="BD366" s="122"/>
      <c r="BE366" s="122"/>
      <c r="BF366" s="122"/>
      <c r="BG366" s="122"/>
      <c r="BH366" s="122"/>
    </row>
    <row r="367" spans="1:60" outlineLevel="1" x14ac:dyDescent="0.2">
      <c r="A367" s="125"/>
      <c r="B367" s="126"/>
      <c r="C367" s="153" t="s">
        <v>163</v>
      </c>
      <c r="D367" s="128"/>
      <c r="E367" s="129">
        <v>5.22</v>
      </c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2"/>
      <c r="Z367" s="122"/>
      <c r="AA367" s="122"/>
      <c r="AB367" s="122"/>
      <c r="AC367" s="122"/>
      <c r="AD367" s="122"/>
      <c r="AE367" s="122"/>
      <c r="AF367" s="122"/>
      <c r="AG367" s="122" t="s">
        <v>124</v>
      </c>
      <c r="AH367" s="122">
        <v>0</v>
      </c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  <c r="AV367" s="122"/>
      <c r="AW367" s="122"/>
      <c r="AX367" s="122"/>
      <c r="AY367" s="122"/>
      <c r="AZ367" s="122"/>
      <c r="BA367" s="122"/>
      <c r="BB367" s="122"/>
      <c r="BC367" s="122"/>
      <c r="BD367" s="122"/>
      <c r="BE367" s="122"/>
      <c r="BF367" s="122"/>
      <c r="BG367" s="122"/>
      <c r="BH367" s="122"/>
    </row>
    <row r="368" spans="1:60" outlineLevel="1" x14ac:dyDescent="0.2">
      <c r="A368" s="125"/>
      <c r="B368" s="126"/>
      <c r="C368" s="153" t="s">
        <v>164</v>
      </c>
      <c r="D368" s="128"/>
      <c r="E368" s="129">
        <v>6.75</v>
      </c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2"/>
      <c r="Z368" s="122"/>
      <c r="AA368" s="122"/>
      <c r="AB368" s="122"/>
      <c r="AC368" s="122"/>
      <c r="AD368" s="122"/>
      <c r="AE368" s="122"/>
      <c r="AF368" s="122"/>
      <c r="AG368" s="122" t="s">
        <v>124</v>
      </c>
      <c r="AH368" s="122">
        <v>0</v>
      </c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2"/>
      <c r="AU368" s="122"/>
      <c r="AV368" s="122"/>
      <c r="AW368" s="122"/>
      <c r="AX368" s="122"/>
      <c r="AY368" s="122"/>
      <c r="AZ368" s="122"/>
      <c r="BA368" s="122"/>
      <c r="BB368" s="122"/>
      <c r="BC368" s="122"/>
      <c r="BD368" s="122"/>
      <c r="BE368" s="122"/>
      <c r="BF368" s="122"/>
      <c r="BG368" s="122"/>
      <c r="BH368" s="122"/>
    </row>
    <row r="369" spans="1:60" outlineLevel="1" x14ac:dyDescent="0.2">
      <c r="A369" s="125"/>
      <c r="B369" s="126"/>
      <c r="C369" s="153" t="s">
        <v>165</v>
      </c>
      <c r="D369" s="128"/>
      <c r="E369" s="129">
        <v>22.44</v>
      </c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2"/>
      <c r="Z369" s="122"/>
      <c r="AA369" s="122"/>
      <c r="AB369" s="122"/>
      <c r="AC369" s="122"/>
      <c r="AD369" s="122"/>
      <c r="AE369" s="122"/>
      <c r="AF369" s="122"/>
      <c r="AG369" s="122" t="s">
        <v>124</v>
      </c>
      <c r="AH369" s="122">
        <v>0</v>
      </c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22"/>
      <c r="AY369" s="122"/>
      <c r="AZ369" s="122"/>
      <c r="BA369" s="122"/>
      <c r="BB369" s="122"/>
      <c r="BC369" s="122"/>
      <c r="BD369" s="122"/>
      <c r="BE369" s="122"/>
      <c r="BF369" s="122"/>
      <c r="BG369" s="122"/>
      <c r="BH369" s="122"/>
    </row>
    <row r="370" spans="1:60" outlineLevel="1" x14ac:dyDescent="0.2">
      <c r="A370" s="125"/>
      <c r="B370" s="126"/>
      <c r="C370" s="153" t="s">
        <v>166</v>
      </c>
      <c r="D370" s="128"/>
      <c r="E370" s="129">
        <v>15.99</v>
      </c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2"/>
      <c r="Z370" s="122"/>
      <c r="AA370" s="122"/>
      <c r="AB370" s="122"/>
      <c r="AC370" s="122"/>
      <c r="AD370" s="122"/>
      <c r="AE370" s="122"/>
      <c r="AF370" s="122"/>
      <c r="AG370" s="122" t="s">
        <v>124</v>
      </c>
      <c r="AH370" s="122">
        <v>0</v>
      </c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22"/>
      <c r="AY370" s="122"/>
      <c r="AZ370" s="122"/>
      <c r="BA370" s="122"/>
      <c r="BB370" s="122"/>
      <c r="BC370" s="122"/>
      <c r="BD370" s="122"/>
      <c r="BE370" s="122"/>
      <c r="BF370" s="122"/>
      <c r="BG370" s="122"/>
      <c r="BH370" s="122"/>
    </row>
    <row r="371" spans="1:60" outlineLevel="1" x14ac:dyDescent="0.2">
      <c r="A371" s="125"/>
      <c r="B371" s="126"/>
      <c r="C371" s="153" t="s">
        <v>167</v>
      </c>
      <c r="D371" s="128"/>
      <c r="E371" s="129">
        <v>4.1399999999999997</v>
      </c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2"/>
      <c r="Z371" s="122"/>
      <c r="AA371" s="122"/>
      <c r="AB371" s="122"/>
      <c r="AC371" s="122"/>
      <c r="AD371" s="122"/>
      <c r="AE371" s="122"/>
      <c r="AF371" s="122"/>
      <c r="AG371" s="122" t="s">
        <v>124</v>
      </c>
      <c r="AH371" s="122">
        <v>0</v>
      </c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  <c r="BF371" s="122"/>
      <c r="BG371" s="122"/>
      <c r="BH371" s="122"/>
    </row>
    <row r="372" spans="1:60" outlineLevel="1" x14ac:dyDescent="0.2">
      <c r="A372" s="125"/>
      <c r="B372" s="126"/>
      <c r="C372" s="153" t="s">
        <v>465</v>
      </c>
      <c r="D372" s="128"/>
      <c r="E372" s="129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2"/>
      <c r="Z372" s="122"/>
      <c r="AA372" s="122"/>
      <c r="AB372" s="122"/>
      <c r="AC372" s="122"/>
      <c r="AD372" s="122"/>
      <c r="AE372" s="122"/>
      <c r="AF372" s="122"/>
      <c r="AG372" s="122" t="s">
        <v>124</v>
      </c>
      <c r="AH372" s="122">
        <v>0</v>
      </c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22"/>
      <c r="AY372" s="122"/>
      <c r="AZ372" s="122"/>
      <c r="BA372" s="122"/>
      <c r="BB372" s="122"/>
      <c r="BC372" s="122"/>
      <c r="BD372" s="122"/>
      <c r="BE372" s="122"/>
      <c r="BF372" s="122"/>
      <c r="BG372" s="122"/>
      <c r="BH372" s="122"/>
    </row>
    <row r="373" spans="1:60" outlineLevel="1" x14ac:dyDescent="0.2">
      <c r="A373" s="125"/>
      <c r="B373" s="126"/>
      <c r="C373" s="153" t="s">
        <v>170</v>
      </c>
      <c r="D373" s="128"/>
      <c r="E373" s="129">
        <v>16.739999999999998</v>
      </c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2"/>
      <c r="Z373" s="122"/>
      <c r="AA373" s="122"/>
      <c r="AB373" s="122"/>
      <c r="AC373" s="122"/>
      <c r="AD373" s="122"/>
      <c r="AE373" s="122"/>
      <c r="AF373" s="122"/>
      <c r="AG373" s="122" t="s">
        <v>124</v>
      </c>
      <c r="AH373" s="122">
        <v>0</v>
      </c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22"/>
      <c r="AY373" s="122"/>
      <c r="AZ373" s="122"/>
      <c r="BA373" s="122"/>
      <c r="BB373" s="122"/>
      <c r="BC373" s="122"/>
      <c r="BD373" s="122"/>
      <c r="BE373" s="122"/>
      <c r="BF373" s="122"/>
      <c r="BG373" s="122"/>
      <c r="BH373" s="122"/>
    </row>
    <row r="374" spans="1:60" outlineLevel="1" x14ac:dyDescent="0.2">
      <c r="A374" s="125"/>
      <c r="B374" s="126"/>
      <c r="C374" s="153" t="s">
        <v>172</v>
      </c>
      <c r="D374" s="128"/>
      <c r="E374" s="129">
        <v>25.38</v>
      </c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2"/>
      <c r="Z374" s="122"/>
      <c r="AA374" s="122"/>
      <c r="AB374" s="122"/>
      <c r="AC374" s="122"/>
      <c r="AD374" s="122"/>
      <c r="AE374" s="122"/>
      <c r="AF374" s="122"/>
      <c r="AG374" s="122" t="s">
        <v>124</v>
      </c>
      <c r="AH374" s="122">
        <v>0</v>
      </c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22"/>
      <c r="AY374" s="122"/>
      <c r="AZ374" s="122"/>
      <c r="BA374" s="122"/>
      <c r="BB374" s="122"/>
      <c r="BC374" s="122"/>
      <c r="BD374" s="122"/>
      <c r="BE374" s="122"/>
      <c r="BF374" s="122"/>
      <c r="BG374" s="122"/>
      <c r="BH374" s="122"/>
    </row>
    <row r="375" spans="1:60" outlineLevel="1" x14ac:dyDescent="0.2">
      <c r="A375" s="125"/>
      <c r="B375" s="126"/>
      <c r="C375" s="153" t="s">
        <v>175</v>
      </c>
      <c r="D375" s="128"/>
      <c r="E375" s="129">
        <v>28.08</v>
      </c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2"/>
      <c r="Z375" s="122"/>
      <c r="AA375" s="122"/>
      <c r="AB375" s="122"/>
      <c r="AC375" s="122"/>
      <c r="AD375" s="122"/>
      <c r="AE375" s="122"/>
      <c r="AF375" s="122"/>
      <c r="AG375" s="122" t="s">
        <v>124</v>
      </c>
      <c r="AH375" s="122">
        <v>0</v>
      </c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22"/>
      <c r="AY375" s="122"/>
      <c r="AZ375" s="122"/>
      <c r="BA375" s="122"/>
      <c r="BB375" s="122"/>
      <c r="BC375" s="122"/>
      <c r="BD375" s="122"/>
      <c r="BE375" s="122"/>
      <c r="BF375" s="122"/>
      <c r="BG375" s="122"/>
      <c r="BH375" s="122"/>
    </row>
    <row r="376" spans="1:60" outlineLevel="1" x14ac:dyDescent="0.2">
      <c r="A376" s="125"/>
      <c r="B376" s="126"/>
      <c r="C376" s="153" t="s">
        <v>178</v>
      </c>
      <c r="D376" s="128"/>
      <c r="E376" s="129">
        <v>54.54</v>
      </c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2"/>
      <c r="Z376" s="122"/>
      <c r="AA376" s="122"/>
      <c r="AB376" s="122"/>
      <c r="AC376" s="122"/>
      <c r="AD376" s="122"/>
      <c r="AE376" s="122"/>
      <c r="AF376" s="122"/>
      <c r="AG376" s="122" t="s">
        <v>124</v>
      </c>
      <c r="AH376" s="122">
        <v>0</v>
      </c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  <c r="BF376" s="122"/>
      <c r="BG376" s="122"/>
      <c r="BH376" s="122"/>
    </row>
    <row r="377" spans="1:60" outlineLevel="1" x14ac:dyDescent="0.2">
      <c r="A377" s="125"/>
      <c r="B377" s="126"/>
      <c r="C377" s="153" t="s">
        <v>179</v>
      </c>
      <c r="D377" s="128"/>
      <c r="E377" s="129">
        <v>-7.8</v>
      </c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2"/>
      <c r="Z377" s="122"/>
      <c r="AA377" s="122"/>
      <c r="AB377" s="122"/>
      <c r="AC377" s="122"/>
      <c r="AD377" s="122"/>
      <c r="AE377" s="122"/>
      <c r="AF377" s="122"/>
      <c r="AG377" s="122" t="s">
        <v>124</v>
      </c>
      <c r="AH377" s="122">
        <v>0</v>
      </c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  <c r="BF377" s="122"/>
      <c r="BG377" s="122"/>
      <c r="BH377" s="122"/>
    </row>
    <row r="378" spans="1:60" outlineLevel="1" x14ac:dyDescent="0.2">
      <c r="A378" s="125"/>
      <c r="B378" s="126"/>
      <c r="C378" s="153" t="s">
        <v>180</v>
      </c>
      <c r="D378" s="128"/>
      <c r="E378" s="129">
        <v>43.2</v>
      </c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2"/>
      <c r="Z378" s="122"/>
      <c r="AA378" s="122"/>
      <c r="AB378" s="122"/>
      <c r="AC378" s="122"/>
      <c r="AD378" s="122"/>
      <c r="AE378" s="122"/>
      <c r="AF378" s="122"/>
      <c r="AG378" s="122" t="s">
        <v>124</v>
      </c>
      <c r="AH378" s="122">
        <v>0</v>
      </c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  <c r="BF378" s="122"/>
      <c r="BG378" s="122"/>
      <c r="BH378" s="122"/>
    </row>
    <row r="379" spans="1:60" outlineLevel="1" x14ac:dyDescent="0.2">
      <c r="A379" s="125"/>
      <c r="B379" s="126"/>
      <c r="C379" s="153" t="s">
        <v>182</v>
      </c>
      <c r="D379" s="128"/>
      <c r="E379" s="129">
        <v>3.726</v>
      </c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2"/>
      <c r="Z379" s="122"/>
      <c r="AA379" s="122"/>
      <c r="AB379" s="122"/>
      <c r="AC379" s="122"/>
      <c r="AD379" s="122"/>
      <c r="AE379" s="122"/>
      <c r="AF379" s="122"/>
      <c r="AG379" s="122" t="s">
        <v>124</v>
      </c>
      <c r="AH379" s="122">
        <v>0</v>
      </c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22"/>
      <c r="BB379" s="122"/>
      <c r="BC379" s="122"/>
      <c r="BD379" s="122"/>
      <c r="BE379" s="122"/>
      <c r="BF379" s="122"/>
      <c r="BG379" s="122"/>
      <c r="BH379" s="122"/>
    </row>
    <row r="380" spans="1:60" outlineLevel="1" x14ac:dyDescent="0.2">
      <c r="A380" s="139">
        <v>124</v>
      </c>
      <c r="B380" s="140" t="s">
        <v>470</v>
      </c>
      <c r="C380" s="152" t="s">
        <v>471</v>
      </c>
      <c r="D380" s="141" t="s">
        <v>127</v>
      </c>
      <c r="E380" s="142">
        <v>220.786</v>
      </c>
      <c r="F380" s="143">
        <v>0</v>
      </c>
      <c r="G380" s="144">
        <f>ROUND(E380*F380,2)</f>
        <v>0</v>
      </c>
      <c r="H380" s="127">
        <v>0</v>
      </c>
      <c r="I380" s="127">
        <f>ROUND(E380*H380,2)</f>
        <v>0</v>
      </c>
      <c r="J380" s="127">
        <v>3.3</v>
      </c>
      <c r="K380" s="127">
        <f>ROUND(E380*J380,2)</f>
        <v>728.59</v>
      </c>
      <c r="L380" s="127">
        <v>21</v>
      </c>
      <c r="M380" s="127">
        <f>G380*(1+L380/100)</f>
        <v>0</v>
      </c>
      <c r="N380" s="127">
        <v>0</v>
      </c>
      <c r="O380" s="127">
        <f>ROUND(E380*N380,2)</f>
        <v>0</v>
      </c>
      <c r="P380" s="127">
        <v>0</v>
      </c>
      <c r="Q380" s="127">
        <f>ROUND(E380*P380,2)</f>
        <v>0</v>
      </c>
      <c r="R380" s="127"/>
      <c r="S380" s="127" t="s">
        <v>120</v>
      </c>
      <c r="T380" s="127" t="s">
        <v>156</v>
      </c>
      <c r="U380" s="127">
        <v>7.0000000000000001E-3</v>
      </c>
      <c r="V380" s="127">
        <f>ROUND(E380*U380,2)</f>
        <v>1.55</v>
      </c>
      <c r="W380" s="127"/>
      <c r="X380" s="127" t="s">
        <v>121</v>
      </c>
      <c r="Y380" s="122"/>
      <c r="Z380" s="122"/>
      <c r="AA380" s="122"/>
      <c r="AB380" s="122"/>
      <c r="AC380" s="122"/>
      <c r="AD380" s="122"/>
      <c r="AE380" s="122"/>
      <c r="AF380" s="122"/>
      <c r="AG380" s="122" t="s">
        <v>122</v>
      </c>
      <c r="AH380" s="122"/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  <c r="BF380" s="122"/>
      <c r="BG380" s="122"/>
      <c r="BH380" s="122"/>
    </row>
    <row r="381" spans="1:60" outlineLevel="1" x14ac:dyDescent="0.2">
      <c r="A381" s="125"/>
      <c r="B381" s="126"/>
      <c r="C381" s="153" t="s">
        <v>464</v>
      </c>
      <c r="D381" s="128"/>
      <c r="E381" s="129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2"/>
      <c r="Z381" s="122"/>
      <c r="AA381" s="122"/>
      <c r="AB381" s="122"/>
      <c r="AC381" s="122"/>
      <c r="AD381" s="122"/>
      <c r="AE381" s="122"/>
      <c r="AF381" s="122"/>
      <c r="AG381" s="122" t="s">
        <v>124</v>
      </c>
      <c r="AH381" s="122">
        <v>0</v>
      </c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  <c r="BF381" s="122"/>
      <c r="BG381" s="122"/>
      <c r="BH381" s="122"/>
    </row>
    <row r="382" spans="1:60" outlineLevel="1" x14ac:dyDescent="0.2">
      <c r="A382" s="125"/>
      <c r="B382" s="126"/>
      <c r="C382" s="153" t="s">
        <v>162</v>
      </c>
      <c r="D382" s="128"/>
      <c r="E382" s="129">
        <v>2.38</v>
      </c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2"/>
      <c r="Z382" s="122"/>
      <c r="AA382" s="122"/>
      <c r="AB382" s="122"/>
      <c r="AC382" s="122"/>
      <c r="AD382" s="122"/>
      <c r="AE382" s="122"/>
      <c r="AF382" s="122"/>
      <c r="AG382" s="122" t="s">
        <v>124</v>
      </c>
      <c r="AH382" s="122">
        <v>0</v>
      </c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  <c r="BF382" s="122"/>
      <c r="BG382" s="122"/>
      <c r="BH382" s="122"/>
    </row>
    <row r="383" spans="1:60" outlineLevel="1" x14ac:dyDescent="0.2">
      <c r="A383" s="125"/>
      <c r="B383" s="126"/>
      <c r="C383" s="153" t="s">
        <v>163</v>
      </c>
      <c r="D383" s="128"/>
      <c r="E383" s="129">
        <v>5.22</v>
      </c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2"/>
      <c r="Z383" s="122"/>
      <c r="AA383" s="122"/>
      <c r="AB383" s="122"/>
      <c r="AC383" s="122"/>
      <c r="AD383" s="122"/>
      <c r="AE383" s="122"/>
      <c r="AF383" s="122"/>
      <c r="AG383" s="122" t="s">
        <v>124</v>
      </c>
      <c r="AH383" s="122">
        <v>0</v>
      </c>
      <c r="AI383" s="122"/>
      <c r="AJ383" s="122"/>
      <c r="AK383" s="122"/>
      <c r="AL383" s="122"/>
      <c r="AM383" s="122"/>
      <c r="AN383" s="122"/>
      <c r="AO383" s="122"/>
      <c r="AP383" s="122"/>
      <c r="AQ383" s="122"/>
      <c r="AR383" s="122"/>
      <c r="AS383" s="122"/>
      <c r="AT383" s="122"/>
      <c r="AU383" s="122"/>
      <c r="AV383" s="122"/>
      <c r="AW383" s="122"/>
      <c r="AX383" s="122"/>
      <c r="AY383" s="122"/>
      <c r="AZ383" s="122"/>
      <c r="BA383" s="122"/>
      <c r="BB383" s="122"/>
      <c r="BC383" s="122"/>
      <c r="BD383" s="122"/>
      <c r="BE383" s="122"/>
      <c r="BF383" s="122"/>
      <c r="BG383" s="122"/>
      <c r="BH383" s="122"/>
    </row>
    <row r="384" spans="1:60" outlineLevel="1" x14ac:dyDescent="0.2">
      <c r="A384" s="125"/>
      <c r="B384" s="126"/>
      <c r="C384" s="153" t="s">
        <v>164</v>
      </c>
      <c r="D384" s="128"/>
      <c r="E384" s="129">
        <v>6.75</v>
      </c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2"/>
      <c r="Z384" s="122"/>
      <c r="AA384" s="122"/>
      <c r="AB384" s="122"/>
      <c r="AC384" s="122"/>
      <c r="AD384" s="122"/>
      <c r="AE384" s="122"/>
      <c r="AF384" s="122"/>
      <c r="AG384" s="122" t="s">
        <v>124</v>
      </c>
      <c r="AH384" s="122">
        <v>0</v>
      </c>
      <c r="AI384" s="122"/>
      <c r="AJ384" s="122"/>
      <c r="AK384" s="122"/>
      <c r="AL384" s="122"/>
      <c r="AM384" s="122"/>
      <c r="AN384" s="122"/>
      <c r="AO384" s="122"/>
      <c r="AP384" s="122"/>
      <c r="AQ384" s="122"/>
      <c r="AR384" s="122"/>
      <c r="AS384" s="122"/>
      <c r="AT384" s="122"/>
      <c r="AU384" s="122"/>
      <c r="AV384" s="122"/>
      <c r="AW384" s="122"/>
      <c r="AX384" s="122"/>
      <c r="AY384" s="122"/>
      <c r="AZ384" s="122"/>
      <c r="BA384" s="122"/>
      <c r="BB384" s="122"/>
      <c r="BC384" s="122"/>
      <c r="BD384" s="122"/>
      <c r="BE384" s="122"/>
      <c r="BF384" s="122"/>
      <c r="BG384" s="122"/>
      <c r="BH384" s="122"/>
    </row>
    <row r="385" spans="1:60" outlineLevel="1" x14ac:dyDescent="0.2">
      <c r="A385" s="125"/>
      <c r="B385" s="126"/>
      <c r="C385" s="153" t="s">
        <v>165</v>
      </c>
      <c r="D385" s="128"/>
      <c r="E385" s="129">
        <v>22.44</v>
      </c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2"/>
      <c r="Z385" s="122"/>
      <c r="AA385" s="122"/>
      <c r="AB385" s="122"/>
      <c r="AC385" s="122"/>
      <c r="AD385" s="122"/>
      <c r="AE385" s="122"/>
      <c r="AF385" s="122"/>
      <c r="AG385" s="122" t="s">
        <v>124</v>
      </c>
      <c r="AH385" s="122">
        <v>0</v>
      </c>
      <c r="AI385" s="122"/>
      <c r="AJ385" s="122"/>
      <c r="AK385" s="122"/>
      <c r="AL385" s="122"/>
      <c r="AM385" s="122"/>
      <c r="AN385" s="122"/>
      <c r="AO385" s="122"/>
      <c r="AP385" s="122"/>
      <c r="AQ385" s="122"/>
      <c r="AR385" s="122"/>
      <c r="AS385" s="122"/>
      <c r="AT385" s="122"/>
      <c r="AU385" s="122"/>
      <c r="AV385" s="122"/>
      <c r="AW385" s="122"/>
      <c r="AX385" s="122"/>
      <c r="AY385" s="122"/>
      <c r="AZ385" s="122"/>
      <c r="BA385" s="122"/>
      <c r="BB385" s="122"/>
      <c r="BC385" s="122"/>
      <c r="BD385" s="122"/>
      <c r="BE385" s="122"/>
      <c r="BF385" s="122"/>
      <c r="BG385" s="122"/>
      <c r="BH385" s="122"/>
    </row>
    <row r="386" spans="1:60" outlineLevel="1" x14ac:dyDescent="0.2">
      <c r="A386" s="125"/>
      <c r="B386" s="126"/>
      <c r="C386" s="153" t="s">
        <v>166</v>
      </c>
      <c r="D386" s="128"/>
      <c r="E386" s="129">
        <v>15.99</v>
      </c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2"/>
      <c r="Z386" s="122"/>
      <c r="AA386" s="122"/>
      <c r="AB386" s="122"/>
      <c r="AC386" s="122"/>
      <c r="AD386" s="122"/>
      <c r="AE386" s="122"/>
      <c r="AF386" s="122"/>
      <c r="AG386" s="122" t="s">
        <v>124</v>
      </c>
      <c r="AH386" s="122">
        <v>0</v>
      </c>
      <c r="AI386" s="122"/>
      <c r="AJ386" s="122"/>
      <c r="AK386" s="122"/>
      <c r="AL386" s="122"/>
      <c r="AM386" s="122"/>
      <c r="AN386" s="122"/>
      <c r="AO386" s="122"/>
      <c r="AP386" s="122"/>
      <c r="AQ386" s="122"/>
      <c r="AR386" s="122"/>
      <c r="AS386" s="122"/>
      <c r="AT386" s="122"/>
      <c r="AU386" s="122"/>
      <c r="AV386" s="122"/>
      <c r="AW386" s="122"/>
      <c r="AX386" s="122"/>
      <c r="AY386" s="122"/>
      <c r="AZ386" s="122"/>
      <c r="BA386" s="122"/>
      <c r="BB386" s="122"/>
      <c r="BC386" s="122"/>
      <c r="BD386" s="122"/>
      <c r="BE386" s="122"/>
      <c r="BF386" s="122"/>
      <c r="BG386" s="122"/>
      <c r="BH386" s="122"/>
    </row>
    <row r="387" spans="1:60" outlineLevel="1" x14ac:dyDescent="0.2">
      <c r="A387" s="125"/>
      <c r="B387" s="126"/>
      <c r="C387" s="153" t="s">
        <v>167</v>
      </c>
      <c r="D387" s="128"/>
      <c r="E387" s="129">
        <v>4.1399999999999997</v>
      </c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2"/>
      <c r="Z387" s="122"/>
      <c r="AA387" s="122"/>
      <c r="AB387" s="122"/>
      <c r="AC387" s="122"/>
      <c r="AD387" s="122"/>
      <c r="AE387" s="122"/>
      <c r="AF387" s="122"/>
      <c r="AG387" s="122" t="s">
        <v>124</v>
      </c>
      <c r="AH387" s="122">
        <v>0</v>
      </c>
      <c r="AI387" s="122"/>
      <c r="AJ387" s="122"/>
      <c r="AK387" s="122"/>
      <c r="AL387" s="122"/>
      <c r="AM387" s="122"/>
      <c r="AN387" s="122"/>
      <c r="AO387" s="122"/>
      <c r="AP387" s="122"/>
      <c r="AQ387" s="122"/>
      <c r="AR387" s="122"/>
      <c r="AS387" s="122"/>
      <c r="AT387" s="122"/>
      <c r="AU387" s="122"/>
      <c r="AV387" s="122"/>
      <c r="AW387" s="122"/>
      <c r="AX387" s="122"/>
      <c r="AY387" s="122"/>
      <c r="AZ387" s="122"/>
      <c r="BA387" s="122"/>
      <c r="BB387" s="122"/>
      <c r="BC387" s="122"/>
      <c r="BD387" s="122"/>
      <c r="BE387" s="122"/>
      <c r="BF387" s="122"/>
      <c r="BG387" s="122"/>
      <c r="BH387" s="122"/>
    </row>
    <row r="388" spans="1:60" outlineLevel="1" x14ac:dyDescent="0.2">
      <c r="A388" s="125"/>
      <c r="B388" s="126"/>
      <c r="C388" s="153" t="s">
        <v>465</v>
      </c>
      <c r="D388" s="128"/>
      <c r="E388" s="129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2"/>
      <c r="Z388" s="122"/>
      <c r="AA388" s="122"/>
      <c r="AB388" s="122"/>
      <c r="AC388" s="122"/>
      <c r="AD388" s="122"/>
      <c r="AE388" s="122"/>
      <c r="AF388" s="122"/>
      <c r="AG388" s="122" t="s">
        <v>124</v>
      </c>
      <c r="AH388" s="122">
        <v>0</v>
      </c>
      <c r="AI388" s="122"/>
      <c r="AJ388" s="122"/>
      <c r="AK388" s="122"/>
      <c r="AL388" s="122"/>
      <c r="AM388" s="122"/>
      <c r="AN388" s="122"/>
      <c r="AO388" s="122"/>
      <c r="AP388" s="122"/>
      <c r="AQ388" s="122"/>
      <c r="AR388" s="122"/>
      <c r="AS388" s="122"/>
      <c r="AT388" s="122"/>
      <c r="AU388" s="122"/>
      <c r="AV388" s="122"/>
      <c r="AW388" s="122"/>
      <c r="AX388" s="122"/>
      <c r="AY388" s="122"/>
      <c r="AZ388" s="122"/>
      <c r="BA388" s="122"/>
      <c r="BB388" s="122"/>
      <c r="BC388" s="122"/>
      <c r="BD388" s="122"/>
      <c r="BE388" s="122"/>
      <c r="BF388" s="122"/>
      <c r="BG388" s="122"/>
      <c r="BH388" s="122"/>
    </row>
    <row r="389" spans="1:60" outlineLevel="1" x14ac:dyDescent="0.2">
      <c r="A389" s="125"/>
      <c r="B389" s="126"/>
      <c r="C389" s="153" t="s">
        <v>170</v>
      </c>
      <c r="D389" s="128"/>
      <c r="E389" s="129">
        <v>16.739999999999998</v>
      </c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2"/>
      <c r="Z389" s="122"/>
      <c r="AA389" s="122"/>
      <c r="AB389" s="122"/>
      <c r="AC389" s="122"/>
      <c r="AD389" s="122"/>
      <c r="AE389" s="122"/>
      <c r="AF389" s="122"/>
      <c r="AG389" s="122" t="s">
        <v>124</v>
      </c>
      <c r="AH389" s="122">
        <v>0</v>
      </c>
      <c r="AI389" s="122"/>
      <c r="AJ389" s="122"/>
      <c r="AK389" s="122"/>
      <c r="AL389" s="122"/>
      <c r="AM389" s="122"/>
      <c r="AN389" s="122"/>
      <c r="AO389" s="122"/>
      <c r="AP389" s="122"/>
      <c r="AQ389" s="122"/>
      <c r="AR389" s="122"/>
      <c r="AS389" s="122"/>
      <c r="AT389" s="122"/>
      <c r="AU389" s="122"/>
      <c r="AV389" s="122"/>
      <c r="AW389" s="122"/>
      <c r="AX389" s="122"/>
      <c r="AY389" s="122"/>
      <c r="AZ389" s="122"/>
      <c r="BA389" s="122"/>
      <c r="BB389" s="122"/>
      <c r="BC389" s="122"/>
      <c r="BD389" s="122"/>
      <c r="BE389" s="122"/>
      <c r="BF389" s="122"/>
      <c r="BG389" s="122"/>
      <c r="BH389" s="122"/>
    </row>
    <row r="390" spans="1:60" outlineLevel="1" x14ac:dyDescent="0.2">
      <c r="A390" s="125"/>
      <c r="B390" s="126"/>
      <c r="C390" s="153" t="s">
        <v>172</v>
      </c>
      <c r="D390" s="128"/>
      <c r="E390" s="129">
        <v>25.38</v>
      </c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2"/>
      <c r="Z390" s="122"/>
      <c r="AA390" s="122"/>
      <c r="AB390" s="122"/>
      <c r="AC390" s="122"/>
      <c r="AD390" s="122"/>
      <c r="AE390" s="122"/>
      <c r="AF390" s="122"/>
      <c r="AG390" s="122" t="s">
        <v>124</v>
      </c>
      <c r="AH390" s="122">
        <v>0</v>
      </c>
      <c r="AI390" s="122"/>
      <c r="AJ390" s="122"/>
      <c r="AK390" s="122"/>
      <c r="AL390" s="122"/>
      <c r="AM390" s="122"/>
      <c r="AN390" s="122"/>
      <c r="AO390" s="122"/>
      <c r="AP390" s="122"/>
      <c r="AQ390" s="122"/>
      <c r="AR390" s="122"/>
      <c r="AS390" s="122"/>
      <c r="AT390" s="122"/>
      <c r="AU390" s="122"/>
      <c r="AV390" s="122"/>
      <c r="AW390" s="122"/>
      <c r="AX390" s="122"/>
      <c r="AY390" s="122"/>
      <c r="AZ390" s="122"/>
      <c r="BA390" s="122"/>
      <c r="BB390" s="122"/>
      <c r="BC390" s="122"/>
      <c r="BD390" s="122"/>
      <c r="BE390" s="122"/>
      <c r="BF390" s="122"/>
      <c r="BG390" s="122"/>
      <c r="BH390" s="122"/>
    </row>
    <row r="391" spans="1:60" outlineLevel="1" x14ac:dyDescent="0.2">
      <c r="A391" s="125"/>
      <c r="B391" s="126"/>
      <c r="C391" s="153" t="s">
        <v>175</v>
      </c>
      <c r="D391" s="128"/>
      <c r="E391" s="129">
        <v>28.08</v>
      </c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2"/>
      <c r="Z391" s="122"/>
      <c r="AA391" s="122"/>
      <c r="AB391" s="122"/>
      <c r="AC391" s="122"/>
      <c r="AD391" s="122"/>
      <c r="AE391" s="122"/>
      <c r="AF391" s="122"/>
      <c r="AG391" s="122" t="s">
        <v>124</v>
      </c>
      <c r="AH391" s="122">
        <v>0</v>
      </c>
      <c r="AI391" s="122"/>
      <c r="AJ391" s="122"/>
      <c r="AK391" s="122"/>
      <c r="AL391" s="122"/>
      <c r="AM391" s="122"/>
      <c r="AN391" s="122"/>
      <c r="AO391" s="122"/>
      <c r="AP391" s="122"/>
      <c r="AQ391" s="122"/>
      <c r="AR391" s="122"/>
      <c r="AS391" s="122"/>
      <c r="AT391" s="122"/>
      <c r="AU391" s="122"/>
      <c r="AV391" s="122"/>
      <c r="AW391" s="122"/>
      <c r="AX391" s="122"/>
      <c r="AY391" s="122"/>
      <c r="AZ391" s="122"/>
      <c r="BA391" s="122"/>
      <c r="BB391" s="122"/>
      <c r="BC391" s="122"/>
      <c r="BD391" s="122"/>
      <c r="BE391" s="122"/>
      <c r="BF391" s="122"/>
      <c r="BG391" s="122"/>
      <c r="BH391" s="122"/>
    </row>
    <row r="392" spans="1:60" outlineLevel="1" x14ac:dyDescent="0.2">
      <c r="A392" s="125"/>
      <c r="B392" s="126"/>
      <c r="C392" s="153" t="s">
        <v>178</v>
      </c>
      <c r="D392" s="128"/>
      <c r="E392" s="129">
        <v>54.54</v>
      </c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2"/>
      <c r="Z392" s="122"/>
      <c r="AA392" s="122"/>
      <c r="AB392" s="122"/>
      <c r="AC392" s="122"/>
      <c r="AD392" s="122"/>
      <c r="AE392" s="122"/>
      <c r="AF392" s="122"/>
      <c r="AG392" s="122" t="s">
        <v>124</v>
      </c>
      <c r="AH392" s="122">
        <v>0</v>
      </c>
      <c r="AI392" s="122"/>
      <c r="AJ392" s="122"/>
      <c r="AK392" s="122"/>
      <c r="AL392" s="122"/>
      <c r="AM392" s="122"/>
      <c r="AN392" s="122"/>
      <c r="AO392" s="122"/>
      <c r="AP392" s="122"/>
      <c r="AQ392" s="122"/>
      <c r="AR392" s="122"/>
      <c r="AS392" s="122"/>
      <c r="AT392" s="122"/>
      <c r="AU392" s="122"/>
      <c r="AV392" s="122"/>
      <c r="AW392" s="122"/>
      <c r="AX392" s="122"/>
      <c r="AY392" s="122"/>
      <c r="AZ392" s="122"/>
      <c r="BA392" s="122"/>
      <c r="BB392" s="122"/>
      <c r="BC392" s="122"/>
      <c r="BD392" s="122"/>
      <c r="BE392" s="122"/>
      <c r="BF392" s="122"/>
      <c r="BG392" s="122"/>
      <c r="BH392" s="122"/>
    </row>
    <row r="393" spans="1:60" outlineLevel="1" x14ac:dyDescent="0.2">
      <c r="A393" s="125"/>
      <c r="B393" s="126"/>
      <c r="C393" s="153" t="s">
        <v>179</v>
      </c>
      <c r="D393" s="128"/>
      <c r="E393" s="129">
        <v>-7.8</v>
      </c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2"/>
      <c r="Z393" s="122"/>
      <c r="AA393" s="122"/>
      <c r="AB393" s="122"/>
      <c r="AC393" s="122"/>
      <c r="AD393" s="122"/>
      <c r="AE393" s="122"/>
      <c r="AF393" s="122"/>
      <c r="AG393" s="122" t="s">
        <v>124</v>
      </c>
      <c r="AH393" s="122">
        <v>0</v>
      </c>
      <c r="AI393" s="122"/>
      <c r="AJ393" s="122"/>
      <c r="AK393" s="122"/>
      <c r="AL393" s="122"/>
      <c r="AM393" s="122"/>
      <c r="AN393" s="122"/>
      <c r="AO393" s="122"/>
      <c r="AP393" s="122"/>
      <c r="AQ393" s="122"/>
      <c r="AR393" s="122"/>
      <c r="AS393" s="122"/>
      <c r="AT393" s="122"/>
      <c r="AU393" s="122"/>
      <c r="AV393" s="122"/>
      <c r="AW393" s="122"/>
      <c r="AX393" s="122"/>
      <c r="AY393" s="122"/>
      <c r="AZ393" s="122"/>
      <c r="BA393" s="122"/>
      <c r="BB393" s="122"/>
      <c r="BC393" s="122"/>
      <c r="BD393" s="122"/>
      <c r="BE393" s="122"/>
      <c r="BF393" s="122"/>
      <c r="BG393" s="122"/>
      <c r="BH393" s="122"/>
    </row>
    <row r="394" spans="1:60" outlineLevel="1" x14ac:dyDescent="0.2">
      <c r="A394" s="125"/>
      <c r="B394" s="126"/>
      <c r="C394" s="153" t="s">
        <v>180</v>
      </c>
      <c r="D394" s="128"/>
      <c r="E394" s="129">
        <v>43.2</v>
      </c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2"/>
      <c r="Z394" s="122"/>
      <c r="AA394" s="122"/>
      <c r="AB394" s="122"/>
      <c r="AC394" s="122"/>
      <c r="AD394" s="122"/>
      <c r="AE394" s="122"/>
      <c r="AF394" s="122"/>
      <c r="AG394" s="122" t="s">
        <v>124</v>
      </c>
      <c r="AH394" s="122">
        <v>0</v>
      </c>
      <c r="AI394" s="122"/>
      <c r="AJ394" s="122"/>
      <c r="AK394" s="122"/>
      <c r="AL394" s="122"/>
      <c r="AM394" s="122"/>
      <c r="AN394" s="122"/>
      <c r="AO394" s="122"/>
      <c r="AP394" s="122"/>
      <c r="AQ394" s="122"/>
      <c r="AR394" s="122"/>
      <c r="AS394" s="122"/>
      <c r="AT394" s="122"/>
      <c r="AU394" s="122"/>
      <c r="AV394" s="122"/>
      <c r="AW394" s="122"/>
      <c r="AX394" s="122"/>
      <c r="AY394" s="122"/>
      <c r="AZ394" s="122"/>
      <c r="BA394" s="122"/>
      <c r="BB394" s="122"/>
      <c r="BC394" s="122"/>
      <c r="BD394" s="122"/>
      <c r="BE394" s="122"/>
      <c r="BF394" s="122"/>
      <c r="BG394" s="122"/>
      <c r="BH394" s="122"/>
    </row>
    <row r="395" spans="1:60" outlineLevel="1" x14ac:dyDescent="0.2">
      <c r="A395" s="125"/>
      <c r="B395" s="126"/>
      <c r="C395" s="153" t="s">
        <v>182</v>
      </c>
      <c r="D395" s="128"/>
      <c r="E395" s="129">
        <v>3.726</v>
      </c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2"/>
      <c r="Z395" s="122"/>
      <c r="AA395" s="122"/>
      <c r="AB395" s="122"/>
      <c r="AC395" s="122"/>
      <c r="AD395" s="122"/>
      <c r="AE395" s="122"/>
      <c r="AF395" s="122"/>
      <c r="AG395" s="122" t="s">
        <v>124</v>
      </c>
      <c r="AH395" s="122">
        <v>0</v>
      </c>
      <c r="AI395" s="122"/>
      <c r="AJ395" s="122"/>
      <c r="AK395" s="122"/>
      <c r="AL395" s="122"/>
      <c r="AM395" s="122"/>
      <c r="AN395" s="122"/>
      <c r="AO395" s="122"/>
      <c r="AP395" s="122"/>
      <c r="AQ395" s="122"/>
      <c r="AR395" s="122"/>
      <c r="AS395" s="122"/>
      <c r="AT395" s="122"/>
      <c r="AU395" s="122"/>
      <c r="AV395" s="122"/>
      <c r="AW395" s="122"/>
      <c r="AX395" s="122"/>
      <c r="AY395" s="122"/>
      <c r="AZ395" s="122"/>
      <c r="BA395" s="122"/>
      <c r="BB395" s="122"/>
      <c r="BC395" s="122"/>
      <c r="BD395" s="122"/>
      <c r="BE395" s="122"/>
      <c r="BF395" s="122"/>
      <c r="BG395" s="122"/>
      <c r="BH395" s="122"/>
    </row>
    <row r="396" spans="1:60" outlineLevel="1" x14ac:dyDescent="0.2">
      <c r="A396" s="139">
        <v>125</v>
      </c>
      <c r="B396" s="140" t="s">
        <v>472</v>
      </c>
      <c r="C396" s="152" t="s">
        <v>473</v>
      </c>
      <c r="D396" s="141" t="s">
        <v>127</v>
      </c>
      <c r="E396" s="142">
        <v>56.92</v>
      </c>
      <c r="F396" s="143">
        <v>0</v>
      </c>
      <c r="G396" s="144">
        <f>ROUND(E396*F396,2)</f>
        <v>0</v>
      </c>
      <c r="H396" s="127">
        <v>9.27</v>
      </c>
      <c r="I396" s="127">
        <f>ROUND(E396*H396,2)</f>
        <v>527.65</v>
      </c>
      <c r="J396" s="127">
        <v>6.33</v>
      </c>
      <c r="K396" s="127">
        <f>ROUND(E396*J396,2)</f>
        <v>360.3</v>
      </c>
      <c r="L396" s="127">
        <v>21</v>
      </c>
      <c r="M396" s="127">
        <f>G396*(1+L396/100)</f>
        <v>0</v>
      </c>
      <c r="N396" s="127">
        <v>3.5E-4</v>
      </c>
      <c r="O396" s="127">
        <f>ROUND(E396*N396,2)</f>
        <v>0.02</v>
      </c>
      <c r="P396" s="127">
        <v>0</v>
      </c>
      <c r="Q396" s="127">
        <f>ROUND(E396*P396,2)</f>
        <v>0</v>
      </c>
      <c r="R396" s="127"/>
      <c r="S396" s="127" t="s">
        <v>120</v>
      </c>
      <c r="T396" s="127" t="s">
        <v>156</v>
      </c>
      <c r="U396" s="127">
        <v>1.35E-2</v>
      </c>
      <c r="V396" s="127">
        <f>ROUND(E396*U396,2)</f>
        <v>0.77</v>
      </c>
      <c r="W396" s="127"/>
      <c r="X396" s="127" t="s">
        <v>121</v>
      </c>
      <c r="Y396" s="122"/>
      <c r="Z396" s="122"/>
      <c r="AA396" s="122"/>
      <c r="AB396" s="122"/>
      <c r="AC396" s="122"/>
      <c r="AD396" s="122"/>
      <c r="AE396" s="122"/>
      <c r="AF396" s="122"/>
      <c r="AG396" s="122" t="s">
        <v>122</v>
      </c>
      <c r="AH396" s="122"/>
      <c r="AI396" s="122"/>
      <c r="AJ396" s="122"/>
      <c r="AK396" s="122"/>
      <c r="AL396" s="122"/>
      <c r="AM396" s="122"/>
      <c r="AN396" s="122"/>
      <c r="AO396" s="122"/>
      <c r="AP396" s="122"/>
      <c r="AQ396" s="122"/>
      <c r="AR396" s="122"/>
      <c r="AS396" s="122"/>
      <c r="AT396" s="122"/>
      <c r="AU396" s="122"/>
      <c r="AV396" s="122"/>
      <c r="AW396" s="122"/>
      <c r="AX396" s="122"/>
      <c r="AY396" s="122"/>
      <c r="AZ396" s="122"/>
      <c r="BA396" s="122"/>
      <c r="BB396" s="122"/>
      <c r="BC396" s="122"/>
      <c r="BD396" s="122"/>
      <c r="BE396" s="122"/>
      <c r="BF396" s="122"/>
      <c r="BG396" s="122"/>
      <c r="BH396" s="122"/>
    </row>
    <row r="397" spans="1:60" outlineLevel="1" x14ac:dyDescent="0.2">
      <c r="A397" s="125"/>
      <c r="B397" s="126"/>
      <c r="C397" s="153" t="s">
        <v>162</v>
      </c>
      <c r="D397" s="128"/>
      <c r="E397" s="129">
        <v>2.38</v>
      </c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2"/>
      <c r="Z397" s="122"/>
      <c r="AA397" s="122"/>
      <c r="AB397" s="122"/>
      <c r="AC397" s="122"/>
      <c r="AD397" s="122"/>
      <c r="AE397" s="122"/>
      <c r="AF397" s="122"/>
      <c r="AG397" s="122" t="s">
        <v>124</v>
      </c>
      <c r="AH397" s="122">
        <v>0</v>
      </c>
      <c r="AI397" s="122"/>
      <c r="AJ397" s="122"/>
      <c r="AK397" s="122"/>
      <c r="AL397" s="122"/>
      <c r="AM397" s="122"/>
      <c r="AN397" s="122"/>
      <c r="AO397" s="122"/>
      <c r="AP397" s="122"/>
      <c r="AQ397" s="122"/>
      <c r="AR397" s="122"/>
      <c r="AS397" s="122"/>
      <c r="AT397" s="122"/>
      <c r="AU397" s="122"/>
      <c r="AV397" s="122"/>
      <c r="AW397" s="122"/>
      <c r="AX397" s="122"/>
      <c r="AY397" s="122"/>
      <c r="AZ397" s="122"/>
      <c r="BA397" s="122"/>
      <c r="BB397" s="122"/>
      <c r="BC397" s="122"/>
      <c r="BD397" s="122"/>
      <c r="BE397" s="122"/>
      <c r="BF397" s="122"/>
      <c r="BG397" s="122"/>
      <c r="BH397" s="122"/>
    </row>
    <row r="398" spans="1:60" outlineLevel="1" x14ac:dyDescent="0.2">
      <c r="A398" s="125"/>
      <c r="B398" s="126"/>
      <c r="C398" s="153" t="s">
        <v>163</v>
      </c>
      <c r="D398" s="128"/>
      <c r="E398" s="129">
        <v>5.22</v>
      </c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2"/>
      <c r="Z398" s="122"/>
      <c r="AA398" s="122"/>
      <c r="AB398" s="122"/>
      <c r="AC398" s="122"/>
      <c r="AD398" s="122"/>
      <c r="AE398" s="122"/>
      <c r="AF398" s="122"/>
      <c r="AG398" s="122" t="s">
        <v>124</v>
      </c>
      <c r="AH398" s="122">
        <v>0</v>
      </c>
      <c r="AI398" s="122"/>
      <c r="AJ398" s="122"/>
      <c r="AK398" s="122"/>
      <c r="AL398" s="122"/>
      <c r="AM398" s="122"/>
      <c r="AN398" s="122"/>
      <c r="AO398" s="122"/>
      <c r="AP398" s="122"/>
      <c r="AQ398" s="122"/>
      <c r="AR398" s="122"/>
      <c r="AS398" s="122"/>
      <c r="AT398" s="122"/>
      <c r="AU398" s="122"/>
      <c r="AV398" s="122"/>
      <c r="AW398" s="122"/>
      <c r="AX398" s="122"/>
      <c r="AY398" s="122"/>
      <c r="AZ398" s="122"/>
      <c r="BA398" s="122"/>
      <c r="BB398" s="122"/>
      <c r="BC398" s="122"/>
      <c r="BD398" s="122"/>
      <c r="BE398" s="122"/>
      <c r="BF398" s="122"/>
      <c r="BG398" s="122"/>
      <c r="BH398" s="122"/>
    </row>
    <row r="399" spans="1:60" outlineLevel="1" x14ac:dyDescent="0.2">
      <c r="A399" s="125"/>
      <c r="B399" s="126"/>
      <c r="C399" s="153" t="s">
        <v>164</v>
      </c>
      <c r="D399" s="128"/>
      <c r="E399" s="129">
        <v>6.75</v>
      </c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2"/>
      <c r="Z399" s="122"/>
      <c r="AA399" s="122"/>
      <c r="AB399" s="122"/>
      <c r="AC399" s="122"/>
      <c r="AD399" s="122"/>
      <c r="AE399" s="122"/>
      <c r="AF399" s="122"/>
      <c r="AG399" s="122" t="s">
        <v>124</v>
      </c>
      <c r="AH399" s="122">
        <v>0</v>
      </c>
      <c r="AI399" s="122"/>
      <c r="AJ399" s="122"/>
      <c r="AK399" s="122"/>
      <c r="AL399" s="122"/>
      <c r="AM399" s="122"/>
      <c r="AN399" s="122"/>
      <c r="AO399" s="122"/>
      <c r="AP399" s="122"/>
      <c r="AQ399" s="122"/>
      <c r="AR399" s="122"/>
      <c r="AS399" s="122"/>
      <c r="AT399" s="122"/>
      <c r="AU399" s="122"/>
      <c r="AV399" s="122"/>
      <c r="AW399" s="122"/>
      <c r="AX399" s="122"/>
      <c r="AY399" s="122"/>
      <c r="AZ399" s="122"/>
      <c r="BA399" s="122"/>
      <c r="BB399" s="122"/>
      <c r="BC399" s="122"/>
      <c r="BD399" s="122"/>
      <c r="BE399" s="122"/>
      <c r="BF399" s="122"/>
      <c r="BG399" s="122"/>
      <c r="BH399" s="122"/>
    </row>
    <row r="400" spans="1:60" outlineLevel="1" x14ac:dyDescent="0.2">
      <c r="A400" s="125"/>
      <c r="B400" s="126"/>
      <c r="C400" s="153" t="s">
        <v>165</v>
      </c>
      <c r="D400" s="128"/>
      <c r="E400" s="129">
        <v>22.44</v>
      </c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2"/>
      <c r="Z400" s="122"/>
      <c r="AA400" s="122"/>
      <c r="AB400" s="122"/>
      <c r="AC400" s="122"/>
      <c r="AD400" s="122"/>
      <c r="AE400" s="122"/>
      <c r="AF400" s="122"/>
      <c r="AG400" s="122" t="s">
        <v>124</v>
      </c>
      <c r="AH400" s="122">
        <v>0</v>
      </c>
      <c r="AI400" s="122"/>
      <c r="AJ400" s="122"/>
      <c r="AK400" s="122"/>
      <c r="AL400" s="122"/>
      <c r="AM400" s="122"/>
      <c r="AN400" s="122"/>
      <c r="AO400" s="122"/>
      <c r="AP400" s="122"/>
      <c r="AQ400" s="122"/>
      <c r="AR400" s="122"/>
      <c r="AS400" s="122"/>
      <c r="AT400" s="122"/>
      <c r="AU400" s="122"/>
      <c r="AV400" s="122"/>
      <c r="AW400" s="122"/>
      <c r="AX400" s="122"/>
      <c r="AY400" s="122"/>
      <c r="AZ400" s="122"/>
      <c r="BA400" s="122"/>
      <c r="BB400" s="122"/>
      <c r="BC400" s="122"/>
      <c r="BD400" s="122"/>
      <c r="BE400" s="122"/>
      <c r="BF400" s="122"/>
      <c r="BG400" s="122"/>
      <c r="BH400" s="122"/>
    </row>
    <row r="401" spans="1:60" outlineLevel="1" x14ac:dyDescent="0.2">
      <c r="A401" s="125"/>
      <c r="B401" s="126"/>
      <c r="C401" s="153" t="s">
        <v>166</v>
      </c>
      <c r="D401" s="128"/>
      <c r="E401" s="129">
        <v>15.99</v>
      </c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2"/>
      <c r="Z401" s="122"/>
      <c r="AA401" s="122"/>
      <c r="AB401" s="122"/>
      <c r="AC401" s="122"/>
      <c r="AD401" s="122"/>
      <c r="AE401" s="122"/>
      <c r="AF401" s="122"/>
      <c r="AG401" s="122" t="s">
        <v>124</v>
      </c>
      <c r="AH401" s="122">
        <v>0</v>
      </c>
      <c r="AI401" s="122"/>
      <c r="AJ401" s="122"/>
      <c r="AK401" s="122"/>
      <c r="AL401" s="122"/>
      <c r="AM401" s="122"/>
      <c r="AN401" s="122"/>
      <c r="AO401" s="122"/>
      <c r="AP401" s="122"/>
      <c r="AQ401" s="122"/>
      <c r="AR401" s="122"/>
      <c r="AS401" s="122"/>
      <c r="AT401" s="122"/>
      <c r="AU401" s="122"/>
      <c r="AV401" s="122"/>
      <c r="AW401" s="122"/>
      <c r="AX401" s="122"/>
      <c r="AY401" s="122"/>
      <c r="AZ401" s="122"/>
      <c r="BA401" s="122"/>
      <c r="BB401" s="122"/>
      <c r="BC401" s="122"/>
      <c r="BD401" s="122"/>
      <c r="BE401" s="122"/>
      <c r="BF401" s="122"/>
      <c r="BG401" s="122"/>
      <c r="BH401" s="122"/>
    </row>
    <row r="402" spans="1:60" outlineLevel="1" x14ac:dyDescent="0.2">
      <c r="A402" s="125"/>
      <c r="B402" s="126"/>
      <c r="C402" s="153" t="s">
        <v>167</v>
      </c>
      <c r="D402" s="128"/>
      <c r="E402" s="129">
        <v>4.1399999999999997</v>
      </c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2"/>
      <c r="Z402" s="122"/>
      <c r="AA402" s="122"/>
      <c r="AB402" s="122"/>
      <c r="AC402" s="122"/>
      <c r="AD402" s="122"/>
      <c r="AE402" s="122"/>
      <c r="AF402" s="122"/>
      <c r="AG402" s="122" t="s">
        <v>124</v>
      </c>
      <c r="AH402" s="122">
        <v>0</v>
      </c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  <c r="BB402" s="122"/>
      <c r="BC402" s="122"/>
      <c r="BD402" s="122"/>
      <c r="BE402" s="122"/>
      <c r="BF402" s="122"/>
      <c r="BG402" s="122"/>
      <c r="BH402" s="122"/>
    </row>
    <row r="403" spans="1:60" x14ac:dyDescent="0.2">
      <c r="A403" s="133" t="s">
        <v>115</v>
      </c>
      <c r="B403" s="134" t="s">
        <v>85</v>
      </c>
      <c r="C403" s="151" t="s">
        <v>86</v>
      </c>
      <c r="D403" s="135"/>
      <c r="E403" s="136"/>
      <c r="F403" s="137"/>
      <c r="G403" s="138">
        <f>SUMIF(AG404:AG435,"&lt;&gt;NOR",G404:G435)</f>
        <v>0</v>
      </c>
      <c r="H403" s="132"/>
      <c r="I403" s="132">
        <f>SUM(I404:I435)</f>
        <v>23384.400000000001</v>
      </c>
      <c r="J403" s="132"/>
      <c r="K403" s="132">
        <f>SUM(K404:K435)</f>
        <v>37437.1</v>
      </c>
      <c r="L403" s="132"/>
      <c r="M403" s="132">
        <f>SUM(M404:M435)</f>
        <v>0</v>
      </c>
      <c r="N403" s="132"/>
      <c r="O403" s="132">
        <f>SUM(O404:O435)</f>
        <v>30.1</v>
      </c>
      <c r="P403" s="132"/>
      <c r="Q403" s="132">
        <f>SUM(Q404:Q435)</f>
        <v>0</v>
      </c>
      <c r="R403" s="132"/>
      <c r="S403" s="132"/>
      <c r="T403" s="132"/>
      <c r="U403" s="132"/>
      <c r="V403" s="132">
        <f>SUM(V404:V435)</f>
        <v>49.28</v>
      </c>
      <c r="W403" s="132"/>
      <c r="X403" s="132"/>
      <c r="AG403" t="s">
        <v>116</v>
      </c>
    </row>
    <row r="404" spans="1:60" outlineLevel="1" x14ac:dyDescent="0.2">
      <c r="A404" s="145">
        <v>126</v>
      </c>
      <c r="B404" s="146" t="s">
        <v>474</v>
      </c>
      <c r="C404" s="154" t="s">
        <v>475</v>
      </c>
      <c r="D404" s="147" t="s">
        <v>134</v>
      </c>
      <c r="E404" s="148">
        <v>8</v>
      </c>
      <c r="F404" s="149">
        <v>0</v>
      </c>
      <c r="G404" s="150">
        <f t="shared" ref="G404:G435" si="28">ROUND(E404*F404,2)</f>
        <v>0</v>
      </c>
      <c r="H404" s="127">
        <v>0</v>
      </c>
      <c r="I404" s="127">
        <f t="shared" ref="I404:I435" si="29">ROUND(E404*H404,2)</f>
        <v>0</v>
      </c>
      <c r="J404" s="127">
        <v>28</v>
      </c>
      <c r="K404" s="127">
        <f t="shared" ref="K404:K435" si="30">ROUND(E404*J404,2)</f>
        <v>224</v>
      </c>
      <c r="L404" s="127">
        <v>21</v>
      </c>
      <c r="M404" s="127">
        <f t="shared" ref="M404:M435" si="31">G404*(1+L404/100)</f>
        <v>0</v>
      </c>
      <c r="N404" s="127">
        <v>0</v>
      </c>
      <c r="O404" s="127">
        <f t="shared" ref="O404:O435" si="32">ROUND(E404*N404,2)</f>
        <v>0</v>
      </c>
      <c r="P404" s="127">
        <v>0</v>
      </c>
      <c r="Q404" s="127">
        <f t="shared" ref="Q404:Q435" si="33">ROUND(E404*P404,2)</f>
        <v>0</v>
      </c>
      <c r="R404" s="127"/>
      <c r="S404" s="127" t="s">
        <v>120</v>
      </c>
      <c r="T404" s="127" t="s">
        <v>148</v>
      </c>
      <c r="U404" s="127">
        <v>5.0500000000000003E-2</v>
      </c>
      <c r="V404" s="127">
        <f t="shared" ref="V404:V435" si="34">ROUND(E404*U404,2)</f>
        <v>0.4</v>
      </c>
      <c r="W404" s="127"/>
      <c r="X404" s="127" t="s">
        <v>121</v>
      </c>
      <c r="Y404" s="122"/>
      <c r="Z404" s="122"/>
      <c r="AA404" s="122"/>
      <c r="AB404" s="122"/>
      <c r="AC404" s="122"/>
      <c r="AD404" s="122"/>
      <c r="AE404" s="122"/>
      <c r="AF404" s="122"/>
      <c r="AG404" s="122" t="s">
        <v>122</v>
      </c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  <c r="BB404" s="122"/>
      <c r="BC404" s="122"/>
      <c r="BD404" s="122"/>
      <c r="BE404" s="122"/>
      <c r="BF404" s="122"/>
      <c r="BG404" s="122"/>
      <c r="BH404" s="122"/>
    </row>
    <row r="405" spans="1:60" outlineLevel="1" x14ac:dyDescent="0.2">
      <c r="A405" s="145">
        <v>127</v>
      </c>
      <c r="B405" s="146" t="s">
        <v>476</v>
      </c>
      <c r="C405" s="154" t="s">
        <v>477</v>
      </c>
      <c r="D405" s="147" t="s">
        <v>134</v>
      </c>
      <c r="E405" s="148">
        <v>1</v>
      </c>
      <c r="F405" s="149">
        <v>0</v>
      </c>
      <c r="G405" s="150">
        <f t="shared" si="28"/>
        <v>0</v>
      </c>
      <c r="H405" s="127">
        <v>0</v>
      </c>
      <c r="I405" s="127">
        <f t="shared" si="29"/>
        <v>0</v>
      </c>
      <c r="J405" s="127">
        <v>33</v>
      </c>
      <c r="K405" s="127">
        <f t="shared" si="30"/>
        <v>33</v>
      </c>
      <c r="L405" s="127">
        <v>21</v>
      </c>
      <c r="M405" s="127">
        <f t="shared" si="31"/>
        <v>0</v>
      </c>
      <c r="N405" s="127">
        <v>0</v>
      </c>
      <c r="O405" s="127">
        <f t="shared" si="32"/>
        <v>0</v>
      </c>
      <c r="P405" s="127">
        <v>0</v>
      </c>
      <c r="Q405" s="127">
        <f t="shared" si="33"/>
        <v>0</v>
      </c>
      <c r="R405" s="127"/>
      <c r="S405" s="127" t="s">
        <v>120</v>
      </c>
      <c r="T405" s="127" t="s">
        <v>148</v>
      </c>
      <c r="U405" s="127">
        <v>0.06</v>
      </c>
      <c r="V405" s="127">
        <f t="shared" si="34"/>
        <v>0.06</v>
      </c>
      <c r="W405" s="127"/>
      <c r="X405" s="127" t="s">
        <v>121</v>
      </c>
      <c r="Y405" s="122"/>
      <c r="Z405" s="122"/>
      <c r="AA405" s="122"/>
      <c r="AB405" s="122"/>
      <c r="AC405" s="122"/>
      <c r="AD405" s="122"/>
      <c r="AE405" s="122"/>
      <c r="AF405" s="122"/>
      <c r="AG405" s="122" t="s">
        <v>122</v>
      </c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  <c r="BB405" s="122"/>
      <c r="BC405" s="122"/>
      <c r="BD405" s="122"/>
      <c r="BE405" s="122"/>
      <c r="BF405" s="122"/>
      <c r="BG405" s="122"/>
      <c r="BH405" s="122"/>
    </row>
    <row r="406" spans="1:60" outlineLevel="1" x14ac:dyDescent="0.2">
      <c r="A406" s="145">
        <v>128</v>
      </c>
      <c r="B406" s="146" t="s">
        <v>478</v>
      </c>
      <c r="C406" s="154" t="s">
        <v>479</v>
      </c>
      <c r="D406" s="147" t="s">
        <v>134</v>
      </c>
      <c r="E406" s="148">
        <v>10</v>
      </c>
      <c r="F406" s="149">
        <v>0</v>
      </c>
      <c r="G406" s="150">
        <f t="shared" si="28"/>
        <v>0</v>
      </c>
      <c r="H406" s="127">
        <v>0</v>
      </c>
      <c r="I406" s="127">
        <f t="shared" si="29"/>
        <v>0</v>
      </c>
      <c r="J406" s="127">
        <v>167</v>
      </c>
      <c r="K406" s="127">
        <f t="shared" si="30"/>
        <v>1670</v>
      </c>
      <c r="L406" s="127">
        <v>21</v>
      </c>
      <c r="M406" s="127">
        <f t="shared" si="31"/>
        <v>0</v>
      </c>
      <c r="N406" s="127">
        <v>0</v>
      </c>
      <c r="O406" s="127">
        <f t="shared" si="32"/>
        <v>0</v>
      </c>
      <c r="P406" s="127">
        <v>0</v>
      </c>
      <c r="Q406" s="127">
        <f t="shared" si="33"/>
        <v>0</v>
      </c>
      <c r="R406" s="127"/>
      <c r="S406" s="127" t="s">
        <v>120</v>
      </c>
      <c r="T406" s="127" t="s">
        <v>148</v>
      </c>
      <c r="U406" s="127">
        <v>0.30567</v>
      </c>
      <c r="V406" s="127">
        <f t="shared" si="34"/>
        <v>3.06</v>
      </c>
      <c r="W406" s="127"/>
      <c r="X406" s="127" t="s">
        <v>121</v>
      </c>
      <c r="Y406" s="122"/>
      <c r="Z406" s="122"/>
      <c r="AA406" s="122"/>
      <c r="AB406" s="122"/>
      <c r="AC406" s="122"/>
      <c r="AD406" s="122"/>
      <c r="AE406" s="122"/>
      <c r="AF406" s="122"/>
      <c r="AG406" s="122" t="s">
        <v>122</v>
      </c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  <c r="BA406" s="122"/>
      <c r="BB406" s="122"/>
      <c r="BC406" s="122"/>
      <c r="BD406" s="122"/>
      <c r="BE406" s="122"/>
      <c r="BF406" s="122"/>
      <c r="BG406" s="122"/>
      <c r="BH406" s="122"/>
    </row>
    <row r="407" spans="1:60" ht="22.5" outlineLevel="1" x14ac:dyDescent="0.2">
      <c r="A407" s="145">
        <v>129</v>
      </c>
      <c r="B407" s="146" t="s">
        <v>480</v>
      </c>
      <c r="C407" s="154" t="s">
        <v>481</v>
      </c>
      <c r="D407" s="147" t="s">
        <v>134</v>
      </c>
      <c r="E407" s="148">
        <v>10</v>
      </c>
      <c r="F407" s="149">
        <v>0</v>
      </c>
      <c r="G407" s="150">
        <f t="shared" si="28"/>
        <v>0</v>
      </c>
      <c r="H407" s="127">
        <v>200.76</v>
      </c>
      <c r="I407" s="127">
        <f t="shared" si="29"/>
        <v>2007.6</v>
      </c>
      <c r="J407" s="127">
        <v>149.24</v>
      </c>
      <c r="K407" s="127">
        <f t="shared" si="30"/>
        <v>1492.4</v>
      </c>
      <c r="L407" s="127">
        <v>21</v>
      </c>
      <c r="M407" s="127">
        <f t="shared" si="31"/>
        <v>0</v>
      </c>
      <c r="N407" s="127">
        <v>9.0000000000000006E-5</v>
      </c>
      <c r="O407" s="127">
        <f t="shared" si="32"/>
        <v>0</v>
      </c>
      <c r="P407" s="127">
        <v>0</v>
      </c>
      <c r="Q407" s="127">
        <f t="shared" si="33"/>
        <v>0</v>
      </c>
      <c r="R407" s="127"/>
      <c r="S407" s="127" t="s">
        <v>120</v>
      </c>
      <c r="T407" s="127" t="s">
        <v>148</v>
      </c>
      <c r="U407" s="127">
        <v>0.2475</v>
      </c>
      <c r="V407" s="127">
        <f t="shared" si="34"/>
        <v>2.48</v>
      </c>
      <c r="W407" s="127"/>
      <c r="X407" s="127" t="s">
        <v>121</v>
      </c>
      <c r="Y407" s="122"/>
      <c r="Z407" s="122"/>
      <c r="AA407" s="122"/>
      <c r="AB407" s="122"/>
      <c r="AC407" s="122"/>
      <c r="AD407" s="122"/>
      <c r="AE407" s="122"/>
      <c r="AF407" s="122"/>
      <c r="AG407" s="122" t="s">
        <v>122</v>
      </c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  <c r="BB407" s="122"/>
      <c r="BC407" s="122"/>
      <c r="BD407" s="122"/>
      <c r="BE407" s="122"/>
      <c r="BF407" s="122"/>
      <c r="BG407" s="122"/>
      <c r="BH407" s="122"/>
    </row>
    <row r="408" spans="1:60" ht="33.75" outlineLevel="1" x14ac:dyDescent="0.2">
      <c r="A408" s="145">
        <v>130</v>
      </c>
      <c r="B408" s="146" t="s">
        <v>482</v>
      </c>
      <c r="C408" s="154" t="s">
        <v>483</v>
      </c>
      <c r="D408" s="147" t="s">
        <v>134</v>
      </c>
      <c r="E408" s="148">
        <v>5</v>
      </c>
      <c r="F408" s="149">
        <v>0</v>
      </c>
      <c r="G408" s="150">
        <f t="shared" si="28"/>
        <v>0</v>
      </c>
      <c r="H408" s="127">
        <v>256.45</v>
      </c>
      <c r="I408" s="127">
        <f t="shared" si="29"/>
        <v>1282.25</v>
      </c>
      <c r="J408" s="127">
        <v>151.55000000000001</v>
      </c>
      <c r="K408" s="127">
        <f t="shared" si="30"/>
        <v>757.75</v>
      </c>
      <c r="L408" s="127">
        <v>21</v>
      </c>
      <c r="M408" s="127">
        <f t="shared" si="31"/>
        <v>0</v>
      </c>
      <c r="N408" s="127">
        <v>1E-4</v>
      </c>
      <c r="O408" s="127">
        <f t="shared" si="32"/>
        <v>0</v>
      </c>
      <c r="P408" s="127">
        <v>0</v>
      </c>
      <c r="Q408" s="127">
        <f t="shared" si="33"/>
        <v>0</v>
      </c>
      <c r="R408" s="127"/>
      <c r="S408" s="127" t="s">
        <v>120</v>
      </c>
      <c r="T408" s="127" t="s">
        <v>148</v>
      </c>
      <c r="U408" s="127">
        <v>0.249</v>
      </c>
      <c r="V408" s="127">
        <f t="shared" si="34"/>
        <v>1.25</v>
      </c>
      <c r="W408" s="127"/>
      <c r="X408" s="127" t="s">
        <v>121</v>
      </c>
      <c r="Y408" s="122"/>
      <c r="Z408" s="122"/>
      <c r="AA408" s="122"/>
      <c r="AB408" s="122"/>
      <c r="AC408" s="122"/>
      <c r="AD408" s="122"/>
      <c r="AE408" s="122"/>
      <c r="AF408" s="122"/>
      <c r="AG408" s="122" t="s">
        <v>122</v>
      </c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  <c r="BB408" s="122"/>
      <c r="BC408" s="122"/>
      <c r="BD408" s="122"/>
      <c r="BE408" s="122"/>
      <c r="BF408" s="122"/>
      <c r="BG408" s="122"/>
      <c r="BH408" s="122"/>
    </row>
    <row r="409" spans="1:60" outlineLevel="1" x14ac:dyDescent="0.2">
      <c r="A409" s="145">
        <v>131</v>
      </c>
      <c r="B409" s="146" t="s">
        <v>484</v>
      </c>
      <c r="C409" s="154" t="s">
        <v>485</v>
      </c>
      <c r="D409" s="147" t="s">
        <v>134</v>
      </c>
      <c r="E409" s="148">
        <v>10</v>
      </c>
      <c r="F409" s="149">
        <v>0</v>
      </c>
      <c r="G409" s="150">
        <f t="shared" si="28"/>
        <v>0</v>
      </c>
      <c r="H409" s="127">
        <v>0</v>
      </c>
      <c r="I409" s="127">
        <f t="shared" si="29"/>
        <v>0</v>
      </c>
      <c r="J409" s="127">
        <v>186</v>
      </c>
      <c r="K409" s="127">
        <f t="shared" si="30"/>
        <v>1860</v>
      </c>
      <c r="L409" s="127">
        <v>21</v>
      </c>
      <c r="M409" s="127">
        <f t="shared" si="31"/>
        <v>0</v>
      </c>
      <c r="N409" s="127">
        <v>0</v>
      </c>
      <c r="O409" s="127">
        <f t="shared" si="32"/>
        <v>0</v>
      </c>
      <c r="P409" s="127">
        <v>0</v>
      </c>
      <c r="Q409" s="127">
        <f t="shared" si="33"/>
        <v>0</v>
      </c>
      <c r="R409" s="127"/>
      <c r="S409" s="127" t="s">
        <v>120</v>
      </c>
      <c r="T409" s="127" t="s">
        <v>148</v>
      </c>
      <c r="U409" s="127">
        <v>0.34</v>
      </c>
      <c r="V409" s="127">
        <f t="shared" si="34"/>
        <v>3.4</v>
      </c>
      <c r="W409" s="127"/>
      <c r="X409" s="127" t="s">
        <v>121</v>
      </c>
      <c r="Y409" s="122"/>
      <c r="Z409" s="122"/>
      <c r="AA409" s="122"/>
      <c r="AB409" s="122"/>
      <c r="AC409" s="122"/>
      <c r="AD409" s="122"/>
      <c r="AE409" s="122"/>
      <c r="AF409" s="122"/>
      <c r="AG409" s="122" t="s">
        <v>122</v>
      </c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  <c r="BB409" s="122"/>
      <c r="BC409" s="122"/>
      <c r="BD409" s="122"/>
      <c r="BE409" s="122"/>
      <c r="BF409" s="122"/>
      <c r="BG409" s="122"/>
      <c r="BH409" s="122"/>
    </row>
    <row r="410" spans="1:60" ht="22.5" outlineLevel="1" x14ac:dyDescent="0.2">
      <c r="A410" s="145">
        <v>132</v>
      </c>
      <c r="B410" s="146" t="s">
        <v>486</v>
      </c>
      <c r="C410" s="154" t="s">
        <v>487</v>
      </c>
      <c r="D410" s="147" t="s">
        <v>134</v>
      </c>
      <c r="E410" s="148">
        <v>1</v>
      </c>
      <c r="F410" s="149">
        <v>0</v>
      </c>
      <c r="G410" s="150">
        <f t="shared" si="28"/>
        <v>0</v>
      </c>
      <c r="H410" s="127">
        <v>0</v>
      </c>
      <c r="I410" s="127">
        <f t="shared" si="29"/>
        <v>0</v>
      </c>
      <c r="J410" s="127">
        <v>198</v>
      </c>
      <c r="K410" s="127">
        <f t="shared" si="30"/>
        <v>198</v>
      </c>
      <c r="L410" s="127">
        <v>21</v>
      </c>
      <c r="M410" s="127">
        <f t="shared" si="31"/>
        <v>0</v>
      </c>
      <c r="N410" s="127">
        <v>0</v>
      </c>
      <c r="O410" s="127">
        <f t="shared" si="32"/>
        <v>0</v>
      </c>
      <c r="P410" s="127">
        <v>0</v>
      </c>
      <c r="Q410" s="127">
        <f t="shared" si="33"/>
        <v>0</v>
      </c>
      <c r="R410" s="127"/>
      <c r="S410" s="127" t="s">
        <v>120</v>
      </c>
      <c r="T410" s="127" t="s">
        <v>148</v>
      </c>
      <c r="U410" s="127">
        <v>0.36199999999999999</v>
      </c>
      <c r="V410" s="127">
        <f t="shared" si="34"/>
        <v>0.36</v>
      </c>
      <c r="W410" s="127"/>
      <c r="X410" s="127" t="s">
        <v>121</v>
      </c>
      <c r="Y410" s="122"/>
      <c r="Z410" s="122"/>
      <c r="AA410" s="122"/>
      <c r="AB410" s="122"/>
      <c r="AC410" s="122"/>
      <c r="AD410" s="122"/>
      <c r="AE410" s="122"/>
      <c r="AF410" s="122"/>
      <c r="AG410" s="122" t="s">
        <v>122</v>
      </c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  <c r="BB410" s="122"/>
      <c r="BC410" s="122"/>
      <c r="BD410" s="122"/>
      <c r="BE410" s="122"/>
      <c r="BF410" s="122"/>
      <c r="BG410" s="122"/>
      <c r="BH410" s="122"/>
    </row>
    <row r="411" spans="1:60" outlineLevel="1" x14ac:dyDescent="0.2">
      <c r="A411" s="145">
        <v>133</v>
      </c>
      <c r="B411" s="146" t="s">
        <v>488</v>
      </c>
      <c r="C411" s="154" t="s">
        <v>489</v>
      </c>
      <c r="D411" s="147" t="s">
        <v>134</v>
      </c>
      <c r="E411" s="148">
        <v>7</v>
      </c>
      <c r="F411" s="149">
        <v>0</v>
      </c>
      <c r="G411" s="150">
        <f t="shared" si="28"/>
        <v>0</v>
      </c>
      <c r="H411" s="127">
        <v>0</v>
      </c>
      <c r="I411" s="127">
        <f t="shared" si="29"/>
        <v>0</v>
      </c>
      <c r="J411" s="127">
        <v>246</v>
      </c>
      <c r="K411" s="127">
        <f t="shared" si="30"/>
        <v>1722</v>
      </c>
      <c r="L411" s="127">
        <v>21</v>
      </c>
      <c r="M411" s="127">
        <f t="shared" si="31"/>
        <v>0</v>
      </c>
      <c r="N411" s="127">
        <v>0</v>
      </c>
      <c r="O411" s="127">
        <f t="shared" si="32"/>
        <v>0</v>
      </c>
      <c r="P411" s="127">
        <v>0</v>
      </c>
      <c r="Q411" s="127">
        <f t="shared" si="33"/>
        <v>0</v>
      </c>
      <c r="R411" s="127"/>
      <c r="S411" s="127" t="s">
        <v>120</v>
      </c>
      <c r="T411" s="127" t="s">
        <v>148</v>
      </c>
      <c r="U411" s="127">
        <v>0.45</v>
      </c>
      <c r="V411" s="127">
        <f t="shared" si="34"/>
        <v>3.15</v>
      </c>
      <c r="W411" s="127"/>
      <c r="X411" s="127" t="s">
        <v>121</v>
      </c>
      <c r="Y411" s="122"/>
      <c r="Z411" s="122"/>
      <c r="AA411" s="122"/>
      <c r="AB411" s="122"/>
      <c r="AC411" s="122"/>
      <c r="AD411" s="122"/>
      <c r="AE411" s="122"/>
      <c r="AF411" s="122"/>
      <c r="AG411" s="122" t="s">
        <v>122</v>
      </c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  <c r="BB411" s="122"/>
      <c r="BC411" s="122"/>
      <c r="BD411" s="122"/>
      <c r="BE411" s="122"/>
      <c r="BF411" s="122"/>
      <c r="BG411" s="122"/>
      <c r="BH411" s="122"/>
    </row>
    <row r="412" spans="1:60" outlineLevel="1" x14ac:dyDescent="0.2">
      <c r="A412" s="145">
        <v>134</v>
      </c>
      <c r="B412" s="146" t="s">
        <v>490</v>
      </c>
      <c r="C412" s="154" t="s">
        <v>491</v>
      </c>
      <c r="D412" s="147" t="s">
        <v>141</v>
      </c>
      <c r="E412" s="148">
        <v>26</v>
      </c>
      <c r="F412" s="149">
        <v>0</v>
      </c>
      <c r="G412" s="150">
        <f t="shared" si="28"/>
        <v>0</v>
      </c>
      <c r="H412" s="127">
        <v>0</v>
      </c>
      <c r="I412" s="127">
        <f t="shared" si="29"/>
        <v>0</v>
      </c>
      <c r="J412" s="127">
        <v>35</v>
      </c>
      <c r="K412" s="127">
        <f t="shared" si="30"/>
        <v>910</v>
      </c>
      <c r="L412" s="127">
        <v>21</v>
      </c>
      <c r="M412" s="127">
        <f t="shared" si="31"/>
        <v>0</v>
      </c>
      <c r="N412" s="127">
        <v>0</v>
      </c>
      <c r="O412" s="127">
        <f t="shared" si="32"/>
        <v>0</v>
      </c>
      <c r="P412" s="127">
        <v>0</v>
      </c>
      <c r="Q412" s="127">
        <f t="shared" si="33"/>
        <v>0</v>
      </c>
      <c r="R412" s="127"/>
      <c r="S412" s="127" t="s">
        <v>120</v>
      </c>
      <c r="T412" s="127" t="s">
        <v>148</v>
      </c>
      <c r="U412" s="127">
        <v>6.4149999999999999E-2</v>
      </c>
      <c r="V412" s="127">
        <f t="shared" si="34"/>
        <v>1.67</v>
      </c>
      <c r="W412" s="127"/>
      <c r="X412" s="127" t="s">
        <v>121</v>
      </c>
      <c r="Y412" s="122"/>
      <c r="Z412" s="122"/>
      <c r="AA412" s="122"/>
      <c r="AB412" s="122"/>
      <c r="AC412" s="122"/>
      <c r="AD412" s="122"/>
      <c r="AE412" s="122"/>
      <c r="AF412" s="122"/>
      <c r="AG412" s="122" t="s">
        <v>122</v>
      </c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  <c r="BB412" s="122"/>
      <c r="BC412" s="122"/>
      <c r="BD412" s="122"/>
      <c r="BE412" s="122"/>
      <c r="BF412" s="122"/>
      <c r="BG412" s="122"/>
      <c r="BH412" s="122"/>
    </row>
    <row r="413" spans="1:60" outlineLevel="1" x14ac:dyDescent="0.2">
      <c r="A413" s="145">
        <v>135</v>
      </c>
      <c r="B413" s="146" t="s">
        <v>492</v>
      </c>
      <c r="C413" s="154" t="s">
        <v>493</v>
      </c>
      <c r="D413" s="147" t="s">
        <v>141</v>
      </c>
      <c r="E413" s="148">
        <v>2</v>
      </c>
      <c r="F413" s="149">
        <v>0</v>
      </c>
      <c r="G413" s="150">
        <f t="shared" si="28"/>
        <v>0</v>
      </c>
      <c r="H413" s="127">
        <v>0</v>
      </c>
      <c r="I413" s="127">
        <f t="shared" si="29"/>
        <v>0</v>
      </c>
      <c r="J413" s="127">
        <v>81</v>
      </c>
      <c r="K413" s="127">
        <f t="shared" si="30"/>
        <v>162</v>
      </c>
      <c r="L413" s="127">
        <v>21</v>
      </c>
      <c r="M413" s="127">
        <f t="shared" si="31"/>
        <v>0</v>
      </c>
      <c r="N413" s="127">
        <v>0</v>
      </c>
      <c r="O413" s="127">
        <f t="shared" si="32"/>
        <v>0</v>
      </c>
      <c r="P413" s="127">
        <v>0</v>
      </c>
      <c r="Q413" s="127">
        <f t="shared" si="33"/>
        <v>0</v>
      </c>
      <c r="R413" s="127"/>
      <c r="S413" s="127" t="s">
        <v>120</v>
      </c>
      <c r="T413" s="127" t="s">
        <v>148</v>
      </c>
      <c r="U413" s="127">
        <v>0.14868000000000001</v>
      </c>
      <c r="V413" s="127">
        <f t="shared" si="34"/>
        <v>0.3</v>
      </c>
      <c r="W413" s="127"/>
      <c r="X413" s="127" t="s">
        <v>121</v>
      </c>
      <c r="Y413" s="122"/>
      <c r="Z413" s="122"/>
      <c r="AA413" s="122"/>
      <c r="AB413" s="122"/>
      <c r="AC413" s="122"/>
      <c r="AD413" s="122"/>
      <c r="AE413" s="122"/>
      <c r="AF413" s="122"/>
      <c r="AG413" s="122" t="s">
        <v>122</v>
      </c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  <c r="BB413" s="122"/>
      <c r="BC413" s="122"/>
      <c r="BD413" s="122"/>
      <c r="BE413" s="122"/>
      <c r="BF413" s="122"/>
      <c r="BG413" s="122"/>
      <c r="BH413" s="122"/>
    </row>
    <row r="414" spans="1:60" ht="22.5" outlineLevel="1" x14ac:dyDescent="0.2">
      <c r="A414" s="145">
        <v>136</v>
      </c>
      <c r="B414" s="146" t="s">
        <v>494</v>
      </c>
      <c r="C414" s="154" t="s">
        <v>495</v>
      </c>
      <c r="D414" s="147" t="s">
        <v>141</v>
      </c>
      <c r="E414" s="148">
        <v>250</v>
      </c>
      <c r="F414" s="149">
        <v>0</v>
      </c>
      <c r="G414" s="150">
        <f t="shared" si="28"/>
        <v>0</v>
      </c>
      <c r="H414" s="127">
        <v>15.04</v>
      </c>
      <c r="I414" s="127">
        <f t="shared" si="29"/>
        <v>3760</v>
      </c>
      <c r="J414" s="127">
        <v>39.96</v>
      </c>
      <c r="K414" s="127">
        <f t="shared" si="30"/>
        <v>9990</v>
      </c>
      <c r="L414" s="127">
        <v>21</v>
      </c>
      <c r="M414" s="127">
        <f t="shared" si="31"/>
        <v>0</v>
      </c>
      <c r="N414" s="127">
        <v>1.6000000000000001E-4</v>
      </c>
      <c r="O414" s="127">
        <f t="shared" si="32"/>
        <v>0.04</v>
      </c>
      <c r="P414" s="127">
        <v>0</v>
      </c>
      <c r="Q414" s="127">
        <f t="shared" si="33"/>
        <v>0</v>
      </c>
      <c r="R414" s="127"/>
      <c r="S414" s="127" t="s">
        <v>120</v>
      </c>
      <c r="T414" s="127" t="s">
        <v>148</v>
      </c>
      <c r="U414" s="127">
        <v>7.0000000000000007E-2</v>
      </c>
      <c r="V414" s="127">
        <f t="shared" si="34"/>
        <v>17.5</v>
      </c>
      <c r="W414" s="127"/>
      <c r="X414" s="127" t="s">
        <v>121</v>
      </c>
      <c r="Y414" s="122"/>
      <c r="Z414" s="122"/>
      <c r="AA414" s="122"/>
      <c r="AB414" s="122"/>
      <c r="AC414" s="122"/>
      <c r="AD414" s="122"/>
      <c r="AE414" s="122"/>
      <c r="AF414" s="122"/>
      <c r="AG414" s="122" t="s">
        <v>122</v>
      </c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  <c r="BB414" s="122"/>
      <c r="BC414" s="122"/>
      <c r="BD414" s="122"/>
      <c r="BE414" s="122"/>
      <c r="BF414" s="122"/>
      <c r="BG414" s="122"/>
      <c r="BH414" s="122"/>
    </row>
    <row r="415" spans="1:60" ht="22.5" outlineLevel="1" x14ac:dyDescent="0.2">
      <c r="A415" s="145">
        <v>137</v>
      </c>
      <c r="B415" s="146" t="s">
        <v>496</v>
      </c>
      <c r="C415" s="154" t="s">
        <v>497</v>
      </c>
      <c r="D415" s="147" t="s">
        <v>141</v>
      </c>
      <c r="E415" s="148">
        <v>85</v>
      </c>
      <c r="F415" s="149">
        <v>0</v>
      </c>
      <c r="G415" s="150">
        <f t="shared" si="28"/>
        <v>0</v>
      </c>
      <c r="H415" s="127">
        <v>24.99</v>
      </c>
      <c r="I415" s="127">
        <f t="shared" si="29"/>
        <v>2124.15</v>
      </c>
      <c r="J415" s="127">
        <v>41.01</v>
      </c>
      <c r="K415" s="127">
        <f t="shared" si="30"/>
        <v>3485.85</v>
      </c>
      <c r="L415" s="127">
        <v>21</v>
      </c>
      <c r="M415" s="127">
        <f t="shared" si="31"/>
        <v>0</v>
      </c>
      <c r="N415" s="127">
        <v>2.1000000000000001E-4</v>
      </c>
      <c r="O415" s="127">
        <f t="shared" si="32"/>
        <v>0.02</v>
      </c>
      <c r="P415" s="127">
        <v>0</v>
      </c>
      <c r="Q415" s="127">
        <f t="shared" si="33"/>
        <v>0</v>
      </c>
      <c r="R415" s="127"/>
      <c r="S415" s="127" t="s">
        <v>120</v>
      </c>
      <c r="T415" s="127" t="s">
        <v>148</v>
      </c>
      <c r="U415" s="127">
        <v>7.0000000000000007E-2</v>
      </c>
      <c r="V415" s="127">
        <f t="shared" si="34"/>
        <v>5.95</v>
      </c>
      <c r="W415" s="127"/>
      <c r="X415" s="127" t="s">
        <v>121</v>
      </c>
      <c r="Y415" s="122"/>
      <c r="Z415" s="122"/>
      <c r="AA415" s="122"/>
      <c r="AB415" s="122"/>
      <c r="AC415" s="122"/>
      <c r="AD415" s="122"/>
      <c r="AE415" s="122"/>
      <c r="AF415" s="122"/>
      <c r="AG415" s="122" t="s">
        <v>122</v>
      </c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  <c r="BB415" s="122"/>
      <c r="BC415" s="122"/>
      <c r="BD415" s="122"/>
      <c r="BE415" s="122"/>
      <c r="BF415" s="122"/>
      <c r="BG415" s="122"/>
      <c r="BH415" s="122"/>
    </row>
    <row r="416" spans="1:60" ht="22.5" outlineLevel="1" x14ac:dyDescent="0.2">
      <c r="A416" s="145">
        <v>138</v>
      </c>
      <c r="B416" s="146" t="s">
        <v>498</v>
      </c>
      <c r="C416" s="154" t="s">
        <v>499</v>
      </c>
      <c r="D416" s="147" t="s">
        <v>141</v>
      </c>
      <c r="E416" s="148">
        <v>15</v>
      </c>
      <c r="F416" s="149">
        <v>0</v>
      </c>
      <c r="G416" s="150">
        <f t="shared" si="28"/>
        <v>0</v>
      </c>
      <c r="H416" s="127">
        <v>45.56</v>
      </c>
      <c r="I416" s="127">
        <f t="shared" si="29"/>
        <v>683.4</v>
      </c>
      <c r="J416" s="127">
        <v>35.74</v>
      </c>
      <c r="K416" s="127">
        <f t="shared" si="30"/>
        <v>536.1</v>
      </c>
      <c r="L416" s="127">
        <v>21</v>
      </c>
      <c r="M416" s="127">
        <f t="shared" si="31"/>
        <v>0</v>
      </c>
      <c r="N416" s="127">
        <v>3.2000000000000003E-4</v>
      </c>
      <c r="O416" s="127">
        <f t="shared" si="32"/>
        <v>0</v>
      </c>
      <c r="P416" s="127">
        <v>0</v>
      </c>
      <c r="Q416" s="127">
        <f t="shared" si="33"/>
        <v>0</v>
      </c>
      <c r="R416" s="127"/>
      <c r="S416" s="127" t="s">
        <v>120</v>
      </c>
      <c r="T416" s="127" t="s">
        <v>120</v>
      </c>
      <c r="U416" s="127">
        <v>7.2459999999999997E-2</v>
      </c>
      <c r="V416" s="127">
        <f t="shared" si="34"/>
        <v>1.0900000000000001</v>
      </c>
      <c r="W416" s="127"/>
      <c r="X416" s="127" t="s">
        <v>121</v>
      </c>
      <c r="Y416" s="122"/>
      <c r="Z416" s="122"/>
      <c r="AA416" s="122"/>
      <c r="AB416" s="122"/>
      <c r="AC416" s="122"/>
      <c r="AD416" s="122"/>
      <c r="AE416" s="122"/>
      <c r="AF416" s="122"/>
      <c r="AG416" s="122" t="s">
        <v>122</v>
      </c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  <c r="BB416" s="122"/>
      <c r="BC416" s="122"/>
      <c r="BD416" s="122"/>
      <c r="BE416" s="122"/>
      <c r="BF416" s="122"/>
      <c r="BG416" s="122"/>
      <c r="BH416" s="122"/>
    </row>
    <row r="417" spans="1:60" outlineLevel="1" x14ac:dyDescent="0.2">
      <c r="A417" s="145">
        <v>139</v>
      </c>
      <c r="B417" s="146" t="s">
        <v>500</v>
      </c>
      <c r="C417" s="154" t="s">
        <v>501</v>
      </c>
      <c r="D417" s="147" t="s">
        <v>134</v>
      </c>
      <c r="E417" s="148">
        <v>25</v>
      </c>
      <c r="F417" s="149">
        <v>0</v>
      </c>
      <c r="G417" s="150">
        <f t="shared" si="28"/>
        <v>0</v>
      </c>
      <c r="H417" s="127">
        <v>0</v>
      </c>
      <c r="I417" s="127">
        <f t="shared" si="29"/>
        <v>0</v>
      </c>
      <c r="J417" s="127">
        <v>181</v>
      </c>
      <c r="K417" s="127">
        <f t="shared" si="30"/>
        <v>4525</v>
      </c>
      <c r="L417" s="127">
        <v>21</v>
      </c>
      <c r="M417" s="127">
        <f t="shared" si="31"/>
        <v>0</v>
      </c>
      <c r="N417" s="127">
        <v>0</v>
      </c>
      <c r="O417" s="127">
        <f t="shared" si="32"/>
        <v>0</v>
      </c>
      <c r="P417" s="127">
        <v>0</v>
      </c>
      <c r="Q417" s="127">
        <f t="shared" si="33"/>
        <v>0</v>
      </c>
      <c r="R417" s="127"/>
      <c r="S417" s="127" t="s">
        <v>120</v>
      </c>
      <c r="T417" s="127" t="s">
        <v>148</v>
      </c>
      <c r="U417" s="127">
        <v>0.33050000000000002</v>
      </c>
      <c r="V417" s="127">
        <f t="shared" si="34"/>
        <v>8.26</v>
      </c>
      <c r="W417" s="127"/>
      <c r="X417" s="127" t="s">
        <v>121</v>
      </c>
      <c r="Y417" s="122"/>
      <c r="Z417" s="122"/>
      <c r="AA417" s="122"/>
      <c r="AB417" s="122"/>
      <c r="AC417" s="122"/>
      <c r="AD417" s="122"/>
      <c r="AE417" s="122"/>
      <c r="AF417" s="122"/>
      <c r="AG417" s="122" t="s">
        <v>122</v>
      </c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  <c r="BB417" s="122"/>
      <c r="BC417" s="122"/>
      <c r="BD417" s="122"/>
      <c r="BE417" s="122"/>
      <c r="BF417" s="122"/>
      <c r="BG417" s="122"/>
      <c r="BH417" s="122"/>
    </row>
    <row r="418" spans="1:60" outlineLevel="1" x14ac:dyDescent="0.2">
      <c r="A418" s="145">
        <v>140</v>
      </c>
      <c r="B418" s="146" t="s">
        <v>502</v>
      </c>
      <c r="C418" s="154" t="s">
        <v>503</v>
      </c>
      <c r="D418" s="147" t="s">
        <v>134</v>
      </c>
      <c r="E418" s="148">
        <v>1</v>
      </c>
      <c r="F418" s="149">
        <v>0</v>
      </c>
      <c r="G418" s="150">
        <f t="shared" si="28"/>
        <v>0</v>
      </c>
      <c r="H418" s="127">
        <v>0</v>
      </c>
      <c r="I418" s="127">
        <f t="shared" si="29"/>
        <v>0</v>
      </c>
      <c r="J418" s="127">
        <v>191</v>
      </c>
      <c r="K418" s="127">
        <f t="shared" si="30"/>
        <v>191</v>
      </c>
      <c r="L418" s="127">
        <v>21</v>
      </c>
      <c r="M418" s="127">
        <f t="shared" si="31"/>
        <v>0</v>
      </c>
      <c r="N418" s="127">
        <v>0</v>
      </c>
      <c r="O418" s="127">
        <f t="shared" si="32"/>
        <v>0</v>
      </c>
      <c r="P418" s="127">
        <v>0</v>
      </c>
      <c r="Q418" s="127">
        <f t="shared" si="33"/>
        <v>0</v>
      </c>
      <c r="R418" s="127"/>
      <c r="S418" s="127" t="s">
        <v>120</v>
      </c>
      <c r="T418" s="127" t="s">
        <v>148</v>
      </c>
      <c r="U418" s="127">
        <v>0.35</v>
      </c>
      <c r="V418" s="127">
        <f t="shared" si="34"/>
        <v>0.35</v>
      </c>
      <c r="W418" s="127"/>
      <c r="X418" s="127" t="s">
        <v>121</v>
      </c>
      <c r="Y418" s="122"/>
      <c r="Z418" s="122"/>
      <c r="AA418" s="122"/>
      <c r="AB418" s="122"/>
      <c r="AC418" s="122"/>
      <c r="AD418" s="122"/>
      <c r="AE418" s="122"/>
      <c r="AF418" s="122"/>
      <c r="AG418" s="122" t="s">
        <v>122</v>
      </c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  <c r="BB418" s="122"/>
      <c r="BC418" s="122"/>
      <c r="BD418" s="122"/>
      <c r="BE418" s="122"/>
      <c r="BF418" s="122"/>
      <c r="BG418" s="122"/>
      <c r="BH418" s="122"/>
    </row>
    <row r="419" spans="1:60" outlineLevel="1" x14ac:dyDescent="0.2">
      <c r="A419" s="145">
        <v>141</v>
      </c>
      <c r="B419" s="146" t="s">
        <v>504</v>
      </c>
      <c r="C419" s="154" t="s">
        <v>505</v>
      </c>
      <c r="D419" s="147" t="s">
        <v>195</v>
      </c>
      <c r="E419" s="148">
        <v>10</v>
      </c>
      <c r="F419" s="149">
        <v>0</v>
      </c>
      <c r="G419" s="150">
        <f t="shared" si="28"/>
        <v>0</v>
      </c>
      <c r="H419" s="127">
        <v>0</v>
      </c>
      <c r="I419" s="127">
        <f t="shared" si="29"/>
        <v>0</v>
      </c>
      <c r="J419" s="127">
        <v>518</v>
      </c>
      <c r="K419" s="127">
        <f t="shared" si="30"/>
        <v>5180</v>
      </c>
      <c r="L419" s="127">
        <v>21</v>
      </c>
      <c r="M419" s="127">
        <f t="shared" si="31"/>
        <v>0</v>
      </c>
      <c r="N419" s="127">
        <v>0</v>
      </c>
      <c r="O419" s="127">
        <f t="shared" si="32"/>
        <v>0</v>
      </c>
      <c r="P419" s="127">
        <v>0</v>
      </c>
      <c r="Q419" s="127">
        <f t="shared" si="33"/>
        <v>0</v>
      </c>
      <c r="R419" s="127"/>
      <c r="S419" s="127" t="s">
        <v>147</v>
      </c>
      <c r="T419" s="127" t="s">
        <v>148</v>
      </c>
      <c r="U419" s="127">
        <v>0</v>
      </c>
      <c r="V419" s="127">
        <f t="shared" si="34"/>
        <v>0</v>
      </c>
      <c r="W419" s="127"/>
      <c r="X419" s="127" t="s">
        <v>121</v>
      </c>
      <c r="Y419" s="122"/>
      <c r="Z419" s="122"/>
      <c r="AA419" s="122"/>
      <c r="AB419" s="122"/>
      <c r="AC419" s="122"/>
      <c r="AD419" s="122"/>
      <c r="AE419" s="122"/>
      <c r="AF419" s="122"/>
      <c r="AG419" s="122" t="s">
        <v>122</v>
      </c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  <c r="BB419" s="122"/>
      <c r="BC419" s="122"/>
      <c r="BD419" s="122"/>
      <c r="BE419" s="122"/>
      <c r="BF419" s="122"/>
      <c r="BG419" s="122"/>
      <c r="BH419" s="122"/>
    </row>
    <row r="420" spans="1:60" outlineLevel="1" x14ac:dyDescent="0.2">
      <c r="A420" s="145">
        <v>142</v>
      </c>
      <c r="B420" s="146" t="s">
        <v>506</v>
      </c>
      <c r="C420" s="154" t="s">
        <v>507</v>
      </c>
      <c r="D420" s="147" t="s">
        <v>245</v>
      </c>
      <c r="E420" s="148">
        <v>1</v>
      </c>
      <c r="F420" s="149">
        <v>0</v>
      </c>
      <c r="G420" s="150">
        <f t="shared" si="28"/>
        <v>0</v>
      </c>
      <c r="H420" s="127">
        <v>0</v>
      </c>
      <c r="I420" s="127">
        <f t="shared" si="29"/>
        <v>0</v>
      </c>
      <c r="J420" s="127">
        <v>4500</v>
      </c>
      <c r="K420" s="127">
        <f t="shared" si="30"/>
        <v>4500</v>
      </c>
      <c r="L420" s="127">
        <v>21</v>
      </c>
      <c r="M420" s="127">
        <f t="shared" si="31"/>
        <v>0</v>
      </c>
      <c r="N420" s="127">
        <v>0</v>
      </c>
      <c r="O420" s="127">
        <f t="shared" si="32"/>
        <v>0</v>
      </c>
      <c r="P420" s="127">
        <v>0</v>
      </c>
      <c r="Q420" s="127">
        <f t="shared" si="33"/>
        <v>0</v>
      </c>
      <c r="R420" s="127"/>
      <c r="S420" s="127" t="s">
        <v>147</v>
      </c>
      <c r="T420" s="127" t="s">
        <v>148</v>
      </c>
      <c r="U420" s="127">
        <v>0</v>
      </c>
      <c r="V420" s="127">
        <f t="shared" si="34"/>
        <v>0</v>
      </c>
      <c r="W420" s="127"/>
      <c r="X420" s="127" t="s">
        <v>121</v>
      </c>
      <c r="Y420" s="122"/>
      <c r="Z420" s="122"/>
      <c r="AA420" s="122"/>
      <c r="AB420" s="122"/>
      <c r="AC420" s="122"/>
      <c r="AD420" s="122"/>
      <c r="AE420" s="122"/>
      <c r="AF420" s="122"/>
      <c r="AG420" s="122" t="s">
        <v>122</v>
      </c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  <c r="BB420" s="122"/>
      <c r="BC420" s="122"/>
      <c r="BD420" s="122"/>
      <c r="BE420" s="122"/>
      <c r="BF420" s="122"/>
      <c r="BG420" s="122"/>
      <c r="BH420" s="122"/>
    </row>
    <row r="421" spans="1:60" outlineLevel="1" x14ac:dyDescent="0.2">
      <c r="A421" s="145">
        <v>143</v>
      </c>
      <c r="B421" s="146" t="s">
        <v>508</v>
      </c>
      <c r="C421" s="154" t="s">
        <v>509</v>
      </c>
      <c r="D421" s="147" t="s">
        <v>141</v>
      </c>
      <c r="E421" s="148">
        <v>26</v>
      </c>
      <c r="F421" s="149">
        <v>0</v>
      </c>
      <c r="G421" s="150">
        <f t="shared" si="28"/>
        <v>0</v>
      </c>
      <c r="H421" s="127">
        <v>16</v>
      </c>
      <c r="I421" s="127">
        <f t="shared" si="29"/>
        <v>416</v>
      </c>
      <c r="J421" s="127">
        <v>0</v>
      </c>
      <c r="K421" s="127">
        <f t="shared" si="30"/>
        <v>0</v>
      </c>
      <c r="L421" s="127">
        <v>21</v>
      </c>
      <c r="M421" s="127">
        <f t="shared" si="31"/>
        <v>0</v>
      </c>
      <c r="N421" s="127">
        <v>8.0000000000000007E-5</v>
      </c>
      <c r="O421" s="127">
        <f t="shared" si="32"/>
        <v>0</v>
      </c>
      <c r="P421" s="127">
        <v>0</v>
      </c>
      <c r="Q421" s="127">
        <f t="shared" si="33"/>
        <v>0</v>
      </c>
      <c r="R421" s="127" t="s">
        <v>153</v>
      </c>
      <c r="S421" s="127" t="s">
        <v>120</v>
      </c>
      <c r="T421" s="127" t="s">
        <v>148</v>
      </c>
      <c r="U421" s="127">
        <v>0</v>
      </c>
      <c r="V421" s="127">
        <f t="shared" si="34"/>
        <v>0</v>
      </c>
      <c r="W421" s="127"/>
      <c r="X421" s="127" t="s">
        <v>149</v>
      </c>
      <c r="Y421" s="122"/>
      <c r="Z421" s="122"/>
      <c r="AA421" s="122"/>
      <c r="AB421" s="122"/>
      <c r="AC421" s="122"/>
      <c r="AD421" s="122"/>
      <c r="AE421" s="122"/>
      <c r="AF421" s="122"/>
      <c r="AG421" s="122" t="s">
        <v>150</v>
      </c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  <c r="BB421" s="122"/>
      <c r="BC421" s="122"/>
      <c r="BD421" s="122"/>
      <c r="BE421" s="122"/>
      <c r="BF421" s="122"/>
      <c r="BG421" s="122"/>
      <c r="BH421" s="122"/>
    </row>
    <row r="422" spans="1:60" outlineLevel="1" x14ac:dyDescent="0.2">
      <c r="A422" s="145">
        <v>144</v>
      </c>
      <c r="B422" s="146" t="s">
        <v>510</v>
      </c>
      <c r="C422" s="154" t="s">
        <v>511</v>
      </c>
      <c r="D422" s="147" t="s">
        <v>141</v>
      </c>
      <c r="E422" s="148">
        <v>2</v>
      </c>
      <c r="F422" s="149">
        <v>0</v>
      </c>
      <c r="G422" s="150">
        <f t="shared" si="28"/>
        <v>0</v>
      </c>
      <c r="H422" s="127">
        <v>17</v>
      </c>
      <c r="I422" s="127">
        <f t="shared" si="29"/>
        <v>34</v>
      </c>
      <c r="J422" s="127">
        <v>0</v>
      </c>
      <c r="K422" s="127">
        <f t="shared" si="30"/>
        <v>0</v>
      </c>
      <c r="L422" s="127">
        <v>21</v>
      </c>
      <c r="M422" s="127">
        <f t="shared" si="31"/>
        <v>0</v>
      </c>
      <c r="N422" s="127">
        <v>6.0000000000000002E-5</v>
      </c>
      <c r="O422" s="127">
        <f t="shared" si="32"/>
        <v>0</v>
      </c>
      <c r="P422" s="127">
        <v>0</v>
      </c>
      <c r="Q422" s="127">
        <f t="shared" si="33"/>
        <v>0</v>
      </c>
      <c r="R422" s="127" t="s">
        <v>153</v>
      </c>
      <c r="S422" s="127" t="s">
        <v>120</v>
      </c>
      <c r="T422" s="127" t="s">
        <v>148</v>
      </c>
      <c r="U422" s="127">
        <v>0</v>
      </c>
      <c r="V422" s="127">
        <f t="shared" si="34"/>
        <v>0</v>
      </c>
      <c r="W422" s="127"/>
      <c r="X422" s="127" t="s">
        <v>149</v>
      </c>
      <c r="Y422" s="122"/>
      <c r="Z422" s="122"/>
      <c r="AA422" s="122"/>
      <c r="AB422" s="122"/>
      <c r="AC422" s="122"/>
      <c r="AD422" s="122"/>
      <c r="AE422" s="122"/>
      <c r="AF422" s="122"/>
      <c r="AG422" s="122" t="s">
        <v>150</v>
      </c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  <c r="BB422" s="122"/>
      <c r="BC422" s="122"/>
      <c r="BD422" s="122"/>
      <c r="BE422" s="122"/>
      <c r="BF422" s="122"/>
      <c r="BG422" s="122"/>
      <c r="BH422" s="122"/>
    </row>
    <row r="423" spans="1:60" ht="22.5" outlineLevel="1" x14ac:dyDescent="0.2">
      <c r="A423" s="145">
        <v>145</v>
      </c>
      <c r="B423" s="146" t="s">
        <v>512</v>
      </c>
      <c r="C423" s="154" t="s">
        <v>513</v>
      </c>
      <c r="D423" s="147" t="s">
        <v>134</v>
      </c>
      <c r="E423" s="148">
        <v>10</v>
      </c>
      <c r="F423" s="149">
        <v>0</v>
      </c>
      <c r="G423" s="150">
        <f t="shared" si="28"/>
        <v>0</v>
      </c>
      <c r="H423" s="127">
        <v>152</v>
      </c>
      <c r="I423" s="127">
        <f t="shared" si="29"/>
        <v>1520</v>
      </c>
      <c r="J423" s="127">
        <v>0</v>
      </c>
      <c r="K423" s="127">
        <f t="shared" si="30"/>
        <v>0</v>
      </c>
      <c r="L423" s="127">
        <v>21</v>
      </c>
      <c r="M423" s="127">
        <f t="shared" si="31"/>
        <v>0</v>
      </c>
      <c r="N423" s="127">
        <v>1.0000000000000001E-5</v>
      </c>
      <c r="O423" s="127">
        <f t="shared" si="32"/>
        <v>0</v>
      </c>
      <c r="P423" s="127">
        <v>0</v>
      </c>
      <c r="Q423" s="127">
        <f t="shared" si="33"/>
        <v>0</v>
      </c>
      <c r="R423" s="127" t="s">
        <v>153</v>
      </c>
      <c r="S423" s="127" t="s">
        <v>120</v>
      </c>
      <c r="T423" s="127" t="s">
        <v>148</v>
      </c>
      <c r="U423" s="127">
        <v>0</v>
      </c>
      <c r="V423" s="127">
        <f t="shared" si="34"/>
        <v>0</v>
      </c>
      <c r="W423" s="127"/>
      <c r="X423" s="127" t="s">
        <v>149</v>
      </c>
      <c r="Y423" s="122"/>
      <c r="Z423" s="122"/>
      <c r="AA423" s="122"/>
      <c r="AB423" s="122"/>
      <c r="AC423" s="122"/>
      <c r="AD423" s="122"/>
      <c r="AE423" s="122"/>
      <c r="AF423" s="122"/>
      <c r="AG423" s="122" t="s">
        <v>150</v>
      </c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  <c r="BB423" s="122"/>
      <c r="BC423" s="122"/>
      <c r="BD423" s="122"/>
      <c r="BE423" s="122"/>
      <c r="BF423" s="122"/>
      <c r="BG423" s="122"/>
      <c r="BH423" s="122"/>
    </row>
    <row r="424" spans="1:60" outlineLevel="1" x14ac:dyDescent="0.2">
      <c r="A424" s="145">
        <v>146</v>
      </c>
      <c r="B424" s="146" t="s">
        <v>514</v>
      </c>
      <c r="C424" s="154" t="s">
        <v>515</v>
      </c>
      <c r="D424" s="147" t="s">
        <v>134</v>
      </c>
      <c r="E424" s="148">
        <v>10</v>
      </c>
      <c r="F424" s="149">
        <v>0</v>
      </c>
      <c r="G424" s="150">
        <f t="shared" si="28"/>
        <v>0</v>
      </c>
      <c r="H424" s="127">
        <v>54</v>
      </c>
      <c r="I424" s="127">
        <f t="shared" si="29"/>
        <v>540</v>
      </c>
      <c r="J424" s="127">
        <v>0</v>
      </c>
      <c r="K424" s="127">
        <f t="shared" si="30"/>
        <v>0</v>
      </c>
      <c r="L424" s="127">
        <v>21</v>
      </c>
      <c r="M424" s="127">
        <f t="shared" si="31"/>
        <v>0</v>
      </c>
      <c r="N424" s="127">
        <v>1.0000000000000001E-5</v>
      </c>
      <c r="O424" s="127">
        <f t="shared" si="32"/>
        <v>0</v>
      </c>
      <c r="P424" s="127">
        <v>0</v>
      </c>
      <c r="Q424" s="127">
        <f t="shared" si="33"/>
        <v>0</v>
      </c>
      <c r="R424" s="127" t="s">
        <v>153</v>
      </c>
      <c r="S424" s="127" t="s">
        <v>120</v>
      </c>
      <c r="T424" s="127" t="s">
        <v>148</v>
      </c>
      <c r="U424" s="127">
        <v>0</v>
      </c>
      <c r="V424" s="127">
        <f t="shared" si="34"/>
        <v>0</v>
      </c>
      <c r="W424" s="127"/>
      <c r="X424" s="127" t="s">
        <v>149</v>
      </c>
      <c r="Y424" s="122"/>
      <c r="Z424" s="122"/>
      <c r="AA424" s="122"/>
      <c r="AB424" s="122"/>
      <c r="AC424" s="122"/>
      <c r="AD424" s="122"/>
      <c r="AE424" s="122"/>
      <c r="AF424" s="122"/>
      <c r="AG424" s="122" t="s">
        <v>150</v>
      </c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  <c r="BB424" s="122"/>
      <c r="BC424" s="122"/>
      <c r="BD424" s="122"/>
      <c r="BE424" s="122"/>
      <c r="BF424" s="122"/>
      <c r="BG424" s="122"/>
      <c r="BH424" s="122"/>
    </row>
    <row r="425" spans="1:60" outlineLevel="1" x14ac:dyDescent="0.2">
      <c r="A425" s="145">
        <v>147</v>
      </c>
      <c r="B425" s="146" t="s">
        <v>516</v>
      </c>
      <c r="C425" s="154" t="s">
        <v>517</v>
      </c>
      <c r="D425" s="147" t="s">
        <v>134</v>
      </c>
      <c r="E425" s="148">
        <v>10</v>
      </c>
      <c r="F425" s="149">
        <v>0</v>
      </c>
      <c r="G425" s="150">
        <f t="shared" si="28"/>
        <v>0</v>
      </c>
      <c r="H425" s="127">
        <v>34</v>
      </c>
      <c r="I425" s="127">
        <f t="shared" si="29"/>
        <v>340</v>
      </c>
      <c r="J425" s="127">
        <v>0</v>
      </c>
      <c r="K425" s="127">
        <f t="shared" si="30"/>
        <v>0</v>
      </c>
      <c r="L425" s="127">
        <v>21</v>
      </c>
      <c r="M425" s="127">
        <f t="shared" si="31"/>
        <v>0</v>
      </c>
      <c r="N425" s="127">
        <v>5.0000000000000002E-5</v>
      </c>
      <c r="O425" s="127">
        <f t="shared" si="32"/>
        <v>0</v>
      </c>
      <c r="P425" s="127">
        <v>0</v>
      </c>
      <c r="Q425" s="127">
        <f t="shared" si="33"/>
        <v>0</v>
      </c>
      <c r="R425" s="127" t="s">
        <v>153</v>
      </c>
      <c r="S425" s="127" t="s">
        <v>120</v>
      </c>
      <c r="T425" s="127" t="s">
        <v>148</v>
      </c>
      <c r="U425" s="127">
        <v>0</v>
      </c>
      <c r="V425" s="127">
        <f t="shared" si="34"/>
        <v>0</v>
      </c>
      <c r="W425" s="127"/>
      <c r="X425" s="127" t="s">
        <v>149</v>
      </c>
      <c r="Y425" s="122"/>
      <c r="Z425" s="122"/>
      <c r="AA425" s="122"/>
      <c r="AB425" s="122"/>
      <c r="AC425" s="122"/>
      <c r="AD425" s="122"/>
      <c r="AE425" s="122"/>
      <c r="AF425" s="122"/>
      <c r="AG425" s="122" t="s">
        <v>150</v>
      </c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  <c r="BB425" s="122"/>
      <c r="BC425" s="122"/>
      <c r="BD425" s="122"/>
      <c r="BE425" s="122"/>
      <c r="BF425" s="122"/>
      <c r="BG425" s="122"/>
      <c r="BH425" s="122"/>
    </row>
    <row r="426" spans="1:60" outlineLevel="1" x14ac:dyDescent="0.2">
      <c r="A426" s="145">
        <v>148</v>
      </c>
      <c r="B426" s="146" t="s">
        <v>518</v>
      </c>
      <c r="C426" s="154" t="s">
        <v>519</v>
      </c>
      <c r="D426" s="147" t="s">
        <v>134</v>
      </c>
      <c r="E426" s="148">
        <v>2</v>
      </c>
      <c r="F426" s="149">
        <v>0</v>
      </c>
      <c r="G426" s="150">
        <f t="shared" si="28"/>
        <v>0</v>
      </c>
      <c r="H426" s="127">
        <v>45</v>
      </c>
      <c r="I426" s="127">
        <f t="shared" si="29"/>
        <v>90</v>
      </c>
      <c r="J426" s="127">
        <v>0</v>
      </c>
      <c r="K426" s="127">
        <f t="shared" si="30"/>
        <v>0</v>
      </c>
      <c r="L426" s="127">
        <v>21</v>
      </c>
      <c r="M426" s="127">
        <f t="shared" si="31"/>
        <v>0</v>
      </c>
      <c r="N426" s="127">
        <v>0</v>
      </c>
      <c r="O426" s="127">
        <f t="shared" si="32"/>
        <v>0</v>
      </c>
      <c r="P426" s="127">
        <v>0</v>
      </c>
      <c r="Q426" s="127">
        <f t="shared" si="33"/>
        <v>0</v>
      </c>
      <c r="R426" s="127" t="s">
        <v>153</v>
      </c>
      <c r="S426" s="127" t="s">
        <v>120</v>
      </c>
      <c r="T426" s="127" t="s">
        <v>148</v>
      </c>
      <c r="U426" s="127">
        <v>0</v>
      </c>
      <c r="V426" s="127">
        <f t="shared" si="34"/>
        <v>0</v>
      </c>
      <c r="W426" s="127"/>
      <c r="X426" s="127" t="s">
        <v>149</v>
      </c>
      <c r="Y426" s="122"/>
      <c r="Z426" s="122"/>
      <c r="AA426" s="122"/>
      <c r="AB426" s="122"/>
      <c r="AC426" s="122"/>
      <c r="AD426" s="122"/>
      <c r="AE426" s="122"/>
      <c r="AF426" s="122"/>
      <c r="AG426" s="122" t="s">
        <v>150</v>
      </c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  <c r="BB426" s="122"/>
      <c r="BC426" s="122"/>
      <c r="BD426" s="122"/>
      <c r="BE426" s="122"/>
      <c r="BF426" s="122"/>
      <c r="BG426" s="122"/>
      <c r="BH426" s="122"/>
    </row>
    <row r="427" spans="1:60" outlineLevel="1" x14ac:dyDescent="0.2">
      <c r="A427" s="145">
        <v>149</v>
      </c>
      <c r="B427" s="146" t="s">
        <v>520</v>
      </c>
      <c r="C427" s="154" t="s">
        <v>521</v>
      </c>
      <c r="D427" s="147" t="s">
        <v>134</v>
      </c>
      <c r="E427" s="148">
        <v>25</v>
      </c>
      <c r="F427" s="149">
        <v>0</v>
      </c>
      <c r="G427" s="150">
        <f t="shared" si="28"/>
        <v>0</v>
      </c>
      <c r="H427" s="127">
        <v>14</v>
      </c>
      <c r="I427" s="127">
        <f t="shared" si="29"/>
        <v>350</v>
      </c>
      <c r="J427" s="127">
        <v>0</v>
      </c>
      <c r="K427" s="127">
        <f t="shared" si="30"/>
        <v>0</v>
      </c>
      <c r="L427" s="127">
        <v>21</v>
      </c>
      <c r="M427" s="127">
        <f t="shared" si="31"/>
        <v>0</v>
      </c>
      <c r="N427" s="127">
        <v>4.0000000000000003E-5</v>
      </c>
      <c r="O427" s="127">
        <f t="shared" si="32"/>
        <v>0</v>
      </c>
      <c r="P427" s="127">
        <v>0</v>
      </c>
      <c r="Q427" s="127">
        <f t="shared" si="33"/>
        <v>0</v>
      </c>
      <c r="R427" s="127" t="s">
        <v>153</v>
      </c>
      <c r="S427" s="127" t="s">
        <v>120</v>
      </c>
      <c r="T427" s="127" t="s">
        <v>148</v>
      </c>
      <c r="U427" s="127">
        <v>0</v>
      </c>
      <c r="V427" s="127">
        <f t="shared" si="34"/>
        <v>0</v>
      </c>
      <c r="W427" s="127"/>
      <c r="X427" s="127" t="s">
        <v>149</v>
      </c>
      <c r="Y427" s="122"/>
      <c r="Z427" s="122"/>
      <c r="AA427" s="122"/>
      <c r="AB427" s="122"/>
      <c r="AC427" s="122"/>
      <c r="AD427" s="122"/>
      <c r="AE427" s="122"/>
      <c r="AF427" s="122"/>
      <c r="AG427" s="122" t="s">
        <v>150</v>
      </c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  <c r="BB427" s="122"/>
      <c r="BC427" s="122"/>
      <c r="BD427" s="122"/>
      <c r="BE427" s="122"/>
      <c r="BF427" s="122"/>
      <c r="BG427" s="122"/>
      <c r="BH427" s="122"/>
    </row>
    <row r="428" spans="1:60" outlineLevel="1" x14ac:dyDescent="0.2">
      <c r="A428" s="145">
        <v>150</v>
      </c>
      <c r="B428" s="146" t="s">
        <v>522</v>
      </c>
      <c r="C428" s="154" t="s">
        <v>523</v>
      </c>
      <c r="D428" s="147" t="s">
        <v>134</v>
      </c>
      <c r="E428" s="148">
        <v>7</v>
      </c>
      <c r="F428" s="149">
        <v>0</v>
      </c>
      <c r="G428" s="150">
        <f t="shared" si="28"/>
        <v>0</v>
      </c>
      <c r="H428" s="127">
        <v>841</v>
      </c>
      <c r="I428" s="127">
        <f t="shared" si="29"/>
        <v>5887</v>
      </c>
      <c r="J428" s="127">
        <v>0</v>
      </c>
      <c r="K428" s="127">
        <f t="shared" si="30"/>
        <v>0</v>
      </c>
      <c r="L428" s="127">
        <v>21</v>
      </c>
      <c r="M428" s="127">
        <f t="shared" si="31"/>
        <v>0</v>
      </c>
      <c r="N428" s="127">
        <v>1.6000000000000001E-3</v>
      </c>
      <c r="O428" s="127">
        <f t="shared" si="32"/>
        <v>0.01</v>
      </c>
      <c r="P428" s="127">
        <v>0</v>
      </c>
      <c r="Q428" s="127">
        <f t="shared" si="33"/>
        <v>0</v>
      </c>
      <c r="R428" s="127"/>
      <c r="S428" s="127" t="s">
        <v>147</v>
      </c>
      <c r="T428" s="127" t="s">
        <v>148</v>
      </c>
      <c r="U428" s="127">
        <v>0</v>
      </c>
      <c r="V428" s="127">
        <f t="shared" si="34"/>
        <v>0</v>
      </c>
      <c r="W428" s="127"/>
      <c r="X428" s="127" t="s">
        <v>149</v>
      </c>
      <c r="Y428" s="122"/>
      <c r="Z428" s="122"/>
      <c r="AA428" s="122"/>
      <c r="AB428" s="122"/>
      <c r="AC428" s="122"/>
      <c r="AD428" s="122"/>
      <c r="AE428" s="122"/>
      <c r="AF428" s="122"/>
      <c r="AG428" s="122" t="s">
        <v>150</v>
      </c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  <c r="BB428" s="122"/>
      <c r="BC428" s="122"/>
      <c r="BD428" s="122"/>
      <c r="BE428" s="122"/>
      <c r="BF428" s="122"/>
      <c r="BG428" s="122"/>
      <c r="BH428" s="122"/>
    </row>
    <row r="429" spans="1:60" outlineLevel="1" x14ac:dyDescent="0.2">
      <c r="A429" s="145">
        <v>151</v>
      </c>
      <c r="B429" s="146" t="s">
        <v>524</v>
      </c>
      <c r="C429" s="154" t="s">
        <v>525</v>
      </c>
      <c r="D429" s="147" t="s">
        <v>134</v>
      </c>
      <c r="E429" s="148">
        <v>1</v>
      </c>
      <c r="F429" s="149">
        <v>0</v>
      </c>
      <c r="G429" s="150">
        <f t="shared" si="28"/>
        <v>0</v>
      </c>
      <c r="H429" s="127">
        <v>978</v>
      </c>
      <c r="I429" s="127">
        <f t="shared" si="29"/>
        <v>978</v>
      </c>
      <c r="J429" s="127">
        <v>0</v>
      </c>
      <c r="K429" s="127">
        <f t="shared" si="30"/>
        <v>0</v>
      </c>
      <c r="L429" s="127">
        <v>21</v>
      </c>
      <c r="M429" s="127">
        <f t="shared" si="31"/>
        <v>0</v>
      </c>
      <c r="N429" s="127">
        <v>2.63E-2</v>
      </c>
      <c r="O429" s="127">
        <f t="shared" si="32"/>
        <v>0.03</v>
      </c>
      <c r="P429" s="127">
        <v>0</v>
      </c>
      <c r="Q429" s="127">
        <f t="shared" si="33"/>
        <v>0</v>
      </c>
      <c r="R429" s="127"/>
      <c r="S429" s="127" t="s">
        <v>147</v>
      </c>
      <c r="T429" s="127" t="s">
        <v>148</v>
      </c>
      <c r="U429" s="127">
        <v>0</v>
      </c>
      <c r="V429" s="127">
        <f t="shared" si="34"/>
        <v>0</v>
      </c>
      <c r="W429" s="127"/>
      <c r="X429" s="127" t="s">
        <v>149</v>
      </c>
      <c r="Y429" s="122"/>
      <c r="Z429" s="122"/>
      <c r="AA429" s="122"/>
      <c r="AB429" s="122"/>
      <c r="AC429" s="122"/>
      <c r="AD429" s="122"/>
      <c r="AE429" s="122"/>
      <c r="AF429" s="122"/>
      <c r="AG429" s="122" t="s">
        <v>150</v>
      </c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  <c r="BB429" s="122"/>
      <c r="BC429" s="122"/>
      <c r="BD429" s="122"/>
      <c r="BE429" s="122"/>
      <c r="BF429" s="122"/>
      <c r="BG429" s="122"/>
      <c r="BH429" s="122"/>
    </row>
    <row r="430" spans="1:60" outlineLevel="1" x14ac:dyDescent="0.2">
      <c r="A430" s="145">
        <v>152</v>
      </c>
      <c r="B430" s="146" t="s">
        <v>526</v>
      </c>
      <c r="C430" s="154" t="s">
        <v>527</v>
      </c>
      <c r="D430" s="147" t="s">
        <v>134</v>
      </c>
      <c r="E430" s="148">
        <v>2</v>
      </c>
      <c r="F430" s="149">
        <v>0</v>
      </c>
      <c r="G430" s="150">
        <f t="shared" si="28"/>
        <v>0</v>
      </c>
      <c r="H430" s="127">
        <v>187</v>
      </c>
      <c r="I430" s="127">
        <f t="shared" si="29"/>
        <v>374</v>
      </c>
      <c r="J430" s="127">
        <v>0</v>
      </c>
      <c r="K430" s="127">
        <f t="shared" si="30"/>
        <v>0</v>
      </c>
      <c r="L430" s="127">
        <v>21</v>
      </c>
      <c r="M430" s="127">
        <f t="shared" si="31"/>
        <v>0</v>
      </c>
      <c r="N430" s="127">
        <v>1.8000000000000001E-4</v>
      </c>
      <c r="O430" s="127">
        <f t="shared" si="32"/>
        <v>0</v>
      </c>
      <c r="P430" s="127">
        <v>0</v>
      </c>
      <c r="Q430" s="127">
        <f t="shared" si="33"/>
        <v>0</v>
      </c>
      <c r="R430" s="127" t="s">
        <v>153</v>
      </c>
      <c r="S430" s="127" t="s">
        <v>120</v>
      </c>
      <c r="T430" s="127" t="s">
        <v>148</v>
      </c>
      <c r="U430" s="127">
        <v>0</v>
      </c>
      <c r="V430" s="127">
        <f t="shared" si="34"/>
        <v>0</v>
      </c>
      <c r="W430" s="127"/>
      <c r="X430" s="127" t="s">
        <v>149</v>
      </c>
      <c r="Y430" s="122"/>
      <c r="Z430" s="122"/>
      <c r="AA430" s="122"/>
      <c r="AB430" s="122"/>
      <c r="AC430" s="122"/>
      <c r="AD430" s="122"/>
      <c r="AE430" s="122"/>
      <c r="AF430" s="122"/>
      <c r="AG430" s="122" t="s">
        <v>150</v>
      </c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  <c r="BB430" s="122"/>
      <c r="BC430" s="122"/>
      <c r="BD430" s="122"/>
      <c r="BE430" s="122"/>
      <c r="BF430" s="122"/>
      <c r="BG430" s="122"/>
      <c r="BH430" s="122"/>
    </row>
    <row r="431" spans="1:60" outlineLevel="1" x14ac:dyDescent="0.2">
      <c r="A431" s="145">
        <v>153</v>
      </c>
      <c r="B431" s="146" t="s">
        <v>528</v>
      </c>
      <c r="C431" s="154" t="s">
        <v>529</v>
      </c>
      <c r="D431" s="147" t="s">
        <v>134</v>
      </c>
      <c r="E431" s="148">
        <v>3</v>
      </c>
      <c r="F431" s="149">
        <v>0</v>
      </c>
      <c r="G431" s="150">
        <f t="shared" si="28"/>
        <v>0</v>
      </c>
      <c r="H431" s="127">
        <v>223</v>
      </c>
      <c r="I431" s="127">
        <f t="shared" si="29"/>
        <v>669</v>
      </c>
      <c r="J431" s="127">
        <v>0</v>
      </c>
      <c r="K431" s="127">
        <f t="shared" si="30"/>
        <v>0</v>
      </c>
      <c r="L431" s="127">
        <v>21</v>
      </c>
      <c r="M431" s="127">
        <f t="shared" si="31"/>
        <v>0</v>
      </c>
      <c r="N431" s="127">
        <v>1.8000000000000001E-4</v>
      </c>
      <c r="O431" s="127">
        <f t="shared" si="32"/>
        <v>0</v>
      </c>
      <c r="P431" s="127">
        <v>0</v>
      </c>
      <c r="Q431" s="127">
        <f t="shared" si="33"/>
        <v>0</v>
      </c>
      <c r="R431" s="127" t="s">
        <v>153</v>
      </c>
      <c r="S431" s="127" t="s">
        <v>120</v>
      </c>
      <c r="T431" s="127" t="s">
        <v>148</v>
      </c>
      <c r="U431" s="127">
        <v>0</v>
      </c>
      <c r="V431" s="127">
        <f t="shared" si="34"/>
        <v>0</v>
      </c>
      <c r="W431" s="127"/>
      <c r="X431" s="127" t="s">
        <v>149</v>
      </c>
      <c r="Y431" s="122"/>
      <c r="Z431" s="122"/>
      <c r="AA431" s="122"/>
      <c r="AB431" s="122"/>
      <c r="AC431" s="122"/>
      <c r="AD431" s="122"/>
      <c r="AE431" s="122"/>
      <c r="AF431" s="122"/>
      <c r="AG431" s="122" t="s">
        <v>150</v>
      </c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  <c r="BB431" s="122"/>
      <c r="BC431" s="122"/>
      <c r="BD431" s="122"/>
      <c r="BE431" s="122"/>
      <c r="BF431" s="122"/>
      <c r="BG431" s="122"/>
      <c r="BH431" s="122"/>
    </row>
    <row r="432" spans="1:60" outlineLevel="1" x14ac:dyDescent="0.2">
      <c r="A432" s="145">
        <v>154</v>
      </c>
      <c r="B432" s="146" t="s">
        <v>530</v>
      </c>
      <c r="C432" s="154" t="s">
        <v>531</v>
      </c>
      <c r="D432" s="147" t="s">
        <v>134</v>
      </c>
      <c r="E432" s="148">
        <v>4</v>
      </c>
      <c r="F432" s="149">
        <v>0</v>
      </c>
      <c r="G432" s="150">
        <f t="shared" si="28"/>
        <v>0</v>
      </c>
      <c r="H432" s="127">
        <v>162</v>
      </c>
      <c r="I432" s="127">
        <f t="shared" si="29"/>
        <v>648</v>
      </c>
      <c r="J432" s="127">
        <v>0</v>
      </c>
      <c r="K432" s="127">
        <f t="shared" si="30"/>
        <v>0</v>
      </c>
      <c r="L432" s="127">
        <v>21</v>
      </c>
      <c r="M432" s="127">
        <f t="shared" si="31"/>
        <v>0</v>
      </c>
      <c r="N432" s="127">
        <v>1.8000000000000001E-4</v>
      </c>
      <c r="O432" s="127">
        <f t="shared" si="32"/>
        <v>0</v>
      </c>
      <c r="P432" s="127">
        <v>0</v>
      </c>
      <c r="Q432" s="127">
        <f t="shared" si="33"/>
        <v>0</v>
      </c>
      <c r="R432" s="127" t="s">
        <v>153</v>
      </c>
      <c r="S432" s="127" t="s">
        <v>120</v>
      </c>
      <c r="T432" s="127" t="s">
        <v>148</v>
      </c>
      <c r="U432" s="127">
        <v>0</v>
      </c>
      <c r="V432" s="127">
        <f t="shared" si="34"/>
        <v>0</v>
      </c>
      <c r="W432" s="127"/>
      <c r="X432" s="127" t="s">
        <v>149</v>
      </c>
      <c r="Y432" s="122"/>
      <c r="Z432" s="122"/>
      <c r="AA432" s="122"/>
      <c r="AB432" s="122"/>
      <c r="AC432" s="122"/>
      <c r="AD432" s="122"/>
      <c r="AE432" s="122"/>
      <c r="AF432" s="122"/>
      <c r="AG432" s="122" t="s">
        <v>150</v>
      </c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  <c r="BB432" s="122"/>
      <c r="BC432" s="122"/>
      <c r="BD432" s="122"/>
      <c r="BE432" s="122"/>
      <c r="BF432" s="122"/>
      <c r="BG432" s="122"/>
      <c r="BH432" s="122"/>
    </row>
    <row r="433" spans="1:60" outlineLevel="1" x14ac:dyDescent="0.2">
      <c r="A433" s="145">
        <v>155</v>
      </c>
      <c r="B433" s="146" t="s">
        <v>532</v>
      </c>
      <c r="C433" s="154" t="s">
        <v>533</v>
      </c>
      <c r="D433" s="147" t="s">
        <v>134</v>
      </c>
      <c r="E433" s="148">
        <v>1</v>
      </c>
      <c r="F433" s="149">
        <v>0</v>
      </c>
      <c r="G433" s="150">
        <f t="shared" si="28"/>
        <v>0</v>
      </c>
      <c r="H433" s="127">
        <v>378</v>
      </c>
      <c r="I433" s="127">
        <f t="shared" si="29"/>
        <v>378</v>
      </c>
      <c r="J433" s="127">
        <v>0</v>
      </c>
      <c r="K433" s="127">
        <f t="shared" si="30"/>
        <v>0</v>
      </c>
      <c r="L433" s="127">
        <v>21</v>
      </c>
      <c r="M433" s="127">
        <f t="shared" si="31"/>
        <v>0</v>
      </c>
      <c r="N433" s="127">
        <v>4.0000000000000002E-4</v>
      </c>
      <c r="O433" s="127">
        <f t="shared" si="32"/>
        <v>0</v>
      </c>
      <c r="P433" s="127">
        <v>0</v>
      </c>
      <c r="Q433" s="127">
        <f t="shared" si="33"/>
        <v>0</v>
      </c>
      <c r="R433" s="127" t="s">
        <v>153</v>
      </c>
      <c r="S433" s="127" t="s">
        <v>120</v>
      </c>
      <c r="T433" s="127" t="s">
        <v>120</v>
      </c>
      <c r="U433" s="127">
        <v>0</v>
      </c>
      <c r="V433" s="127">
        <f t="shared" si="34"/>
        <v>0</v>
      </c>
      <c r="W433" s="127"/>
      <c r="X433" s="127" t="s">
        <v>149</v>
      </c>
      <c r="Y433" s="122"/>
      <c r="Z433" s="122"/>
      <c r="AA433" s="122"/>
      <c r="AB433" s="122"/>
      <c r="AC433" s="122"/>
      <c r="AD433" s="122"/>
      <c r="AE433" s="122"/>
      <c r="AF433" s="122"/>
      <c r="AG433" s="122" t="s">
        <v>150</v>
      </c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  <c r="BB433" s="122"/>
      <c r="BC433" s="122"/>
      <c r="BD433" s="122"/>
      <c r="BE433" s="122"/>
      <c r="BF433" s="122"/>
      <c r="BG433" s="122"/>
      <c r="BH433" s="122"/>
    </row>
    <row r="434" spans="1:60" outlineLevel="1" x14ac:dyDescent="0.2">
      <c r="A434" s="145">
        <v>156</v>
      </c>
      <c r="B434" s="146" t="s">
        <v>534</v>
      </c>
      <c r="C434" s="154" t="s">
        <v>535</v>
      </c>
      <c r="D434" s="147" t="s">
        <v>134</v>
      </c>
      <c r="E434" s="148">
        <v>1</v>
      </c>
      <c r="F434" s="149">
        <v>0</v>
      </c>
      <c r="G434" s="150">
        <f t="shared" si="28"/>
        <v>0</v>
      </c>
      <c r="H434" s="127">
        <v>943</v>
      </c>
      <c r="I434" s="127">
        <f t="shared" si="29"/>
        <v>943</v>
      </c>
      <c r="J434" s="127">
        <v>0</v>
      </c>
      <c r="K434" s="127">
        <f t="shared" si="30"/>
        <v>0</v>
      </c>
      <c r="L434" s="127">
        <v>21</v>
      </c>
      <c r="M434" s="127">
        <f t="shared" si="31"/>
        <v>0</v>
      </c>
      <c r="N434" s="127">
        <v>5.0000000000000001E-4</v>
      </c>
      <c r="O434" s="127">
        <f t="shared" si="32"/>
        <v>0</v>
      </c>
      <c r="P434" s="127">
        <v>0</v>
      </c>
      <c r="Q434" s="127">
        <f t="shared" si="33"/>
        <v>0</v>
      </c>
      <c r="R434" s="127" t="s">
        <v>153</v>
      </c>
      <c r="S434" s="127" t="s">
        <v>120</v>
      </c>
      <c r="T434" s="127" t="s">
        <v>148</v>
      </c>
      <c r="U434" s="127">
        <v>0</v>
      </c>
      <c r="V434" s="127">
        <f t="shared" si="34"/>
        <v>0</v>
      </c>
      <c r="W434" s="127"/>
      <c r="X434" s="127" t="s">
        <v>149</v>
      </c>
      <c r="Y434" s="122"/>
      <c r="Z434" s="122"/>
      <c r="AA434" s="122"/>
      <c r="AB434" s="122"/>
      <c r="AC434" s="122"/>
      <c r="AD434" s="122"/>
      <c r="AE434" s="122"/>
      <c r="AF434" s="122"/>
      <c r="AG434" s="122" t="s">
        <v>150</v>
      </c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  <c r="BB434" s="122"/>
      <c r="BC434" s="122"/>
      <c r="BD434" s="122"/>
      <c r="BE434" s="122"/>
      <c r="BF434" s="122"/>
      <c r="BG434" s="122"/>
      <c r="BH434" s="122"/>
    </row>
    <row r="435" spans="1:60" outlineLevel="1" x14ac:dyDescent="0.2">
      <c r="A435" s="145">
        <v>157</v>
      </c>
      <c r="B435" s="146" t="s">
        <v>536</v>
      </c>
      <c r="C435" s="154" t="s">
        <v>537</v>
      </c>
      <c r="D435" s="147" t="s">
        <v>538</v>
      </c>
      <c r="E435" s="148">
        <v>30</v>
      </c>
      <c r="F435" s="149">
        <v>0</v>
      </c>
      <c r="G435" s="150">
        <f t="shared" si="28"/>
        <v>0</v>
      </c>
      <c r="H435" s="127">
        <v>12</v>
      </c>
      <c r="I435" s="127">
        <f t="shared" si="29"/>
        <v>360</v>
      </c>
      <c r="J435" s="127">
        <v>0</v>
      </c>
      <c r="K435" s="127">
        <f t="shared" si="30"/>
        <v>0</v>
      </c>
      <c r="L435" s="127">
        <v>21</v>
      </c>
      <c r="M435" s="127">
        <f t="shared" si="31"/>
        <v>0</v>
      </c>
      <c r="N435" s="127">
        <v>1</v>
      </c>
      <c r="O435" s="127">
        <f t="shared" si="32"/>
        <v>30</v>
      </c>
      <c r="P435" s="127">
        <v>0</v>
      </c>
      <c r="Q435" s="127">
        <f t="shared" si="33"/>
        <v>0</v>
      </c>
      <c r="R435" s="127" t="s">
        <v>153</v>
      </c>
      <c r="S435" s="127" t="s">
        <v>120</v>
      </c>
      <c r="T435" s="127" t="s">
        <v>148</v>
      </c>
      <c r="U435" s="127">
        <v>0</v>
      </c>
      <c r="V435" s="127">
        <f t="shared" si="34"/>
        <v>0</v>
      </c>
      <c r="W435" s="127"/>
      <c r="X435" s="127" t="s">
        <v>149</v>
      </c>
      <c r="Y435" s="122"/>
      <c r="Z435" s="122"/>
      <c r="AA435" s="122"/>
      <c r="AB435" s="122"/>
      <c r="AC435" s="122"/>
      <c r="AD435" s="122"/>
      <c r="AE435" s="122"/>
      <c r="AF435" s="122"/>
      <c r="AG435" s="122" t="s">
        <v>150</v>
      </c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  <c r="BB435" s="122"/>
      <c r="BC435" s="122"/>
      <c r="BD435" s="122"/>
      <c r="BE435" s="122"/>
      <c r="BF435" s="122"/>
      <c r="BG435" s="122"/>
      <c r="BH435" s="122"/>
    </row>
    <row r="436" spans="1:60" x14ac:dyDescent="0.2">
      <c r="A436" s="133" t="s">
        <v>115</v>
      </c>
      <c r="B436" s="134" t="s">
        <v>87</v>
      </c>
      <c r="C436" s="151" t="s">
        <v>88</v>
      </c>
      <c r="D436" s="135"/>
      <c r="E436" s="136"/>
      <c r="F436" s="137"/>
      <c r="G436" s="138">
        <f>SUMIF(AG437:AG444,"&lt;&gt;NOR",G437:G444)</f>
        <v>0</v>
      </c>
      <c r="H436" s="132"/>
      <c r="I436" s="132">
        <f>SUM(I437:I444)</f>
        <v>0</v>
      </c>
      <c r="J436" s="132"/>
      <c r="K436" s="132">
        <f>SUM(K437:K444)</f>
        <v>19229.73</v>
      </c>
      <c r="L436" s="132"/>
      <c r="M436" s="132">
        <f>SUM(M437:M444)</f>
        <v>0</v>
      </c>
      <c r="N436" s="132"/>
      <c r="O436" s="132">
        <f>SUM(O437:O444)</f>
        <v>0</v>
      </c>
      <c r="P436" s="132"/>
      <c r="Q436" s="132">
        <f>SUM(Q437:Q444)</f>
        <v>0</v>
      </c>
      <c r="R436" s="132"/>
      <c r="S436" s="132"/>
      <c r="T436" s="132"/>
      <c r="U436" s="132"/>
      <c r="V436" s="132">
        <f>SUM(V437:V444)</f>
        <v>42.169999999999995</v>
      </c>
      <c r="W436" s="132"/>
      <c r="X436" s="132"/>
      <c r="AG436" t="s">
        <v>116</v>
      </c>
    </row>
    <row r="437" spans="1:60" outlineLevel="1" x14ac:dyDescent="0.2">
      <c r="A437" s="145">
        <v>158</v>
      </c>
      <c r="B437" s="146" t="s">
        <v>539</v>
      </c>
      <c r="C437" s="154" t="s">
        <v>540</v>
      </c>
      <c r="D437" s="147" t="s">
        <v>119</v>
      </c>
      <c r="E437" s="148">
        <v>6.3068999999999997</v>
      </c>
      <c r="F437" s="149">
        <v>0</v>
      </c>
      <c r="G437" s="150">
        <f t="shared" ref="G437:G444" si="35">ROUND(E437*F437,2)</f>
        <v>0</v>
      </c>
      <c r="H437" s="127">
        <v>0</v>
      </c>
      <c r="I437" s="127">
        <f t="shared" ref="I437:I444" si="36">ROUND(E437*H437,2)</f>
        <v>0</v>
      </c>
      <c r="J437" s="127">
        <v>164</v>
      </c>
      <c r="K437" s="127">
        <f t="shared" ref="K437:K444" si="37">ROUND(E437*J437,2)</f>
        <v>1034.33</v>
      </c>
      <c r="L437" s="127">
        <v>21</v>
      </c>
      <c r="M437" s="127">
        <f t="shared" ref="M437:M444" si="38">G437*(1+L437/100)</f>
        <v>0</v>
      </c>
      <c r="N437" s="127">
        <v>0</v>
      </c>
      <c r="O437" s="127">
        <f t="shared" ref="O437:O444" si="39">ROUND(E437*N437,2)</f>
        <v>0</v>
      </c>
      <c r="P437" s="127">
        <v>0</v>
      </c>
      <c r="Q437" s="127">
        <f t="shared" ref="Q437:Q444" si="40">ROUND(E437*P437,2)</f>
        <v>0</v>
      </c>
      <c r="R437" s="127"/>
      <c r="S437" s="127" t="s">
        <v>120</v>
      </c>
      <c r="T437" s="127" t="s">
        <v>156</v>
      </c>
      <c r="U437" s="127">
        <v>0.27700000000000002</v>
      </c>
      <c r="V437" s="127">
        <f t="shared" ref="V437:V444" si="41">ROUND(E437*U437,2)</f>
        <v>1.75</v>
      </c>
      <c r="W437" s="127"/>
      <c r="X437" s="127" t="s">
        <v>541</v>
      </c>
      <c r="Y437" s="122"/>
      <c r="Z437" s="122"/>
      <c r="AA437" s="122"/>
      <c r="AB437" s="122"/>
      <c r="AC437" s="122"/>
      <c r="AD437" s="122"/>
      <c r="AE437" s="122"/>
      <c r="AF437" s="122"/>
      <c r="AG437" s="122" t="s">
        <v>542</v>
      </c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  <c r="BB437" s="122"/>
      <c r="BC437" s="122"/>
      <c r="BD437" s="122"/>
      <c r="BE437" s="122"/>
      <c r="BF437" s="122"/>
      <c r="BG437" s="122"/>
      <c r="BH437" s="122"/>
    </row>
    <row r="438" spans="1:60" outlineLevel="1" x14ac:dyDescent="0.2">
      <c r="A438" s="145">
        <v>159</v>
      </c>
      <c r="B438" s="146" t="s">
        <v>543</v>
      </c>
      <c r="C438" s="154" t="s">
        <v>544</v>
      </c>
      <c r="D438" s="147" t="s">
        <v>119</v>
      </c>
      <c r="E438" s="148">
        <v>6.3068999999999997</v>
      </c>
      <c r="F438" s="149">
        <v>0</v>
      </c>
      <c r="G438" s="150">
        <f t="shared" si="35"/>
        <v>0</v>
      </c>
      <c r="H438" s="127">
        <v>0</v>
      </c>
      <c r="I438" s="127">
        <f t="shared" si="36"/>
        <v>0</v>
      </c>
      <c r="J438" s="127">
        <v>706</v>
      </c>
      <c r="K438" s="127">
        <f t="shared" si="37"/>
        <v>4452.67</v>
      </c>
      <c r="L438" s="127">
        <v>21</v>
      </c>
      <c r="M438" s="127">
        <f t="shared" si="38"/>
        <v>0</v>
      </c>
      <c r="N438" s="127">
        <v>0</v>
      </c>
      <c r="O438" s="127">
        <f t="shared" si="39"/>
        <v>0</v>
      </c>
      <c r="P438" s="127">
        <v>0</v>
      </c>
      <c r="Q438" s="127">
        <f t="shared" si="40"/>
        <v>0</v>
      </c>
      <c r="R438" s="127"/>
      <c r="S438" s="127" t="s">
        <v>120</v>
      </c>
      <c r="T438" s="127" t="s">
        <v>120</v>
      </c>
      <c r="U438" s="127">
        <v>2.0089999999999999</v>
      </c>
      <c r="V438" s="127">
        <f t="shared" si="41"/>
        <v>12.67</v>
      </c>
      <c r="W438" s="127"/>
      <c r="X438" s="127" t="s">
        <v>541</v>
      </c>
      <c r="Y438" s="122"/>
      <c r="Z438" s="122"/>
      <c r="AA438" s="122"/>
      <c r="AB438" s="122"/>
      <c r="AC438" s="122"/>
      <c r="AD438" s="122"/>
      <c r="AE438" s="122"/>
      <c r="AF438" s="122"/>
      <c r="AG438" s="122" t="s">
        <v>542</v>
      </c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  <c r="BA438" s="122"/>
      <c r="BB438" s="122"/>
      <c r="BC438" s="122"/>
      <c r="BD438" s="122"/>
      <c r="BE438" s="122"/>
      <c r="BF438" s="122"/>
      <c r="BG438" s="122"/>
      <c r="BH438" s="122"/>
    </row>
    <row r="439" spans="1:60" outlineLevel="1" x14ac:dyDescent="0.2">
      <c r="A439" s="145">
        <v>160</v>
      </c>
      <c r="B439" s="146" t="s">
        <v>545</v>
      </c>
      <c r="C439" s="154" t="s">
        <v>546</v>
      </c>
      <c r="D439" s="147" t="s">
        <v>119</v>
      </c>
      <c r="E439" s="148">
        <v>12.613810000000001</v>
      </c>
      <c r="F439" s="149">
        <v>0</v>
      </c>
      <c r="G439" s="150">
        <f t="shared" si="35"/>
        <v>0</v>
      </c>
      <c r="H439" s="127">
        <v>0</v>
      </c>
      <c r="I439" s="127">
        <f t="shared" si="36"/>
        <v>0</v>
      </c>
      <c r="J439" s="127">
        <v>337</v>
      </c>
      <c r="K439" s="127">
        <f t="shared" si="37"/>
        <v>4250.8500000000004</v>
      </c>
      <c r="L439" s="127">
        <v>21</v>
      </c>
      <c r="M439" s="127">
        <f t="shared" si="38"/>
        <v>0</v>
      </c>
      <c r="N439" s="127">
        <v>0</v>
      </c>
      <c r="O439" s="127">
        <f t="shared" si="39"/>
        <v>0</v>
      </c>
      <c r="P439" s="127">
        <v>0</v>
      </c>
      <c r="Q439" s="127">
        <f t="shared" si="40"/>
        <v>0</v>
      </c>
      <c r="R439" s="127"/>
      <c r="S439" s="127" t="s">
        <v>120</v>
      </c>
      <c r="T439" s="127" t="s">
        <v>120</v>
      </c>
      <c r="U439" s="127">
        <v>0.95899999999999996</v>
      </c>
      <c r="V439" s="127">
        <f t="shared" si="41"/>
        <v>12.1</v>
      </c>
      <c r="W439" s="127"/>
      <c r="X439" s="127" t="s">
        <v>541</v>
      </c>
      <c r="Y439" s="122"/>
      <c r="Z439" s="122"/>
      <c r="AA439" s="122"/>
      <c r="AB439" s="122"/>
      <c r="AC439" s="122"/>
      <c r="AD439" s="122"/>
      <c r="AE439" s="122"/>
      <c r="AF439" s="122"/>
      <c r="AG439" s="122" t="s">
        <v>542</v>
      </c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  <c r="BA439" s="122"/>
      <c r="BB439" s="122"/>
      <c r="BC439" s="122"/>
      <c r="BD439" s="122"/>
      <c r="BE439" s="122"/>
      <c r="BF439" s="122"/>
      <c r="BG439" s="122"/>
      <c r="BH439" s="122"/>
    </row>
    <row r="440" spans="1:60" outlineLevel="1" x14ac:dyDescent="0.2">
      <c r="A440" s="145">
        <v>161</v>
      </c>
      <c r="B440" s="146" t="s">
        <v>547</v>
      </c>
      <c r="C440" s="154" t="s">
        <v>548</v>
      </c>
      <c r="D440" s="147" t="s">
        <v>119</v>
      </c>
      <c r="E440" s="148">
        <v>6.3068999999999997</v>
      </c>
      <c r="F440" s="149">
        <v>0</v>
      </c>
      <c r="G440" s="150">
        <f t="shared" si="35"/>
        <v>0</v>
      </c>
      <c r="H440" s="127">
        <v>0</v>
      </c>
      <c r="I440" s="127">
        <f t="shared" si="36"/>
        <v>0</v>
      </c>
      <c r="J440" s="127">
        <v>225</v>
      </c>
      <c r="K440" s="127">
        <f t="shared" si="37"/>
        <v>1419.05</v>
      </c>
      <c r="L440" s="127">
        <v>21</v>
      </c>
      <c r="M440" s="127">
        <f t="shared" si="38"/>
        <v>0</v>
      </c>
      <c r="N440" s="127">
        <v>0</v>
      </c>
      <c r="O440" s="127">
        <f t="shared" si="39"/>
        <v>0</v>
      </c>
      <c r="P440" s="127">
        <v>0</v>
      </c>
      <c r="Q440" s="127">
        <f t="shared" si="40"/>
        <v>0</v>
      </c>
      <c r="R440" s="127"/>
      <c r="S440" s="127" t="s">
        <v>120</v>
      </c>
      <c r="T440" s="127" t="s">
        <v>156</v>
      </c>
      <c r="U440" s="127">
        <v>0.49</v>
      </c>
      <c r="V440" s="127">
        <f t="shared" si="41"/>
        <v>3.09</v>
      </c>
      <c r="W440" s="127"/>
      <c r="X440" s="127" t="s">
        <v>541</v>
      </c>
      <c r="Y440" s="122"/>
      <c r="Z440" s="122"/>
      <c r="AA440" s="122"/>
      <c r="AB440" s="122"/>
      <c r="AC440" s="122"/>
      <c r="AD440" s="122"/>
      <c r="AE440" s="122"/>
      <c r="AF440" s="122"/>
      <c r="AG440" s="122" t="s">
        <v>542</v>
      </c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  <c r="BA440" s="122"/>
      <c r="BB440" s="122"/>
      <c r="BC440" s="122"/>
      <c r="BD440" s="122"/>
      <c r="BE440" s="122"/>
      <c r="BF440" s="122"/>
      <c r="BG440" s="122"/>
      <c r="BH440" s="122"/>
    </row>
    <row r="441" spans="1:60" outlineLevel="1" x14ac:dyDescent="0.2">
      <c r="A441" s="145">
        <v>162</v>
      </c>
      <c r="B441" s="146" t="s">
        <v>549</v>
      </c>
      <c r="C441" s="154" t="s">
        <v>550</v>
      </c>
      <c r="D441" s="147" t="s">
        <v>119</v>
      </c>
      <c r="E441" s="148">
        <v>126.13807</v>
      </c>
      <c r="F441" s="149">
        <v>0</v>
      </c>
      <c r="G441" s="150">
        <f t="shared" si="35"/>
        <v>0</v>
      </c>
      <c r="H441" s="127">
        <v>0</v>
      </c>
      <c r="I441" s="127">
        <f t="shared" si="36"/>
        <v>0</v>
      </c>
      <c r="J441" s="127">
        <v>15.7</v>
      </c>
      <c r="K441" s="127">
        <f t="shared" si="37"/>
        <v>1980.37</v>
      </c>
      <c r="L441" s="127">
        <v>21</v>
      </c>
      <c r="M441" s="127">
        <f t="shared" si="38"/>
        <v>0</v>
      </c>
      <c r="N441" s="127">
        <v>0</v>
      </c>
      <c r="O441" s="127">
        <f t="shared" si="39"/>
        <v>0</v>
      </c>
      <c r="P441" s="127">
        <v>0</v>
      </c>
      <c r="Q441" s="127">
        <f t="shared" si="40"/>
        <v>0</v>
      </c>
      <c r="R441" s="127"/>
      <c r="S441" s="127" t="s">
        <v>120</v>
      </c>
      <c r="T441" s="127" t="s">
        <v>156</v>
      </c>
      <c r="U441" s="127">
        <v>0</v>
      </c>
      <c r="V441" s="127">
        <f t="shared" si="41"/>
        <v>0</v>
      </c>
      <c r="W441" s="127"/>
      <c r="X441" s="127" t="s">
        <v>541</v>
      </c>
      <c r="Y441" s="122"/>
      <c r="Z441" s="122"/>
      <c r="AA441" s="122"/>
      <c r="AB441" s="122"/>
      <c r="AC441" s="122"/>
      <c r="AD441" s="122"/>
      <c r="AE441" s="122"/>
      <c r="AF441" s="122"/>
      <c r="AG441" s="122" t="s">
        <v>542</v>
      </c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  <c r="BA441" s="122"/>
      <c r="BB441" s="122"/>
      <c r="BC441" s="122"/>
      <c r="BD441" s="122"/>
      <c r="BE441" s="122"/>
      <c r="BF441" s="122"/>
      <c r="BG441" s="122"/>
      <c r="BH441" s="122"/>
    </row>
    <row r="442" spans="1:60" outlineLevel="1" x14ac:dyDescent="0.2">
      <c r="A442" s="145">
        <v>163</v>
      </c>
      <c r="B442" s="146" t="s">
        <v>551</v>
      </c>
      <c r="C442" s="154" t="s">
        <v>552</v>
      </c>
      <c r="D442" s="147" t="s">
        <v>119</v>
      </c>
      <c r="E442" s="148">
        <v>6.3068999999999997</v>
      </c>
      <c r="F442" s="149">
        <v>0</v>
      </c>
      <c r="G442" s="150">
        <f t="shared" si="35"/>
        <v>0</v>
      </c>
      <c r="H442" s="127">
        <v>0</v>
      </c>
      <c r="I442" s="127">
        <f t="shared" si="36"/>
        <v>0</v>
      </c>
      <c r="J442" s="127">
        <v>315</v>
      </c>
      <c r="K442" s="127">
        <f t="shared" si="37"/>
        <v>1986.67</v>
      </c>
      <c r="L442" s="127">
        <v>21</v>
      </c>
      <c r="M442" s="127">
        <f t="shared" si="38"/>
        <v>0</v>
      </c>
      <c r="N442" s="127">
        <v>0</v>
      </c>
      <c r="O442" s="127">
        <f t="shared" si="39"/>
        <v>0</v>
      </c>
      <c r="P442" s="127">
        <v>0</v>
      </c>
      <c r="Q442" s="127">
        <f t="shared" si="40"/>
        <v>0</v>
      </c>
      <c r="R442" s="127"/>
      <c r="S442" s="127" t="s">
        <v>120</v>
      </c>
      <c r="T442" s="127" t="s">
        <v>156</v>
      </c>
      <c r="U442" s="127">
        <v>0.94199999999999995</v>
      </c>
      <c r="V442" s="127">
        <f t="shared" si="41"/>
        <v>5.94</v>
      </c>
      <c r="W442" s="127"/>
      <c r="X442" s="127" t="s">
        <v>541</v>
      </c>
      <c r="Y442" s="122"/>
      <c r="Z442" s="122"/>
      <c r="AA442" s="122"/>
      <c r="AB442" s="122"/>
      <c r="AC442" s="122"/>
      <c r="AD442" s="122"/>
      <c r="AE442" s="122"/>
      <c r="AF442" s="122"/>
      <c r="AG442" s="122" t="s">
        <v>542</v>
      </c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  <c r="BA442" s="122"/>
      <c r="BB442" s="122"/>
      <c r="BC442" s="122"/>
      <c r="BD442" s="122"/>
      <c r="BE442" s="122"/>
      <c r="BF442" s="122"/>
      <c r="BG442" s="122"/>
      <c r="BH442" s="122"/>
    </row>
    <row r="443" spans="1:60" outlineLevel="1" x14ac:dyDescent="0.2">
      <c r="A443" s="145">
        <v>164</v>
      </c>
      <c r="B443" s="146" t="s">
        <v>553</v>
      </c>
      <c r="C443" s="154" t="s">
        <v>554</v>
      </c>
      <c r="D443" s="147" t="s">
        <v>119</v>
      </c>
      <c r="E443" s="148">
        <v>63.069029999999998</v>
      </c>
      <c r="F443" s="149">
        <v>0</v>
      </c>
      <c r="G443" s="150">
        <f t="shared" si="35"/>
        <v>0</v>
      </c>
      <c r="H443" s="127">
        <v>0</v>
      </c>
      <c r="I443" s="127">
        <f t="shared" si="36"/>
        <v>0</v>
      </c>
      <c r="J443" s="127">
        <v>35.1</v>
      </c>
      <c r="K443" s="127">
        <f t="shared" si="37"/>
        <v>2213.7199999999998</v>
      </c>
      <c r="L443" s="127">
        <v>21</v>
      </c>
      <c r="M443" s="127">
        <f t="shared" si="38"/>
        <v>0</v>
      </c>
      <c r="N443" s="127">
        <v>0</v>
      </c>
      <c r="O443" s="127">
        <f t="shared" si="39"/>
        <v>0</v>
      </c>
      <c r="P443" s="127">
        <v>0</v>
      </c>
      <c r="Q443" s="127">
        <f t="shared" si="40"/>
        <v>0</v>
      </c>
      <c r="R443" s="127"/>
      <c r="S443" s="127" t="s">
        <v>120</v>
      </c>
      <c r="T443" s="127" t="s">
        <v>156</v>
      </c>
      <c r="U443" s="127">
        <v>0.105</v>
      </c>
      <c r="V443" s="127">
        <f t="shared" si="41"/>
        <v>6.62</v>
      </c>
      <c r="W443" s="127"/>
      <c r="X443" s="127" t="s">
        <v>541</v>
      </c>
      <c r="Y443" s="122"/>
      <c r="Z443" s="122"/>
      <c r="AA443" s="122"/>
      <c r="AB443" s="122"/>
      <c r="AC443" s="122"/>
      <c r="AD443" s="122"/>
      <c r="AE443" s="122"/>
      <c r="AF443" s="122"/>
      <c r="AG443" s="122" t="s">
        <v>542</v>
      </c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  <c r="BA443" s="122"/>
      <c r="BB443" s="122"/>
      <c r="BC443" s="122"/>
      <c r="BD443" s="122"/>
      <c r="BE443" s="122"/>
      <c r="BF443" s="122"/>
      <c r="BG443" s="122"/>
      <c r="BH443" s="122"/>
    </row>
    <row r="444" spans="1:60" outlineLevel="1" x14ac:dyDescent="0.2">
      <c r="A444" s="145">
        <v>165</v>
      </c>
      <c r="B444" s="146" t="s">
        <v>555</v>
      </c>
      <c r="C444" s="154" t="s">
        <v>556</v>
      </c>
      <c r="D444" s="147" t="s">
        <v>119</v>
      </c>
      <c r="E444" s="148">
        <v>6.3068999999999997</v>
      </c>
      <c r="F444" s="149">
        <v>0</v>
      </c>
      <c r="G444" s="150">
        <f t="shared" si="35"/>
        <v>0</v>
      </c>
      <c r="H444" s="127">
        <v>0</v>
      </c>
      <c r="I444" s="127">
        <f t="shared" si="36"/>
        <v>0</v>
      </c>
      <c r="J444" s="127">
        <v>300</v>
      </c>
      <c r="K444" s="127">
        <f t="shared" si="37"/>
        <v>1892.07</v>
      </c>
      <c r="L444" s="127">
        <v>21</v>
      </c>
      <c r="M444" s="127">
        <f t="shared" si="38"/>
        <v>0</v>
      </c>
      <c r="N444" s="127">
        <v>0</v>
      </c>
      <c r="O444" s="127">
        <f t="shared" si="39"/>
        <v>0</v>
      </c>
      <c r="P444" s="127">
        <v>0</v>
      </c>
      <c r="Q444" s="127">
        <f t="shared" si="40"/>
        <v>0</v>
      </c>
      <c r="R444" s="127"/>
      <c r="S444" s="127" t="s">
        <v>557</v>
      </c>
      <c r="T444" s="127" t="s">
        <v>557</v>
      </c>
      <c r="U444" s="127">
        <v>0</v>
      </c>
      <c r="V444" s="127">
        <f t="shared" si="41"/>
        <v>0</v>
      </c>
      <c r="W444" s="127"/>
      <c r="X444" s="127" t="s">
        <v>541</v>
      </c>
      <c r="Y444" s="122"/>
      <c r="Z444" s="122"/>
      <c r="AA444" s="122"/>
      <c r="AB444" s="122"/>
      <c r="AC444" s="122"/>
      <c r="AD444" s="122"/>
      <c r="AE444" s="122"/>
      <c r="AF444" s="122"/>
      <c r="AG444" s="122" t="s">
        <v>542</v>
      </c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2"/>
      <c r="BA444" s="122"/>
      <c r="BB444" s="122"/>
      <c r="BC444" s="122"/>
      <c r="BD444" s="122"/>
      <c r="BE444" s="122"/>
      <c r="BF444" s="122"/>
      <c r="BG444" s="122"/>
      <c r="BH444" s="122"/>
    </row>
    <row r="445" spans="1:60" x14ac:dyDescent="0.2">
      <c r="A445" s="133" t="s">
        <v>115</v>
      </c>
      <c r="B445" s="134" t="s">
        <v>89</v>
      </c>
      <c r="C445" s="151" t="s">
        <v>26</v>
      </c>
      <c r="D445" s="135"/>
      <c r="E445" s="136"/>
      <c r="F445" s="137"/>
      <c r="G445" s="138">
        <f>SUMIF(AG446:AG453,"&lt;&gt;NOR",G446:G453)</f>
        <v>0</v>
      </c>
      <c r="H445" s="132"/>
      <c r="I445" s="132">
        <f>SUM(I446:I453)</f>
        <v>0</v>
      </c>
      <c r="J445" s="132"/>
      <c r="K445" s="132">
        <f>SUM(K446:K453)</f>
        <v>17000</v>
      </c>
      <c r="L445" s="132"/>
      <c r="M445" s="132">
        <f>SUM(M446:M453)</f>
        <v>0</v>
      </c>
      <c r="N445" s="132"/>
      <c r="O445" s="132">
        <f>SUM(O446:O453)</f>
        <v>0</v>
      </c>
      <c r="P445" s="132"/>
      <c r="Q445" s="132">
        <f>SUM(Q446:Q453)</f>
        <v>0</v>
      </c>
      <c r="R445" s="132"/>
      <c r="S445" s="132"/>
      <c r="T445" s="132"/>
      <c r="U445" s="132"/>
      <c r="V445" s="132">
        <f>SUM(V446:V453)</f>
        <v>0</v>
      </c>
      <c r="W445" s="132"/>
      <c r="X445" s="132"/>
      <c r="AG445" t="s">
        <v>116</v>
      </c>
    </row>
    <row r="446" spans="1:60" outlineLevel="1" x14ac:dyDescent="0.2">
      <c r="A446" s="145">
        <v>166</v>
      </c>
      <c r="B446" s="146" t="s">
        <v>558</v>
      </c>
      <c r="C446" s="154" t="s">
        <v>559</v>
      </c>
      <c r="D446" s="147" t="s">
        <v>560</v>
      </c>
      <c r="E446" s="148">
        <v>1</v>
      </c>
      <c r="F446" s="149">
        <v>0</v>
      </c>
      <c r="G446" s="150">
        <f t="shared" ref="G446:G453" si="42">ROUND(E446*F446,2)</f>
        <v>0</v>
      </c>
      <c r="H446" s="127">
        <v>0</v>
      </c>
      <c r="I446" s="127">
        <f t="shared" ref="I446:I453" si="43">ROUND(E446*H446,2)</f>
        <v>0</v>
      </c>
      <c r="J446" s="127">
        <v>3000</v>
      </c>
      <c r="K446" s="127">
        <f t="shared" ref="K446:K453" si="44">ROUND(E446*J446,2)</f>
        <v>3000</v>
      </c>
      <c r="L446" s="127">
        <v>21</v>
      </c>
      <c r="M446" s="127">
        <f t="shared" ref="M446:M453" si="45">G446*(1+L446/100)</f>
        <v>0</v>
      </c>
      <c r="N446" s="127">
        <v>0</v>
      </c>
      <c r="O446" s="127">
        <f t="shared" ref="O446:O453" si="46">ROUND(E446*N446,2)</f>
        <v>0</v>
      </c>
      <c r="P446" s="127">
        <v>0</v>
      </c>
      <c r="Q446" s="127">
        <f t="shared" ref="Q446:Q453" si="47">ROUND(E446*P446,2)</f>
        <v>0</v>
      </c>
      <c r="R446" s="127"/>
      <c r="S446" s="127" t="s">
        <v>120</v>
      </c>
      <c r="T446" s="127" t="s">
        <v>148</v>
      </c>
      <c r="U446" s="127">
        <v>0</v>
      </c>
      <c r="V446" s="127">
        <f t="shared" ref="V446:V453" si="48">ROUND(E446*U446,2)</f>
        <v>0</v>
      </c>
      <c r="W446" s="127"/>
      <c r="X446" s="127" t="s">
        <v>561</v>
      </c>
      <c r="Y446" s="122"/>
      <c r="Z446" s="122"/>
      <c r="AA446" s="122"/>
      <c r="AB446" s="122"/>
      <c r="AC446" s="122"/>
      <c r="AD446" s="122"/>
      <c r="AE446" s="122"/>
      <c r="AF446" s="122"/>
      <c r="AG446" s="122" t="s">
        <v>562</v>
      </c>
      <c r="AH446" s="122"/>
      <c r="AI446" s="122"/>
      <c r="AJ446" s="122"/>
      <c r="AK446" s="122"/>
      <c r="AL446" s="122"/>
      <c r="AM446" s="122"/>
      <c r="AN446" s="122"/>
      <c r="AO446" s="122"/>
      <c r="AP446" s="122"/>
      <c r="AQ446" s="122"/>
      <c r="AR446" s="122"/>
      <c r="AS446" s="122"/>
      <c r="AT446" s="122"/>
      <c r="AU446" s="122"/>
      <c r="AV446" s="122"/>
      <c r="AW446" s="122"/>
      <c r="AX446" s="122"/>
      <c r="AY446" s="122"/>
      <c r="AZ446" s="122"/>
      <c r="BA446" s="122"/>
      <c r="BB446" s="122"/>
      <c r="BC446" s="122"/>
      <c r="BD446" s="122"/>
      <c r="BE446" s="122"/>
      <c r="BF446" s="122"/>
      <c r="BG446" s="122"/>
      <c r="BH446" s="122"/>
    </row>
    <row r="447" spans="1:60" outlineLevel="1" x14ac:dyDescent="0.2">
      <c r="A447" s="145">
        <v>167</v>
      </c>
      <c r="B447" s="146" t="s">
        <v>563</v>
      </c>
      <c r="C447" s="154" t="s">
        <v>564</v>
      </c>
      <c r="D447" s="147" t="s">
        <v>560</v>
      </c>
      <c r="E447" s="148">
        <v>1</v>
      </c>
      <c r="F447" s="149">
        <v>0</v>
      </c>
      <c r="G447" s="150">
        <f t="shared" si="42"/>
        <v>0</v>
      </c>
      <c r="H447" s="127">
        <v>0</v>
      </c>
      <c r="I447" s="127">
        <f t="shared" si="43"/>
        <v>0</v>
      </c>
      <c r="J447" s="127">
        <v>1500</v>
      </c>
      <c r="K447" s="127">
        <f t="shared" si="44"/>
        <v>1500</v>
      </c>
      <c r="L447" s="127">
        <v>21</v>
      </c>
      <c r="M447" s="127">
        <f t="shared" si="45"/>
        <v>0</v>
      </c>
      <c r="N447" s="127">
        <v>0</v>
      </c>
      <c r="O447" s="127">
        <f t="shared" si="46"/>
        <v>0</v>
      </c>
      <c r="P447" s="127">
        <v>0</v>
      </c>
      <c r="Q447" s="127">
        <f t="shared" si="47"/>
        <v>0</v>
      </c>
      <c r="R447" s="127"/>
      <c r="S447" s="127" t="s">
        <v>120</v>
      </c>
      <c r="T447" s="127" t="s">
        <v>148</v>
      </c>
      <c r="U447" s="127">
        <v>0</v>
      </c>
      <c r="V447" s="127">
        <f t="shared" si="48"/>
        <v>0</v>
      </c>
      <c r="W447" s="127"/>
      <c r="X447" s="127" t="s">
        <v>561</v>
      </c>
      <c r="Y447" s="122"/>
      <c r="Z447" s="122"/>
      <c r="AA447" s="122"/>
      <c r="AB447" s="122"/>
      <c r="AC447" s="122"/>
      <c r="AD447" s="122"/>
      <c r="AE447" s="122"/>
      <c r="AF447" s="122"/>
      <c r="AG447" s="122" t="s">
        <v>562</v>
      </c>
      <c r="AH447" s="122"/>
      <c r="AI447" s="122"/>
      <c r="AJ447" s="122"/>
      <c r="AK447" s="122"/>
      <c r="AL447" s="122"/>
      <c r="AM447" s="122"/>
      <c r="AN447" s="122"/>
      <c r="AO447" s="122"/>
      <c r="AP447" s="122"/>
      <c r="AQ447" s="122"/>
      <c r="AR447" s="122"/>
      <c r="AS447" s="122"/>
      <c r="AT447" s="122"/>
      <c r="AU447" s="122"/>
      <c r="AV447" s="122"/>
      <c r="AW447" s="122"/>
      <c r="AX447" s="122"/>
      <c r="AY447" s="122"/>
      <c r="AZ447" s="122"/>
      <c r="BA447" s="122"/>
      <c r="BB447" s="122"/>
      <c r="BC447" s="122"/>
      <c r="BD447" s="122"/>
      <c r="BE447" s="122"/>
      <c r="BF447" s="122"/>
      <c r="BG447" s="122"/>
      <c r="BH447" s="122"/>
    </row>
    <row r="448" spans="1:60" outlineLevel="1" x14ac:dyDescent="0.2">
      <c r="A448" s="145">
        <v>168</v>
      </c>
      <c r="B448" s="146" t="s">
        <v>565</v>
      </c>
      <c r="C448" s="154" t="s">
        <v>566</v>
      </c>
      <c r="D448" s="147" t="s">
        <v>560</v>
      </c>
      <c r="E448" s="148">
        <v>1</v>
      </c>
      <c r="F448" s="149">
        <v>0</v>
      </c>
      <c r="G448" s="150">
        <f t="shared" si="42"/>
        <v>0</v>
      </c>
      <c r="H448" s="127">
        <v>0</v>
      </c>
      <c r="I448" s="127">
        <f t="shared" si="43"/>
        <v>0</v>
      </c>
      <c r="J448" s="127">
        <v>1500</v>
      </c>
      <c r="K448" s="127">
        <f t="shared" si="44"/>
        <v>1500</v>
      </c>
      <c r="L448" s="127">
        <v>21</v>
      </c>
      <c r="M448" s="127">
        <f t="shared" si="45"/>
        <v>0</v>
      </c>
      <c r="N448" s="127">
        <v>0</v>
      </c>
      <c r="O448" s="127">
        <f t="shared" si="46"/>
        <v>0</v>
      </c>
      <c r="P448" s="127">
        <v>0</v>
      </c>
      <c r="Q448" s="127">
        <f t="shared" si="47"/>
        <v>0</v>
      </c>
      <c r="R448" s="127"/>
      <c r="S448" s="127" t="s">
        <v>120</v>
      </c>
      <c r="T448" s="127" t="s">
        <v>148</v>
      </c>
      <c r="U448" s="127">
        <v>0</v>
      </c>
      <c r="V448" s="127">
        <f t="shared" si="48"/>
        <v>0</v>
      </c>
      <c r="W448" s="127"/>
      <c r="X448" s="127" t="s">
        <v>561</v>
      </c>
      <c r="Y448" s="122"/>
      <c r="Z448" s="122"/>
      <c r="AA448" s="122"/>
      <c r="AB448" s="122"/>
      <c r="AC448" s="122"/>
      <c r="AD448" s="122"/>
      <c r="AE448" s="122"/>
      <c r="AF448" s="122"/>
      <c r="AG448" s="122" t="s">
        <v>562</v>
      </c>
      <c r="AH448" s="122"/>
      <c r="AI448" s="122"/>
      <c r="AJ448" s="122"/>
      <c r="AK448" s="122"/>
      <c r="AL448" s="122"/>
      <c r="AM448" s="122"/>
      <c r="AN448" s="122"/>
      <c r="AO448" s="122"/>
      <c r="AP448" s="122"/>
      <c r="AQ448" s="122"/>
      <c r="AR448" s="122"/>
      <c r="AS448" s="122"/>
      <c r="AT448" s="122"/>
      <c r="AU448" s="122"/>
      <c r="AV448" s="122"/>
      <c r="AW448" s="122"/>
      <c r="AX448" s="122"/>
      <c r="AY448" s="122"/>
      <c r="AZ448" s="122"/>
      <c r="BA448" s="122"/>
      <c r="BB448" s="122"/>
      <c r="BC448" s="122"/>
      <c r="BD448" s="122"/>
      <c r="BE448" s="122"/>
      <c r="BF448" s="122"/>
      <c r="BG448" s="122"/>
      <c r="BH448" s="122"/>
    </row>
    <row r="449" spans="1:60" outlineLevel="1" x14ac:dyDescent="0.2">
      <c r="A449" s="145">
        <v>169</v>
      </c>
      <c r="B449" s="146" t="s">
        <v>567</v>
      </c>
      <c r="C449" s="154" t="s">
        <v>568</v>
      </c>
      <c r="D449" s="147" t="s">
        <v>560</v>
      </c>
      <c r="E449" s="148">
        <v>1</v>
      </c>
      <c r="F449" s="149">
        <v>0</v>
      </c>
      <c r="G449" s="150">
        <f t="shared" si="42"/>
        <v>0</v>
      </c>
      <c r="H449" s="127">
        <v>0</v>
      </c>
      <c r="I449" s="127">
        <f t="shared" si="43"/>
        <v>0</v>
      </c>
      <c r="J449" s="127">
        <v>2000</v>
      </c>
      <c r="K449" s="127">
        <f t="shared" si="44"/>
        <v>2000</v>
      </c>
      <c r="L449" s="127">
        <v>21</v>
      </c>
      <c r="M449" s="127">
        <f t="shared" si="45"/>
        <v>0</v>
      </c>
      <c r="N449" s="127">
        <v>0</v>
      </c>
      <c r="O449" s="127">
        <f t="shared" si="46"/>
        <v>0</v>
      </c>
      <c r="P449" s="127">
        <v>0</v>
      </c>
      <c r="Q449" s="127">
        <f t="shared" si="47"/>
        <v>0</v>
      </c>
      <c r="R449" s="127"/>
      <c r="S449" s="127" t="s">
        <v>120</v>
      </c>
      <c r="T449" s="127" t="s">
        <v>148</v>
      </c>
      <c r="U449" s="127">
        <v>0</v>
      </c>
      <c r="V449" s="127">
        <f t="shared" si="48"/>
        <v>0</v>
      </c>
      <c r="W449" s="127"/>
      <c r="X449" s="127" t="s">
        <v>561</v>
      </c>
      <c r="Y449" s="122"/>
      <c r="Z449" s="122"/>
      <c r="AA449" s="122"/>
      <c r="AB449" s="122"/>
      <c r="AC449" s="122"/>
      <c r="AD449" s="122"/>
      <c r="AE449" s="122"/>
      <c r="AF449" s="122"/>
      <c r="AG449" s="122" t="s">
        <v>562</v>
      </c>
      <c r="AH449" s="122"/>
      <c r="AI449" s="122"/>
      <c r="AJ449" s="122"/>
      <c r="AK449" s="122"/>
      <c r="AL449" s="122"/>
      <c r="AM449" s="122"/>
      <c r="AN449" s="122"/>
      <c r="AO449" s="122"/>
      <c r="AP449" s="122"/>
      <c r="AQ449" s="122"/>
      <c r="AR449" s="122"/>
      <c r="AS449" s="122"/>
      <c r="AT449" s="122"/>
      <c r="AU449" s="122"/>
      <c r="AV449" s="122"/>
      <c r="AW449" s="122"/>
      <c r="AX449" s="122"/>
      <c r="AY449" s="122"/>
      <c r="AZ449" s="122"/>
      <c r="BA449" s="122"/>
      <c r="BB449" s="122"/>
      <c r="BC449" s="122"/>
      <c r="BD449" s="122"/>
      <c r="BE449" s="122"/>
      <c r="BF449" s="122"/>
      <c r="BG449" s="122"/>
      <c r="BH449" s="122"/>
    </row>
    <row r="450" spans="1:60" outlineLevel="1" x14ac:dyDescent="0.2">
      <c r="A450" s="145">
        <v>170</v>
      </c>
      <c r="B450" s="146" t="s">
        <v>569</v>
      </c>
      <c r="C450" s="154" t="s">
        <v>570</v>
      </c>
      <c r="D450" s="147" t="s">
        <v>560</v>
      </c>
      <c r="E450" s="148">
        <v>1</v>
      </c>
      <c r="F450" s="149">
        <v>0</v>
      </c>
      <c r="G450" s="150">
        <f t="shared" si="42"/>
        <v>0</v>
      </c>
      <c r="H450" s="127">
        <v>0</v>
      </c>
      <c r="I450" s="127">
        <f t="shared" si="43"/>
        <v>0</v>
      </c>
      <c r="J450" s="127">
        <v>500</v>
      </c>
      <c r="K450" s="127">
        <f t="shared" si="44"/>
        <v>500</v>
      </c>
      <c r="L450" s="127">
        <v>21</v>
      </c>
      <c r="M450" s="127">
        <f t="shared" si="45"/>
        <v>0</v>
      </c>
      <c r="N450" s="127">
        <v>0</v>
      </c>
      <c r="O450" s="127">
        <f t="shared" si="46"/>
        <v>0</v>
      </c>
      <c r="P450" s="127">
        <v>0</v>
      </c>
      <c r="Q450" s="127">
        <f t="shared" si="47"/>
        <v>0</v>
      </c>
      <c r="R450" s="127"/>
      <c r="S450" s="127" t="s">
        <v>147</v>
      </c>
      <c r="T450" s="127" t="s">
        <v>148</v>
      </c>
      <c r="U450" s="127">
        <v>0</v>
      </c>
      <c r="V450" s="127">
        <f t="shared" si="48"/>
        <v>0</v>
      </c>
      <c r="W450" s="127"/>
      <c r="X450" s="127" t="s">
        <v>561</v>
      </c>
      <c r="Y450" s="122"/>
      <c r="Z450" s="122"/>
      <c r="AA450" s="122"/>
      <c r="AB450" s="122"/>
      <c r="AC450" s="122"/>
      <c r="AD450" s="122"/>
      <c r="AE450" s="122"/>
      <c r="AF450" s="122"/>
      <c r="AG450" s="122" t="s">
        <v>562</v>
      </c>
      <c r="AH450" s="122"/>
      <c r="AI450" s="122"/>
      <c r="AJ450" s="122"/>
      <c r="AK450" s="122"/>
      <c r="AL450" s="122"/>
      <c r="AM450" s="122"/>
      <c r="AN450" s="122"/>
      <c r="AO450" s="122"/>
      <c r="AP450" s="122"/>
      <c r="AQ450" s="122"/>
      <c r="AR450" s="122"/>
      <c r="AS450" s="122"/>
      <c r="AT450" s="122"/>
      <c r="AU450" s="122"/>
      <c r="AV450" s="122"/>
      <c r="AW450" s="122"/>
      <c r="AX450" s="122"/>
      <c r="AY450" s="122"/>
      <c r="AZ450" s="122"/>
      <c r="BA450" s="122"/>
      <c r="BB450" s="122"/>
      <c r="BC450" s="122"/>
      <c r="BD450" s="122"/>
      <c r="BE450" s="122"/>
      <c r="BF450" s="122"/>
      <c r="BG450" s="122"/>
      <c r="BH450" s="122"/>
    </row>
    <row r="451" spans="1:60" outlineLevel="1" x14ac:dyDescent="0.2">
      <c r="A451" s="145">
        <v>171</v>
      </c>
      <c r="B451" s="146" t="s">
        <v>571</v>
      </c>
      <c r="C451" s="154" t="s">
        <v>572</v>
      </c>
      <c r="D451" s="147" t="s">
        <v>560</v>
      </c>
      <c r="E451" s="148">
        <v>1</v>
      </c>
      <c r="F451" s="149">
        <v>0</v>
      </c>
      <c r="G451" s="150">
        <f t="shared" si="42"/>
        <v>0</v>
      </c>
      <c r="H451" s="127">
        <v>0</v>
      </c>
      <c r="I451" s="127">
        <f t="shared" si="43"/>
        <v>0</v>
      </c>
      <c r="J451" s="127">
        <v>2000</v>
      </c>
      <c r="K451" s="127">
        <f t="shared" si="44"/>
        <v>2000</v>
      </c>
      <c r="L451" s="127">
        <v>21</v>
      </c>
      <c r="M451" s="127">
        <f t="shared" si="45"/>
        <v>0</v>
      </c>
      <c r="N451" s="127">
        <v>0</v>
      </c>
      <c r="O451" s="127">
        <f t="shared" si="46"/>
        <v>0</v>
      </c>
      <c r="P451" s="127">
        <v>0</v>
      </c>
      <c r="Q451" s="127">
        <f t="shared" si="47"/>
        <v>0</v>
      </c>
      <c r="R451" s="127"/>
      <c r="S451" s="127" t="s">
        <v>147</v>
      </c>
      <c r="T451" s="127" t="s">
        <v>148</v>
      </c>
      <c r="U451" s="127">
        <v>0</v>
      </c>
      <c r="V451" s="127">
        <f t="shared" si="48"/>
        <v>0</v>
      </c>
      <c r="W451" s="127"/>
      <c r="X451" s="127" t="s">
        <v>561</v>
      </c>
      <c r="Y451" s="122"/>
      <c r="Z451" s="122"/>
      <c r="AA451" s="122"/>
      <c r="AB451" s="122"/>
      <c r="AC451" s="122"/>
      <c r="AD451" s="122"/>
      <c r="AE451" s="122"/>
      <c r="AF451" s="122"/>
      <c r="AG451" s="122" t="s">
        <v>562</v>
      </c>
      <c r="AH451" s="122"/>
      <c r="AI451" s="122"/>
      <c r="AJ451" s="122"/>
      <c r="AK451" s="122"/>
      <c r="AL451" s="122"/>
      <c r="AM451" s="122"/>
      <c r="AN451" s="122"/>
      <c r="AO451" s="122"/>
      <c r="AP451" s="122"/>
      <c r="AQ451" s="122"/>
      <c r="AR451" s="122"/>
      <c r="AS451" s="122"/>
      <c r="AT451" s="122"/>
      <c r="AU451" s="122"/>
      <c r="AV451" s="122"/>
      <c r="AW451" s="122"/>
      <c r="AX451" s="122"/>
      <c r="AY451" s="122"/>
      <c r="AZ451" s="122"/>
      <c r="BA451" s="122"/>
      <c r="BB451" s="122"/>
      <c r="BC451" s="122"/>
      <c r="BD451" s="122"/>
      <c r="BE451" s="122"/>
      <c r="BF451" s="122"/>
      <c r="BG451" s="122"/>
      <c r="BH451" s="122"/>
    </row>
    <row r="452" spans="1:60" outlineLevel="1" x14ac:dyDescent="0.2">
      <c r="A452" s="145">
        <v>172</v>
      </c>
      <c r="B452" s="146" t="s">
        <v>573</v>
      </c>
      <c r="C452" s="154" t="s">
        <v>574</v>
      </c>
      <c r="D452" s="147" t="s">
        <v>560</v>
      </c>
      <c r="E452" s="148">
        <v>1</v>
      </c>
      <c r="F452" s="149">
        <v>0</v>
      </c>
      <c r="G452" s="150">
        <f t="shared" si="42"/>
        <v>0</v>
      </c>
      <c r="H452" s="127">
        <v>0</v>
      </c>
      <c r="I452" s="127">
        <f t="shared" si="43"/>
        <v>0</v>
      </c>
      <c r="J452" s="127">
        <v>6000</v>
      </c>
      <c r="K452" s="127">
        <f t="shared" si="44"/>
        <v>6000</v>
      </c>
      <c r="L452" s="127">
        <v>21</v>
      </c>
      <c r="M452" s="127">
        <f t="shared" si="45"/>
        <v>0</v>
      </c>
      <c r="N452" s="127">
        <v>0</v>
      </c>
      <c r="O452" s="127">
        <f t="shared" si="46"/>
        <v>0</v>
      </c>
      <c r="P452" s="127">
        <v>0</v>
      </c>
      <c r="Q452" s="127">
        <f t="shared" si="47"/>
        <v>0</v>
      </c>
      <c r="R452" s="127"/>
      <c r="S452" s="127" t="s">
        <v>147</v>
      </c>
      <c r="T452" s="127" t="s">
        <v>148</v>
      </c>
      <c r="U452" s="127">
        <v>0</v>
      </c>
      <c r="V452" s="127">
        <f t="shared" si="48"/>
        <v>0</v>
      </c>
      <c r="W452" s="127"/>
      <c r="X452" s="127" t="s">
        <v>561</v>
      </c>
      <c r="Y452" s="122"/>
      <c r="Z452" s="122"/>
      <c r="AA452" s="122"/>
      <c r="AB452" s="122"/>
      <c r="AC452" s="122"/>
      <c r="AD452" s="122"/>
      <c r="AE452" s="122"/>
      <c r="AF452" s="122"/>
      <c r="AG452" s="122" t="s">
        <v>562</v>
      </c>
      <c r="AH452" s="122"/>
      <c r="AI452" s="122"/>
      <c r="AJ452" s="122"/>
      <c r="AK452" s="122"/>
      <c r="AL452" s="122"/>
      <c r="AM452" s="122"/>
      <c r="AN452" s="122"/>
      <c r="AO452" s="122"/>
      <c r="AP452" s="122"/>
      <c r="AQ452" s="122"/>
      <c r="AR452" s="122"/>
      <c r="AS452" s="122"/>
      <c r="AT452" s="122"/>
      <c r="AU452" s="122"/>
      <c r="AV452" s="122"/>
      <c r="AW452" s="122"/>
      <c r="AX452" s="122"/>
      <c r="AY452" s="122"/>
      <c r="AZ452" s="122"/>
      <c r="BA452" s="122"/>
      <c r="BB452" s="122"/>
      <c r="BC452" s="122"/>
      <c r="BD452" s="122"/>
      <c r="BE452" s="122"/>
      <c r="BF452" s="122"/>
      <c r="BG452" s="122"/>
      <c r="BH452" s="122"/>
    </row>
    <row r="453" spans="1:60" outlineLevel="1" x14ac:dyDescent="0.2">
      <c r="A453" s="139">
        <v>173</v>
      </c>
      <c r="B453" s="140" t="s">
        <v>575</v>
      </c>
      <c r="C453" s="152" t="s">
        <v>576</v>
      </c>
      <c r="D453" s="141" t="s">
        <v>560</v>
      </c>
      <c r="E453" s="142">
        <v>1</v>
      </c>
      <c r="F453" s="143">
        <v>0</v>
      </c>
      <c r="G453" s="144">
        <f t="shared" si="42"/>
        <v>0</v>
      </c>
      <c r="H453" s="127">
        <v>0</v>
      </c>
      <c r="I453" s="127">
        <f t="shared" si="43"/>
        <v>0</v>
      </c>
      <c r="J453" s="127">
        <v>500</v>
      </c>
      <c r="K453" s="127">
        <f t="shared" si="44"/>
        <v>500</v>
      </c>
      <c r="L453" s="127">
        <v>21</v>
      </c>
      <c r="M453" s="127">
        <f t="shared" si="45"/>
        <v>0</v>
      </c>
      <c r="N453" s="127">
        <v>0</v>
      </c>
      <c r="O453" s="127">
        <f t="shared" si="46"/>
        <v>0</v>
      </c>
      <c r="P453" s="127">
        <v>0</v>
      </c>
      <c r="Q453" s="127">
        <f t="shared" si="47"/>
        <v>0</v>
      </c>
      <c r="R453" s="127"/>
      <c r="S453" s="127" t="s">
        <v>147</v>
      </c>
      <c r="T453" s="127" t="s">
        <v>148</v>
      </c>
      <c r="U453" s="127">
        <v>0</v>
      </c>
      <c r="V453" s="127">
        <f t="shared" si="48"/>
        <v>0</v>
      </c>
      <c r="W453" s="127"/>
      <c r="X453" s="127" t="s">
        <v>561</v>
      </c>
      <c r="Y453" s="122"/>
      <c r="Z453" s="122"/>
      <c r="AA453" s="122"/>
      <c r="AB453" s="122"/>
      <c r="AC453" s="122"/>
      <c r="AD453" s="122"/>
      <c r="AE453" s="122"/>
      <c r="AF453" s="122"/>
      <c r="AG453" s="122" t="s">
        <v>562</v>
      </c>
      <c r="AH453" s="122"/>
      <c r="AI453" s="122"/>
      <c r="AJ453" s="122"/>
      <c r="AK453" s="122"/>
      <c r="AL453" s="122"/>
      <c r="AM453" s="122"/>
      <c r="AN453" s="122"/>
      <c r="AO453" s="122"/>
      <c r="AP453" s="122"/>
      <c r="AQ453" s="122"/>
      <c r="AR453" s="122"/>
      <c r="AS453" s="122"/>
      <c r="AT453" s="122"/>
      <c r="AU453" s="122"/>
      <c r="AV453" s="122"/>
      <c r="AW453" s="122"/>
      <c r="AX453" s="122"/>
      <c r="AY453" s="122"/>
      <c r="AZ453" s="122"/>
      <c r="BA453" s="122"/>
      <c r="BB453" s="122"/>
      <c r="BC453" s="122"/>
      <c r="BD453" s="122"/>
      <c r="BE453" s="122"/>
      <c r="BF453" s="122"/>
      <c r="BG453" s="122"/>
      <c r="BH453" s="122"/>
    </row>
    <row r="454" spans="1:60" x14ac:dyDescent="0.2">
      <c r="A454" s="3"/>
      <c r="B454" s="4"/>
      <c r="C454" s="157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AE454">
        <v>15</v>
      </c>
      <c r="AF454">
        <v>21</v>
      </c>
      <c r="AG454" t="s">
        <v>102</v>
      </c>
    </row>
    <row r="455" spans="1:60" x14ac:dyDescent="0.2">
      <c r="C455" s="158"/>
      <c r="D455" s="10"/>
      <c r="AG455" t="s">
        <v>577</v>
      </c>
    </row>
    <row r="456" spans="1:60" x14ac:dyDescent="0.2">
      <c r="D456" s="10"/>
    </row>
    <row r="457" spans="1:60" x14ac:dyDescent="0.2">
      <c r="D457" s="10"/>
    </row>
    <row r="458" spans="1:60" x14ac:dyDescent="0.2">
      <c r="D458" s="10"/>
    </row>
    <row r="459" spans="1:60" x14ac:dyDescent="0.2">
      <c r="D459" s="10"/>
    </row>
    <row r="460" spans="1:60" x14ac:dyDescent="0.2">
      <c r="D460" s="10"/>
    </row>
    <row r="461" spans="1:60" x14ac:dyDescent="0.2">
      <c r="D461" s="10"/>
    </row>
    <row r="462" spans="1:60" x14ac:dyDescent="0.2">
      <c r="D462" s="10"/>
    </row>
    <row r="463" spans="1:60" x14ac:dyDescent="0.2">
      <c r="D463" s="10"/>
    </row>
    <row r="464" spans="1:60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Srubar Jan</cp:lastModifiedBy>
  <cp:lastPrinted>2019-03-19T12:27:02Z</cp:lastPrinted>
  <dcterms:created xsi:type="dcterms:W3CDTF">2009-04-08T07:15:50Z</dcterms:created>
  <dcterms:modified xsi:type="dcterms:W3CDTF">2022-01-11T06:57:20Z</dcterms:modified>
</cp:coreProperties>
</file>