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3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<sst xmlns="http://schemas.openxmlformats.org/spreadsheetml/2006/main" count="284" uniqueCount="158">
  <si>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</si>
  <si>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</si>
  <si>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</si>
  <si>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</si>
  <si>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</si>
  <si>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</si>
  <si>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</si>
  <si>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</si>
  <si>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</si>
  <si>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</si>
  <si>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</si>
  <si>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</si>
  <si>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</si>
  <si>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</si>
  <si>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</si>
  <si>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</si>
  <si>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</si>
  <si>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</si>
  <si>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</si>
  <si>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</si>
  <si>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</si>
  <si>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T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</si>
  <si>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</si>
  <si>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</si>
  <si>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</si>
  <si>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</si>
  <si>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</si>
  <si>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</si>
  <si>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</si>
  <si>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</si>
  <si>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</si>
  <si>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</si>
  <si>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</si>
  <si>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</si>
  <si>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</si>
  <si>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</si>
  <si>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</si>
  <si>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</si>
  <si>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</si>
  <si>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</si>
  <si>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</si>
  <si>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</si>
  <si>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</si>
  <si>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</si>
  <si>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</si>
  <si>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</si>
  <si>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</si>
  <si>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</si>
  <si>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</si>
  <si>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</si>
  <si>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</si>
  <si>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</si>
  <si>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</si>
  <si>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</si>
  <si>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</si>
  <si>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</si>
  <si>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</si>
  <si>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</si>
  <si>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</si>
  <si>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</si>
  <si>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</si>
  <si>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</si>
  <si>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</si>
  <si>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</si>
  <si>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</si>
  <si>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</si>
  <si>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</si>
  <si>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</si>
  <si>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</si>
  <si>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</si>
  <si>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</si>
  <si>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</si>
  <si>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</si>
  <si>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</si>
  <si>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</si>
  <si>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</si>
  <si>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</si>
  <si>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</si>
  <si>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</si>
  <si>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</si>
  <si>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</si>
  <si>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</si>
  <si>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</si>
  <si>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</si>
  <si>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2781</t>
  </si>
  <si>
    <t>Chodník kolem bikeparku Krnov</t>
  </si>
  <si>
    <t>Chodník-bike park</t>
  </si>
  <si>
    <t>Chodník</t>
  </si>
  <si>
    <t>1</t>
  </si>
  <si>
    <t>Zemní práce</t>
  </si>
  <si>
    <t>122 20-1101</t>
  </si>
  <si>
    <t>Odkopávky a prokopávky nezapažené v hornině tř. 3 objem do 100 m3</t>
  </si>
  <si>
    <t>m3</t>
  </si>
  <si>
    <t>(27,30+30,10+24,50+26,5+16,50)*1,90*0,27</t>
  </si>
  <si>
    <t>122 20-1109</t>
  </si>
  <si>
    <t>Příplatek za lepivost u odkopávek v hornině tř. 1 až 3</t>
  </si>
  <si>
    <t>64,074  'Viz  1/1 (122201101)'</t>
  </si>
  <si>
    <t>162 60-1102</t>
  </si>
  <si>
    <t>Vodorovné přemístění do 5000 m výkopku/sypaniny z horniny tř. 1 až 4</t>
  </si>
  <si>
    <t>odpočet krajnice</t>
  </si>
  <si>
    <t>-(27,30+30,10+24,50+26,50+16,50)*0,50*0,27*2</t>
  </si>
  <si>
    <t>171 20-1201</t>
  </si>
  <si>
    <t>Uložení sypaniny na skládky</t>
  </si>
  <si>
    <t>30,351  'Viz  1/3 (162601102)'</t>
  </si>
  <si>
    <t>171 20-9999</t>
  </si>
  <si>
    <t>Poplatek za skládku</t>
  </si>
  <si>
    <t>174 10-1101</t>
  </si>
  <si>
    <t>Zásyp jam, šachet rýh nebo kolem objektů sypaninou se zhutněním</t>
  </si>
  <si>
    <t>krajnice</t>
  </si>
  <si>
    <t>(27,30+30,10+24,50+26,50+16,50)*0,50*0,27*2</t>
  </si>
  <si>
    <t>5</t>
  </si>
  <si>
    <t>Komunikace</t>
  </si>
  <si>
    <t>564 85-1111</t>
  </si>
  <si>
    <t>Podklad ze štěrkodrtě ŠD tl 150 mm</t>
  </si>
  <si>
    <t>m2</t>
  </si>
  <si>
    <t>180,00</t>
  </si>
  <si>
    <t>564 92-1318</t>
  </si>
  <si>
    <t>Podklad z betonového recyklátu tl 70 mm</t>
  </si>
  <si>
    <t>577 14-4132</t>
  </si>
  <si>
    <t>Asfaltový beton  ACO 11  tř. I tl 50 mm š do 3 m</t>
  </si>
  <si>
    <t>599 43-2111</t>
  </si>
  <si>
    <t>Vyplnění spár dlažby z lomového kamene drobným kamenivem</t>
  </si>
  <si>
    <t>(27,30+30,10+24,50+26,50+16,50)*0,20*2</t>
  </si>
  <si>
    <t>9</t>
  </si>
  <si>
    <t>Ostatní konstrukce a práce bourací, přesun hmot, lešení</t>
  </si>
  <si>
    <t>914 00-1112</t>
  </si>
  <si>
    <t>Osazení a montáž svislých dopravních značek na sloupky, sloupy, konzoly nebo objekty</t>
  </si>
  <si>
    <t>kus</t>
  </si>
  <si>
    <t>916 11-1122</t>
  </si>
  <si>
    <t>Osazení obruby z drobných kostek bez boční opěry do lože z betonu prostého</t>
  </si>
  <si>
    <t>m</t>
  </si>
  <si>
    <t>(27,30+30,10+24,50+26,50+16,50)*4</t>
  </si>
  <si>
    <t>1/1</t>
  </si>
  <si>
    <t>Sloupek parkovací omezující vjezd</t>
  </si>
  <si>
    <t>2/1</t>
  </si>
  <si>
    <t>Kostka dlažební drobná, žula, I.jakost, velikost 10 cm</t>
  </si>
  <si>
    <t>t</t>
  </si>
  <si>
    <t>96</t>
  </si>
  <si>
    <t>Bourání konstrukcí</t>
  </si>
  <si>
    <t>113 10-6241</t>
  </si>
  <si>
    <t>Rozebrání vozovek ze silničních dílců</t>
  </si>
  <si>
    <t>22,00*3,00</t>
  </si>
  <si>
    <t>979 08-1111</t>
  </si>
  <si>
    <t>Odvoz suti a vybouraných hmot na skládku do 1 km</t>
  </si>
  <si>
    <t>979 08-1121</t>
  </si>
  <si>
    <t>Odvoz suti a vybouraných hmot na skládku ZKD 1 km přes 1 km</t>
  </si>
  <si>
    <t>979 08-1135</t>
  </si>
  <si>
    <t>979 08-2111</t>
  </si>
  <si>
    <t>Vnitrostaveništní vodorovná doprava suti a vybouraných hmot do 10 m</t>
  </si>
  <si>
    <t>979 08-2121</t>
  </si>
  <si>
    <t>Vnitrostaveništní vodorovná doprava suti a vybouraných hmot ZKD 5 m přes 10 m</t>
  </si>
  <si>
    <t>99</t>
  </si>
  <si>
    <t>Přesun hmot</t>
  </si>
  <si>
    <t>998 22-5111</t>
  </si>
  <si>
    <t>Přesun hmot pro pozemní komunikace s krytem z kamene, monolitickým betonovým nebo živičným</t>
  </si>
  <si>
    <t>DPH 21%</t>
  </si>
  <si>
    <t>DPH ze specifikací 15%</t>
  </si>
  <si>
    <t>DPH ze specifikací 21%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</si>
</sst>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30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medium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7" fillId="0" borderId="1" applyNumberFormat="0" applyFill="0" applyAlignment="0" applyProtection="0"/>
    <xf numFmtId="4" fontId="0" fillId="0" borderId="0" applyBorder="0" applyProtection="0">
      <alignment/>
    </xf>
    <xf numFmtId="4" fontId="0" fillId="5" borderId="0">
      <alignment/>
      <protection/>
    </xf>
    <xf numFmtId="49" fontId="1" fillId="5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5" borderId="0" applyBorder="0">
      <alignment/>
      <protection/>
    </xf>
    <xf numFmtId="0" fontId="19" fillId="11" borderId="0" applyNumberFormat="0" applyBorder="0" applyAlignment="0" applyProtection="0"/>
    <xf numFmtId="0" fontId="25" fillId="1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20" fillId="7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24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5" borderId="0" applyBorder="0">
      <alignment/>
      <protection/>
    </xf>
    <xf numFmtId="4" fontId="4" fillId="5" borderId="0" applyBorder="0">
      <alignment/>
      <protection/>
    </xf>
    <xf numFmtId="0" fontId="18" fillId="6" borderId="0" applyNumberFormat="0" applyBorder="0" applyAlignment="0" applyProtection="0"/>
    <xf numFmtId="0" fontId="24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5" borderId="0">
      <alignment horizontal="right"/>
      <protection/>
    </xf>
    <xf numFmtId="0" fontId="21" fillId="7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5" borderId="0">
      <alignment/>
      <protection/>
    </xf>
    <xf numFmtId="0" fontId="23" fillId="13" borderId="13" applyNumberFormat="0" applyAlignment="0" applyProtection="0"/>
    <xf numFmtId="0" fontId="22" fillId="13" borderId="14" applyNumberFormat="0" applyAlignment="0" applyProtection="0"/>
    <xf numFmtId="0" fontId="26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</cellStyleXfs>
  <cellXfs count="242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7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0" fontId="11" fillId="0" borderId="49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7" fillId="0" borderId="52" xfId="60" applyFont="1" applyBorder="1" applyAlignment="1">
      <alignment horizontal="center" vertical="center"/>
      <protection/>
    </xf>
    <xf numFmtId="0" fontId="11" fillId="0" borderId="35" xfId="0" applyFont="1" applyBorder="1" applyAlignment="1">
      <alignment horizontal="right"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5" borderId="0" xfId="44">
      <alignment/>
      <protection/>
    </xf>
    <xf numFmtId="4" fontId="0" fillId="0" borderId="0" xfId="34" applyProtection="1">
      <alignment/>
      <protection/>
    </xf>
    <xf numFmtId="4" fontId="0" fillId="5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5" borderId="0" xfId="71">
      <alignment/>
      <protection/>
    </xf>
    <xf numFmtId="4" fontId="4" fillId="5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49" fontId="0" fillId="0" borderId="0" xfId="61" quotePrefix="1">
      <alignment horizontal="center"/>
    </xf>
    <xf numFmtId="49" fontId="3" fillId="0" borderId="0" xfId="39">
      <alignment/>
    </xf>
    <xf numFmtId="0" fontId="9" fillId="5" borderId="0" xfId="76">
      <alignment horizontal="right"/>
      <protection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3" xfId="0" applyFont="1" applyBorder="1" applyAlignment="1" applyProtection="1">
      <alignment/>
      <protection locked="0"/>
    </xf>
    <xf numFmtId="0" fontId="0" fillId="0" borderId="53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35" xfId="60" applyFont="1" applyBorder="1">
      <alignment horizontal="left" vertical="center"/>
      <protection/>
    </xf>
    <xf numFmtId="0" fontId="10" fillId="0" borderId="35" xfId="60" applyBorder="1">
      <alignment horizontal="left" vertical="center"/>
      <protection/>
    </xf>
    <xf numFmtId="0" fontId="10" fillId="0" borderId="49" xfId="60" applyBorder="1">
      <alignment horizontal="left" vertical="center"/>
      <protection/>
    </xf>
    <xf numFmtId="0" fontId="10" fillId="0" borderId="51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49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4" fillId="0" borderId="35" xfId="75" applyNumberFormat="1" applyBorder="1">
      <alignment horizontal="left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11" fillId="0" borderId="51" xfId="0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4" fillId="0" borderId="56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7" xfId="75" applyNumberFormat="1" applyBorder="1">
      <alignment horizontal="left" vertical="center"/>
      <protection/>
    </xf>
    <xf numFmtId="0" fontId="12" fillId="5" borderId="58" xfId="0" applyFont="1" applyFill="1" applyBorder="1" applyAlignment="1" applyProtection="1">
      <alignment horizontal="center" vertical="center"/>
      <protection locked="0"/>
    </xf>
    <xf numFmtId="0" fontId="12" fillId="5" borderId="59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5" borderId="58" xfId="0" applyFont="1" applyFill="1" applyBorder="1" applyAlignment="1">
      <alignment horizontal="center" vertical="center"/>
    </xf>
    <xf numFmtId="0" fontId="13" fillId="5" borderId="59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horizontal="center" vertical="center"/>
    </xf>
    <xf numFmtId="0" fontId="4" fillId="0" borderId="54" xfId="75" applyNumberFormat="1" applyBorder="1">
      <alignment horizontal="left" vertical="center"/>
      <protection/>
    </xf>
    <xf numFmtId="0" fontId="4" fillId="0" borderId="26" xfId="75" applyNumberFormat="1" applyBorder="1">
      <alignment horizontal="left" vertical="center"/>
      <protection/>
    </xf>
    <xf numFmtId="0" fontId="10" fillId="0" borderId="49" xfId="60" applyBorder="1" applyAlignment="1">
      <alignment horizontal="center" vertical="center"/>
      <protection/>
    </xf>
    <xf numFmtId="0" fontId="10" fillId="0" borderId="37" xfId="60" applyBorder="1" applyAlignment="1">
      <alignment horizontal="center" vertical="center"/>
      <protection/>
    </xf>
    <xf numFmtId="3" fontId="4" fillId="0" borderId="35" xfId="42" applyBorder="1">
      <alignment vertical="center"/>
      <protection/>
    </xf>
    <xf numFmtId="0" fontId="7" fillId="0" borderId="64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4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7" fillId="0" borderId="63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70" xfId="0" applyFont="1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0" fillId="0" borderId="35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44" xfId="0" applyFont="1" applyBorder="1" applyAlignment="1">
      <alignment/>
    </xf>
    <xf numFmtId="0" fontId="13" fillId="5" borderId="72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3" fillId="5" borderId="64" xfId="0" applyFont="1" applyFill="1" applyBorder="1" applyAlignment="1">
      <alignment horizontal="center"/>
    </xf>
    <xf numFmtId="0" fontId="13" fillId="5" borderId="73" xfId="0" applyFont="1" applyFill="1" applyBorder="1" applyAlignment="1">
      <alignment horizontal="center"/>
    </xf>
    <xf numFmtId="0" fontId="10" fillId="0" borderId="49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74" xfId="0" applyFont="1" applyBorder="1" applyAlignment="1">
      <alignment/>
    </xf>
    <xf numFmtId="0" fontId="4" fillId="0" borderId="61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1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37" xfId="0" applyFont="1" applyBorder="1" applyAlignment="1">
      <alignment/>
    </xf>
    <xf numFmtId="0" fontId="11" fillId="0" borderId="49" xfId="75" applyNumberFormat="1" applyFont="1" applyBorder="1">
      <alignment horizontal="left" vertical="center"/>
      <protection/>
    </xf>
    <xf numFmtId="0" fontId="11" fillId="0" borderId="57" xfId="75" applyNumberFormat="1" applyFont="1" applyBorder="1">
      <alignment horizontal="left" vertical="center"/>
      <protection/>
    </xf>
    <xf numFmtId="0" fontId="11" fillId="0" borderId="25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4" fillId="0" borderId="7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76" xfId="75" applyNumberFormat="1" applyBorder="1">
      <alignment horizontal="left" vertical="center"/>
      <protection/>
    </xf>
    <xf numFmtId="0" fontId="11" fillId="0" borderId="69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57" xfId="60" applyBorder="1" applyAlignment="1">
      <alignment horizontal="center" vertical="center"/>
      <protection/>
    </xf>
    <xf numFmtId="0" fontId="4" fillId="0" borderId="55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48"/>
  <sheetViews>
    <sheetView zoomScalePageLayoutView="0" workbookViewId="0" topLeftCell="A17">
      <selection activeCell="I46" sqref="I46:I48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33"/>
      <c r="H1" s="134"/>
      <c r="I1" s="134"/>
      <c r="J1" s="134"/>
      <c r="K1" s="134"/>
    </row>
    <row r="2" spans="1:11" ht="12.75">
      <c r="A2" s="5" t="s">
        <v>31</v>
      </c>
      <c r="B2" s="5"/>
      <c r="C2" s="6" t="s">
        <v>85</v>
      </c>
      <c r="D2" s="7"/>
      <c r="E2" s="7"/>
      <c r="F2" s="6"/>
      <c r="G2" s="8" t="s">
        <v>29</v>
      </c>
      <c r="H2" s="135" t="s">
        <v>84</v>
      </c>
      <c r="I2" s="135"/>
      <c r="J2" s="135"/>
      <c r="K2" s="135"/>
    </row>
    <row r="3" spans="1:11" ht="12.75">
      <c r="A3" s="5" t="s">
        <v>28</v>
      </c>
      <c r="B3" s="5"/>
      <c r="C3" s="9" t="s">
        <v>87</v>
      </c>
      <c r="D3" s="7"/>
      <c r="E3" s="7"/>
      <c r="F3" s="6"/>
      <c r="G3" s="8" t="s">
        <v>30</v>
      </c>
      <c r="H3" s="136" t="s">
        <v>86</v>
      </c>
      <c r="I3" s="136"/>
      <c r="J3" s="136"/>
      <c r="K3" s="136"/>
    </row>
    <row r="4" spans="1:11" ht="13.5" thickBot="1">
      <c r="A4" s="5" t="s">
        <v>1</v>
      </c>
      <c r="B4" s="5"/>
      <c r="C4" s="10">
        <v>41733</v>
      </c>
      <c r="D4" s="5"/>
      <c r="E4" s="5" t="s">
        <v>2</v>
      </c>
      <c r="F4" s="11"/>
      <c r="G4" s="12">
        <f>C4</f>
        <v>41733</v>
      </c>
      <c r="H4" s="137"/>
      <c r="I4" s="138"/>
      <c r="J4" s="138"/>
      <c r="K4" s="138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10" t="s">
        <v>88</v>
      </c>
      <c r="C9" s="111" t="s">
        <v>89</v>
      </c>
    </row>
    <row r="11" spans="1:11" ht="12.75">
      <c r="A11" s="121">
        <v>1</v>
      </c>
      <c r="B11" s="122" t="s">
        <v>90</v>
      </c>
      <c r="C11" s="114" t="s">
        <v>91</v>
      </c>
      <c r="D11" s="115" t="s">
        <v>92</v>
      </c>
      <c r="E11" s="116">
        <v>64.074</v>
      </c>
      <c r="F11" s="117">
        <v>0</v>
      </c>
      <c r="G11" s="118">
        <f aca="true" t="shared" si="0" ref="G11:G16">E11*F11</f>
        <v>0</v>
      </c>
      <c r="I11" s="120"/>
      <c r="J11" s="119"/>
      <c r="K11" s="120"/>
    </row>
    <row r="12" spans="1:11" ht="12.75">
      <c r="A12" s="121">
        <v>2</v>
      </c>
      <c r="B12" s="122" t="s">
        <v>94</v>
      </c>
      <c r="C12" s="114" t="s">
        <v>95</v>
      </c>
      <c r="D12" s="115" t="s">
        <v>92</v>
      </c>
      <c r="E12" s="116">
        <v>64.074</v>
      </c>
      <c r="F12" s="117">
        <v>0</v>
      </c>
      <c r="G12" s="118">
        <f t="shared" si="0"/>
        <v>0</v>
      </c>
      <c r="I12" s="120"/>
      <c r="J12" s="119"/>
      <c r="K12" s="120"/>
    </row>
    <row r="13" spans="1:11" ht="12.75">
      <c r="A13" s="121">
        <v>3</v>
      </c>
      <c r="B13" s="122" t="s">
        <v>97</v>
      </c>
      <c r="C13" s="114" t="s">
        <v>98</v>
      </c>
      <c r="D13" s="115" t="s">
        <v>92</v>
      </c>
      <c r="E13" s="116">
        <v>30.351</v>
      </c>
      <c r="F13" s="117">
        <v>0</v>
      </c>
      <c r="G13" s="118">
        <f t="shared" si="0"/>
        <v>0</v>
      </c>
      <c r="I13" s="120"/>
      <c r="J13" s="119"/>
      <c r="K13" s="120"/>
    </row>
    <row r="14" spans="1:11" ht="12.75">
      <c r="A14" s="121">
        <v>4</v>
      </c>
      <c r="B14" s="122" t="s">
        <v>101</v>
      </c>
      <c r="C14" s="114" t="s">
        <v>102</v>
      </c>
      <c r="D14" s="115" t="s">
        <v>92</v>
      </c>
      <c r="E14" s="116">
        <v>30.351</v>
      </c>
      <c r="F14" s="117">
        <v>0</v>
      </c>
      <c r="G14" s="118">
        <f t="shared" si="0"/>
        <v>0</v>
      </c>
      <c r="I14" s="120"/>
      <c r="J14" s="119"/>
      <c r="K14" s="120"/>
    </row>
    <row r="15" spans="1:11" ht="12.75">
      <c r="A15" s="121">
        <v>5</v>
      </c>
      <c r="B15" s="122" t="s">
        <v>104</v>
      </c>
      <c r="C15" s="114" t="s">
        <v>105</v>
      </c>
      <c r="D15" s="115" t="s">
        <v>92</v>
      </c>
      <c r="E15" s="116">
        <v>30.351</v>
      </c>
      <c r="F15" s="117">
        <v>0</v>
      </c>
      <c r="G15" s="118">
        <f t="shared" si="0"/>
        <v>0</v>
      </c>
      <c r="I15" s="120"/>
      <c r="J15" s="119"/>
      <c r="K15" s="120"/>
    </row>
    <row r="16" spans="1:11" ht="12.75">
      <c r="A16" s="121">
        <v>6</v>
      </c>
      <c r="B16" s="122" t="s">
        <v>106</v>
      </c>
      <c r="C16" s="114" t="s">
        <v>107</v>
      </c>
      <c r="D16" s="115" t="s">
        <v>92</v>
      </c>
      <c r="E16" s="116">
        <v>33.723</v>
      </c>
      <c r="F16" s="117">
        <v>0</v>
      </c>
      <c r="G16" s="118">
        <f t="shared" si="0"/>
        <v>0</v>
      </c>
      <c r="I16" s="120"/>
      <c r="J16" s="119"/>
      <c r="K16" s="120"/>
    </row>
    <row r="17" spans="3:11" ht="12.75">
      <c r="C17" s="124" t="str">
        <f>CONCATENATE(B9," celkem")</f>
        <v>1 celkem</v>
      </c>
      <c r="G17" s="125">
        <f>SUBTOTAL(9,G11:G16)</f>
        <v>0</v>
      </c>
      <c r="I17" s="126"/>
      <c r="K17" s="126"/>
    </row>
    <row r="19" spans="2:3" ht="15">
      <c r="B19" s="110" t="s">
        <v>110</v>
      </c>
      <c r="C19" s="111" t="s">
        <v>111</v>
      </c>
    </row>
    <row r="21" spans="1:11" ht="12.75">
      <c r="A21" s="121">
        <v>1</v>
      </c>
      <c r="B21" s="122" t="s">
        <v>112</v>
      </c>
      <c r="C21" s="114" t="s">
        <v>113</v>
      </c>
      <c r="D21" s="115" t="s">
        <v>114</v>
      </c>
      <c r="E21" s="116">
        <v>180</v>
      </c>
      <c r="F21" s="117">
        <v>0.27994</v>
      </c>
      <c r="G21" s="118">
        <f>E21*F21</f>
        <v>50.3892</v>
      </c>
      <c r="I21" s="120"/>
      <c r="J21" s="119"/>
      <c r="K21" s="120"/>
    </row>
    <row r="22" spans="1:11" ht="12.75">
      <c r="A22" s="121">
        <v>2</v>
      </c>
      <c r="B22" s="122" t="s">
        <v>116</v>
      </c>
      <c r="C22" s="114" t="s">
        <v>117</v>
      </c>
      <c r="D22" s="115" t="s">
        <v>114</v>
      </c>
      <c r="E22" s="116">
        <v>180</v>
      </c>
      <c r="F22" s="117">
        <v>0</v>
      </c>
      <c r="G22" s="118">
        <f>E22*F22</f>
        <v>0</v>
      </c>
      <c r="I22" s="120"/>
      <c r="J22" s="119"/>
      <c r="K22" s="120"/>
    </row>
    <row r="23" spans="1:11" ht="12.75">
      <c r="A23" s="121">
        <v>3</v>
      </c>
      <c r="B23" s="122" t="s">
        <v>118</v>
      </c>
      <c r="C23" s="114" t="s">
        <v>119</v>
      </c>
      <c r="D23" s="115" t="s">
        <v>114</v>
      </c>
      <c r="E23" s="116">
        <v>180</v>
      </c>
      <c r="F23" s="117">
        <v>0</v>
      </c>
      <c r="G23" s="118">
        <f>E23*F23</f>
        <v>0</v>
      </c>
      <c r="I23" s="120"/>
      <c r="J23" s="119"/>
      <c r="K23" s="120"/>
    </row>
    <row r="24" spans="1:11" ht="12.75">
      <c r="A24" s="121">
        <v>4</v>
      </c>
      <c r="B24" s="122" t="s">
        <v>120</v>
      </c>
      <c r="C24" s="114" t="s">
        <v>121</v>
      </c>
      <c r="D24" s="115" t="s">
        <v>114</v>
      </c>
      <c r="E24" s="116">
        <v>49.96</v>
      </c>
      <c r="F24" s="117">
        <v>0.10354</v>
      </c>
      <c r="G24" s="118">
        <f>E24*F24</f>
        <v>5.1728584</v>
      </c>
      <c r="I24" s="120"/>
      <c r="J24" s="119"/>
      <c r="K24" s="120"/>
    </row>
    <row r="25" spans="3:11" ht="12.75">
      <c r="C25" s="124" t="str">
        <f>CONCATENATE(B19," celkem")</f>
        <v>5 celkem</v>
      </c>
      <c r="G25" s="125">
        <f>SUBTOTAL(9,G21:G24)</f>
        <v>55.562058400000005</v>
      </c>
      <c r="I25" s="126"/>
      <c r="K25" s="126"/>
    </row>
    <row r="27" spans="2:3" ht="15">
      <c r="B27" s="110" t="s">
        <v>123</v>
      </c>
      <c r="C27" s="111" t="s">
        <v>124</v>
      </c>
    </row>
    <row r="29" spans="1:11" ht="12.75">
      <c r="A29" s="121">
        <v>1</v>
      </c>
      <c r="B29" s="122" t="s">
        <v>125</v>
      </c>
      <c r="C29" s="114" t="s">
        <v>126</v>
      </c>
      <c r="D29" s="115" t="s">
        <v>127</v>
      </c>
      <c r="E29" s="116">
        <v>2</v>
      </c>
      <c r="F29" s="117">
        <v>0.2234</v>
      </c>
      <c r="G29" s="118">
        <f>E29*F29</f>
        <v>0.4468</v>
      </c>
      <c r="I29" s="120"/>
      <c r="J29" s="119"/>
      <c r="K29" s="120"/>
    </row>
    <row r="30" spans="1:11" ht="12.75">
      <c r="A30" s="121">
        <v>2</v>
      </c>
      <c r="B30" s="122" t="s">
        <v>128</v>
      </c>
      <c r="C30" s="114" t="s">
        <v>129</v>
      </c>
      <c r="D30" s="115" t="s">
        <v>130</v>
      </c>
      <c r="E30" s="116">
        <v>499.6</v>
      </c>
      <c r="F30" s="117">
        <v>0.0719</v>
      </c>
      <c r="G30" s="118">
        <f>E30*F30</f>
        <v>35.921240000000004</v>
      </c>
      <c r="I30" s="120"/>
      <c r="J30" s="119"/>
      <c r="K30" s="120"/>
    </row>
    <row r="31" spans="1:11" ht="12.75">
      <c r="A31" s="130" t="s">
        <v>132</v>
      </c>
      <c r="B31" s="131">
        <v>74910172</v>
      </c>
      <c r="C31" s="114" t="s">
        <v>133</v>
      </c>
      <c r="D31" s="115" t="s">
        <v>127</v>
      </c>
      <c r="E31" s="116">
        <v>2</v>
      </c>
      <c r="F31" s="117">
        <v>0.006</v>
      </c>
      <c r="G31" s="118">
        <f>E31*F31</f>
        <v>0.012</v>
      </c>
      <c r="H31" s="119"/>
      <c r="I31" s="120"/>
      <c r="K31" s="120"/>
    </row>
    <row r="32" spans="1:11" ht="12.75">
      <c r="A32" s="130" t="s">
        <v>134</v>
      </c>
      <c r="B32" s="131">
        <v>58380110</v>
      </c>
      <c r="C32" s="114" t="s">
        <v>135</v>
      </c>
      <c r="D32" s="115" t="s">
        <v>136</v>
      </c>
      <c r="E32" s="116">
        <v>12.23</v>
      </c>
      <c r="F32" s="117">
        <v>1</v>
      </c>
      <c r="G32" s="118">
        <f>E32*F32</f>
        <v>12.23</v>
      </c>
      <c r="H32" s="119"/>
      <c r="I32" s="120"/>
      <c r="K32" s="120"/>
    </row>
    <row r="33" spans="3:11" ht="12.75">
      <c r="C33" s="124" t="str">
        <f>CONCATENATE(B27," celkem")</f>
        <v>9 celkem</v>
      </c>
      <c r="G33" s="125">
        <f>SUBTOTAL(9,G29:G32)</f>
        <v>48.61004000000001</v>
      </c>
      <c r="I33" s="126"/>
      <c r="K33" s="126"/>
    </row>
    <row r="35" spans="2:3" ht="15">
      <c r="B35" s="110" t="s">
        <v>137</v>
      </c>
      <c r="C35" s="111" t="s">
        <v>138</v>
      </c>
    </row>
    <row r="37" spans="1:11" ht="12.75">
      <c r="A37" s="121">
        <v>1</v>
      </c>
      <c r="B37" s="122" t="s">
        <v>139</v>
      </c>
      <c r="C37" s="114" t="s">
        <v>140</v>
      </c>
      <c r="D37" s="115" t="s">
        <v>114</v>
      </c>
      <c r="E37" s="116">
        <v>66</v>
      </c>
      <c r="F37" s="117">
        <v>0.408</v>
      </c>
      <c r="G37" s="132" t="str">
        <f aca="true" t="shared" si="1" ref="G37:G42">FIXED(E37*F37,3,TRUE)</f>
        <v>26,928</v>
      </c>
      <c r="I37" s="120"/>
      <c r="J37" s="119"/>
      <c r="K37" s="120"/>
    </row>
    <row r="38" spans="1:11" ht="12.75">
      <c r="A38" s="121">
        <v>2</v>
      </c>
      <c r="B38" s="122" t="s">
        <v>142</v>
      </c>
      <c r="C38" s="114" t="s">
        <v>143</v>
      </c>
      <c r="D38" s="115" t="s">
        <v>136</v>
      </c>
      <c r="E38" s="116">
        <v>26.928</v>
      </c>
      <c r="F38" s="117">
        <v>0</v>
      </c>
      <c r="G38" s="132" t="str">
        <f t="shared" si="1"/>
        <v>0,000</v>
      </c>
      <c r="I38" s="120"/>
      <c r="J38" s="119"/>
      <c r="K38" s="120"/>
    </row>
    <row r="39" spans="1:11" ht="12.75">
      <c r="A39" s="121">
        <v>3</v>
      </c>
      <c r="B39" s="122" t="s">
        <v>144</v>
      </c>
      <c r="C39" s="114" t="s">
        <v>145</v>
      </c>
      <c r="D39" s="115" t="s">
        <v>136</v>
      </c>
      <c r="E39" s="116">
        <v>107.712</v>
      </c>
      <c r="F39" s="117">
        <v>0</v>
      </c>
      <c r="G39" s="132" t="str">
        <f t="shared" si="1"/>
        <v>0,000</v>
      </c>
      <c r="I39" s="120"/>
      <c r="J39" s="119"/>
      <c r="K39" s="120"/>
    </row>
    <row r="40" spans="1:11" ht="12.75">
      <c r="A40" s="121">
        <v>4</v>
      </c>
      <c r="B40" s="122" t="s">
        <v>146</v>
      </c>
      <c r="C40" s="114" t="s">
        <v>105</v>
      </c>
      <c r="D40" s="115" t="s">
        <v>21</v>
      </c>
      <c r="E40" s="116">
        <v>26.928</v>
      </c>
      <c r="F40" s="117">
        <v>0</v>
      </c>
      <c r="G40" s="132" t="str">
        <f t="shared" si="1"/>
        <v>0,000</v>
      </c>
      <c r="I40" s="120"/>
      <c r="J40" s="119"/>
      <c r="K40" s="120"/>
    </row>
    <row r="41" spans="1:11" ht="12.75">
      <c r="A41" s="121">
        <v>5</v>
      </c>
      <c r="B41" s="122" t="s">
        <v>147</v>
      </c>
      <c r="C41" s="114" t="s">
        <v>148</v>
      </c>
      <c r="D41" s="115" t="s">
        <v>136</v>
      </c>
      <c r="E41" s="116">
        <v>26.928</v>
      </c>
      <c r="F41" s="117">
        <v>0</v>
      </c>
      <c r="G41" s="132" t="str">
        <f t="shared" si="1"/>
        <v>0,000</v>
      </c>
      <c r="I41" s="120"/>
      <c r="J41" s="119"/>
      <c r="K41" s="120"/>
    </row>
    <row r="42" spans="1:11" ht="12.75">
      <c r="A42" s="121">
        <v>6</v>
      </c>
      <c r="B42" s="122" t="s">
        <v>149</v>
      </c>
      <c r="C42" s="114" t="s">
        <v>150</v>
      </c>
      <c r="D42" s="115" t="s">
        <v>136</v>
      </c>
      <c r="E42" s="116">
        <v>215.424</v>
      </c>
      <c r="F42" s="117">
        <v>0</v>
      </c>
      <c r="G42" s="132" t="str">
        <f t="shared" si="1"/>
        <v>0,000</v>
      </c>
      <c r="I42" s="120"/>
      <c r="J42" s="119"/>
      <c r="K42" s="120"/>
    </row>
    <row r="43" spans="3:11" ht="12.75">
      <c r="C43" s="124" t="str">
        <f>CONCATENATE(B35," celkem")</f>
        <v>96 celkem</v>
      </c>
      <c r="G43" s="125">
        <f>SUBTOTAL(9,G37:G42)</f>
        <v>0</v>
      </c>
      <c r="I43" s="126"/>
      <c r="K43" s="126"/>
    </row>
    <row r="45" spans="2:3" ht="15">
      <c r="B45" s="110" t="s">
        <v>151</v>
      </c>
      <c r="C45" s="111" t="s">
        <v>152</v>
      </c>
    </row>
    <row r="47" spans="1:11" ht="12.75">
      <c r="A47" s="121">
        <v>1</v>
      </c>
      <c r="B47" s="122" t="s">
        <v>153</v>
      </c>
      <c r="C47" s="114" t="s">
        <v>154</v>
      </c>
      <c r="D47" s="115" t="s">
        <v>136</v>
      </c>
      <c r="E47" s="116">
        <v>104.172</v>
      </c>
      <c r="F47" s="117">
        <v>0</v>
      </c>
      <c r="G47" s="132" t="str">
        <f>FIXED(E47*F47,3,TRUE)</f>
        <v>0,000</v>
      </c>
      <c r="I47" s="120"/>
      <c r="J47" s="119"/>
      <c r="K47" s="120"/>
    </row>
    <row r="48" spans="3:11" ht="12.75">
      <c r="C48" s="124" t="str">
        <f>CONCATENATE(B45," celkem")</f>
        <v>99 celkem</v>
      </c>
      <c r="G48" s="125">
        <f>SUBTOTAL(9,G47:G47)</f>
        <v>0</v>
      </c>
      <c r="I48" s="126"/>
      <c r="K48" s="126"/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37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39" t="str">
        <f>Rozpočet!C2</f>
        <v>Chodník kolem bikeparku Krnov</v>
      </c>
      <c r="C3" s="139"/>
      <c r="D3" s="139"/>
      <c r="E3" s="139"/>
      <c r="F3" s="41"/>
    </row>
    <row r="4" spans="1:6" ht="12.75">
      <c r="A4" s="36" t="s">
        <v>19</v>
      </c>
      <c r="B4" s="57" t="str">
        <f>Rozpočet!H2</f>
        <v>2781</v>
      </c>
      <c r="C4" s="41"/>
      <c r="D4" s="42" t="s">
        <v>24</v>
      </c>
      <c r="E4" s="43">
        <f>Rozpočet!C4</f>
        <v>41733</v>
      </c>
      <c r="F4" s="41"/>
    </row>
    <row r="5" spans="1:6" ht="12.75">
      <c r="A5" s="36" t="s">
        <v>23</v>
      </c>
      <c r="B5" s="139" t="str">
        <f>Rozpočet!C3</f>
        <v>Chodník</v>
      </c>
      <c r="C5" s="140"/>
      <c r="D5" s="140"/>
      <c r="E5" s="140"/>
      <c r="F5" s="41"/>
    </row>
    <row r="6" spans="1:6" ht="12.75">
      <c r="A6" s="36" t="s">
        <v>22</v>
      </c>
      <c r="B6" s="139" t="str">
        <f>Rozpočet!H3</f>
        <v>Chodník-bike park</v>
      </c>
      <c r="C6" s="140"/>
      <c r="D6" s="140"/>
      <c r="E6" s="140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25</v>
      </c>
      <c r="B8" s="45" t="s">
        <v>26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35</v>
      </c>
      <c r="D9" s="51" t="s">
        <v>36</v>
      </c>
      <c r="E9" s="52" t="s">
        <v>27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7" t="str">
        <f>Rozpočet!B9</f>
        <v>1</v>
      </c>
      <c r="B11" s="128" t="str">
        <f>Rozpočet!C9</f>
        <v>Zemní práce</v>
      </c>
      <c r="C11" s="129">
        <f>Rozpočet!I17</f>
        <v>0</v>
      </c>
      <c r="D11" s="129">
        <f>Rozpočet!K17</f>
        <v>0</v>
      </c>
      <c r="E11" s="1">
        <f>C11+D11</f>
        <v>0</v>
      </c>
      <c r="F11" s="39">
        <f>Rozpočet!G17</f>
        <v>0</v>
      </c>
    </row>
    <row r="12" spans="1:6" ht="12.75">
      <c r="A12" s="127" t="str">
        <f>Rozpočet!B19</f>
        <v>5</v>
      </c>
      <c r="B12" s="128" t="str">
        <f>Rozpočet!C19</f>
        <v>Komunikace</v>
      </c>
      <c r="C12" s="129">
        <f>Rozpočet!I25</f>
        <v>0</v>
      </c>
      <c r="D12" s="129">
        <f>Rozpočet!K25</f>
        <v>0</v>
      </c>
      <c r="E12" s="1">
        <f>C12+D12</f>
        <v>0</v>
      </c>
      <c r="F12" s="39">
        <f>Rozpočet!G25</f>
        <v>55.562058400000005</v>
      </c>
    </row>
    <row r="13" spans="1:6" ht="12.75">
      <c r="A13" s="127" t="str">
        <f>Rozpočet!B27</f>
        <v>9</v>
      </c>
      <c r="B13" s="128" t="str">
        <f>Rozpočet!C27</f>
        <v>Ostatní konstrukce a práce bourací, přesun hmot, lešení</v>
      </c>
      <c r="C13" s="129">
        <f>Rozpočet!I33</f>
        <v>0</v>
      </c>
      <c r="D13" s="129">
        <f>Rozpočet!K33</f>
        <v>0</v>
      </c>
      <c r="E13" s="1">
        <f>C13+D13</f>
        <v>0</v>
      </c>
      <c r="F13" s="39">
        <f>Rozpočet!G33</f>
        <v>48.61004000000001</v>
      </c>
    </row>
    <row r="14" spans="1:6" ht="12.75">
      <c r="A14" s="127" t="str">
        <f>Rozpočet!B35</f>
        <v>96</v>
      </c>
      <c r="B14" s="128" t="str">
        <f>Rozpočet!C35</f>
        <v>Bourání konstrukcí</v>
      </c>
      <c r="C14" s="129">
        <f>Rozpočet!I43</f>
        <v>0</v>
      </c>
      <c r="D14" s="129">
        <f>Rozpočet!K43</f>
        <v>0</v>
      </c>
      <c r="E14" s="1">
        <f>C14+D14</f>
        <v>0</v>
      </c>
      <c r="F14" s="39">
        <f>Rozpočet!G43</f>
        <v>0</v>
      </c>
    </row>
    <row r="15" spans="1:6" ht="12.75">
      <c r="A15" s="127" t="str">
        <f>Rozpočet!B45</f>
        <v>99</v>
      </c>
      <c r="B15" s="128" t="str">
        <f>Rozpočet!C45</f>
        <v>Přesun hmot</v>
      </c>
      <c r="C15" s="129">
        <f>Rozpočet!I48</f>
        <v>0</v>
      </c>
      <c r="D15" s="129">
        <f>Rozpočet!K48</f>
        <v>0</v>
      </c>
      <c r="E15" s="1">
        <f>C15+D15</f>
        <v>0</v>
      </c>
      <c r="F15" s="39">
        <f>Rozpočet!G48</f>
        <v>0</v>
      </c>
    </row>
    <row r="16" spans="1:6" ht="13.5" thickBot="1">
      <c r="A16" s="40"/>
      <c r="B16" s="54"/>
      <c r="C16" s="54"/>
      <c r="D16" s="54"/>
      <c r="E16" s="1"/>
      <c r="F16" s="39"/>
    </row>
    <row r="17" spans="1:6" ht="13.5" thickTop="1">
      <c r="A17" s="55"/>
      <c r="B17" s="56" t="s">
        <v>27</v>
      </c>
      <c r="C17" s="58">
        <f>SUM(C10:C16)</f>
        <v>0</v>
      </c>
      <c r="D17" s="59">
        <f>SUM(D10:D16)</f>
        <v>0</v>
      </c>
      <c r="E17" s="58">
        <f>SUM(E10:E16)</f>
        <v>0</v>
      </c>
      <c r="F17" s="59">
        <f>SUM(F10:F16)</f>
        <v>104.17209840000001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57"/>
  <sheetViews>
    <sheetView zoomScalePageLayoutView="0" workbookViewId="0" topLeftCell="A27">
      <selection activeCell="J44" sqref="J44:J69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38</v>
      </c>
    </row>
    <row r="2" spans="1:11" ht="12.75">
      <c r="A2" s="5" t="s">
        <v>31</v>
      </c>
      <c r="B2" s="5"/>
      <c r="C2" s="6" t="str">
        <f>+Rozpočet!C2</f>
        <v>Chodník kolem bikeparku Krnov</v>
      </c>
      <c r="D2" s="7"/>
      <c r="E2" s="7"/>
      <c r="F2" s="6"/>
      <c r="G2" s="8" t="s">
        <v>29</v>
      </c>
      <c r="H2" s="135" t="str">
        <f>+Rozpočet!H2</f>
        <v>2781</v>
      </c>
      <c r="I2" s="135"/>
      <c r="J2" s="135"/>
      <c r="K2" s="135"/>
    </row>
    <row r="3" spans="1:11" ht="12.75">
      <c r="A3" s="5" t="s">
        <v>28</v>
      </c>
      <c r="B3" s="5"/>
      <c r="C3" s="9" t="str">
        <f>+Rozpočet!C3</f>
        <v>Chodník</v>
      </c>
      <c r="D3" s="7"/>
      <c r="E3" s="7"/>
      <c r="F3" s="6"/>
      <c r="G3" s="8" t="s">
        <v>30</v>
      </c>
      <c r="H3" s="136" t="str">
        <f>+Rozpočet!H3</f>
        <v>Chodník-bike park</v>
      </c>
      <c r="I3" s="136"/>
      <c r="J3" s="136"/>
      <c r="K3" s="136"/>
    </row>
    <row r="4" spans="1:7" ht="13.5" thickBot="1">
      <c r="A4" s="5" t="s">
        <v>1</v>
      </c>
      <c r="B4" s="5"/>
      <c r="C4" s="10">
        <f>+Rozpočet!C4</f>
        <v>41733</v>
      </c>
      <c r="D4" s="5"/>
      <c r="E4" s="5" t="s">
        <v>2</v>
      </c>
      <c r="F4" s="11"/>
      <c r="G4" s="12">
        <f>+Rozpočet!G4</f>
        <v>41733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11" t="s">
        <v>88</v>
      </c>
      <c r="C10" s="111" t="s">
        <v>89</v>
      </c>
    </row>
    <row r="12" spans="1:11" ht="12.75">
      <c r="A12" s="112">
        <v>1</v>
      </c>
      <c r="B12" s="113" t="s">
        <v>90</v>
      </c>
      <c r="C12" s="114" t="s">
        <v>91</v>
      </c>
      <c r="D12" s="115" t="s">
        <v>92</v>
      </c>
      <c r="E12" s="116">
        <v>64.074</v>
      </c>
      <c r="F12" s="117">
        <v>0</v>
      </c>
      <c r="G12" s="118">
        <f>E12*F12</f>
        <v>0</v>
      </c>
      <c r="I12" s="120"/>
      <c r="J12" s="119"/>
      <c r="K12" s="120"/>
    </row>
    <row r="13" spans="3:11" ht="12.75">
      <c r="C13" s="123" t="s">
        <v>93</v>
      </c>
      <c r="E13" s="116">
        <v>64.0737</v>
      </c>
      <c r="G13" s="118"/>
      <c r="I13" s="120"/>
      <c r="K13" s="120"/>
    </row>
    <row r="14" spans="1:11" ht="12.75">
      <c r="A14" s="112">
        <v>2</v>
      </c>
      <c r="B14" s="113" t="s">
        <v>94</v>
      </c>
      <c r="C14" s="114" t="s">
        <v>95</v>
      </c>
      <c r="D14" s="115" t="s">
        <v>92</v>
      </c>
      <c r="E14" s="116">
        <v>64.074</v>
      </c>
      <c r="F14" s="117">
        <v>0</v>
      </c>
      <c r="G14" s="118">
        <f>E14*F14</f>
        <v>0</v>
      </c>
      <c r="I14" s="120"/>
      <c r="J14" s="119"/>
      <c r="K14" s="120"/>
    </row>
    <row r="15" spans="3:11" ht="12.75">
      <c r="C15" s="123" t="s">
        <v>96</v>
      </c>
      <c r="E15" s="116">
        <v>64.074</v>
      </c>
      <c r="G15" s="118"/>
      <c r="I15" s="120"/>
      <c r="K15" s="120"/>
    </row>
    <row r="16" spans="1:11" ht="12.75">
      <c r="A16" s="112">
        <v>3</v>
      </c>
      <c r="B16" s="113" t="s">
        <v>97</v>
      </c>
      <c r="C16" s="114" t="s">
        <v>98</v>
      </c>
      <c r="D16" s="115" t="s">
        <v>92</v>
      </c>
      <c r="E16" s="116">
        <v>30.351</v>
      </c>
      <c r="F16" s="117">
        <v>0</v>
      </c>
      <c r="G16" s="118">
        <f>E16*F16</f>
        <v>0</v>
      </c>
      <c r="I16" s="120"/>
      <c r="J16" s="119"/>
      <c r="K16" s="120"/>
    </row>
    <row r="17" spans="3:11" ht="12.75">
      <c r="C17" s="123" t="s">
        <v>93</v>
      </c>
      <c r="E17" s="116">
        <v>64.0737</v>
      </c>
      <c r="G17" s="118"/>
      <c r="I17" s="120"/>
      <c r="K17" s="120"/>
    </row>
    <row r="18" spans="3:11" ht="12.75">
      <c r="C18" s="123" t="s">
        <v>99</v>
      </c>
      <c r="E18" s="116">
        <v>0</v>
      </c>
      <c r="G18" s="118"/>
      <c r="I18" s="120"/>
      <c r="K18" s="120"/>
    </row>
    <row r="19" spans="3:11" ht="12.75">
      <c r="C19" s="123" t="s">
        <v>100</v>
      </c>
      <c r="E19" s="116">
        <v>-33.723</v>
      </c>
      <c r="G19" s="118"/>
      <c r="I19" s="120"/>
      <c r="K19" s="120"/>
    </row>
    <row r="20" spans="1:11" ht="12.75">
      <c r="A20" s="112">
        <v>4</v>
      </c>
      <c r="B20" s="113" t="s">
        <v>101</v>
      </c>
      <c r="C20" s="114" t="s">
        <v>102</v>
      </c>
      <c r="D20" s="115" t="s">
        <v>92</v>
      </c>
      <c r="E20" s="116">
        <v>30.351</v>
      </c>
      <c r="F20" s="117">
        <v>0</v>
      </c>
      <c r="G20" s="118">
        <f>E20*F20</f>
        <v>0</v>
      </c>
      <c r="I20" s="120"/>
      <c r="J20" s="119"/>
      <c r="K20" s="120"/>
    </row>
    <row r="21" spans="3:11" ht="12.75">
      <c r="C21" s="123" t="s">
        <v>103</v>
      </c>
      <c r="E21" s="116">
        <v>30.351</v>
      </c>
      <c r="G21" s="118"/>
      <c r="I21" s="120"/>
      <c r="K21" s="120"/>
    </row>
    <row r="22" spans="1:11" ht="12.75">
      <c r="A22" s="112">
        <v>5</v>
      </c>
      <c r="B22" s="113" t="s">
        <v>104</v>
      </c>
      <c r="C22" s="114" t="s">
        <v>105</v>
      </c>
      <c r="D22" s="115" t="s">
        <v>92</v>
      </c>
      <c r="E22" s="116">
        <v>30.351</v>
      </c>
      <c r="F22" s="117">
        <v>0</v>
      </c>
      <c r="G22" s="118">
        <f>E22*F22</f>
        <v>0</v>
      </c>
      <c r="I22" s="120"/>
      <c r="J22" s="119"/>
      <c r="K22" s="120"/>
    </row>
    <row r="23" spans="3:11" ht="12.75">
      <c r="C23" s="123" t="s">
        <v>103</v>
      </c>
      <c r="E23" s="116">
        <v>30.351</v>
      </c>
      <c r="G23" s="118"/>
      <c r="I23" s="120"/>
      <c r="K23" s="120"/>
    </row>
    <row r="24" spans="1:11" ht="12.75">
      <c r="A24" s="112">
        <v>6</v>
      </c>
      <c r="B24" s="113" t="s">
        <v>106</v>
      </c>
      <c r="C24" s="114" t="s">
        <v>107</v>
      </c>
      <c r="D24" s="115" t="s">
        <v>92</v>
      </c>
      <c r="E24" s="116">
        <v>33.723</v>
      </c>
      <c r="F24" s="117">
        <v>0</v>
      </c>
      <c r="G24" s="118">
        <f>E24*F24</f>
        <v>0</v>
      </c>
      <c r="I24" s="120"/>
      <c r="J24" s="119"/>
      <c r="K24" s="120"/>
    </row>
    <row r="25" spans="3:11" ht="12.75">
      <c r="C25" s="123" t="s">
        <v>108</v>
      </c>
      <c r="E25" s="116">
        <v>0</v>
      </c>
      <c r="G25" s="118"/>
      <c r="I25" s="120"/>
      <c r="K25" s="120"/>
    </row>
    <row r="26" spans="3:11" ht="12.75">
      <c r="C26" s="123" t="s">
        <v>109</v>
      </c>
      <c r="E26" s="116">
        <v>33.723</v>
      </c>
      <c r="G26" s="118"/>
      <c r="I26" s="120"/>
      <c r="K26" s="120"/>
    </row>
    <row r="28" spans="2:3" ht="15">
      <c r="B28" s="111" t="s">
        <v>110</v>
      </c>
      <c r="C28" s="111" t="s">
        <v>111</v>
      </c>
    </row>
    <row r="30" spans="1:11" ht="12.75">
      <c r="A30" s="112">
        <v>1</v>
      </c>
      <c r="B30" s="113" t="s">
        <v>112</v>
      </c>
      <c r="C30" s="114" t="s">
        <v>113</v>
      </c>
      <c r="D30" s="115" t="s">
        <v>114</v>
      </c>
      <c r="E30" s="116">
        <v>180</v>
      </c>
      <c r="F30" s="117">
        <v>0.27994</v>
      </c>
      <c r="G30" s="118">
        <f>E30*F30</f>
        <v>50.3892</v>
      </c>
      <c r="I30" s="120"/>
      <c r="J30" s="119"/>
      <c r="K30" s="120"/>
    </row>
    <row r="31" spans="3:11" ht="12.75">
      <c r="C31" s="123" t="s">
        <v>115</v>
      </c>
      <c r="E31" s="116">
        <v>180</v>
      </c>
      <c r="G31" s="118"/>
      <c r="I31" s="120"/>
      <c r="K31" s="120"/>
    </row>
    <row r="32" spans="1:11" ht="12.75">
      <c r="A32" s="112">
        <v>2</v>
      </c>
      <c r="B32" s="113" t="s">
        <v>116</v>
      </c>
      <c r="C32" s="114" t="s">
        <v>117</v>
      </c>
      <c r="D32" s="115" t="s">
        <v>114</v>
      </c>
      <c r="E32" s="116">
        <v>180</v>
      </c>
      <c r="F32" s="117">
        <v>0</v>
      </c>
      <c r="G32" s="118">
        <f>E32*F32</f>
        <v>0</v>
      </c>
      <c r="I32" s="120"/>
      <c r="J32" s="119"/>
      <c r="K32" s="120"/>
    </row>
    <row r="33" spans="1:11" ht="12.75">
      <c r="A33" s="112">
        <v>3</v>
      </c>
      <c r="B33" s="113" t="s">
        <v>118</v>
      </c>
      <c r="C33" s="114" t="s">
        <v>119</v>
      </c>
      <c r="D33" s="115" t="s">
        <v>114</v>
      </c>
      <c r="E33" s="116">
        <v>180</v>
      </c>
      <c r="F33" s="117">
        <v>0</v>
      </c>
      <c r="G33" s="118">
        <f>E33*F33</f>
        <v>0</v>
      </c>
      <c r="I33" s="120"/>
      <c r="J33" s="119"/>
      <c r="K33" s="120"/>
    </row>
    <row r="34" spans="1:11" ht="12.75">
      <c r="A34" s="112">
        <v>4</v>
      </c>
      <c r="B34" s="113" t="s">
        <v>120</v>
      </c>
      <c r="C34" s="114" t="s">
        <v>121</v>
      </c>
      <c r="D34" s="115" t="s">
        <v>114</v>
      </c>
      <c r="E34" s="116">
        <v>49.96</v>
      </c>
      <c r="F34" s="117">
        <v>0.10354</v>
      </c>
      <c r="G34" s="118">
        <f>E34*F34</f>
        <v>5.1728584</v>
      </c>
      <c r="I34" s="120"/>
      <c r="J34" s="119"/>
      <c r="K34" s="120"/>
    </row>
    <row r="35" spans="3:11" ht="12.75">
      <c r="C35" s="123" t="s">
        <v>122</v>
      </c>
      <c r="E35" s="116">
        <v>49.96</v>
      </c>
      <c r="G35" s="118"/>
      <c r="I35" s="120"/>
      <c r="K35" s="120"/>
    </row>
    <row r="37" spans="2:3" ht="15">
      <c r="B37" s="111" t="s">
        <v>123</v>
      </c>
      <c r="C37" s="111" t="s">
        <v>124</v>
      </c>
    </row>
    <row r="39" spans="1:11" ht="12.75">
      <c r="A39" s="112">
        <v>1</v>
      </c>
      <c r="B39" s="113" t="s">
        <v>125</v>
      </c>
      <c r="C39" s="114" t="s">
        <v>126</v>
      </c>
      <c r="D39" s="115" t="s">
        <v>127</v>
      </c>
      <c r="E39" s="116">
        <v>2</v>
      </c>
      <c r="F39" s="117">
        <v>0.2234</v>
      </c>
      <c r="G39" s="118">
        <f>E39*F39</f>
        <v>0.4468</v>
      </c>
      <c r="I39" s="120"/>
      <c r="J39" s="119"/>
      <c r="K39" s="120"/>
    </row>
    <row r="40" spans="1:11" ht="12.75">
      <c r="A40" s="112">
        <v>2</v>
      </c>
      <c r="B40" s="113" t="s">
        <v>128</v>
      </c>
      <c r="C40" s="114" t="s">
        <v>129</v>
      </c>
      <c r="D40" s="115" t="s">
        <v>130</v>
      </c>
      <c r="E40" s="116">
        <v>499.6</v>
      </c>
      <c r="F40" s="117">
        <v>0.0719</v>
      </c>
      <c r="G40" s="118">
        <f>E40*F40</f>
        <v>35.921240000000004</v>
      </c>
      <c r="I40" s="120"/>
      <c r="J40" s="119"/>
      <c r="K40" s="120"/>
    </row>
    <row r="41" spans="3:11" ht="12.75">
      <c r="C41" s="123" t="s">
        <v>131</v>
      </c>
      <c r="E41" s="116">
        <v>499.6</v>
      </c>
      <c r="G41" s="118"/>
      <c r="I41" s="120"/>
      <c r="K41" s="120"/>
    </row>
    <row r="42" spans="1:11" ht="12.75">
      <c r="A42" s="130" t="s">
        <v>132</v>
      </c>
      <c r="B42" s="131">
        <v>74910172</v>
      </c>
      <c r="C42" s="114" t="s">
        <v>133</v>
      </c>
      <c r="D42" s="115" t="s">
        <v>127</v>
      </c>
      <c r="E42" s="116">
        <v>2</v>
      </c>
      <c r="F42" s="117">
        <v>0.006</v>
      </c>
      <c r="G42" s="118">
        <f>E42*F42</f>
        <v>0.012</v>
      </c>
      <c r="H42" s="119"/>
      <c r="I42" s="120"/>
      <c r="K42" s="120"/>
    </row>
    <row r="43" spans="1:11" ht="12.75">
      <c r="A43" s="130" t="s">
        <v>134</v>
      </c>
      <c r="B43" s="131">
        <v>58380110</v>
      </c>
      <c r="C43" s="114" t="s">
        <v>135</v>
      </c>
      <c r="D43" s="115" t="s">
        <v>136</v>
      </c>
      <c r="E43" s="116">
        <v>12.23</v>
      </c>
      <c r="F43" s="117">
        <v>1</v>
      </c>
      <c r="G43" s="118">
        <f>E43*F43</f>
        <v>12.23</v>
      </c>
      <c r="H43" s="119"/>
      <c r="I43" s="120"/>
      <c r="K43" s="120"/>
    </row>
    <row r="45" spans="2:3" ht="15">
      <c r="B45" s="111" t="s">
        <v>137</v>
      </c>
      <c r="C45" s="111" t="s">
        <v>138</v>
      </c>
    </row>
    <row r="47" spans="1:11" ht="12.75">
      <c r="A47" s="112">
        <v>1</v>
      </c>
      <c r="B47" s="113" t="s">
        <v>139</v>
      </c>
      <c r="C47" s="114" t="s">
        <v>140</v>
      </c>
      <c r="D47" s="115" t="s">
        <v>114</v>
      </c>
      <c r="E47" s="116">
        <v>66</v>
      </c>
      <c r="F47" s="117">
        <v>0.408</v>
      </c>
      <c r="G47" s="118" t="str">
        <f>FIXED(E47*F47,3,TRUE)</f>
        <v>26,928</v>
      </c>
      <c r="I47" s="120"/>
      <c r="J47" s="119"/>
      <c r="K47" s="120"/>
    </row>
    <row r="48" spans="3:11" ht="12.75">
      <c r="C48" s="123" t="s">
        <v>141</v>
      </c>
      <c r="E48" s="116">
        <v>66</v>
      </c>
      <c r="G48" s="118"/>
      <c r="I48" s="120"/>
      <c r="K48" s="120"/>
    </row>
    <row r="49" spans="1:11" ht="12.75">
      <c r="A49" s="112">
        <v>2</v>
      </c>
      <c r="B49" s="113" t="s">
        <v>142</v>
      </c>
      <c r="C49" s="114" t="s">
        <v>143</v>
      </c>
      <c r="D49" s="115" t="s">
        <v>136</v>
      </c>
      <c r="E49" s="116">
        <v>26.928</v>
      </c>
      <c r="F49" s="117">
        <v>0</v>
      </c>
      <c r="G49" s="118" t="str">
        <f>FIXED(E49*F49,3,TRUE)</f>
        <v>0,000</v>
      </c>
      <c r="I49" s="120"/>
      <c r="J49" s="119"/>
      <c r="K49" s="120"/>
    </row>
    <row r="50" spans="1:11" ht="12.75">
      <c r="A50" s="112">
        <v>3</v>
      </c>
      <c r="B50" s="113" t="s">
        <v>144</v>
      </c>
      <c r="C50" s="114" t="s">
        <v>145</v>
      </c>
      <c r="D50" s="115" t="s">
        <v>136</v>
      </c>
      <c r="E50" s="116">
        <v>107.712</v>
      </c>
      <c r="F50" s="117">
        <v>0</v>
      </c>
      <c r="G50" s="118" t="str">
        <f>FIXED(E50*F50,3,TRUE)</f>
        <v>0,000</v>
      </c>
      <c r="I50" s="120"/>
      <c r="J50" s="119"/>
      <c r="K50" s="120"/>
    </row>
    <row r="51" spans="1:11" ht="12.75">
      <c r="A51" s="112">
        <v>4</v>
      </c>
      <c r="B51" s="113" t="s">
        <v>146</v>
      </c>
      <c r="C51" s="114" t="s">
        <v>105</v>
      </c>
      <c r="D51" s="115" t="s">
        <v>21</v>
      </c>
      <c r="E51" s="116">
        <v>26.928</v>
      </c>
      <c r="F51" s="117">
        <v>0</v>
      </c>
      <c r="G51" s="118" t="str">
        <f>FIXED(E51*F51,3,TRUE)</f>
        <v>0,000</v>
      </c>
      <c r="I51" s="120"/>
      <c r="J51" s="119"/>
      <c r="K51" s="120"/>
    </row>
    <row r="52" spans="1:11" ht="12.75">
      <c r="A52" s="112">
        <v>5</v>
      </c>
      <c r="B52" s="113" t="s">
        <v>147</v>
      </c>
      <c r="C52" s="114" t="s">
        <v>148</v>
      </c>
      <c r="D52" s="115" t="s">
        <v>136</v>
      </c>
      <c r="E52" s="116">
        <v>26.928</v>
      </c>
      <c r="F52" s="117">
        <v>0</v>
      </c>
      <c r="G52" s="118" t="str">
        <f>FIXED(E52*F52,3,TRUE)</f>
        <v>0,000</v>
      </c>
      <c r="I52" s="120"/>
      <c r="J52" s="119"/>
      <c r="K52" s="120"/>
    </row>
    <row r="53" spans="1:11" ht="12.75">
      <c r="A53" s="112">
        <v>6</v>
      </c>
      <c r="B53" s="113" t="s">
        <v>149</v>
      </c>
      <c r="C53" s="114" t="s">
        <v>150</v>
      </c>
      <c r="D53" s="115" t="s">
        <v>136</v>
      </c>
      <c r="E53" s="116">
        <v>215.424</v>
      </c>
      <c r="F53" s="117">
        <v>0</v>
      </c>
      <c r="G53" s="118" t="str">
        <f>FIXED(E53*F53,3,TRUE)</f>
        <v>0,000</v>
      </c>
      <c r="I53" s="120"/>
      <c r="J53" s="119"/>
      <c r="K53" s="120"/>
    </row>
    <row r="55" spans="2:3" ht="15">
      <c r="B55" s="111" t="s">
        <v>151</v>
      </c>
      <c r="C55" s="111" t="s">
        <v>152</v>
      </c>
    </row>
    <row r="57" spans="1:11" ht="12.75">
      <c r="A57" s="112">
        <v>1</v>
      </c>
      <c r="B57" s="113" t="s">
        <v>153</v>
      </c>
      <c r="C57" s="114" t="s">
        <v>154</v>
      </c>
      <c r="D57" s="115" t="s">
        <v>136</v>
      </c>
      <c r="E57" s="116">
        <v>104.172</v>
      </c>
      <c r="F57" s="117">
        <v>0</v>
      </c>
      <c r="G57" s="118" t="str">
        <f>FIXED(E57*F57,3,TRUE)</f>
        <v>0,000</v>
      </c>
      <c r="I57" s="120"/>
      <c r="J57" s="119"/>
      <c r="K57" s="120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1">
      <selection activeCell="K38" sqref="K38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162" t="s">
        <v>67</v>
      </c>
      <c r="B1" s="163"/>
      <c r="C1" s="164"/>
      <c r="D1" s="164"/>
      <c r="E1" s="164"/>
      <c r="F1" s="164"/>
      <c r="G1" s="164"/>
      <c r="H1" s="164"/>
      <c r="I1" s="164"/>
      <c r="J1" s="164"/>
      <c r="K1" s="165"/>
    </row>
    <row r="2" spans="1:11" ht="15.75" customHeight="1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8"/>
    </row>
    <row r="3" spans="1:11" ht="15.75" customHeight="1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8"/>
    </row>
    <row r="4" spans="1:11" ht="15.75" customHeight="1" thickBot="1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1"/>
    </row>
    <row r="5" spans="1:11" ht="15.75" customHeight="1">
      <c r="A5" s="97" t="s">
        <v>39</v>
      </c>
      <c r="B5" s="98"/>
      <c r="C5" s="158" t="s">
        <v>85</v>
      </c>
      <c r="D5" s="159"/>
      <c r="E5" s="159"/>
      <c r="F5" s="159"/>
      <c r="G5" s="159"/>
      <c r="H5" s="159"/>
      <c r="I5" s="159"/>
      <c r="J5" s="159"/>
      <c r="K5" s="160"/>
    </row>
    <row r="6" spans="1:11" ht="15.75" customHeight="1">
      <c r="A6" s="93" t="s">
        <v>40</v>
      </c>
      <c r="B6" s="94"/>
      <c r="C6" s="149" t="s">
        <v>87</v>
      </c>
      <c r="D6" s="150"/>
      <c r="E6" s="150"/>
      <c r="F6" s="150"/>
      <c r="G6" s="150"/>
      <c r="H6" s="150"/>
      <c r="I6" s="150"/>
      <c r="J6" s="150"/>
      <c r="K6" s="161"/>
    </row>
    <row r="7" spans="1:11" ht="15.75" customHeight="1">
      <c r="A7" s="106"/>
      <c r="B7" s="107"/>
      <c r="C7" s="107"/>
      <c r="D7" s="107"/>
      <c r="E7" s="107"/>
      <c r="F7" s="107"/>
      <c r="G7" s="107"/>
      <c r="H7" s="177" t="s">
        <v>54</v>
      </c>
      <c r="I7" s="178"/>
      <c r="J7" s="177" t="s">
        <v>55</v>
      </c>
      <c r="K7" s="237"/>
    </row>
    <row r="8" spans="1:11" ht="15.75" customHeight="1">
      <c r="A8" s="93" t="s">
        <v>41</v>
      </c>
      <c r="B8" s="94"/>
      <c r="C8" s="149"/>
      <c r="D8" s="150"/>
      <c r="E8" s="150"/>
      <c r="F8" s="150"/>
      <c r="G8" s="151"/>
      <c r="H8" s="149"/>
      <c r="I8" s="151"/>
      <c r="J8" s="228"/>
      <c r="K8" s="229"/>
    </row>
    <row r="9" spans="1:11" ht="15.75" customHeight="1">
      <c r="A9" s="93" t="s">
        <v>42</v>
      </c>
      <c r="B9" s="94"/>
      <c r="C9" s="149"/>
      <c r="D9" s="150"/>
      <c r="E9" s="150"/>
      <c r="F9" s="150"/>
      <c r="G9" s="151"/>
      <c r="H9" s="149"/>
      <c r="I9" s="151"/>
      <c r="J9" s="228"/>
      <c r="K9" s="229"/>
    </row>
    <row r="10" spans="1:11" ht="15.75" customHeight="1">
      <c r="A10" s="93" t="s">
        <v>43</v>
      </c>
      <c r="B10" s="94"/>
      <c r="C10" s="149"/>
      <c r="D10" s="150"/>
      <c r="E10" s="150"/>
      <c r="F10" s="150"/>
      <c r="G10" s="151"/>
      <c r="H10" s="149"/>
      <c r="I10" s="151"/>
      <c r="J10" s="228"/>
      <c r="K10" s="229"/>
    </row>
    <row r="11" spans="1:11" ht="15.75" customHeight="1">
      <c r="A11" s="93" t="s">
        <v>44</v>
      </c>
      <c r="B11" s="94"/>
      <c r="C11" s="149"/>
      <c r="D11" s="150"/>
      <c r="E11" s="150"/>
      <c r="F11" s="150"/>
      <c r="G11" s="151"/>
      <c r="H11" s="149"/>
      <c r="I11" s="151"/>
      <c r="J11" s="228"/>
      <c r="K11" s="229"/>
    </row>
    <row r="12" spans="1:11" ht="15.75" customHeight="1">
      <c r="A12" s="93" t="s">
        <v>45</v>
      </c>
      <c r="B12" s="94"/>
      <c r="C12" s="149"/>
      <c r="D12" s="150"/>
      <c r="E12" s="150"/>
      <c r="F12" s="150"/>
      <c r="G12" s="151"/>
      <c r="H12" s="149"/>
      <c r="I12" s="151"/>
      <c r="J12" s="228"/>
      <c r="K12" s="229"/>
    </row>
    <row r="13" spans="1:11" ht="15.75" customHeight="1">
      <c r="A13" s="93" t="s">
        <v>46</v>
      </c>
      <c r="B13" s="94"/>
      <c r="C13" s="149"/>
      <c r="D13" s="150"/>
      <c r="E13" s="150"/>
      <c r="F13" s="150"/>
      <c r="G13" s="151"/>
      <c r="H13" s="149"/>
      <c r="I13" s="151"/>
      <c r="J13" s="228"/>
      <c r="K13" s="229"/>
    </row>
    <row r="14" spans="1:11" ht="15.75" customHeight="1">
      <c r="A14" s="93" t="s">
        <v>47</v>
      </c>
      <c r="B14" s="94"/>
      <c r="C14" s="149"/>
      <c r="D14" s="150"/>
      <c r="E14" s="150"/>
      <c r="F14" s="150"/>
      <c r="G14" s="151"/>
      <c r="H14" s="149"/>
      <c r="I14" s="151"/>
      <c r="J14" s="228"/>
      <c r="K14" s="229"/>
    </row>
    <row r="15" spans="1:11" ht="15.75" customHeight="1">
      <c r="A15" s="93" t="s">
        <v>48</v>
      </c>
      <c r="B15" s="94"/>
      <c r="C15" s="149"/>
      <c r="D15" s="151"/>
      <c r="E15" s="81" t="s">
        <v>53</v>
      </c>
      <c r="F15" s="179">
        <v>0</v>
      </c>
      <c r="G15" s="179"/>
      <c r="H15" s="142" t="s">
        <v>82</v>
      </c>
      <c r="I15" s="142"/>
      <c r="J15" s="179">
        <v>0</v>
      </c>
      <c r="K15" s="240"/>
    </row>
    <row r="16" spans="1:11" ht="15.75" customHeight="1">
      <c r="A16" s="93" t="s">
        <v>49</v>
      </c>
      <c r="B16" s="94"/>
      <c r="C16" s="149"/>
      <c r="D16" s="151"/>
      <c r="E16" s="81" t="s">
        <v>52</v>
      </c>
      <c r="F16" s="152"/>
      <c r="G16" s="152"/>
      <c r="H16" s="141" t="s">
        <v>81</v>
      </c>
      <c r="I16" s="141"/>
      <c r="J16" s="141"/>
      <c r="K16" s="241"/>
    </row>
    <row r="17" spans="1:11" ht="15.75" customHeight="1" thickBot="1">
      <c r="A17" s="95" t="s">
        <v>50</v>
      </c>
      <c r="B17" s="96"/>
      <c r="C17" s="175"/>
      <c r="D17" s="176"/>
      <c r="E17" s="82" t="s">
        <v>51</v>
      </c>
      <c r="F17" s="175"/>
      <c r="G17" s="176"/>
      <c r="H17" s="175"/>
      <c r="I17" s="238"/>
      <c r="J17" s="238"/>
      <c r="K17" s="239"/>
    </row>
    <row r="18" spans="1:11" ht="21" customHeight="1" thickBot="1">
      <c r="A18" s="172" t="s">
        <v>56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4"/>
    </row>
    <row r="19" spans="1:11" ht="21.75" customHeight="1" thickBot="1">
      <c r="A19" s="182" t="s">
        <v>57</v>
      </c>
      <c r="B19" s="183"/>
      <c r="C19" s="183"/>
      <c r="D19" s="183"/>
      <c r="E19" s="184"/>
      <c r="F19" s="72"/>
      <c r="G19" s="185" t="s">
        <v>58</v>
      </c>
      <c r="H19" s="183"/>
      <c r="I19" s="183"/>
      <c r="J19" s="183"/>
      <c r="K19" s="186"/>
    </row>
    <row r="20" spans="1:11" ht="15.75" customHeight="1">
      <c r="A20" s="70">
        <v>1</v>
      </c>
      <c r="B20" s="180" t="s">
        <v>59</v>
      </c>
      <c r="C20" s="181"/>
      <c r="D20" s="99" t="s">
        <v>35</v>
      </c>
      <c r="E20" s="83">
        <v>0</v>
      </c>
      <c r="F20" s="71">
        <v>13</v>
      </c>
      <c r="G20" s="232"/>
      <c r="H20" s="233"/>
      <c r="I20" s="233"/>
      <c r="J20" s="234"/>
      <c r="K20" s="87">
        <v>0</v>
      </c>
    </row>
    <row r="21" spans="1:11" ht="15.75" customHeight="1">
      <c r="A21" s="67">
        <v>2</v>
      </c>
      <c r="B21" s="154"/>
      <c r="C21" s="155"/>
      <c r="D21" s="81" t="s">
        <v>36</v>
      </c>
      <c r="E21" s="84">
        <v>0</v>
      </c>
      <c r="F21" s="68">
        <v>14</v>
      </c>
      <c r="G21" s="149"/>
      <c r="H21" s="150"/>
      <c r="I21" s="150"/>
      <c r="J21" s="151"/>
      <c r="K21" s="88">
        <v>0</v>
      </c>
    </row>
    <row r="22" spans="1:11" ht="15.75" customHeight="1">
      <c r="A22" s="67">
        <v>3</v>
      </c>
      <c r="B22" s="108" t="s">
        <v>60</v>
      </c>
      <c r="C22" s="153"/>
      <c r="D22" s="81" t="s">
        <v>61</v>
      </c>
      <c r="E22" s="84">
        <v>0</v>
      </c>
      <c r="F22" s="68">
        <v>15</v>
      </c>
      <c r="G22" s="149"/>
      <c r="H22" s="150"/>
      <c r="I22" s="150"/>
      <c r="J22" s="151"/>
      <c r="K22" s="88">
        <v>0</v>
      </c>
    </row>
    <row r="23" spans="1:11" ht="15.75" customHeight="1" thickBot="1">
      <c r="A23" s="67">
        <v>4</v>
      </c>
      <c r="B23" s="154"/>
      <c r="C23" s="155"/>
      <c r="D23" s="81" t="s">
        <v>62</v>
      </c>
      <c r="E23" s="85">
        <v>0</v>
      </c>
      <c r="F23" s="69">
        <v>16</v>
      </c>
      <c r="G23" s="149"/>
      <c r="H23" s="150"/>
      <c r="I23" s="150"/>
      <c r="J23" s="151"/>
      <c r="K23" s="88">
        <v>0</v>
      </c>
    </row>
    <row r="24" spans="1:11" ht="15.75" customHeight="1" thickBot="1">
      <c r="A24" s="67">
        <v>5</v>
      </c>
      <c r="B24" s="105" t="s">
        <v>68</v>
      </c>
      <c r="C24" s="156"/>
      <c r="D24" s="157"/>
      <c r="E24" s="86">
        <f>SUM(E20:E23)</f>
        <v>0</v>
      </c>
      <c r="F24" s="73">
        <v>17</v>
      </c>
      <c r="G24" s="149"/>
      <c r="H24" s="150"/>
      <c r="I24" s="150"/>
      <c r="J24" s="151"/>
      <c r="K24" s="88">
        <v>0</v>
      </c>
    </row>
    <row r="25" spans="1:11" ht="15.75" customHeight="1">
      <c r="A25" s="67">
        <v>6</v>
      </c>
      <c r="B25" s="143" t="s">
        <v>69</v>
      </c>
      <c r="C25" s="144"/>
      <c r="D25" s="145"/>
      <c r="E25" s="83">
        <v>0</v>
      </c>
      <c r="F25" s="69">
        <v>18</v>
      </c>
      <c r="G25" s="149"/>
      <c r="H25" s="150"/>
      <c r="I25" s="150"/>
      <c r="J25" s="151"/>
      <c r="K25" s="88">
        <v>0</v>
      </c>
    </row>
    <row r="26" spans="1:11" ht="15.75" customHeight="1" thickBot="1">
      <c r="A26" s="67">
        <v>7</v>
      </c>
      <c r="B26" s="143" t="s">
        <v>70</v>
      </c>
      <c r="C26" s="144"/>
      <c r="D26" s="145"/>
      <c r="E26" s="85">
        <v>0</v>
      </c>
      <c r="F26" s="69">
        <v>19</v>
      </c>
      <c r="G26" s="149"/>
      <c r="H26" s="150"/>
      <c r="I26" s="150"/>
      <c r="J26" s="151"/>
      <c r="K26" s="88">
        <v>0</v>
      </c>
    </row>
    <row r="27" spans="1:11" ht="15.75" customHeight="1" thickBot="1">
      <c r="A27" s="67">
        <v>8</v>
      </c>
      <c r="B27" s="105" t="s">
        <v>71</v>
      </c>
      <c r="C27" s="156"/>
      <c r="D27" s="157"/>
      <c r="E27" s="86">
        <f>SUM(E24:E26)</f>
        <v>0</v>
      </c>
      <c r="F27" s="73">
        <v>20</v>
      </c>
      <c r="G27" s="149"/>
      <c r="H27" s="150"/>
      <c r="I27" s="150"/>
      <c r="J27" s="151"/>
      <c r="K27" s="88">
        <v>0</v>
      </c>
    </row>
    <row r="28" spans="1:11" ht="15.75" customHeight="1">
      <c r="A28" s="67">
        <v>9</v>
      </c>
      <c r="B28" s="143" t="s">
        <v>72</v>
      </c>
      <c r="C28" s="144"/>
      <c r="D28" s="145"/>
      <c r="E28" s="83">
        <v>0</v>
      </c>
      <c r="F28" s="69">
        <v>21</v>
      </c>
      <c r="G28" s="149"/>
      <c r="H28" s="150"/>
      <c r="I28" s="150"/>
      <c r="J28" s="151"/>
      <c r="K28" s="88">
        <v>0</v>
      </c>
    </row>
    <row r="29" spans="1:11" ht="15.75" customHeight="1">
      <c r="A29" s="67">
        <v>10</v>
      </c>
      <c r="B29" s="143" t="s">
        <v>73</v>
      </c>
      <c r="C29" s="144"/>
      <c r="D29" s="145"/>
      <c r="E29" s="84">
        <v>0</v>
      </c>
      <c r="F29" s="69">
        <v>22</v>
      </c>
      <c r="G29" s="149"/>
      <c r="H29" s="150"/>
      <c r="I29" s="150"/>
      <c r="J29" s="151"/>
      <c r="K29" s="88">
        <v>0</v>
      </c>
    </row>
    <row r="30" spans="1:11" ht="15.75" customHeight="1" thickBot="1">
      <c r="A30" s="67">
        <v>11</v>
      </c>
      <c r="B30" s="143" t="s">
        <v>74</v>
      </c>
      <c r="C30" s="144"/>
      <c r="D30" s="145"/>
      <c r="E30" s="85">
        <v>0</v>
      </c>
      <c r="F30" s="69">
        <v>23</v>
      </c>
      <c r="G30" s="149"/>
      <c r="H30" s="150"/>
      <c r="I30" s="150"/>
      <c r="J30" s="151"/>
      <c r="K30" s="88">
        <v>0</v>
      </c>
    </row>
    <row r="31" spans="1:11" ht="15.75" customHeight="1" thickBot="1">
      <c r="A31" s="76">
        <v>12</v>
      </c>
      <c r="B31" s="105" t="s">
        <v>75</v>
      </c>
      <c r="C31" s="156"/>
      <c r="D31" s="157"/>
      <c r="E31" s="92">
        <f>SUM(E27:E30)</f>
        <v>0</v>
      </c>
      <c r="F31" s="77">
        <v>24</v>
      </c>
      <c r="G31" s="152"/>
      <c r="H31" s="152"/>
      <c r="I31" s="152"/>
      <c r="J31" s="152"/>
      <c r="K31" s="89">
        <v>0</v>
      </c>
    </row>
    <row r="32" spans="1:11" ht="15.75" customHeight="1" thickBot="1">
      <c r="A32" s="78"/>
      <c r="B32" s="146"/>
      <c r="C32" s="147"/>
      <c r="D32" s="148"/>
      <c r="E32" s="80"/>
      <c r="F32" s="79">
        <v>25</v>
      </c>
      <c r="G32" s="235" t="s">
        <v>76</v>
      </c>
      <c r="H32" s="236"/>
      <c r="I32" s="236"/>
      <c r="J32" s="102"/>
      <c r="K32" s="90">
        <f>SUM(K20:K31)</f>
        <v>0</v>
      </c>
    </row>
    <row r="33" spans="1:11" ht="15.75" customHeight="1" thickBot="1">
      <c r="A33" s="195"/>
      <c r="B33" s="196"/>
      <c r="C33" s="196"/>
      <c r="D33" s="196"/>
      <c r="E33" s="196"/>
      <c r="F33" s="203" t="s">
        <v>63</v>
      </c>
      <c r="G33" s="204"/>
      <c r="H33" s="204"/>
      <c r="I33" s="204"/>
      <c r="J33" s="205"/>
      <c r="K33" s="206"/>
    </row>
    <row r="34" spans="1:11" ht="15.75" customHeight="1" thickBot="1">
      <c r="A34" s="195"/>
      <c r="B34" s="196"/>
      <c r="C34" s="196"/>
      <c r="D34" s="196"/>
      <c r="E34" s="196"/>
      <c r="F34" s="74">
        <v>26</v>
      </c>
      <c r="G34" s="109" t="s">
        <v>77</v>
      </c>
      <c r="H34" s="109"/>
      <c r="I34" s="109"/>
      <c r="J34" s="105"/>
      <c r="K34" s="92">
        <f>E31+K32</f>
        <v>0</v>
      </c>
    </row>
    <row r="35" spans="1:11" ht="15.75" customHeight="1">
      <c r="A35" s="195"/>
      <c r="B35" s="196"/>
      <c r="C35" s="196"/>
      <c r="D35" s="196"/>
      <c r="E35" s="196"/>
      <c r="F35" s="74">
        <v>27</v>
      </c>
      <c r="G35" s="142" t="s">
        <v>155</v>
      </c>
      <c r="H35" s="142"/>
      <c r="I35" s="142"/>
      <c r="J35" s="142"/>
      <c r="K35" s="103">
        <v>0</v>
      </c>
    </row>
    <row r="36" spans="1:11" ht="15.75" customHeight="1">
      <c r="A36" s="195"/>
      <c r="B36" s="196"/>
      <c r="C36" s="196"/>
      <c r="D36" s="196"/>
      <c r="E36" s="196"/>
      <c r="F36" s="74">
        <v>28</v>
      </c>
      <c r="G36" s="141" t="s">
        <v>157</v>
      </c>
      <c r="H36" s="142"/>
      <c r="I36" s="142"/>
      <c r="J36" s="142"/>
      <c r="K36" s="104">
        <v>0</v>
      </c>
    </row>
    <row r="37" spans="1:11" ht="15.75" customHeight="1" thickBot="1">
      <c r="A37" s="195"/>
      <c r="B37" s="196"/>
      <c r="C37" s="196"/>
      <c r="D37" s="196"/>
      <c r="E37" s="196"/>
      <c r="F37" s="74">
        <v>29</v>
      </c>
      <c r="G37" s="141" t="s">
        <v>156</v>
      </c>
      <c r="H37" s="142"/>
      <c r="I37" s="142"/>
      <c r="J37" s="142"/>
      <c r="K37" s="104">
        <v>0</v>
      </c>
    </row>
    <row r="38" spans="1:11" ht="15.75" customHeight="1" thickBot="1">
      <c r="A38" s="195"/>
      <c r="B38" s="196"/>
      <c r="C38" s="196"/>
      <c r="D38" s="196"/>
      <c r="E38" s="196"/>
      <c r="F38" s="75">
        <v>30</v>
      </c>
      <c r="G38" s="230" t="s">
        <v>83</v>
      </c>
      <c r="H38" s="230"/>
      <c r="I38" s="230"/>
      <c r="J38" s="231"/>
      <c r="K38" s="92">
        <f>SUM(K34:K37)</f>
        <v>0</v>
      </c>
    </row>
    <row r="39" spans="1:11" ht="15.75" customHeight="1">
      <c r="A39" s="197"/>
      <c r="B39" s="198"/>
      <c r="C39" s="198"/>
      <c r="D39" s="198"/>
      <c r="E39" s="198"/>
      <c r="F39" s="198"/>
      <c r="G39" s="198"/>
      <c r="H39" s="198"/>
      <c r="I39" s="198"/>
      <c r="J39" s="198"/>
      <c r="K39" s="199"/>
    </row>
    <row r="40" spans="1:11" ht="15.75" customHeight="1">
      <c r="A40" s="100"/>
      <c r="B40" s="101"/>
      <c r="C40" s="91"/>
      <c r="D40" s="190"/>
      <c r="E40" s="191"/>
      <c r="F40" s="225" t="s">
        <v>78</v>
      </c>
      <c r="G40" s="226"/>
      <c r="H40" s="227"/>
      <c r="I40" s="200" t="s">
        <v>86</v>
      </c>
      <c r="J40" s="201"/>
      <c r="K40" s="202"/>
    </row>
    <row r="41" spans="1:11" ht="15.75" customHeight="1">
      <c r="A41" s="213"/>
      <c r="B41" s="214"/>
      <c r="C41" s="215"/>
      <c r="D41" s="192"/>
      <c r="E41" s="193"/>
      <c r="F41" s="225" t="s">
        <v>79</v>
      </c>
      <c r="G41" s="226"/>
      <c r="H41" s="227"/>
      <c r="I41" s="200">
        <v>1</v>
      </c>
      <c r="J41" s="201"/>
      <c r="K41" s="202"/>
    </row>
    <row r="42" spans="1:11" ht="15.75" customHeight="1">
      <c r="A42" s="216"/>
      <c r="B42" s="217"/>
      <c r="C42" s="218"/>
      <c r="D42" s="192"/>
      <c r="E42" s="193"/>
      <c r="F42" s="225" t="s">
        <v>80</v>
      </c>
      <c r="G42" s="226"/>
      <c r="H42" s="227"/>
      <c r="I42" s="207"/>
      <c r="J42" s="208"/>
      <c r="K42" s="209"/>
    </row>
    <row r="43" spans="1:11" ht="15.75" customHeight="1">
      <c r="A43" s="219"/>
      <c r="B43" s="220"/>
      <c r="C43" s="221"/>
      <c r="D43" s="192"/>
      <c r="E43" s="193"/>
      <c r="F43" s="225"/>
      <c r="G43" s="226"/>
      <c r="H43" s="227"/>
      <c r="I43" s="200"/>
      <c r="J43" s="201"/>
      <c r="K43" s="202"/>
    </row>
    <row r="44" spans="1:11" ht="15.75" customHeight="1" thickBot="1">
      <c r="A44" s="187" t="s">
        <v>64</v>
      </c>
      <c r="B44" s="188"/>
      <c r="C44" s="189"/>
      <c r="D44" s="194" t="s">
        <v>65</v>
      </c>
      <c r="E44" s="189"/>
      <c r="F44" s="222" t="s">
        <v>66</v>
      </c>
      <c r="G44" s="223"/>
      <c r="H44" s="224"/>
      <c r="I44" s="210"/>
      <c r="J44" s="211"/>
      <c r="K44" s="212"/>
    </row>
  </sheetData>
  <sheetProtection/>
  <mergeCells count="88">
    <mergeCell ref="H16:I16"/>
    <mergeCell ref="J15:K15"/>
    <mergeCell ref="J16:K16"/>
    <mergeCell ref="H15:I15"/>
    <mergeCell ref="J12:K12"/>
    <mergeCell ref="J13:K13"/>
    <mergeCell ref="J14:K14"/>
    <mergeCell ref="H13:I13"/>
    <mergeCell ref="H14:I14"/>
    <mergeCell ref="G27:J27"/>
    <mergeCell ref="G28:J28"/>
    <mergeCell ref="H17:K17"/>
    <mergeCell ref="G25:J25"/>
    <mergeCell ref="G24:J24"/>
    <mergeCell ref="J7:K7"/>
    <mergeCell ref="J8:K8"/>
    <mergeCell ref="J9:K9"/>
    <mergeCell ref="J10:K10"/>
    <mergeCell ref="H9:I9"/>
    <mergeCell ref="H10:I10"/>
    <mergeCell ref="H11:I11"/>
    <mergeCell ref="H12:I12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G26:J26"/>
    <mergeCell ref="I42:K42"/>
    <mergeCell ref="I44:K44"/>
    <mergeCell ref="I43:K43"/>
    <mergeCell ref="A41:C41"/>
    <mergeCell ref="A42:C43"/>
    <mergeCell ref="F44:H44"/>
    <mergeCell ref="F42:H42"/>
    <mergeCell ref="I41:K41"/>
    <mergeCell ref="F43:H43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F33:K33"/>
    <mergeCell ref="H8:I8"/>
    <mergeCell ref="C15:D15"/>
    <mergeCell ref="B31:D31"/>
    <mergeCell ref="F15:G15"/>
    <mergeCell ref="F16:G16"/>
    <mergeCell ref="B20:C21"/>
    <mergeCell ref="A19:E19"/>
    <mergeCell ref="G19:K19"/>
    <mergeCell ref="B25:D25"/>
    <mergeCell ref="B26:D26"/>
    <mergeCell ref="B24:D24"/>
    <mergeCell ref="C5:K5"/>
    <mergeCell ref="C6:K6"/>
    <mergeCell ref="A1:K4"/>
    <mergeCell ref="A18:K18"/>
    <mergeCell ref="F17:G17"/>
    <mergeCell ref="C14:G14"/>
    <mergeCell ref="C16:D16"/>
    <mergeCell ref="C17:D17"/>
    <mergeCell ref="H7:I7"/>
    <mergeCell ref="C11:G11"/>
    <mergeCell ref="C12:G12"/>
    <mergeCell ref="C13:G13"/>
    <mergeCell ref="B22:C23"/>
    <mergeCell ref="A7:G7"/>
    <mergeCell ref="C8:G8"/>
    <mergeCell ref="C9:G9"/>
    <mergeCell ref="C10:G10"/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sarmanova</cp:lastModifiedBy>
  <cp:lastPrinted>2003-02-27T17:49:46Z</cp:lastPrinted>
  <dcterms:created xsi:type="dcterms:W3CDTF">2000-09-05T09:25:34Z</dcterms:created>
  <dcterms:modified xsi:type="dcterms:W3CDTF">2014-04-09T12:33:25Z</dcterms:modified>
  <cp:category/>
  <cp:version/>
  <cp:contentType/>
  <cp:contentStatus/>
</cp:coreProperties>
</file>