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firstSheet="1" activeTab="1"/>
  </bookViews>
  <sheets>
    <sheet name="Rekapitulace stavby" sheetId="1" state="veryHidden" r:id="rId1"/>
    <sheet name="SO 01 - Odlehčovací příkop" sheetId="2" r:id="rId2"/>
    <sheet name="SO 02 - Rekonstrukce zatr..." sheetId="3" r:id="rId3"/>
    <sheet name="VRN - Vedlejší rozpočtové..." sheetId="4" r:id="rId4"/>
    <sheet name="Seznam figur" sheetId="5" r:id="rId5"/>
  </sheets>
  <definedNames>
    <definedName name="_xlnm._FilterDatabase" localSheetId="1" hidden="1">'SO 01 - Odlehčovací příkop'!$C$123:$K$281</definedName>
    <definedName name="_xlnm._FilterDatabase" localSheetId="2" hidden="1">'SO 02 - Rekonstrukce zatr...'!$C$124:$K$258</definedName>
    <definedName name="_xlnm._FilterDatabase" localSheetId="3" hidden="1">'VRN - Vedlejší rozpočtové...'!$C$119:$K$145</definedName>
    <definedName name="_xlnm.Print_Area" localSheetId="0">'Rekapitulace stavby'!$D$4:$AO$76,'Rekapitulace stavby'!$C$82:$AQ$98</definedName>
    <definedName name="_xlnm.Print_Area" localSheetId="4">'Seznam figur'!$C$4:$G$111</definedName>
    <definedName name="_xlnm.Print_Area" localSheetId="1">'SO 01 - Odlehčovací příkop'!$C$4:$J$39,'SO 01 - Odlehčovací příkop'!$C$50:$J$76,'SO 01 - Odlehčovací příkop'!$C$111:$K$281</definedName>
    <definedName name="_xlnm.Print_Area" localSheetId="2">'SO 02 - Rekonstrukce zatr...'!$C$4:$J$39,'SO 02 - Rekonstrukce zatr...'!$C$50:$J$76,'SO 02 - Rekonstrukce zatr...'!$C$112:$K$258</definedName>
    <definedName name="_xlnm.Print_Area" localSheetId="3">'VRN - Vedlejší rozpočtové...'!$C$4:$J$39,'VRN - Vedlejší rozpočtové...'!$C$50:$J$76,'VRN - Vedlejší rozpočtové...'!$C$107:$K$145</definedName>
    <definedName name="_xlnm.Print_Titles" localSheetId="0">'Rekapitulace stavby'!$92:$92</definedName>
    <definedName name="_xlnm.Print_Titles" localSheetId="1">'SO 01 - Odlehčovací příkop'!$123:$123</definedName>
    <definedName name="_xlnm.Print_Titles" localSheetId="2">'SO 02 - Rekonstrukce zatr...'!$124:$124</definedName>
    <definedName name="_xlnm.Print_Titles" localSheetId="3">'VRN - Vedlejší rozpočtové...'!$119:$119</definedName>
    <definedName name="_xlnm.Print_Titles" localSheetId="4">'Seznam figur'!$9:$9</definedName>
  </definedNames>
  <calcPr calcId="162913"/>
</workbook>
</file>

<file path=xl/sharedStrings.xml><?xml version="1.0" encoding="utf-8"?>
<sst xmlns="http://schemas.openxmlformats.org/spreadsheetml/2006/main" count="3835" uniqueCount="652">
  <si>
    <t>Export Komplet</t>
  </si>
  <si>
    <t/>
  </si>
  <si>
    <t>2.0</t>
  </si>
  <si>
    <t>ZAMOK</t>
  </si>
  <si>
    <t>False</t>
  </si>
  <si>
    <t>{3ce84f52-0fe0-4420-a1f0-f5265a310102}</t>
  </si>
  <si>
    <t>0,01</t>
  </si>
  <si>
    <t>21</t>
  </si>
  <si>
    <t>15</t>
  </si>
  <si>
    <t>REKAPITULACE STAVBY</t>
  </si>
  <si>
    <t>v ---  níže se nacházejí doplnkové a pomocné údaje k sestavám  --- v</t>
  </si>
  <si>
    <t>Návod na vyplnění</t>
  </si>
  <si>
    <t>0,001</t>
  </si>
  <si>
    <t>Kód:</t>
  </si>
  <si>
    <t>43872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</si>
  <si>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</si>
  <si>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</si>
  <si>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Odlehčovací příkop Krnov - Chomýž</t>
  </si>
  <si>
    <t>KSO:</t>
  </si>
  <si>
    <t>CC-CZ:</t>
  </si>
  <si>
    <t>Místo:</t>
  </si>
  <si>
    <t xml:space="preserve"> </t>
  </si>
  <si>
    <t>Datum:</t>
  </si>
  <si>
    <t>15. 7. 2020</t>
  </si>
  <si>
    <t>Zadavatel:</t>
  </si>
  <si>
    <t>IČ:</t>
  </si>
  <si>
    <t>Město Krnov</t>
  </si>
  <si>
    <t>DIČ:</t>
  </si>
  <si>
    <t>Uchazeč:</t>
  </si>
  <si>
    <t>Vyplň údaj</t>
  </si>
  <si>
    <t>Projektant:</t>
  </si>
  <si>
    <t>Lesprojekt Krnov,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</si>
  <si>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</si>
  <si>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</si>
  <si>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</si>
  <si>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</si>
  <si>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</si>
  <si>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</si>
  <si>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</si>
  <si>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</si>
  <si>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</si>
  <si>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</si>
  <si>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</si>
  <si>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</si>
  <si>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</si>
  <si>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</si>
  <si>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</si>
  <si>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</si>
  <si>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</si>
  <si>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</si>
  <si>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</si>
  <si>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</si>
  <si>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</si>
  <si>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</si>
  <si>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</si>
  <si>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</si>
  <si>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</si>
  <si>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</si>
  <si>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</si>
  <si>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</si>
  <si>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</si>
  <si>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</si>
  <si>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</si>
  <si>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</si>
  <si>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</si>
  <si>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</si>
  <si>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</si>
  <si>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</si>
  <si>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</si>
  <si>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</si>
  <si>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</si>
  <si>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</si>
  <si>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</si>
  <si>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</si>
  <si>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</si>
  <si>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</si>
  <si>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</si>
  <si>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</si>
  <si>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</si>
  <si>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</si>
  <si>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</si>
  <si>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Odlehčovací příkop</t>
  </si>
  <si>
    <t>STA</t>
  </si>
  <si>
    <t>1</t>
  </si>
  <si>
    <t>{243ce431-9a2b-4772-9bd3-ead30c8562a3}</t>
  </si>
  <si>
    <t>2</t>
  </si>
  <si>
    <t>SO 02</t>
  </si>
  <si>
    <t>Rekonstrukce zatrubnění</t>
  </si>
  <si>
    <t>{58159d18-26b0-4cb0-b390-a4d570fafeb2}</t>
  </si>
  <si>
    <t>VRN</t>
  </si>
  <si>
    <t>Vedlejší rozpočtové náklady</t>
  </si>
  <si>
    <t>{29a53bd8-9ec8-428b-88b8-1c0bd4f495cf}</t>
  </si>
  <si>
    <t>Výkop</t>
  </si>
  <si>
    <t>954,9</t>
  </si>
  <si>
    <t>Rýha</t>
  </si>
  <si>
    <t>62,2</t>
  </si>
  <si>
    <t>KRYCÍ LIST SOUPISU PRACÍ</t>
  </si>
  <si>
    <t>Zásyp</t>
  </si>
  <si>
    <t>53</t>
  </si>
  <si>
    <t>bed_r</t>
  </si>
  <si>
    <t>214</t>
  </si>
  <si>
    <t>bed_z</t>
  </si>
  <si>
    <t>Objekt:</t>
  </si>
  <si>
    <t>SO 01 - Odlehčovací příkop</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</si>
  <si>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</si>
  <si>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</si>
  <si>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</si>
  <si>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</si>
  <si>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</si>
  <si>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</si>
  <si>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</si>
  <si>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</si>
  <si>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</si>
  <si>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</si>
  <si>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</si>
  <si>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</si>
  <si>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</si>
  <si>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</si>
  <si>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</si>
  <si>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</si>
  <si>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</si>
  <si>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</si>
  <si>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</si>
  <si>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</si>
  <si>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</si>
  <si>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</si>
  <si>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</si>
  <si>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</si>
  <si>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</si>
  <si>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</si>
  <si>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</si>
  <si>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</si>
  <si>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</si>
  <si>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</si>
  <si>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</si>
  <si>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112101101</t>
  </si>
  <si>
    <t>Odstranění stromů listnatých průměru kmene do 300 mm</t>
  </si>
  <si>
    <t>kus</t>
  </si>
  <si>
    <t>CS ÚRS 2020 01</t>
  </si>
  <si>
    <t>4</t>
  </si>
  <si>
    <t>495370079</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</si>
  <si>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</si>
  <si>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</si>
  <si>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VV</t>
  </si>
  <si>
    <t>17</t>
  </si>
  <si>
    <t>112101105</t>
  </si>
  <si>
    <t>Odstranění stromů listnatých průměru kmene do 1100 mm</t>
  </si>
  <si>
    <t>-97272389</t>
  </si>
  <si>
    <t>3</t>
  </si>
  <si>
    <t>112251101</t>
  </si>
  <si>
    <t>Odstranění pařezů D do 300 mm</t>
  </si>
  <si>
    <t>-1434618632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</si>
  <si>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</si>
  <si>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112251105</t>
  </si>
  <si>
    <t>Odstranění pařezů D do 1100 mm</t>
  </si>
  <si>
    <t>-1928356201</t>
  </si>
  <si>
    <t>5</t>
  </si>
  <si>
    <t>124253101</t>
  </si>
  <si>
    <t>Vykopávky pro koryta vodotečí v hornině třídy těžitelnosti I, skupiny 3 objem do 1000 m3 strojně</t>
  </si>
  <si>
    <t>m3</t>
  </si>
  <si>
    <t>1062623894</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</si>
  <si>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</si>
  <si>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"Otevřený příkop" 748</t>
  </si>
  <si>
    <t>"Vtok do zatrubnění" 2,4+1,8+15</t>
  </si>
  <si>
    <t>"Dřevěné prahy" 2*7,5</t>
  </si>
  <si>
    <t>"Propust č. 1" 42+10</t>
  </si>
  <si>
    <t>"Propust č. 2" 14,1+10</t>
  </si>
  <si>
    <t>"Propust č. 3" 9,6+10</t>
  </si>
  <si>
    <t>"Vtokový objekt do otevřeného příkopu" 77</t>
  </si>
  <si>
    <t>Součet</t>
  </si>
  <si>
    <t>"skupina 3 70 %" Výkop*0,7</t>
  </si>
  <si>
    <t>6</t>
  </si>
  <si>
    <t>124353101</t>
  </si>
  <si>
    <t>Vykopávky pro koryta vodotečí v hornině třídy těžitelnosti II, skupiny 4 objem do 1000 m3 strojně</t>
  </si>
  <si>
    <t>-1325830019</t>
  </si>
  <si>
    <t>"skupina 4 30 %" Výkop*0,3</t>
  </si>
  <si>
    <t>7</t>
  </si>
  <si>
    <t>132251251</t>
  </si>
  <si>
    <t>Hloubení rýh nezapažených š do 2000 mm v hornině třídy těžitelnosti I, skupiny 3 objem do 20 m3 strojně</t>
  </si>
  <si>
    <t>2121530210</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</si>
  <si>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</si>
  <si>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"Vtokový objekt" 0,9</t>
  </si>
  <si>
    <t>"Propust č. 1" 39,6</t>
  </si>
  <si>
    <t>"Propust č. 2" 12,2</t>
  </si>
  <si>
    <t>"Propust č. 3" 9,5</t>
  </si>
  <si>
    <t>"skupina 3 - 70 %" Rýha*0,7</t>
  </si>
  <si>
    <t>8</t>
  </si>
  <si>
    <t>132351251</t>
  </si>
  <si>
    <t>Hloubení rýh nezapažených š do 2000 mm v hornině třídy těžitelnosti II, skupiny 4 objem do 20 m3 strojně</t>
  </si>
  <si>
    <t>-1172381205</t>
  </si>
  <si>
    <t>"skupina 4 - 30 %" Rýha*0,3</t>
  </si>
  <si>
    <t>9</t>
  </si>
  <si>
    <t>171251101</t>
  </si>
  <si>
    <t>Uložení sypaniny do násypů nezhutněných</t>
  </si>
  <si>
    <t>-421141128</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</si>
  <si>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</si>
  <si>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"Rozprostření výkopku podél otevřeného příkopu" Výkop+Rýha-Zásyp</t>
  </si>
  <si>
    <t>10</t>
  </si>
  <si>
    <t>174151101</t>
  </si>
  <si>
    <t>Zásyp jam, šachet rýh nebo kolem objektů sypaninou se zhutněním</t>
  </si>
  <si>
    <t>1141433091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</si>
  <si>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</si>
  <si>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"Vtokový objekt do zatrubnění" 12</t>
  </si>
  <si>
    <t>"Propust č. 1" 21</t>
  </si>
  <si>
    <t>"Propust č. 2" 2,5</t>
  </si>
  <si>
    <t>"Propust č. 3" 2,5</t>
  </si>
  <si>
    <t>"Vtokový objekt do otevřeného příkopu" 15</t>
  </si>
  <si>
    <t>11</t>
  </si>
  <si>
    <t>175151101</t>
  </si>
  <si>
    <t>Obsypání potrubí strojně sypaninou bez prohození, uloženou do 3 m</t>
  </si>
  <si>
    <t>-1388274840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</si>
  <si>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</si>
  <si>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"Propust č. 1" 12</t>
  </si>
  <si>
    <t>"Propust č. 2" 3,2</t>
  </si>
  <si>
    <t>12</t>
  </si>
  <si>
    <t>M</t>
  </si>
  <si>
    <t>58337303</t>
  </si>
  <si>
    <t>štěrkopísek frakce 0/8</t>
  </si>
  <si>
    <t>t</t>
  </si>
  <si>
    <t>-2135100850</t>
  </si>
  <si>
    <t>17,7*1,8 'Přepočtené koeficientem množství</t>
  </si>
  <si>
    <t>13</t>
  </si>
  <si>
    <t>181151313</t>
  </si>
  <si>
    <t>Plošná úprava terénu přes 500 m2 zemina tř 1 až 4 nerovnosti do 100 mm ve svahu do 1:1</t>
  </si>
  <si>
    <t>m2</t>
  </si>
  <si>
    <t>1352436238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</si>
  <si>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</si>
  <si>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"Otevřený příkop" 1529*0,5</t>
  </si>
  <si>
    <t>14</t>
  </si>
  <si>
    <t>181151311</t>
  </si>
  <si>
    <t>Plošná úprava terénu přes 500 m2 zemina tř 1 až 4 nerovnosti do 100 mm v rovinně a svahu do 1:5</t>
  </si>
  <si>
    <t>254010301</t>
  </si>
  <si>
    <t>181451121</t>
  </si>
  <si>
    <t>Založení lučního trávníku výsevem plochy přes 1000 m2 v rovině a ve svahu do 1:5</t>
  </si>
  <si>
    <t>390442980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</si>
  <si>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</si>
  <si>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"Otevřený příkop svahování" 1529*0,5</t>
  </si>
  <si>
    <t>16</t>
  </si>
  <si>
    <t>00572472</t>
  </si>
  <si>
    <t>osivo směs travní krajinná-rovinná</t>
  </si>
  <si>
    <t>kg</t>
  </si>
  <si>
    <t>118450885</t>
  </si>
  <si>
    <t>764,5*0,015 'Přepočtené koeficientem množství</t>
  </si>
  <si>
    <t>181451122</t>
  </si>
  <si>
    <t>Založení lučního trávníku výsevem plochy přes 1000 m2 ve svahu do 1:2</t>
  </si>
  <si>
    <t>71539018</t>
  </si>
  <si>
    <t>18</t>
  </si>
  <si>
    <t>00572474</t>
  </si>
  <si>
    <t>osivo směs travní krajinná-svahová</t>
  </si>
  <si>
    <t>-341263973</t>
  </si>
  <si>
    <t>19</t>
  </si>
  <si>
    <t>184201111</t>
  </si>
  <si>
    <t>Výsadba stromu bez balu do jamky výška kmene do 1,8 m v rovině a svahu do 1:5</t>
  </si>
  <si>
    <t>-1825120478</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</si>
  <si>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</si>
  <si>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"Náhradní výsadba" 18</t>
  </si>
  <si>
    <t>20</t>
  </si>
  <si>
    <t>02650430</t>
  </si>
  <si>
    <t>Bříza bělokorá /Betula pendula/ 150-200cm</t>
  </si>
  <si>
    <t>-195452308</t>
  </si>
  <si>
    <t>026R01 (50430)</t>
  </si>
  <si>
    <t>Olše lepkavá /Alnus glutinosa/ 150-200cm</t>
  </si>
  <si>
    <t>621034438</t>
  </si>
  <si>
    <t>22</t>
  </si>
  <si>
    <t>026R02 (50430)</t>
  </si>
  <si>
    <t>Jasan ztepilý /Fraxinus excelsior/ 150-200cm</t>
  </si>
  <si>
    <t>-1410993480</t>
  </si>
  <si>
    <t>23</t>
  </si>
  <si>
    <t>026R03 50300</t>
  </si>
  <si>
    <t>Javor mléč /Acer platanoides/ 150-200cm</t>
  </si>
  <si>
    <t>1313886384</t>
  </si>
  <si>
    <t>Svislé a kompletní konstrukce</t>
  </si>
  <si>
    <t>24</t>
  </si>
  <si>
    <t>321311116</t>
  </si>
  <si>
    <t>Konstrukce vodních staveb z betonu prostého mrazuvzdorného tř. C 30/37</t>
  </si>
  <si>
    <t>-1405306760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</si>
  <si>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</si>
  <si>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"Vtokový objekt do zatrubnění" 2,7+1,3+2,7</t>
  </si>
  <si>
    <t>"Propust č. 1" 9+13,2</t>
  </si>
  <si>
    <t>"Propust č. 2" 6+7,5</t>
  </si>
  <si>
    <t>"Propust č. 3" 6+8</t>
  </si>
  <si>
    <t>"Vtokový objekt do otevřeného příkopu" 2,3+3,2</t>
  </si>
  <si>
    <t>"Vtokový objekt do O.P. prolití rovnaniny" 1,05*0,3</t>
  </si>
  <si>
    <t>25</t>
  </si>
  <si>
    <t>321351010</t>
  </si>
  <si>
    <t>Bednění konstrukcí vodních staveb rovinné - zřízení</t>
  </si>
  <si>
    <t>1458649210</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</si>
  <si>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</si>
  <si>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"Vtokový objekt do zatrubnění" 26</t>
  </si>
  <si>
    <t>"Propust č. 1" 63</t>
  </si>
  <si>
    <t>"Propust č. 2" 44</t>
  </si>
  <si>
    <t>"Propust č. 3" 44</t>
  </si>
  <si>
    <t>"Vtokový objekt do otevřeného příkopu" 37</t>
  </si>
  <si>
    <t>26</t>
  </si>
  <si>
    <t>321351020</t>
  </si>
  <si>
    <t>Bednění konstrukcí vodních staveb válcově zakřivené - zřízení</t>
  </si>
  <si>
    <t>-1524656691</t>
  </si>
  <si>
    <t>"Vtokový objekt do otevřeného příkopu" 1</t>
  </si>
  <si>
    <t>27</t>
  </si>
  <si>
    <t>321352010</t>
  </si>
  <si>
    <t>Bednění konstrukcí vodních staveb rovinné - odstranění</t>
  </si>
  <si>
    <t>-164670409</t>
  </si>
  <si>
    <t>28</t>
  </si>
  <si>
    <t>321352020</t>
  </si>
  <si>
    <t>Bednění konstrukcí vodních staveb válcově zakřivené - odstranění</t>
  </si>
  <si>
    <t>-1766636315</t>
  </si>
  <si>
    <t>Vodorovné konstrukce</t>
  </si>
  <si>
    <t>29</t>
  </si>
  <si>
    <t>463211153</t>
  </si>
  <si>
    <t>Rovnanina objemu přes 3 m3 z lomového kamene tříděného hmotnosti do 500 kg s urovnáním líce</t>
  </si>
  <si>
    <t>975019024</t>
  </si>
  <si>
    <t xml:space="preserve">Poznámka k souboru cen:
1. V cenách -1144, -1145, -1146, -1154, -1155, -1156 a - 1157 jsou započteny i náklady na uložení klestu a na vykopávku hlíny a její přemístění ze vzdálenosti do 20 m. </t>
  </si>
  <si>
    <t>"Vtokový objekt do zatrubnění" 1,8+15</t>
  </si>
  <si>
    <t>"Dřevěné prahy" 2*6,9</t>
  </si>
  <si>
    <t>"Propust č. 1" 8</t>
  </si>
  <si>
    <t>"Propust č. 2" 8</t>
  </si>
  <si>
    <t>"Propust č. 3" 8</t>
  </si>
  <si>
    <t>"Vtokový objekt do otevřeného příkopu" 1,1+11,9+5,4</t>
  </si>
  <si>
    <t>30</t>
  </si>
  <si>
    <t>467951220</t>
  </si>
  <si>
    <t>Práh dřevěný dvojitý z kulatiny od 200 do 290 mm</t>
  </si>
  <si>
    <t>m</t>
  </si>
  <si>
    <t>-794729759</t>
  </si>
  <si>
    <t xml:space="preserve">Poznámka k souboru cen:
1. V cenách jsou započteny i náklady na vykopávku rýhy pro práh. 2. V cenách nejsou započteny náklady na zpevnění dna a břehů u prahů. 3. Směrné výkresy - příloha č. 3. </t>
  </si>
  <si>
    <t>"Dřevěné prahy výšky 0,2 m" 2*2,2</t>
  </si>
  <si>
    <t>Komunikace pozemní</t>
  </si>
  <si>
    <t>31</t>
  </si>
  <si>
    <t>564760111</t>
  </si>
  <si>
    <t>Podklad z kameniva hrubého drceného vel. 16-32 mm tl 200 mm</t>
  </si>
  <si>
    <t>1093528974</t>
  </si>
  <si>
    <t>"Propust č. 1" 30</t>
  </si>
  <si>
    <t>Trubní vedení</t>
  </si>
  <si>
    <t>32</t>
  </si>
  <si>
    <t>810471811</t>
  </si>
  <si>
    <t>Bourání stávajícího potrubí z betonu DN přes 600 do 800</t>
  </si>
  <si>
    <t>1501706486</t>
  </si>
  <si>
    <t xml:space="preserve">Poznámka k souboru cen:
1. Ceny jsou určeny pro bourání vodovodního a kanalizačního potrubí. 2. V cenách jsou započteny náklady na bourání potrubí včetně tvarovek. </t>
  </si>
  <si>
    <t>"Propust č. 1" 11,5</t>
  </si>
  <si>
    <t>33</t>
  </si>
  <si>
    <t>810441811</t>
  </si>
  <si>
    <t>Bourání stávajícího potrubí z betonu DN přes 400 do 600</t>
  </si>
  <si>
    <t>1239770916</t>
  </si>
  <si>
    <t>"Propust č. 3" 3,5</t>
  </si>
  <si>
    <t>Ostatní konstrukce a práce, bourání</t>
  </si>
  <si>
    <t>34</t>
  </si>
  <si>
    <t>919551116</t>
  </si>
  <si>
    <t>Zřízení propustku z trub plastových PE rýhovaných se spojkami nebo s hrdlem DN 800 mm</t>
  </si>
  <si>
    <t>-1257149668</t>
  </si>
  <si>
    <t xml:space="preserve">Poznámka k souboru cen:
1. V cenách nejsou započteny náklady na: a) zhotovení otevřené stavební jámy, zemní konstrukce přesýpaného objektu ze vhodných zemin hutněných po vrstvách 150 až 200 mm, které se oceňují podle katalogu 800-1 Zemní práce, b) podkladní a vyrovnávací vrstvy, které se oceňují souborem cen 4515··1·· Lože pod potrubí, stoky a drobné objekty nebo souborem cen 4523··1·· Podkladní a zajišťovací konstrukce z betonu, části A01 katalogu 827-1 Vedení trubní, dálková a přípojná – vodovod a kanalizace, c) dodávku trub a spojek, které se oceňují zvlášť ve specifikaci, ztratné lze dohodnout ve směrné výši 1,5 %. Součástí dodávky trub je i jejich úprava podle konkrétních podmínek stavby (seříznutí, zkosení, vytvoření otvorů, apod.). </t>
  </si>
  <si>
    <t>"Propust č. 3" 4,5</t>
  </si>
  <si>
    <t>35</t>
  </si>
  <si>
    <t>286R40</t>
  </si>
  <si>
    <t>trouba PEHD SN 4 930/800 délky 6 m</t>
  </si>
  <si>
    <t>909165462</t>
  </si>
  <si>
    <t>"Propust č. 3" 1</t>
  </si>
  <si>
    <t>36</t>
  </si>
  <si>
    <t>919551118</t>
  </si>
  <si>
    <t>Zřízení propustku z trub plastových PE rýhovaných se spojkami nebo s hrdlem DN 1000 mm</t>
  </si>
  <si>
    <t>1862249161</t>
  </si>
  <si>
    <t>"Propust č. 1" 11,8</t>
  </si>
  <si>
    <t>"Propust č. 2" 4,5</t>
  </si>
  <si>
    <t>37</t>
  </si>
  <si>
    <t>562R41</t>
  </si>
  <si>
    <t>trouba PEHD SN 4 1200/1025 délky 6 m</t>
  </si>
  <si>
    <t>-1829132080</t>
  </si>
  <si>
    <t>"Propust č. 1" 2</t>
  </si>
  <si>
    <t>"Propust č. 2" 1</t>
  </si>
  <si>
    <t>38</t>
  </si>
  <si>
    <t>562R42</t>
  </si>
  <si>
    <t>přesuvka a těsnění potrubí PEHD SN 4 1200/1025</t>
  </si>
  <si>
    <t>-1404999929</t>
  </si>
  <si>
    <t>"Propust č. 1" 1</t>
  </si>
  <si>
    <t>39</t>
  </si>
  <si>
    <t>R9-001</t>
  </si>
  <si>
    <t>Kompletní likvidace dřevních zbytků pařezů v souladu se zák. o odpadech č. 185/2001 Sb. v platném znění</t>
  </si>
  <si>
    <t>soubor</t>
  </si>
  <si>
    <t>1269182739</t>
  </si>
  <si>
    <t>P</t>
  </si>
  <si>
    <t>Poznámka k položce:
Kompletní likvidace dřevních zbytků, větví a pařezů v souladu se zák. o odpadech č. 185/2001 Sb. v platném znění.
Součástí položky jsou přesuny, doprava a potřebná manipulace s dřevními zbytky vč. případných poplatků za uložení.
Celkový počet 18 kusů</t>
  </si>
  <si>
    <t>40</t>
  </si>
  <si>
    <t>R9-002</t>
  </si>
  <si>
    <t>Kompletní likvidace vybouraného betonového potrubí v souladu se zák. o odpadech č. 185/2001 Sb. v platném znění</t>
  </si>
  <si>
    <t>-133856507</t>
  </si>
  <si>
    <t>Poznámka k položce:
Kompletní likvidace vybouraného betonového potrubí v souladu se zák. o odpadech č. 185/2001 Sb. v platném znění.
Součástí položky jsou přesuny, doprava a potřebná manipulace s dřevními zbytky vč. případných poplatků za uložení.</t>
  </si>
  <si>
    <t>42</t>
  </si>
  <si>
    <t>R9-003</t>
  </si>
  <si>
    <t>Kompletní dodávka a osazení rámových česlí</t>
  </si>
  <si>
    <t>573412600</t>
  </si>
  <si>
    <t>Poznámka k položce:
Kompletní dodávka ocelových česlí na vtoku do zatrubnění, včetně osazení rámu před betonáží.
Rám L 50/50/5, česle plochá ocel 45/5</t>
  </si>
  <si>
    <t>998</t>
  </si>
  <si>
    <t>Přesun hmot</t>
  </si>
  <si>
    <t>41</t>
  </si>
  <si>
    <t>998332011</t>
  </si>
  <si>
    <t>Přesun hmot pro úpravy vodních toků a kanály</t>
  </si>
  <si>
    <t>2000048633</t>
  </si>
  <si>
    <t xml:space="preserve">Poznámka k souboru cen:
1. Ceny jsou určeny pro jakoukoliv konstrukčně-materiálovou charakteristiku. </t>
  </si>
  <si>
    <t>jam</t>
  </si>
  <si>
    <t>488,4</t>
  </si>
  <si>
    <t>jam_r</t>
  </si>
  <si>
    <t>268,62</t>
  </si>
  <si>
    <t>jam_s</t>
  </si>
  <si>
    <t>219,78</t>
  </si>
  <si>
    <t>vod_3</t>
  </si>
  <si>
    <t>341,88</t>
  </si>
  <si>
    <t>vod_4</t>
  </si>
  <si>
    <t>146,52</t>
  </si>
  <si>
    <t>pažení</t>
  </si>
  <si>
    <t>370</t>
  </si>
  <si>
    <t>189</t>
  </si>
  <si>
    <t>SO 02 - Rekonstrukce zatrubnění</t>
  </si>
  <si>
    <t>asfalt</t>
  </si>
  <si>
    <t>105</t>
  </si>
  <si>
    <t>dlažba</t>
  </si>
  <si>
    <t xml:space="preserve">    997 - Přesun sutě</t>
  </si>
  <si>
    <t>113105112</t>
  </si>
  <si>
    <t>Rozebrání dlažeb z lomového kamene kladených na sucho vyspárované MC</t>
  </si>
  <si>
    <t>1517092370</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</si>
  <si>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</si>
  <si>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"Rozebrání dlažeb" 15</t>
  </si>
  <si>
    <t>113107142</t>
  </si>
  <si>
    <t>Odstranění podkladu živičného tl 100 mm ručně</t>
  </si>
  <si>
    <t>-726801902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</si>
  <si>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</si>
  <si>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"okolo vpustí" 2*0,5</t>
  </si>
  <si>
    <t>113107162</t>
  </si>
  <si>
    <t>Odstranění podkladu z kameniva drceného tl 200 mm strojně pl přes 50 do 200 m2</t>
  </si>
  <si>
    <t>368952884</t>
  </si>
  <si>
    <t>podkl</t>
  </si>
  <si>
    <t>"Odstranění podkladu" 55</t>
  </si>
  <si>
    <t>113154124</t>
  </si>
  <si>
    <t>Frézování živičného krytu tl 100 mm pruh š 1 m pl do 500 m2 bez překážek v trase</t>
  </si>
  <si>
    <t>-803378130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</si>
  <si>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</si>
  <si>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"frézotávní asfaltu" 105</t>
  </si>
  <si>
    <t>131213101</t>
  </si>
  <si>
    <t>Hloubení jam v soudržných horninách třídy těžitelnosti I, skupiny 3 ručně</t>
  </si>
  <si>
    <t>-1705035351</t>
  </si>
  <si>
    <t xml:space="preserve">Poznámka k souboru cen:
1. V cenách jsou započteny i náklady na přehození výkopku na přilehlém terénu na vzdálenost do 3 m od okraje jámy nebo naložení na dopravní prostředek. </t>
  </si>
  <si>
    <t>"Hloubení jam zapažených" 488,4</t>
  </si>
  <si>
    <t>"Ručně 55 %" jam*0,55</t>
  </si>
  <si>
    <t>"skupina 3 - 70 %" jam_r*0,7</t>
  </si>
  <si>
    <t>131251204</t>
  </si>
  <si>
    <t>Hloubení jam zapažených v hornině třídy těžitelnosti I, skupiny 3 objem do 500 m3 strojně</t>
  </si>
  <si>
    <t>-1697687411</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</si>
  <si>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</si>
  <si>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"Strojně 45%" jam*0,45</t>
  </si>
  <si>
    <t>"Skupina 3 - 70 %" jam_s*0,7</t>
  </si>
  <si>
    <t>131313101</t>
  </si>
  <si>
    <t>Hloubení jam v soudržných horninách třídy těžitelnosti II, skupiny 4 ručně</t>
  </si>
  <si>
    <t>-715294455</t>
  </si>
  <si>
    <t>"Skupina 4 - 30 %" jam_r*0,3</t>
  </si>
  <si>
    <t>131351204</t>
  </si>
  <si>
    <t>Hloubení jam zapažených v hornině třídy těžitelnosti II, skupiny 4 objem do 500 m3 strojně</t>
  </si>
  <si>
    <t>-543885075</t>
  </si>
  <si>
    <t>"Skupina 4 - 30 %" jam_s*0,3</t>
  </si>
  <si>
    <t>151811133</t>
  </si>
  <si>
    <t>Osazení pažicího boxu hl výkopu do 4 m š do 5 m</t>
  </si>
  <si>
    <t>1439340231</t>
  </si>
  <si>
    <t xml:space="preserve">Poznámka k souboru cen:
1. Množství měrných jednotek pažicích boxů se určuje v m2 celkové zapažené plochy (započítávají se obě strany výkopu). </t>
  </si>
  <si>
    <t>"pažení výkopu zatrubnění" 185*2</t>
  </si>
  <si>
    <t>151811233</t>
  </si>
  <si>
    <t>Odstranění pažicího boxu hl výkopu do 4 m š do 5 m</t>
  </si>
  <si>
    <t>293933292</t>
  </si>
  <si>
    <t>162751117</t>
  </si>
  <si>
    <t>Vodorovné přemístění do 10000 m výkopku/sypaniny z horniny třídy těžitelnosti I, skupiny 1 až 3</t>
  </si>
  <si>
    <t>-1082898263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</si>
  <si>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</si>
  <si>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"Skupina 3 - 70 %" jam*0,7</t>
  </si>
  <si>
    <t>162751119</t>
  </si>
  <si>
    <t>Příplatek k vodorovnému přemístění výkopku/sypaniny z horniny třídy těžitelnosti I, skupiny 1 až 3 ZKD 1000 m přes 10000 m</t>
  </si>
  <si>
    <t>1726635904</t>
  </si>
  <si>
    <t>vod_3*12</t>
  </si>
  <si>
    <t>162751137</t>
  </si>
  <si>
    <t>Vodorovné přemístění do 10000 m výkopku/sypaniny z horniny třídy těžitelnosti II, skupiny 4 a 5</t>
  </si>
  <si>
    <t>-622933806</t>
  </si>
  <si>
    <t>"Skupina 4 - 30 %" jam*0,3</t>
  </si>
  <si>
    <t>162751139</t>
  </si>
  <si>
    <t>Příplatek k vodorovnému přemístění výkopku/sypaniny z horniny třídy těžitelnosti II, skupiny 4 a 5 ZKD 1000 m přes 10000 m</t>
  </si>
  <si>
    <t>-962313318</t>
  </si>
  <si>
    <t>vod_4*12</t>
  </si>
  <si>
    <t>630979244</t>
  </si>
  <si>
    <t>"Zhutněný zásyp po potrubí" 20</t>
  </si>
  <si>
    <t>"Zásyp jam" 169</t>
  </si>
  <si>
    <t>58343959</t>
  </si>
  <si>
    <t>kamenivo drcené hrubé frakce 32/63</t>
  </si>
  <si>
    <t>1170725809</t>
  </si>
  <si>
    <t>189*1,1 'Přepočtené koeficientem množství</t>
  </si>
  <si>
    <t>-1793089439</t>
  </si>
  <si>
    <t>"Obsyp potrubí" 142</t>
  </si>
  <si>
    <t>2076623748</t>
  </si>
  <si>
    <t>142*1,8 'Přepočtené koeficientem množství</t>
  </si>
  <si>
    <t>181311103</t>
  </si>
  <si>
    <t>Rozprostření ornice tl vrstvy do 200 mm v rovině nebo ve svahu do 1:5 ručně</t>
  </si>
  <si>
    <t>-1372283147</t>
  </si>
  <si>
    <t xml:space="preserve">Poznámka k souboru cen:
1. V ceně jsou započteny i náklady na případné nutné přemístění hromad nebo dočasných skládek na místo spotřeby ze vzdálenosti do 3 m. 2. V ceně nejsou započteny náklady na získání ornice. </t>
  </si>
  <si>
    <t>"Ornice a založení trávníku" 186</t>
  </si>
  <si>
    <t>-1135123361</t>
  </si>
  <si>
    <t>1553081312</t>
  </si>
  <si>
    <t>186*0,015 'Přepočtené koeficientem množství</t>
  </si>
  <si>
    <t>321311115</t>
  </si>
  <si>
    <t>Konstrukce vodních staveb z betonu prostého mrazuvzdorného tř. C 25/30</t>
  </si>
  <si>
    <t>-1079072586</t>
  </si>
  <si>
    <t>"Patka pro dlažbu" 2</t>
  </si>
  <si>
    <t>1285879386</t>
  </si>
  <si>
    <t>"Bednění patky" 2,4</t>
  </si>
  <si>
    <t>54999940</t>
  </si>
  <si>
    <t>451571111</t>
  </si>
  <si>
    <t>Lože pod dlažby ze štěrkopísku vrstva tl do 100 mm</t>
  </si>
  <si>
    <t>-1997501307</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</si>
  <si>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</si>
  <si>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"Dlažba" 13</t>
  </si>
  <si>
    <t>451315111</t>
  </si>
  <si>
    <t>Podkladní nebo vyrovnávací vrstva z betonu C25/30 tl 100 mm</t>
  </si>
  <si>
    <t>-354412563</t>
  </si>
  <si>
    <t xml:space="preserve">Poznámka k souboru cen:
1. V ceně nejsou započteny náklady na úpravu úložné spáry; tyto práce se oceňují cenou 967 04-1111 - úprava úložné spáry v části B 01 tohoto katalogu. </t>
  </si>
  <si>
    <t>451573111</t>
  </si>
  <si>
    <t>Lože pod potrubí otevřený výkop ze štěrkopísku</t>
  </si>
  <si>
    <t>356545042</t>
  </si>
  <si>
    <t xml:space="preserve">Poznámka k souboru cen:
1. Ceny -1111 a -1192 lze použít i pro zřízení sběrných vrstev nad drenážními trubkami. 2. V cenách -5111 a -1192 jsou započteny i náklady na prohození výkopku získaného při zemních pracích. </t>
  </si>
  <si>
    <t>"Podsyp ze štěrkopísku" 49</t>
  </si>
  <si>
    <t>465513327</t>
  </si>
  <si>
    <t>Dlažba z lomového kamene na cementovou maltu s vyspárováním tl 300 mm pro hydromeliorace</t>
  </si>
  <si>
    <t>-500005650</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</si>
  <si>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</si>
  <si>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573191111</t>
  </si>
  <si>
    <t>Postřik infiltrační kationaktivní emulzí v množství 1 kg/m2</t>
  </si>
  <si>
    <t>CS ÚRS 2018 01</t>
  </si>
  <si>
    <t>-626495989</t>
  </si>
  <si>
    <t>"Plocha nového asfaltu" 105</t>
  </si>
  <si>
    <t>565136111</t>
  </si>
  <si>
    <t>Asfaltový beton vrstva podkladní ACP 22 (obalované kamenivo OKH) tl 50 mm š do 3 m</t>
  </si>
  <si>
    <t>2052966356</t>
  </si>
  <si>
    <t xml:space="preserve">Poznámka k souboru cen:
1. Cenami 565 1.-610 lze oceňovat např. chodníky, úzké cesty a vjezdy v pruhu šířky do 1,5 m jakékoliv délky a jednotlivé plochy velikosti do 10 m2. 2. ČSN EN 13108-1 připouští pro ACP 22 pouze tl. 60 až 100 mm. </t>
  </si>
  <si>
    <t>573231111</t>
  </si>
  <si>
    <t>Postřik živičný spojovací ze silniční emulze v množství 0,70 kg/m2</t>
  </si>
  <si>
    <t>1196780662</t>
  </si>
  <si>
    <t>577134111</t>
  </si>
  <si>
    <t>Asfaltový beton vrstva obrusná ACO 11 (ABS) tř. I tl 40 mm š do 3 m z nemodifikovaného asfaltu</t>
  </si>
  <si>
    <t>977983316</t>
  </si>
  <si>
    <t xml:space="preserve">Poznámka k souboru cen:
1. Cenami 577 1.-40 lze oceňovat např. chodníky, úzké cesty a vjezdy v pruhu šířky do 1,5 m jakékoliv délky a jednotlivé plochy velikosti do 10 m2. 2. ČSN EN 13108-1 připouští pro ACO 11 pouze tl. 35 až 50 mm. </t>
  </si>
  <si>
    <t>-337006682</t>
  </si>
  <si>
    <t>R801</t>
  </si>
  <si>
    <t>Uložení SEK do chráničky půlené 2x 110 mm PVC</t>
  </si>
  <si>
    <t>1459487120</t>
  </si>
  <si>
    <t>"Uložení SEK do chráničky" 42</t>
  </si>
  <si>
    <t>919732211</t>
  </si>
  <si>
    <t>Styčná spára napojení nového živičného povrchu na stávající za tepla š 15 mm hl 25 mm s prořezáním</t>
  </si>
  <si>
    <t>-631366003</t>
  </si>
  <si>
    <t xml:space="preserve">Poznámka k souboru cen:
1. V cenách jsou započteny i náklady na vyčištění spár, na impregnaci a zalití spár včetně dodání hmot. </t>
  </si>
  <si>
    <t>46+8+14</t>
  </si>
  <si>
    <t>966045111</t>
  </si>
  <si>
    <t>Bourání konstrukcí LTM zdiva z betonu prostého neprokládaného strojně</t>
  </si>
  <si>
    <t>-282658511</t>
  </si>
  <si>
    <t xml:space="preserve">Poznámka k souboru cen:
1. Cena je určena pro bourání konstrukcí souvisejících s vodními toky. 2. U cen 966 06- Bourání dřevěných konstrukcí se množství jednotek se určuje v m3 dřevěné konstrukce včetně výplně. </t>
  </si>
  <si>
    <t>"Bourání betonu" 1,2</t>
  </si>
  <si>
    <t>R900</t>
  </si>
  <si>
    <t>Kompletní montáž flexibilní ocel. roury tlamového průřezu 1440x970 mm včetně šachet a kolen</t>
  </si>
  <si>
    <t>417211712</t>
  </si>
  <si>
    <t>Kompletní dodávka ocelových trub a kolen tlamového průřezu z vlnitého plechu, včetně šachty a spojek</t>
  </si>
  <si>
    <t>-317181133</t>
  </si>
  <si>
    <t>919735112</t>
  </si>
  <si>
    <t>Řezání stávajícího živičného krytu hl do 100 mm</t>
  </si>
  <si>
    <t>118348691</t>
  </si>
  <si>
    <t xml:space="preserve">Poznámka k souboru cen:
1. V cenách jsou započteny i náklady na spotřebu vody. </t>
  </si>
  <si>
    <t>"Rekonstrukce zatrubnění" 138</t>
  </si>
  <si>
    <t>R 001</t>
  </si>
  <si>
    <t>Kompletní rozebrání stávajícího plotu + jeho obnova</t>
  </si>
  <si>
    <t>-1443112121</t>
  </si>
  <si>
    <t>"Demontáž a obnova plotu" 61</t>
  </si>
  <si>
    <t>997</t>
  </si>
  <si>
    <t>Přesun sutě</t>
  </si>
  <si>
    <t>997221551</t>
  </si>
  <si>
    <t>Vodorovná doprava suti ze sypkých materiálů do 1 km</t>
  </si>
  <si>
    <t>51526307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</si>
  <si>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</si>
  <si>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</si>
  <si>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Příplatek ZKD 1 km u vodorovné dopravy suti ze sypkých materiálů</t>
  </si>
  <si>
    <t>1955505080</t>
  </si>
  <si>
    <t>148,79*21 'Přepočtené koeficientem množství</t>
  </si>
  <si>
    <t>43</t>
  </si>
  <si>
    <t>997221873</t>
  </si>
  <si>
    <t>Poplatek za uložení stavebního odpadu na recyklační skládce (skládkovné) zeminy a kamení zatříděného do Katalogu odpadů pod kódem 17 05 04</t>
  </si>
  <si>
    <t>-1370133500</t>
  </si>
  <si>
    <t>jam*1,3</t>
  </si>
  <si>
    <t>44</t>
  </si>
  <si>
    <t>997221875</t>
  </si>
  <si>
    <t>Poplatek za uložení stavebního odpadu na recyklační skládce (skládkovné) asfaltového bez obsahu dehtu zatříděného do Katalogu odpadů pod kódem 17 03 02</t>
  </si>
  <si>
    <t>-961250078</t>
  </si>
  <si>
    <t>45</t>
  </si>
  <si>
    <t>998225111</t>
  </si>
  <si>
    <t>Přesun hmot pro pozemní komunikace s krytem z kamene, monolitickým betonovým nebo živičným</t>
  </si>
  <si>
    <t>1716470947</t>
  </si>
  <si>
    <t xml:space="preserve">Poznámka k souboru cen:
1. Ceny lze použít i pro plochy letišť s krytem monolitickým betonovým nebo živičným. </t>
  </si>
  <si>
    <t>VRN - Vedlejší rozpočtové náklady</t>
  </si>
  <si>
    <t xml:space="preserve">    VRN1 - Průzkumné, geodetické a projektové práce</t>
  </si>
  <si>
    <t xml:space="preserve">    VRN3 - Zařízení staveniště</t>
  </si>
  <si>
    <t xml:space="preserve">    VRN4 - Inženýrská činnost</t>
  </si>
  <si>
    <t>VRN1</t>
  </si>
  <si>
    <t>Průzkumné, geodetické a projektové práce</t>
  </si>
  <si>
    <t>012002000</t>
  </si>
  <si>
    <t>Geodetické práce</t>
  </si>
  <si>
    <t>kpl</t>
  </si>
  <si>
    <t>1024</t>
  </si>
  <si>
    <t>878817127</t>
  </si>
  <si>
    <t xml:space="preserve">Poznámka k položce:
Vytyčení a kontrolní měření stavby odborně způsobilou osobou v oboru zeměměřictví a zpracování souvisejících protokolů. </t>
  </si>
  <si>
    <t>012303000</t>
  </si>
  <si>
    <t>Geodetické práce po výstavbě</t>
  </si>
  <si>
    <t>-1664244515</t>
  </si>
  <si>
    <t>Poznámka k položce:
Zajištění veškerých geodetických prací a potřebných geodetických podkladů odborně způsobilou osobou v oboru zeměměřictví pro účely zpracování dokumentace skutečného provedení a pro kolaudaci stavby (3 paré + 1 v elektronické formě).</t>
  </si>
  <si>
    <t>013254000</t>
  </si>
  <si>
    <t>Dokumentace skutečného provedení stavby</t>
  </si>
  <si>
    <t>-1299567754</t>
  </si>
  <si>
    <t xml:space="preserve">Poznámka k položce:
Zpracování a předání dokumentace skutečného provedení stavby (3 paré + 1 v elektronické formě) objednateli.
</t>
  </si>
  <si>
    <t>VRN1-001</t>
  </si>
  <si>
    <t>Vytýčení inženýrských sítí, kopané sondy</t>
  </si>
  <si>
    <t>2096141524</t>
  </si>
  <si>
    <t xml:space="preserve">Poznámka k položce:
Vytýčení inženýrských sítí a zařízení, včetně zajištění případné aktualizace vyjádření správců sítí, která pozbudou platnosti v období mezi předáním staveniště a vytyčením sítí. Zajištění všech nezbytných opatření, jimiž bude předejito porušení jakékoliv inženýrské sítě během výstavby.
</t>
  </si>
  <si>
    <t>VRN3</t>
  </si>
  <si>
    <t>Zařízení staveniště</t>
  </si>
  <si>
    <t>030001000</t>
  </si>
  <si>
    <t>-2043968540</t>
  </si>
  <si>
    <t xml:space="preserve">Poznámka k položce:
Zajištění a zabezpečení staveniště, zřízení a likvidace zařízení staveniště, objektů pro pracovníky, přípojek, přístupů, skládek, deponií, uvedení dotčených pozemků do původního stavu apod.
</t>
  </si>
  <si>
    <t>034303000</t>
  </si>
  <si>
    <t>Dopravní značení na staveništi</t>
  </si>
  <si>
    <t>-945033504</t>
  </si>
  <si>
    <t xml:space="preserve">Poznámka k položce:
Projednání a zajištění zvláštního užívání komunikací a veřejných ploch včetně zajištění dopravního značení (zajištění, osazení, odstranění) a to v rozsahu nezbytném pro řádné a bezpečné provádění stavby.
</t>
  </si>
  <si>
    <t>VRN3-001</t>
  </si>
  <si>
    <t>Protokolární předání stavbou dotčených pozemků a komunikací, uvedených do původního stavu, zpět jejich vlastníkům.</t>
  </si>
  <si>
    <t>1563553812</t>
  </si>
  <si>
    <t xml:space="preserve">Poznámka k položce:
Písemné protokolární převzetí stavbou dotčených pozemků a komunikací od jejich vlastníků a zpětné předání těchto pozemků, uvedených do původního stavu.
</t>
  </si>
  <si>
    <t>VRN3-003</t>
  </si>
  <si>
    <t>Uvedení stavbou dotčených pozemků do původního stavu.</t>
  </si>
  <si>
    <t>1545274742</t>
  </si>
  <si>
    <t xml:space="preserve">Poznámka k položce:
</t>
  </si>
  <si>
    <t>VRN4</t>
  </si>
  <si>
    <t>Inženýrská činnost</t>
  </si>
  <si>
    <t>042503000</t>
  </si>
  <si>
    <t>Plán BOZP na staveništi</t>
  </si>
  <si>
    <t>543575343</t>
  </si>
  <si>
    <t xml:space="preserve">Poznámka k položce:
"Součástí položky je zajištění plnění povinností dle zákona č. 309/2006 Sb.:
- provedení případných opatření vyplývajících z plánu bezpečnosti a ochrany zdraví při práci na staveništi a nutná součinnost dle pokynů objednatelem stanoveného koordinátora bezpečnosti a ochrany zdraví při práci na staveništi - platí pro celou stavbu"
</t>
  </si>
  <si>
    <t>VRN4-001</t>
  </si>
  <si>
    <t>Pořizování fotodokumentace v digitální podobě</t>
  </si>
  <si>
    <t>925585657</t>
  </si>
  <si>
    <t>Poznámka k položce:
"Fotodokumentace postupu prací během provádění díla s popisem pracovních postupů, lokalizací a uvedením data pořízení. 
Fotodokumentace bude doložena ke každé fakturaci. "</t>
  </si>
  <si>
    <t>VRN4-003</t>
  </si>
  <si>
    <t>Průběžné denní čištění dočasně dotčených povrchů komunikací</t>
  </si>
  <si>
    <t>-2135511379</t>
  </si>
  <si>
    <t>SEZNAM FIGUR</t>
  </si>
  <si>
    <t>Výměra</t>
  </si>
  <si>
    <t xml:space="preserve"> SO 01</t>
  </si>
  <si>
    <t>Použití figury:</t>
  </si>
  <si>
    <t xml:space="preserve"> SO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</si>
</sst>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2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0" xfId="0" applyFont="1" applyFill="1" applyAlignment="1" applyProtection="1">
      <alignment horizontal="center" vertical="center"/>
      <protection/>
    </xf>
    <xf numFmtId="0" fontId="23" fillId="0" borderId="13"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8" xfId="0" applyNumberFormat="1" applyFont="1" applyBorder="1" applyAlignment="1" applyProtection="1">
      <alignment vertical="center"/>
      <protection/>
    </xf>
    <xf numFmtId="4" fontId="29" fillId="0" borderId="19" xfId="0" applyNumberFormat="1" applyFont="1" applyBorder="1" applyAlignment="1" applyProtection="1">
      <alignment vertical="center"/>
      <protection/>
    </xf>
    <xf numFmtId="166"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0" fontId="0" fillId="0" borderId="0" xfId="0" applyProtection="1">
      <protection locked="0"/>
    </xf>
    <xf numFmtId="0" fontId="30"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3"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7"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19" xfId="0" applyFont="1" applyBorder="1" applyAlignment="1" applyProtection="1">
      <alignment horizontal="center" vertical="center"/>
      <protection/>
    </xf>
    <xf numFmtId="166" fontId="23" fillId="0" borderId="19" xfId="0" applyNumberFormat="1" applyFont="1" applyBorder="1" applyAlignment="1" applyProtection="1">
      <alignment vertical="center"/>
      <protection/>
    </xf>
    <xf numFmtId="166" fontId="23" fillId="0" borderId="20"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5" fillId="0" borderId="0" xfId="0" applyFont="1" applyAlignment="1">
      <alignment horizontal="left" vertical="center" wrapText="1"/>
    </xf>
    <xf numFmtId="0" fontId="39" fillId="0" borderId="13" xfId="0"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left" vertical="center"/>
    </xf>
    <xf numFmtId="167" fontId="39"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21" xfId="0" applyFont="1" applyFill="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314"/>
      <c r="AS2" s="314"/>
      <c r="AT2" s="314"/>
      <c r="AU2" s="314"/>
      <c r="AV2" s="314"/>
      <c r="AW2" s="314"/>
      <c r="AX2" s="314"/>
      <c r="AY2" s="314"/>
      <c r="AZ2" s="314"/>
      <c r="BA2" s="314"/>
      <c r="BB2" s="314"/>
      <c r="BC2" s="314"/>
      <c r="BD2" s="314"/>
      <c r="BE2" s="314"/>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77" t="s">
        <v>14</v>
      </c>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1"/>
      <c r="AQ5" s="21"/>
      <c r="AR5" s="19"/>
      <c r="BE5" s="274" t="s">
        <v>15</v>
      </c>
      <c r="BS5" s="16" t="s">
        <v>6</v>
      </c>
    </row>
    <row r="6" spans="2:71" s="1" customFormat="1" ht="36.95" customHeight="1">
      <c r="B6" s="20"/>
      <c r="C6" s="21"/>
      <c r="D6" s="27" t="s">
        <v>16</v>
      </c>
      <c r="E6" s="21"/>
      <c r="F6" s="21"/>
      <c r="G6" s="21"/>
      <c r="H6" s="21"/>
      <c r="I6" s="21"/>
      <c r="J6" s="21"/>
      <c r="K6" s="279" t="s">
        <v>17</v>
      </c>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1"/>
      <c r="AQ6" s="21"/>
      <c r="AR6" s="19"/>
      <c r="BE6" s="275"/>
      <c r="BS6" s="16" t="s">
        <v>6</v>
      </c>
    </row>
    <row r="7" spans="2:71" s="1" customFormat="1" ht="12" customHeight="1">
      <c r="B7" s="20"/>
      <c r="C7" s="21"/>
      <c r="D7" s="28"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1</v>
      </c>
      <c r="AO7" s="21"/>
      <c r="AP7" s="21"/>
      <c r="AQ7" s="21"/>
      <c r="AR7" s="19"/>
      <c r="BE7" s="275"/>
      <c r="BS7" s="16" t="s">
        <v>6</v>
      </c>
    </row>
    <row r="8" spans="2:71" s="1" customFormat="1" ht="12" customHeight="1">
      <c r="B8" s="20"/>
      <c r="C8" s="21"/>
      <c r="D8" s="28"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22</v>
      </c>
      <c r="AL8" s="21"/>
      <c r="AM8" s="21"/>
      <c r="AN8" s="29" t="s">
        <v>23</v>
      </c>
      <c r="AO8" s="21"/>
      <c r="AP8" s="21"/>
      <c r="AQ8" s="21"/>
      <c r="AR8" s="19"/>
      <c r="BE8" s="275"/>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75"/>
      <c r="BS9" s="16" t="s">
        <v>6</v>
      </c>
    </row>
    <row r="10" spans="2:71" s="1" customFormat="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v>
      </c>
      <c r="AO10" s="21"/>
      <c r="AP10" s="21"/>
      <c r="AQ10" s="21"/>
      <c r="AR10" s="19"/>
      <c r="BE10" s="275"/>
      <c r="BS10" s="16" t="s">
        <v>6</v>
      </c>
    </row>
    <row r="11" spans="2:71" s="1" customFormat="1" ht="18.4" customHeight="1">
      <c r="B11" s="20"/>
      <c r="C11" s="21"/>
      <c r="D11" s="21"/>
      <c r="E11" s="26" t="s">
        <v>26</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27</v>
      </c>
      <c r="AL11" s="21"/>
      <c r="AM11" s="21"/>
      <c r="AN11" s="26" t="s">
        <v>1</v>
      </c>
      <c r="AO11" s="21"/>
      <c r="AP11" s="21"/>
      <c r="AQ11" s="21"/>
      <c r="AR11" s="19"/>
      <c r="BE11" s="275"/>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75"/>
      <c r="BS12" s="16" t="s">
        <v>6</v>
      </c>
    </row>
    <row r="13" spans="2:71" s="1" customFormat="1" ht="12" customHeight="1">
      <c r="B13" s="20"/>
      <c r="C13" s="21"/>
      <c r="D13" s="28"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29</v>
      </c>
      <c r="AO13" s="21"/>
      <c r="AP13" s="21"/>
      <c r="AQ13" s="21"/>
      <c r="AR13" s="19"/>
      <c r="BE13" s="275"/>
      <c r="BS13" s="16" t="s">
        <v>6</v>
      </c>
    </row>
    <row r="14" spans="2:71" ht="12.75">
      <c r="B14" s="20"/>
      <c r="C14" s="21"/>
      <c r="D14" s="21"/>
      <c r="E14" s="280" t="s">
        <v>29</v>
      </c>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 t="s">
        <v>27</v>
      </c>
      <c r="AL14" s="21"/>
      <c r="AM14" s="21"/>
      <c r="AN14" s="30" t="s">
        <v>29</v>
      </c>
      <c r="AO14" s="21"/>
      <c r="AP14" s="21"/>
      <c r="AQ14" s="21"/>
      <c r="AR14" s="19"/>
      <c r="BE14" s="275"/>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75"/>
      <c r="BS15" s="16" t="s">
        <v>4</v>
      </c>
    </row>
    <row r="16" spans="2:71" s="1" customFormat="1" ht="12" customHeight="1">
      <c r="B16" s="20"/>
      <c r="C16" s="21"/>
      <c r="D16" s="28"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1</v>
      </c>
      <c r="AO16" s="21"/>
      <c r="AP16" s="21"/>
      <c r="AQ16" s="21"/>
      <c r="AR16" s="19"/>
      <c r="BE16" s="275"/>
      <c r="BS16" s="16" t="s">
        <v>4</v>
      </c>
    </row>
    <row r="17" spans="2:71" s="1" customFormat="1" ht="18.4" customHeight="1">
      <c r="B17" s="20"/>
      <c r="C17" s="21"/>
      <c r="D17" s="21"/>
      <c r="E17" s="26"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27</v>
      </c>
      <c r="AL17" s="21"/>
      <c r="AM17" s="21"/>
      <c r="AN17" s="26" t="s">
        <v>1</v>
      </c>
      <c r="AO17" s="21"/>
      <c r="AP17" s="21"/>
      <c r="AQ17" s="21"/>
      <c r="AR17" s="19"/>
      <c r="BE17" s="275"/>
      <c r="BS17" s="16" t="s">
        <v>32</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75"/>
      <c r="BS18" s="16" t="s">
        <v>6</v>
      </c>
    </row>
    <row r="19" spans="2:71" s="1" customFormat="1" ht="12" customHeight="1">
      <c r="B19" s="20"/>
      <c r="C19" s="21"/>
      <c r="D19" s="28"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v>
      </c>
      <c r="AO19" s="21"/>
      <c r="AP19" s="21"/>
      <c r="AQ19" s="21"/>
      <c r="AR19" s="19"/>
      <c r="BE19" s="275"/>
      <c r="BS19" s="16" t="s">
        <v>6</v>
      </c>
    </row>
    <row r="20" spans="2:71" s="1" customFormat="1" ht="18.4"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27</v>
      </c>
      <c r="AL20" s="21"/>
      <c r="AM20" s="21"/>
      <c r="AN20" s="26" t="s">
        <v>1</v>
      </c>
      <c r="AO20" s="21"/>
      <c r="AP20" s="21"/>
      <c r="AQ20" s="21"/>
      <c r="AR20" s="19"/>
      <c r="BE20" s="275"/>
      <c r="BS20" s="16" t="s">
        <v>32</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75"/>
    </row>
    <row r="22" spans="2:57" s="1" customFormat="1" ht="12" customHeight="1">
      <c r="B22" s="20"/>
      <c r="C22" s="21"/>
      <c r="D22" s="28" t="s">
        <v>34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75"/>
    </row>
    <row r="23" spans="2:57" s="1" customFormat="1" ht="16.5" customHeight="1">
      <c r="B23" s="20"/>
      <c r="C23" s="21"/>
      <c r="D23" s="21"/>
      <c r="E23" s="282" t="s">
        <v>1</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1"/>
      <c r="AP23" s="21"/>
      <c r="AQ23" s="21"/>
      <c r="AR23" s="19"/>
      <c r="BE23" s="275"/>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75"/>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75"/>
    </row>
    <row r="26" spans="1:57" s="2" customFormat="1" ht="25.9" customHeight="1">
      <c r="A26" s="33"/>
      <c r="B26" s="34"/>
      <c r="C26" s="35"/>
      <c r="D26" s="36" t="s">
        <v>35</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83">
        <f>ROUND(AG94,2)</f>
        <v>0</v>
      </c>
      <c r="AL26" s="284"/>
      <c r="AM26" s="284"/>
      <c r="AN26" s="284"/>
      <c r="AO26" s="284"/>
      <c r="AP26" s="35"/>
      <c r="AQ26" s="35"/>
      <c r="AR26" s="38"/>
      <c r="BE26" s="275"/>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75"/>
    </row>
    <row r="28" spans="1:57" s="2" customFormat="1" ht="12.75">
      <c r="A28" s="33"/>
      <c r="B28" s="34"/>
      <c r="C28" s="35"/>
      <c r="D28" s="35"/>
      <c r="E28" s="35"/>
      <c r="F28" s="35"/>
      <c r="G28" s="35"/>
      <c r="H28" s="35"/>
      <c r="I28" s="35"/>
      <c r="J28" s="35"/>
      <c r="K28" s="35"/>
      <c r="L28" s="285" t="s">
        <v>36</v>
      </c>
      <c r="M28" s="285"/>
      <c r="N28" s="285"/>
      <c r="O28" s="285"/>
      <c r="P28" s="285"/>
      <c r="Q28" s="35"/>
      <c r="R28" s="35"/>
      <c r="S28" s="35"/>
      <c r="T28" s="35"/>
      <c r="U28" s="35"/>
      <c r="V28" s="35"/>
      <c r="W28" s="285" t="s">
        <v>37</v>
      </c>
      <c r="X28" s="285"/>
      <c r="Y28" s="285"/>
      <c r="Z28" s="285"/>
      <c r="AA28" s="285"/>
      <c r="AB28" s="285"/>
      <c r="AC28" s="285"/>
      <c r="AD28" s="285"/>
      <c r="AE28" s="285"/>
      <c r="AF28" s="35"/>
      <c r="AG28" s="35"/>
      <c r="AH28" s="35"/>
      <c r="AI28" s="35"/>
      <c r="AJ28" s="35"/>
      <c r="AK28" s="285" t="s">
        <v>38</v>
      </c>
      <c r="AL28" s="285"/>
      <c r="AM28" s="285"/>
      <c r="AN28" s="285"/>
      <c r="AO28" s="285"/>
      <c r="AP28" s="35"/>
      <c r="AQ28" s="35"/>
      <c r="AR28" s="38"/>
      <c r="BE28" s="275"/>
    </row>
    <row r="29" spans="2:57" s="3" customFormat="1" ht="14.45" customHeight="1">
      <c r="B29" s="39"/>
      <c r="C29" s="40"/>
      <c r="D29" s="28" t="s">
        <v>39</v>
      </c>
      <c r="E29" s="40"/>
      <c r="F29" s="28" t="s">
        <v>40</v>
      </c>
      <c r="G29" s="40"/>
      <c r="H29" s="40"/>
      <c r="I29" s="40"/>
      <c r="J29" s="40"/>
      <c r="K29" s="40"/>
      <c r="L29" s="288">
        <v>0.21</v>
      </c>
      <c r="M29" s="287"/>
      <c r="N29" s="287"/>
      <c r="O29" s="287"/>
      <c r="P29" s="287"/>
      <c r="Q29" s="40"/>
      <c r="R29" s="40"/>
      <c r="S29" s="40"/>
      <c r="T29" s="40"/>
      <c r="U29" s="40"/>
      <c r="V29" s="40"/>
      <c r="W29" s="286">
        <f>ROUND(AZ94,2)</f>
        <v>0</v>
      </c>
      <c r="X29" s="287"/>
      <c r="Y29" s="287"/>
      <c r="Z29" s="287"/>
      <c r="AA29" s="287"/>
      <c r="AB29" s="287"/>
      <c r="AC29" s="287"/>
      <c r="AD29" s="287"/>
      <c r="AE29" s="287"/>
      <c r="AF29" s="40"/>
      <c r="AG29" s="40"/>
      <c r="AH29" s="40"/>
      <c r="AI29" s="40"/>
      <c r="AJ29" s="40"/>
      <c r="AK29" s="286">
        <f>ROUND(AV94,2)</f>
        <v>0</v>
      </c>
      <c r="AL29" s="287"/>
      <c r="AM29" s="287"/>
      <c r="AN29" s="287"/>
      <c r="AO29" s="287"/>
      <c r="AP29" s="40"/>
      <c r="AQ29" s="40"/>
      <c r="AR29" s="41"/>
      <c r="BE29" s="276"/>
    </row>
    <row r="30" spans="2:57" s="3" customFormat="1" ht="14.45" customHeight="1">
      <c r="B30" s="39"/>
      <c r="C30" s="40"/>
      <c r="D30" s="40"/>
      <c r="E30" s="40"/>
      <c r="F30" s="28" t="s">
        <v>41</v>
      </c>
      <c r="G30" s="40"/>
      <c r="H30" s="40"/>
      <c r="I30" s="40"/>
      <c r="J30" s="40"/>
      <c r="K30" s="40"/>
      <c r="L30" s="288">
        <v>0.15</v>
      </c>
      <c r="M30" s="287"/>
      <c r="N30" s="287"/>
      <c r="O30" s="287"/>
      <c r="P30" s="287"/>
      <c r="Q30" s="40"/>
      <c r="R30" s="40"/>
      <c r="S30" s="40"/>
      <c r="T30" s="40"/>
      <c r="U30" s="40"/>
      <c r="V30" s="40"/>
      <c r="W30" s="286">
        <f>ROUND(BA94,2)</f>
        <v>0</v>
      </c>
      <c r="X30" s="287"/>
      <c r="Y30" s="287"/>
      <c r="Z30" s="287"/>
      <c r="AA30" s="287"/>
      <c r="AB30" s="287"/>
      <c r="AC30" s="287"/>
      <c r="AD30" s="287"/>
      <c r="AE30" s="287"/>
      <c r="AF30" s="40"/>
      <c r="AG30" s="40"/>
      <c r="AH30" s="40"/>
      <c r="AI30" s="40"/>
      <c r="AJ30" s="40"/>
      <c r="AK30" s="286">
        <f>ROUND(AW94,2)</f>
        <v>0</v>
      </c>
      <c r="AL30" s="287"/>
      <c r="AM30" s="287"/>
      <c r="AN30" s="287"/>
      <c r="AO30" s="287"/>
      <c r="AP30" s="40"/>
      <c r="AQ30" s="40"/>
      <c r="AR30" s="41"/>
      <c r="BE30" s="276"/>
    </row>
    <row r="31" spans="2:57" s="3" customFormat="1" ht="14.45" customHeight="1" hidden="1">
      <c r="B31" s="39"/>
      <c r="C31" s="40"/>
      <c r="D31" s="40"/>
      <c r="E31" s="40"/>
      <c r="F31" s="28" t="s">
        <v>42</v>
      </c>
      <c r="G31" s="40"/>
      <c r="H31" s="40"/>
      <c r="I31" s="40"/>
      <c r="J31" s="40"/>
      <c r="K31" s="40"/>
      <c r="L31" s="288">
        <v>0.21</v>
      </c>
      <c r="M31" s="287"/>
      <c r="N31" s="287"/>
      <c r="O31" s="287"/>
      <c r="P31" s="287"/>
      <c r="Q31" s="40"/>
      <c r="R31" s="40"/>
      <c r="S31" s="40"/>
      <c r="T31" s="40"/>
      <c r="U31" s="40"/>
      <c r="V31" s="40"/>
      <c r="W31" s="286">
        <f>ROUND(BB94,2)</f>
        <v>0</v>
      </c>
      <c r="X31" s="287"/>
      <c r="Y31" s="287"/>
      <c r="Z31" s="287"/>
      <c r="AA31" s="287"/>
      <c r="AB31" s="287"/>
      <c r="AC31" s="287"/>
      <c r="AD31" s="287"/>
      <c r="AE31" s="287"/>
      <c r="AF31" s="40"/>
      <c r="AG31" s="40"/>
      <c r="AH31" s="40"/>
      <c r="AI31" s="40"/>
      <c r="AJ31" s="40"/>
      <c r="AK31" s="286">
        <v>0</v>
      </c>
      <c r="AL31" s="287"/>
      <c r="AM31" s="287"/>
      <c r="AN31" s="287"/>
      <c r="AO31" s="287"/>
      <c r="AP31" s="40"/>
      <c r="AQ31" s="40"/>
      <c r="AR31" s="41"/>
      <c r="BE31" s="276"/>
    </row>
    <row r="32" spans="2:57" s="3" customFormat="1" ht="14.45" customHeight="1" hidden="1">
      <c r="B32" s="39"/>
      <c r="C32" s="40"/>
      <c r="D32" s="40"/>
      <c r="E32" s="40"/>
      <c r="F32" s="28" t="s">
        <v>43</v>
      </c>
      <c r="G32" s="40"/>
      <c r="H32" s="40"/>
      <c r="I32" s="40"/>
      <c r="J32" s="40"/>
      <c r="K32" s="40"/>
      <c r="L32" s="288">
        <v>0.15</v>
      </c>
      <c r="M32" s="287"/>
      <c r="N32" s="287"/>
      <c r="O32" s="287"/>
      <c r="P32" s="287"/>
      <c r="Q32" s="40"/>
      <c r="R32" s="40"/>
      <c r="S32" s="40"/>
      <c r="T32" s="40"/>
      <c r="U32" s="40"/>
      <c r="V32" s="40"/>
      <c r="W32" s="286">
        <f>ROUND(BC94,2)</f>
        <v>0</v>
      </c>
      <c r="X32" s="287"/>
      <c r="Y32" s="287"/>
      <c r="Z32" s="287"/>
      <c r="AA32" s="287"/>
      <c r="AB32" s="287"/>
      <c r="AC32" s="287"/>
      <c r="AD32" s="287"/>
      <c r="AE32" s="287"/>
      <c r="AF32" s="40"/>
      <c r="AG32" s="40"/>
      <c r="AH32" s="40"/>
      <c r="AI32" s="40"/>
      <c r="AJ32" s="40"/>
      <c r="AK32" s="286">
        <v>0</v>
      </c>
      <c r="AL32" s="287"/>
      <c r="AM32" s="287"/>
      <c r="AN32" s="287"/>
      <c r="AO32" s="287"/>
      <c r="AP32" s="40"/>
      <c r="AQ32" s="40"/>
      <c r="AR32" s="41"/>
      <c r="BE32" s="276"/>
    </row>
    <row r="33" spans="2:57" s="3" customFormat="1" ht="14.45" customHeight="1" hidden="1">
      <c r="B33" s="39"/>
      <c r="C33" s="40"/>
      <c r="D33" s="40"/>
      <c r="E33" s="40"/>
      <c r="F33" s="28" t="s">
        <v>44</v>
      </c>
      <c r="G33" s="40"/>
      <c r="H33" s="40"/>
      <c r="I33" s="40"/>
      <c r="J33" s="40"/>
      <c r="K33" s="40"/>
      <c r="L33" s="288">
        <v>0</v>
      </c>
      <c r="M33" s="287"/>
      <c r="N33" s="287"/>
      <c r="O33" s="287"/>
      <c r="P33" s="287"/>
      <c r="Q33" s="40"/>
      <c r="R33" s="40"/>
      <c r="S33" s="40"/>
      <c r="T33" s="40"/>
      <c r="U33" s="40"/>
      <c r="V33" s="40"/>
      <c r="W33" s="286">
        <f>ROUND(BD94,2)</f>
        <v>0</v>
      </c>
      <c r="X33" s="287"/>
      <c r="Y33" s="287"/>
      <c r="Z33" s="287"/>
      <c r="AA33" s="287"/>
      <c r="AB33" s="287"/>
      <c r="AC33" s="287"/>
      <c r="AD33" s="287"/>
      <c r="AE33" s="287"/>
      <c r="AF33" s="40"/>
      <c r="AG33" s="40"/>
      <c r="AH33" s="40"/>
      <c r="AI33" s="40"/>
      <c r="AJ33" s="40"/>
      <c r="AK33" s="286">
        <v>0</v>
      </c>
      <c r="AL33" s="287"/>
      <c r="AM33" s="287"/>
      <c r="AN33" s="287"/>
      <c r="AO33" s="287"/>
      <c r="AP33" s="40"/>
      <c r="AQ33" s="40"/>
      <c r="AR33" s="41"/>
      <c r="BE33" s="276"/>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275"/>
    </row>
    <row r="35" spans="1:57" s="2" customFormat="1" ht="25.9" customHeight="1">
      <c r="A35" s="33"/>
      <c r="B35" s="34"/>
      <c r="C35" s="42"/>
      <c r="D35" s="43" t="s">
        <v>45</v>
      </c>
      <c r="E35" s="44"/>
      <c r="F35" s="44"/>
      <c r="G35" s="44"/>
      <c r="H35" s="44"/>
      <c r="I35" s="44"/>
      <c r="J35" s="44"/>
      <c r="K35" s="44"/>
      <c r="L35" s="44"/>
      <c r="M35" s="44"/>
      <c r="N35" s="44"/>
      <c r="O35" s="44"/>
      <c r="P35" s="44"/>
      <c r="Q35" s="44"/>
      <c r="R35" s="44"/>
      <c r="S35" s="44"/>
      <c r="T35" s="45" t="s">
        <v>46</v>
      </c>
      <c r="U35" s="44"/>
      <c r="V35" s="44"/>
      <c r="W35" s="44"/>
      <c r="X35" s="289" t="s">
        <v>47</v>
      </c>
      <c r="Y35" s="290"/>
      <c r="Z35" s="290"/>
      <c r="AA35" s="290"/>
      <c r="AB35" s="290"/>
      <c r="AC35" s="44"/>
      <c r="AD35" s="44"/>
      <c r="AE35" s="44"/>
      <c r="AF35" s="44"/>
      <c r="AG35" s="44"/>
      <c r="AH35" s="44"/>
      <c r="AI35" s="44"/>
      <c r="AJ35" s="44"/>
      <c r="AK35" s="291">
        <f>SUM(AK26:AK33)</f>
        <v>0</v>
      </c>
      <c r="AL35" s="290"/>
      <c r="AM35" s="290"/>
      <c r="AN35" s="290"/>
      <c r="AO35" s="292"/>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14.45" customHeight="1">
      <c r="A37" s="33"/>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8"/>
      <c r="BE37" s="33"/>
    </row>
    <row r="38" spans="2:44" s="1" customFormat="1" ht="14.45"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5"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5"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5" customHeight="1">
      <c r="B49" s="46"/>
      <c r="C49" s="47"/>
      <c r="D49" s="48" t="s">
        <v>48</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8" t="s">
        <v>49</v>
      </c>
      <c r="AI49" s="49"/>
      <c r="AJ49" s="49"/>
      <c r="AK49" s="49"/>
      <c r="AL49" s="49"/>
      <c r="AM49" s="49"/>
      <c r="AN49" s="49"/>
      <c r="AO49" s="49"/>
      <c r="AP49" s="47"/>
      <c r="AQ49" s="47"/>
      <c r="AR49" s="50"/>
    </row>
    <row r="50" spans="2:44" ht="11.25">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1.25">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1.25">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1.25">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1.25">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1.2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1.25">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1.25">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1.25">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1.25">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75">
      <c r="A60" s="33"/>
      <c r="B60" s="34"/>
      <c r="C60" s="35"/>
      <c r="D60" s="51" t="s">
        <v>50</v>
      </c>
      <c r="E60" s="37"/>
      <c r="F60" s="37"/>
      <c r="G60" s="37"/>
      <c r="H60" s="37"/>
      <c r="I60" s="37"/>
      <c r="J60" s="37"/>
      <c r="K60" s="37"/>
      <c r="L60" s="37"/>
      <c r="M60" s="37"/>
      <c r="N60" s="37"/>
      <c r="O60" s="37"/>
      <c r="P60" s="37"/>
      <c r="Q60" s="37"/>
      <c r="R60" s="37"/>
      <c r="S60" s="37"/>
      <c r="T60" s="37"/>
      <c r="U60" s="37"/>
      <c r="V60" s="51" t="s">
        <v>51</v>
      </c>
      <c r="W60" s="37"/>
      <c r="X60" s="37"/>
      <c r="Y60" s="37"/>
      <c r="Z60" s="37"/>
      <c r="AA60" s="37"/>
      <c r="AB60" s="37"/>
      <c r="AC60" s="37"/>
      <c r="AD60" s="37"/>
      <c r="AE60" s="37"/>
      <c r="AF60" s="37"/>
      <c r="AG60" s="37"/>
      <c r="AH60" s="51" t="s">
        <v>50</v>
      </c>
      <c r="AI60" s="37"/>
      <c r="AJ60" s="37"/>
      <c r="AK60" s="37"/>
      <c r="AL60" s="37"/>
      <c r="AM60" s="51" t="s">
        <v>51</v>
      </c>
      <c r="AN60" s="37"/>
      <c r="AO60" s="37"/>
      <c r="AP60" s="35"/>
      <c r="AQ60" s="35"/>
      <c r="AR60" s="38"/>
      <c r="BE60" s="33"/>
    </row>
    <row r="61" spans="2:44" ht="11.25">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1.25">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1.25">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75">
      <c r="A64" s="33"/>
      <c r="B64" s="34"/>
      <c r="C64" s="35"/>
      <c r="D64" s="48" t="s">
        <v>52</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48" t="s">
        <v>53</v>
      </c>
      <c r="AI64" s="52"/>
      <c r="AJ64" s="52"/>
      <c r="AK64" s="52"/>
      <c r="AL64" s="52"/>
      <c r="AM64" s="52"/>
      <c r="AN64" s="52"/>
      <c r="AO64" s="52"/>
      <c r="AP64" s="35"/>
      <c r="AQ64" s="35"/>
      <c r="AR64" s="38"/>
      <c r="BE64" s="33"/>
    </row>
    <row r="65" spans="2:44" ht="11.2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1.25">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1.25">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1.25">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1.25">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1.25">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1.25">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1.25">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1.25">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1.25">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75">
      <c r="A75" s="33"/>
      <c r="B75" s="34"/>
      <c r="C75" s="35"/>
      <c r="D75" s="51" t="s">
        <v>50</v>
      </c>
      <c r="E75" s="37"/>
      <c r="F75" s="37"/>
      <c r="G75" s="37"/>
      <c r="H75" s="37"/>
      <c r="I75" s="37"/>
      <c r="J75" s="37"/>
      <c r="K75" s="37"/>
      <c r="L75" s="37"/>
      <c r="M75" s="37"/>
      <c r="N75" s="37"/>
      <c r="O75" s="37"/>
      <c r="P75" s="37"/>
      <c r="Q75" s="37"/>
      <c r="R75" s="37"/>
      <c r="S75" s="37"/>
      <c r="T75" s="37"/>
      <c r="U75" s="37"/>
      <c r="V75" s="51" t="s">
        <v>51</v>
      </c>
      <c r="W75" s="37"/>
      <c r="X75" s="37"/>
      <c r="Y75" s="37"/>
      <c r="Z75" s="37"/>
      <c r="AA75" s="37"/>
      <c r="AB75" s="37"/>
      <c r="AC75" s="37"/>
      <c r="AD75" s="37"/>
      <c r="AE75" s="37"/>
      <c r="AF75" s="37"/>
      <c r="AG75" s="37"/>
      <c r="AH75" s="51" t="s">
        <v>50</v>
      </c>
      <c r="AI75" s="37"/>
      <c r="AJ75" s="37"/>
      <c r="AK75" s="37"/>
      <c r="AL75" s="37"/>
      <c r="AM75" s="51" t="s">
        <v>51</v>
      </c>
      <c r="AN75" s="37"/>
      <c r="AO75" s="37"/>
      <c r="AP75" s="35"/>
      <c r="AQ75" s="35"/>
      <c r="AR75" s="38"/>
      <c r="BE75" s="33"/>
    </row>
    <row r="76" spans="1:57" s="2" customFormat="1" ht="11.25">
      <c r="A76" s="33"/>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8"/>
      <c r="BE76" s="33"/>
    </row>
    <row r="77" spans="1:57" s="2" customFormat="1" ht="6.95" customHeight="1">
      <c r="A77" s="33"/>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38"/>
      <c r="BE77" s="33"/>
    </row>
    <row r="81" spans="1:57" s="2" customFormat="1" ht="6.95" customHeight="1">
      <c r="A81" s="33"/>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38"/>
      <c r="BE81" s="33"/>
    </row>
    <row r="82" spans="1:57" s="2" customFormat="1" ht="24.95" customHeight="1">
      <c r="A82" s="33"/>
      <c r="B82" s="34"/>
      <c r="C82" s="22" t="s">
        <v>54</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8"/>
      <c r="BE82" s="33"/>
    </row>
    <row r="83" spans="1:57" s="2" customFormat="1" ht="6.95" customHeight="1">
      <c r="A83" s="33"/>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8"/>
      <c r="BE83" s="33"/>
    </row>
    <row r="84" spans="2:44" s="4" customFormat="1" ht="12" customHeight="1">
      <c r="B84" s="57"/>
      <c r="C84" s="28" t="s">
        <v>13</v>
      </c>
      <c r="D84" s="58"/>
      <c r="E84" s="58"/>
      <c r="F84" s="58"/>
      <c r="G84" s="58"/>
      <c r="H84" s="58"/>
      <c r="I84" s="58"/>
      <c r="J84" s="58"/>
      <c r="K84" s="58"/>
      <c r="L84" s="58" t="str">
        <f>K5</f>
        <v>43872</v>
      </c>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9"/>
    </row>
    <row r="85" spans="2:44" s="5" customFormat="1" ht="36.95" customHeight="1">
      <c r="B85" s="60"/>
      <c r="C85" s="61" t="s">
        <v>16</v>
      </c>
      <c r="D85" s="62"/>
      <c r="E85" s="62"/>
      <c r="F85" s="62"/>
      <c r="G85" s="62"/>
      <c r="H85" s="62"/>
      <c r="I85" s="62"/>
      <c r="J85" s="62"/>
      <c r="K85" s="62"/>
      <c r="L85" s="293" t="str">
        <f>K6</f>
        <v>Odlehčovací příkop Krnov - Chomýž</v>
      </c>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62"/>
      <c r="AQ85" s="62"/>
      <c r="AR85" s="63"/>
    </row>
    <row r="86" spans="1:57" s="2" customFormat="1" ht="6.95" customHeight="1">
      <c r="A86" s="33"/>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8"/>
      <c r="BE86" s="33"/>
    </row>
    <row r="87" spans="1:57" s="2" customFormat="1" ht="12" customHeight="1">
      <c r="A87" s="33"/>
      <c r="B87" s="34"/>
      <c r="C87" s="28" t="s">
        <v>20</v>
      </c>
      <c r="D87" s="35"/>
      <c r="E87" s="35"/>
      <c r="F87" s="35"/>
      <c r="G87" s="35"/>
      <c r="H87" s="35"/>
      <c r="I87" s="35"/>
      <c r="J87" s="35"/>
      <c r="K87" s="35"/>
      <c r="L87" s="64"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22</v>
      </c>
      <c r="AJ87" s="35"/>
      <c r="AK87" s="35"/>
      <c r="AL87" s="35"/>
      <c r="AM87" s="295" t="str">
        <f>IF(AN8="","",AN8)</f>
        <v>15. 7. 2020</v>
      </c>
      <c r="AN87" s="295"/>
      <c r="AO87" s="35"/>
      <c r="AP87" s="35"/>
      <c r="AQ87" s="35"/>
      <c r="AR87" s="38"/>
      <c r="BE87" s="33"/>
    </row>
    <row r="88" spans="1:57" s="2" customFormat="1" ht="6.95" customHeight="1">
      <c r="A88" s="33"/>
      <c r="B88" s="34"/>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8"/>
      <c r="BE88" s="33"/>
    </row>
    <row r="89" spans="1:57" s="2" customFormat="1" ht="15.2" customHeight="1">
      <c r="A89" s="33"/>
      <c r="B89" s="34"/>
      <c r="C89" s="28" t="s">
        <v>24</v>
      </c>
      <c r="D89" s="35"/>
      <c r="E89" s="35"/>
      <c r="F89" s="35"/>
      <c r="G89" s="35"/>
      <c r="H89" s="35"/>
      <c r="I89" s="35"/>
      <c r="J89" s="35"/>
      <c r="K89" s="35"/>
      <c r="L89" s="58" t="str">
        <f>IF(E11="","",E11)</f>
        <v>Město Krnov</v>
      </c>
      <c r="M89" s="35"/>
      <c r="N89" s="35"/>
      <c r="O89" s="35"/>
      <c r="P89" s="35"/>
      <c r="Q89" s="35"/>
      <c r="R89" s="35"/>
      <c r="S89" s="35"/>
      <c r="T89" s="35"/>
      <c r="U89" s="35"/>
      <c r="V89" s="35"/>
      <c r="W89" s="35"/>
      <c r="X89" s="35"/>
      <c r="Y89" s="35"/>
      <c r="Z89" s="35"/>
      <c r="AA89" s="35"/>
      <c r="AB89" s="35"/>
      <c r="AC89" s="35"/>
      <c r="AD89" s="35"/>
      <c r="AE89" s="35"/>
      <c r="AF89" s="35"/>
      <c r="AG89" s="35"/>
      <c r="AH89" s="35"/>
      <c r="AI89" s="28" t="s">
        <v>30</v>
      </c>
      <c r="AJ89" s="35"/>
      <c r="AK89" s="35"/>
      <c r="AL89" s="35"/>
      <c r="AM89" s="296" t="str">
        <f>IF(E17="","",E17)</f>
        <v>Lesprojekt Krnov, s.r.o.</v>
      </c>
      <c r="AN89" s="297"/>
      <c r="AO89" s="297"/>
      <c r="AP89" s="297"/>
      <c r="AQ89" s="35"/>
      <c r="AR89" s="38"/>
      <c r="AS89" s="298" t="s">
        <v>55</v>
      </c>
      <c r="AT89" s="299"/>
      <c r="AU89" s="66"/>
      <c r="AV89" s="66"/>
      <c r="AW89" s="66"/>
      <c r="AX89" s="66"/>
      <c r="AY89" s="66"/>
      <c r="AZ89" s="66"/>
      <c r="BA89" s="66"/>
      <c r="BB89" s="66"/>
      <c r="BC89" s="66"/>
      <c r="BD89" s="67"/>
      <c r="BE89" s="33"/>
    </row>
    <row r="90" spans="1:57" s="2" customFormat="1" ht="15.2" customHeight="1">
      <c r="A90" s="33"/>
      <c r="B90" s="34"/>
      <c r="C90" s="28" t="s">
        <v>28</v>
      </c>
      <c r="D90" s="35"/>
      <c r="E90" s="35"/>
      <c r="F90" s="35"/>
      <c r="G90" s="35"/>
      <c r="H90" s="35"/>
      <c r="I90" s="35"/>
      <c r="J90" s="35"/>
      <c r="K90" s="35"/>
      <c r="L90" s="58" t="str">
        <f>IF(E14="Vyplň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33</v>
      </c>
      <c r="AJ90" s="35"/>
      <c r="AK90" s="35"/>
      <c r="AL90" s="35"/>
      <c r="AM90" s="296" t="str">
        <f>IF(E20="","",E20)</f>
        <v xml:space="preserve"> </v>
      </c>
      <c r="AN90" s="297"/>
      <c r="AO90" s="297"/>
      <c r="AP90" s="297"/>
      <c r="AQ90" s="35"/>
      <c r="AR90" s="38"/>
      <c r="AS90" s="300"/>
      <c r="AT90" s="301"/>
      <c r="AU90" s="68"/>
      <c r="AV90" s="68"/>
      <c r="AW90" s="68"/>
      <c r="AX90" s="68"/>
      <c r="AY90" s="68"/>
      <c r="AZ90" s="68"/>
      <c r="BA90" s="68"/>
      <c r="BB90" s="68"/>
      <c r="BC90" s="68"/>
      <c r="BD90" s="69"/>
      <c r="BE90" s="33"/>
    </row>
    <row r="91" spans="1:57" s="2" customFormat="1" ht="10.9" customHeight="1">
      <c r="A91" s="33"/>
      <c r="B91" s="34"/>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8"/>
      <c r="AS91" s="302"/>
      <c r="AT91" s="303"/>
      <c r="AU91" s="70"/>
      <c r="AV91" s="70"/>
      <c r="AW91" s="70"/>
      <c r="AX91" s="70"/>
      <c r="AY91" s="70"/>
      <c r="AZ91" s="70"/>
      <c r="BA91" s="70"/>
      <c r="BB91" s="70"/>
      <c r="BC91" s="70"/>
      <c r="BD91" s="71"/>
      <c r="BE91" s="33"/>
    </row>
    <row r="92" spans="1:57" s="2" customFormat="1" ht="29.25" customHeight="1">
      <c r="A92" s="33"/>
      <c r="B92" s="34"/>
      <c r="C92" s="304" t="s">
        <v>56</v>
      </c>
      <c r="D92" s="305"/>
      <c r="E92" s="305"/>
      <c r="F92" s="305"/>
      <c r="G92" s="305"/>
      <c r="H92" s="72"/>
      <c r="I92" s="306" t="s">
        <v>57</v>
      </c>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7" t="s">
        <v>58</v>
      </c>
      <c r="AH92" s="305"/>
      <c r="AI92" s="305"/>
      <c r="AJ92" s="305"/>
      <c r="AK92" s="305"/>
      <c r="AL92" s="305"/>
      <c r="AM92" s="305"/>
      <c r="AN92" s="306" t="s">
        <v>59</v>
      </c>
      <c r="AO92" s="305"/>
      <c r="AP92" s="308"/>
      <c r="AQ92" s="73" t="s">
        <v>60</v>
      </c>
      <c r="AR92" s="38"/>
      <c r="AS92" s="74" t="s">
        <v>61</v>
      </c>
      <c r="AT92" s="75" t="s">
        <v>62</v>
      </c>
      <c r="AU92" s="75" t="s">
        <v>63</v>
      </c>
      <c r="AV92" s="75" t="s">
        <v>64</v>
      </c>
      <c r="AW92" s="75" t="s">
        <v>65</v>
      </c>
      <c r="AX92" s="75" t="s">
        <v>66</v>
      </c>
      <c r="AY92" s="75" t="s">
        <v>67</v>
      </c>
      <c r="AZ92" s="75" t="s">
        <v>68</v>
      </c>
      <c r="BA92" s="75" t="s">
        <v>69</v>
      </c>
      <c r="BB92" s="75" t="s">
        <v>70</v>
      </c>
      <c r="BC92" s="75" t="s">
        <v>71</v>
      </c>
      <c r="BD92" s="76" t="s">
        <v>72</v>
      </c>
      <c r="BE92" s="33"/>
    </row>
    <row r="93" spans="1:57" s="2" customFormat="1" ht="10.9" customHeight="1">
      <c r="A93" s="33"/>
      <c r="B93" s="34"/>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8"/>
      <c r="AS93" s="77"/>
      <c r="AT93" s="78"/>
      <c r="AU93" s="78"/>
      <c r="AV93" s="78"/>
      <c r="AW93" s="78"/>
      <c r="AX93" s="78"/>
      <c r="AY93" s="78"/>
      <c r="AZ93" s="78"/>
      <c r="BA93" s="78"/>
      <c r="BB93" s="78"/>
      <c r="BC93" s="78"/>
      <c r="BD93" s="79"/>
      <c r="BE93" s="33"/>
    </row>
    <row r="94" spans="2:90" s="6" customFormat="1" ht="32.45" customHeight="1">
      <c r="B94" s="80"/>
      <c r="C94" s="81" t="s">
        <v>73</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312">
        <f>ROUND(SUM(AG95:AG97),2)</f>
        <v>0</v>
      </c>
      <c r="AH94" s="312"/>
      <c r="AI94" s="312"/>
      <c r="AJ94" s="312"/>
      <c r="AK94" s="312"/>
      <c r="AL94" s="312"/>
      <c r="AM94" s="312"/>
      <c r="AN94" s="313">
        <f>SUM(AG94,AT94)</f>
        <v>0</v>
      </c>
      <c r="AO94" s="313"/>
      <c r="AP94" s="313"/>
      <c r="AQ94" s="84" t="s">
        <v>1</v>
      </c>
      <c r="AR94" s="85"/>
      <c r="AS94" s="86">
        <f>ROUND(SUM(AS95:AS97),2)</f>
        <v>0</v>
      </c>
      <c r="AT94" s="87">
        <f>ROUND(SUM(AV94:AW94),2)</f>
        <v>0</v>
      </c>
      <c r="AU94" s="88">
        <f>ROUND(SUM(AU95:AU97),5)</f>
        <v>0</v>
      </c>
      <c r="AV94" s="87">
        <f>ROUND(AZ94*L29,2)</f>
        <v>0</v>
      </c>
      <c r="AW94" s="87">
        <f>ROUND(BA94*L30,2)</f>
        <v>0</v>
      </c>
      <c r="AX94" s="87">
        <f>ROUND(BB94*L29,2)</f>
        <v>0</v>
      </c>
      <c r="AY94" s="87">
        <f>ROUND(BC94*L30,2)</f>
        <v>0</v>
      </c>
      <c r="AZ94" s="87">
        <f>ROUND(SUM(AZ95:AZ97),2)</f>
        <v>0</v>
      </c>
      <c r="BA94" s="87">
        <f>ROUND(SUM(BA95:BA97),2)</f>
        <v>0</v>
      </c>
      <c r="BB94" s="87">
        <f>ROUND(SUM(BB95:BB97),2)</f>
        <v>0</v>
      </c>
      <c r="BC94" s="87">
        <f>ROUND(SUM(BC95:BC97),2)</f>
        <v>0</v>
      </c>
      <c r="BD94" s="89">
        <f>ROUND(SUM(BD95:BD97),2)</f>
        <v>0</v>
      </c>
      <c r="BS94" s="90" t="s">
        <v>74</v>
      </c>
      <c r="BT94" s="90" t="s">
        <v>75</v>
      </c>
      <c r="BU94" s="91" t="s">
        <v>76</v>
      </c>
      <c r="BV94" s="90" t="s">
        <v>77</v>
      </c>
      <c r="BW94" s="90" t="s">
        <v>5</v>
      </c>
      <c r="BX94" s="90" t="s">
        <v>78</v>
      </c>
      <c r="CL94" s="90" t="s">
        <v>1</v>
      </c>
    </row>
    <row r="95" spans="1:91" s="7" customFormat="1" ht="16.5" customHeight="1">
      <c r="A95" s="92" t="s">
        <v>79</v>
      </c>
      <c r="B95" s="93"/>
      <c r="C95" s="94"/>
      <c r="D95" s="311" t="s">
        <v>80</v>
      </c>
      <c r="E95" s="311"/>
      <c r="F95" s="311"/>
      <c r="G95" s="311"/>
      <c r="H95" s="311"/>
      <c r="I95" s="95"/>
      <c r="J95" s="311" t="s">
        <v>81</v>
      </c>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09">
        <f>'SO 01 - Odlehčovací příkop'!J30</f>
        <v>0</v>
      </c>
      <c r="AH95" s="310"/>
      <c r="AI95" s="310"/>
      <c r="AJ95" s="310"/>
      <c r="AK95" s="310"/>
      <c r="AL95" s="310"/>
      <c r="AM95" s="310"/>
      <c r="AN95" s="309">
        <f>SUM(AG95,AT95)</f>
        <v>0</v>
      </c>
      <c r="AO95" s="310"/>
      <c r="AP95" s="310"/>
      <c r="AQ95" s="96" t="s">
        <v>82</v>
      </c>
      <c r="AR95" s="97"/>
      <c r="AS95" s="98">
        <v>0</v>
      </c>
      <c r="AT95" s="99">
        <f>ROUND(SUM(AV95:AW95),2)</f>
        <v>0</v>
      </c>
      <c r="AU95" s="100">
        <f>'SO 01 - Odlehčovací příkop'!P124</f>
        <v>0</v>
      </c>
      <c r="AV95" s="99">
        <f>'SO 01 - Odlehčovací příkop'!J33</f>
        <v>0</v>
      </c>
      <c r="AW95" s="99">
        <f>'SO 01 - Odlehčovací příkop'!J34</f>
        <v>0</v>
      </c>
      <c r="AX95" s="99">
        <f>'SO 01 - Odlehčovací příkop'!J35</f>
        <v>0</v>
      </c>
      <c r="AY95" s="99">
        <f>'SO 01 - Odlehčovací příkop'!J36</f>
        <v>0</v>
      </c>
      <c r="AZ95" s="99">
        <f>'SO 01 - Odlehčovací příkop'!F33</f>
        <v>0</v>
      </c>
      <c r="BA95" s="99">
        <f>'SO 01 - Odlehčovací příkop'!F34</f>
        <v>0</v>
      </c>
      <c r="BB95" s="99">
        <f>'SO 01 - Odlehčovací příkop'!F35</f>
        <v>0</v>
      </c>
      <c r="BC95" s="99">
        <f>'SO 01 - Odlehčovací příkop'!F36</f>
        <v>0</v>
      </c>
      <c r="BD95" s="101">
        <f>'SO 01 - Odlehčovací příkop'!F37</f>
        <v>0</v>
      </c>
      <c r="BT95" s="102" t="s">
        <v>83</v>
      </c>
      <c r="BV95" s="102" t="s">
        <v>77</v>
      </c>
      <c r="BW95" s="102" t="s">
        <v>84</v>
      </c>
      <c r="BX95" s="102" t="s">
        <v>5</v>
      </c>
      <c r="CL95" s="102" t="s">
        <v>1</v>
      </c>
      <c r="CM95" s="102" t="s">
        <v>85</v>
      </c>
    </row>
    <row r="96" spans="1:91" s="7" customFormat="1" ht="16.5" customHeight="1">
      <c r="A96" s="92" t="s">
        <v>79</v>
      </c>
      <c r="B96" s="93"/>
      <c r="C96" s="94"/>
      <c r="D96" s="311" t="s">
        <v>86</v>
      </c>
      <c r="E96" s="311"/>
      <c r="F96" s="311"/>
      <c r="G96" s="311"/>
      <c r="H96" s="311"/>
      <c r="I96" s="95"/>
      <c r="J96" s="311" t="s">
        <v>87</v>
      </c>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09">
        <f>'SO 02 - Rekonstrukce zatr...'!J30</f>
        <v>0</v>
      </c>
      <c r="AH96" s="310"/>
      <c r="AI96" s="310"/>
      <c r="AJ96" s="310"/>
      <c r="AK96" s="310"/>
      <c r="AL96" s="310"/>
      <c r="AM96" s="310"/>
      <c r="AN96" s="309">
        <f>SUM(AG96,AT96)</f>
        <v>0</v>
      </c>
      <c r="AO96" s="310"/>
      <c r="AP96" s="310"/>
      <c r="AQ96" s="96" t="s">
        <v>82</v>
      </c>
      <c r="AR96" s="97"/>
      <c r="AS96" s="98">
        <v>0</v>
      </c>
      <c r="AT96" s="99">
        <f>ROUND(SUM(AV96:AW96),2)</f>
        <v>0</v>
      </c>
      <c r="AU96" s="100">
        <f>'SO 02 - Rekonstrukce zatr...'!P125</f>
        <v>0</v>
      </c>
      <c r="AV96" s="99">
        <f>'SO 02 - Rekonstrukce zatr...'!J33</f>
        <v>0</v>
      </c>
      <c r="AW96" s="99">
        <f>'SO 02 - Rekonstrukce zatr...'!J34</f>
        <v>0</v>
      </c>
      <c r="AX96" s="99">
        <f>'SO 02 - Rekonstrukce zatr...'!J35</f>
        <v>0</v>
      </c>
      <c r="AY96" s="99">
        <f>'SO 02 - Rekonstrukce zatr...'!J36</f>
        <v>0</v>
      </c>
      <c r="AZ96" s="99">
        <f>'SO 02 - Rekonstrukce zatr...'!F33</f>
        <v>0</v>
      </c>
      <c r="BA96" s="99">
        <f>'SO 02 - Rekonstrukce zatr...'!F34</f>
        <v>0</v>
      </c>
      <c r="BB96" s="99">
        <f>'SO 02 - Rekonstrukce zatr...'!F35</f>
        <v>0</v>
      </c>
      <c r="BC96" s="99">
        <f>'SO 02 - Rekonstrukce zatr...'!F36</f>
        <v>0</v>
      </c>
      <c r="BD96" s="101">
        <f>'SO 02 - Rekonstrukce zatr...'!F37</f>
        <v>0</v>
      </c>
      <c r="BT96" s="102" t="s">
        <v>83</v>
      </c>
      <c r="BV96" s="102" t="s">
        <v>77</v>
      </c>
      <c r="BW96" s="102" t="s">
        <v>88</v>
      </c>
      <c r="BX96" s="102" t="s">
        <v>5</v>
      </c>
      <c r="CL96" s="102" t="s">
        <v>1</v>
      </c>
      <c r="CM96" s="102" t="s">
        <v>85</v>
      </c>
    </row>
    <row r="97" spans="1:91" s="7" customFormat="1" ht="16.5" customHeight="1">
      <c r="A97" s="92" t="s">
        <v>79</v>
      </c>
      <c r="B97" s="93"/>
      <c r="C97" s="94"/>
      <c r="D97" s="311" t="s">
        <v>89</v>
      </c>
      <c r="E97" s="311"/>
      <c r="F97" s="311"/>
      <c r="G97" s="311"/>
      <c r="H97" s="311"/>
      <c r="I97" s="95"/>
      <c r="J97" s="311" t="s">
        <v>90</v>
      </c>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09">
        <f>'VRN - Vedlejší rozpočtové...'!J30</f>
        <v>0</v>
      </c>
      <c r="AH97" s="310"/>
      <c r="AI97" s="310"/>
      <c r="AJ97" s="310"/>
      <c r="AK97" s="310"/>
      <c r="AL97" s="310"/>
      <c r="AM97" s="310"/>
      <c r="AN97" s="309">
        <f>SUM(AG97,AT97)</f>
        <v>0</v>
      </c>
      <c r="AO97" s="310"/>
      <c r="AP97" s="310"/>
      <c r="AQ97" s="96" t="s">
        <v>82</v>
      </c>
      <c r="AR97" s="97"/>
      <c r="AS97" s="103">
        <v>0</v>
      </c>
      <c r="AT97" s="104">
        <f>ROUND(SUM(AV97:AW97),2)</f>
        <v>0</v>
      </c>
      <c r="AU97" s="105">
        <f>'VRN - Vedlejší rozpočtové...'!P120</f>
        <v>0</v>
      </c>
      <c r="AV97" s="104">
        <f>'VRN - Vedlejší rozpočtové...'!J33</f>
        <v>0</v>
      </c>
      <c r="AW97" s="104">
        <f>'VRN - Vedlejší rozpočtové...'!J34</f>
        <v>0</v>
      </c>
      <c r="AX97" s="104">
        <f>'VRN - Vedlejší rozpočtové...'!J35</f>
        <v>0</v>
      </c>
      <c r="AY97" s="104">
        <f>'VRN - Vedlejší rozpočtové...'!J36</f>
        <v>0</v>
      </c>
      <c r="AZ97" s="104">
        <f>'VRN - Vedlejší rozpočtové...'!F33</f>
        <v>0</v>
      </c>
      <c r="BA97" s="104">
        <f>'VRN - Vedlejší rozpočtové...'!F34</f>
        <v>0</v>
      </c>
      <c r="BB97" s="104">
        <f>'VRN - Vedlejší rozpočtové...'!F35</f>
        <v>0</v>
      </c>
      <c r="BC97" s="104">
        <f>'VRN - Vedlejší rozpočtové...'!F36</f>
        <v>0</v>
      </c>
      <c r="BD97" s="106">
        <f>'VRN - Vedlejší rozpočtové...'!F37</f>
        <v>0</v>
      </c>
      <c r="BT97" s="102" t="s">
        <v>83</v>
      </c>
      <c r="BV97" s="102" t="s">
        <v>77</v>
      </c>
      <c r="BW97" s="102" t="s">
        <v>91</v>
      </c>
      <c r="BX97" s="102" t="s">
        <v>5</v>
      </c>
      <c r="CL97" s="102" t="s">
        <v>1</v>
      </c>
      <c r="CM97" s="102" t="s">
        <v>85</v>
      </c>
    </row>
    <row r="98" spans="1:57" s="2" customFormat="1" ht="30" customHeight="1">
      <c r="A98" s="33"/>
      <c r="B98" s="34"/>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8"/>
      <c r="AS98" s="33"/>
      <c r="AT98" s="33"/>
      <c r="AU98" s="33"/>
      <c r="AV98" s="33"/>
      <c r="AW98" s="33"/>
      <c r="AX98" s="33"/>
      <c r="AY98" s="33"/>
      <c r="AZ98" s="33"/>
      <c r="BA98" s="33"/>
      <c r="BB98" s="33"/>
      <c r="BC98" s="33"/>
      <c r="BD98" s="33"/>
      <c r="BE98" s="33"/>
    </row>
    <row r="99" spans="1:57" s="2" customFormat="1" ht="6.95" customHeight="1">
      <c r="A99" s="33"/>
      <c r="B99" s="53"/>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38"/>
      <c r="AS99" s="33"/>
      <c r="AT99" s="33"/>
      <c r="AU99" s="33"/>
      <c r="AV99" s="33"/>
      <c r="AW99" s="33"/>
      <c r="AX99" s="33"/>
      <c r="AY99" s="33"/>
      <c r="AZ99" s="33"/>
      <c r="BA99" s="33"/>
      <c r="BB99" s="33"/>
      <c r="BC99" s="33"/>
      <c r="BD99" s="33"/>
      <c r="BE99" s="33"/>
    </row>
  </sheetData>
  <sheetProtection algorithmName="SHA-512" hashValue="nMdTiTVxcXIufGv8qWzya2O6YzLnSPvlenc3n2sYAf9AtFrLfNlo25fnn5/kRB2Lrx0LyXiMLevPHEwWwnOpHg==" saltValue="SHffpJ0p8cLChWKLJaPOz4y+0PsuZDNsNA3Buw08elxuwfRuVk30k80R7wZw8QyCZBc7rPOWWOoTBYuVgUq3pg==" spinCount="100000" sheet="1" objects="1" scenarios="1" formatColumns="0" formatRows="0"/>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 01 - Odlehčovací příkop'!C2" display="/"/>
    <hyperlink ref="A96" location="'SO 02 - Rekonstrukce zatr...'!C2" display="/"/>
    <hyperlink ref="A97"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07"/>
      <c r="L2" s="314"/>
      <c r="M2" s="314"/>
      <c r="N2" s="314"/>
      <c r="O2" s="314"/>
      <c r="P2" s="314"/>
      <c r="Q2" s="314"/>
      <c r="R2" s="314"/>
      <c r="S2" s="314"/>
      <c r="T2" s="314"/>
      <c r="U2" s="314"/>
      <c r="V2" s="314"/>
      <c r="AT2" s="16" t="s">
        <v>84</v>
      </c>
      <c r="AZ2" s="108" t="s">
        <v>92</v>
      </c>
      <c r="BA2" s="108" t="s">
        <v>1</v>
      </c>
      <c r="BB2" s="108" t="s">
        <v>1</v>
      </c>
      <c r="BC2" s="108" t="s">
        <v>93</v>
      </c>
      <c r="BD2" s="108" t="s">
        <v>85</v>
      </c>
    </row>
    <row r="3" spans="2:56" s="1" customFormat="1" ht="6.95" customHeight="1">
      <c r="B3" s="109"/>
      <c r="C3" s="110"/>
      <c r="D3" s="110"/>
      <c r="E3" s="110"/>
      <c r="F3" s="110"/>
      <c r="G3" s="110"/>
      <c r="H3" s="110"/>
      <c r="I3" s="111"/>
      <c r="J3" s="110"/>
      <c r="K3" s="110"/>
      <c r="L3" s="19"/>
      <c r="AT3" s="16" t="s">
        <v>85</v>
      </c>
      <c r="AZ3" s="108" t="s">
        <v>94</v>
      </c>
      <c r="BA3" s="108" t="s">
        <v>1</v>
      </c>
      <c r="BB3" s="108" t="s">
        <v>1</v>
      </c>
      <c r="BC3" s="108" t="s">
        <v>95</v>
      </c>
      <c r="BD3" s="108" t="s">
        <v>85</v>
      </c>
    </row>
    <row r="4" spans="2:56" s="1" customFormat="1" ht="24.95" customHeight="1">
      <c r="B4" s="19"/>
      <c r="D4" s="112" t="s">
        <v>96</v>
      </c>
      <c r="I4" s="107"/>
      <c r="L4" s="19"/>
      <c r="M4" s="113" t="s">
        <v>10</v>
      </c>
      <c r="AT4" s="16" t="s">
        <v>4</v>
      </c>
      <c r="AZ4" s="108" t="s">
        <v>97</v>
      </c>
      <c r="BA4" s="108" t="s">
        <v>1</v>
      </c>
      <c r="BB4" s="108" t="s">
        <v>1</v>
      </c>
      <c r="BC4" s="108" t="s">
        <v>98</v>
      </c>
      <c r="BD4" s="108" t="s">
        <v>85</v>
      </c>
    </row>
    <row r="5" spans="2:56" s="1" customFormat="1" ht="6.95" customHeight="1">
      <c r="B5" s="19"/>
      <c r="I5" s="107"/>
      <c r="L5" s="19"/>
      <c r="AZ5" s="108" t="s">
        <v>99</v>
      </c>
      <c r="BA5" s="108" t="s">
        <v>1</v>
      </c>
      <c r="BB5" s="108" t="s">
        <v>1</v>
      </c>
      <c r="BC5" s="108" t="s">
        <v>100</v>
      </c>
      <c r="BD5" s="108" t="s">
        <v>85</v>
      </c>
    </row>
    <row r="6" spans="2:56" s="1" customFormat="1" ht="12" customHeight="1">
      <c r="B6" s="19"/>
      <c r="D6" s="114" t="s">
        <v>16</v>
      </c>
      <c r="I6" s="107"/>
      <c r="L6" s="19"/>
      <c r="AZ6" s="108" t="s">
        <v>101</v>
      </c>
      <c r="BA6" s="108" t="s">
        <v>1</v>
      </c>
      <c r="BB6" s="108" t="s">
        <v>1</v>
      </c>
      <c r="BC6" s="108" t="s">
        <v>83</v>
      </c>
      <c r="BD6" s="108" t="s">
        <v>85</v>
      </c>
    </row>
    <row r="7" spans="2:12" s="1" customFormat="1" ht="16.5" customHeight="1">
      <c r="B7" s="19"/>
      <c r="E7" s="315" t="str">
        <f>'Rekapitulace stavby'!K6</f>
        <v>Odlehčovací příkop Krnov - Chomýž</v>
      </c>
      <c r="F7" s="316"/>
      <c r="G7" s="316"/>
      <c r="H7" s="316"/>
      <c r="I7" s="107"/>
      <c r="L7" s="19"/>
    </row>
    <row r="8" spans="1:31" s="2" customFormat="1" ht="12" customHeight="1">
      <c r="A8" s="33"/>
      <c r="B8" s="38"/>
      <c r="C8" s="33"/>
      <c r="D8" s="114" t="s">
        <v>102</v>
      </c>
      <c r="E8" s="33"/>
      <c r="F8" s="33"/>
      <c r="G8" s="33"/>
      <c r="H8" s="33"/>
      <c r="I8" s="115"/>
      <c r="J8" s="33"/>
      <c r="K8" s="33"/>
      <c r="L8" s="50"/>
      <c r="S8" s="33"/>
      <c r="T8" s="33"/>
      <c r="U8" s="33"/>
      <c r="V8" s="33"/>
      <c r="W8" s="33"/>
      <c r="X8" s="33"/>
      <c r="Y8" s="33"/>
      <c r="Z8" s="33"/>
      <c r="AA8" s="33"/>
      <c r="AB8" s="33"/>
      <c r="AC8" s="33"/>
      <c r="AD8" s="33"/>
      <c r="AE8" s="33"/>
    </row>
    <row r="9" spans="1:31" s="2" customFormat="1" ht="16.5" customHeight="1">
      <c r="A9" s="33"/>
      <c r="B9" s="38"/>
      <c r="C9" s="33"/>
      <c r="D9" s="33"/>
      <c r="E9" s="317" t="s">
        <v>103</v>
      </c>
      <c r="F9" s="318"/>
      <c r="G9" s="318"/>
      <c r="H9" s="318"/>
      <c r="I9" s="115"/>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115"/>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4" t="s">
        <v>18</v>
      </c>
      <c r="E11" s="33"/>
      <c r="F11" s="116" t="s">
        <v>1</v>
      </c>
      <c r="G11" s="33"/>
      <c r="H11" s="33"/>
      <c r="I11" s="117" t="s">
        <v>19</v>
      </c>
      <c r="J11" s="116"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4" t="s">
        <v>20</v>
      </c>
      <c r="E12" s="33"/>
      <c r="F12" s="116" t="s">
        <v>21</v>
      </c>
      <c r="G12" s="33"/>
      <c r="H12" s="33"/>
      <c r="I12" s="117" t="s">
        <v>22</v>
      </c>
      <c r="J12" s="118" t="str">
        <f>'Rekapitulace stavby'!AN8</f>
        <v>15. 7. 2020</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15"/>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4" t="s">
        <v>24</v>
      </c>
      <c r="E14" s="33"/>
      <c r="F14" s="33"/>
      <c r="G14" s="33"/>
      <c r="H14" s="33"/>
      <c r="I14" s="117" t="s">
        <v>25</v>
      </c>
      <c r="J14" s="116"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6" t="s">
        <v>26</v>
      </c>
      <c r="F15" s="33"/>
      <c r="G15" s="33"/>
      <c r="H15" s="33"/>
      <c r="I15" s="117" t="s">
        <v>27</v>
      </c>
      <c r="J15" s="116" t="s">
        <v>1</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15"/>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4" t="s">
        <v>28</v>
      </c>
      <c r="E17" s="33"/>
      <c r="F17" s="33"/>
      <c r="G17" s="33"/>
      <c r="H17" s="33"/>
      <c r="I17" s="117" t="s">
        <v>25</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19" t="str">
        <f>'Rekapitulace stavby'!E14</f>
        <v>Vyplň údaj</v>
      </c>
      <c r="F18" s="320"/>
      <c r="G18" s="320"/>
      <c r="H18" s="320"/>
      <c r="I18" s="117" t="s">
        <v>27</v>
      </c>
      <c r="J18" s="29"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15"/>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4" t="s">
        <v>30</v>
      </c>
      <c r="E20" s="33"/>
      <c r="F20" s="33"/>
      <c r="G20" s="33"/>
      <c r="H20" s="33"/>
      <c r="I20" s="117" t="s">
        <v>25</v>
      </c>
      <c r="J20" s="116"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6" t="s">
        <v>31</v>
      </c>
      <c r="F21" s="33"/>
      <c r="G21" s="33"/>
      <c r="H21" s="33"/>
      <c r="I21" s="117" t="s">
        <v>27</v>
      </c>
      <c r="J21" s="116" t="s">
        <v>1</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15"/>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4" t="s">
        <v>33</v>
      </c>
      <c r="E23" s="33"/>
      <c r="F23" s="33"/>
      <c r="G23" s="33"/>
      <c r="H23" s="33"/>
      <c r="I23" s="117" t="s">
        <v>25</v>
      </c>
      <c r="J23" s="116"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6" t="str">
        <f>IF('Rekapitulace stavby'!E20="","",'Rekapitulace stavby'!E20)</f>
        <v xml:space="preserve"> </v>
      </c>
      <c r="F24" s="33"/>
      <c r="G24" s="33"/>
      <c r="H24" s="33"/>
      <c r="I24" s="117" t="s">
        <v>27</v>
      </c>
      <c r="J24" s="116"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15"/>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4" t="s">
        <v>34</v>
      </c>
      <c r="E26" s="33"/>
      <c r="F26" s="33"/>
      <c r="G26" s="33"/>
      <c r="H26" s="33"/>
      <c r="I26" s="115"/>
      <c r="J26" s="33"/>
      <c r="K26" s="33"/>
      <c r="L26" s="50"/>
      <c r="S26" s="33"/>
      <c r="T26" s="33"/>
      <c r="U26" s="33"/>
      <c r="V26" s="33"/>
      <c r="W26" s="33"/>
      <c r="X26" s="33"/>
      <c r="Y26" s="33"/>
      <c r="Z26" s="33"/>
      <c r="AA26" s="33"/>
      <c r="AB26" s="33"/>
      <c r="AC26" s="33"/>
      <c r="AD26" s="33"/>
      <c r="AE26" s="33"/>
    </row>
    <row r="27" spans="1:31" s="8" customFormat="1" ht="16.5" customHeight="1">
      <c r="A27" s="119"/>
      <c r="B27" s="120"/>
      <c r="C27" s="119"/>
      <c r="D27" s="119"/>
      <c r="E27" s="321" t="s">
        <v>1</v>
      </c>
      <c r="F27" s="321"/>
      <c r="G27" s="321"/>
      <c r="H27" s="321"/>
      <c r="I27" s="121"/>
      <c r="J27" s="119"/>
      <c r="K27" s="119"/>
      <c r="L27" s="122"/>
      <c r="S27" s="119"/>
      <c r="T27" s="119"/>
      <c r="U27" s="119"/>
      <c r="V27" s="119"/>
      <c r="W27" s="119"/>
      <c r="X27" s="119"/>
      <c r="Y27" s="119"/>
      <c r="Z27" s="119"/>
      <c r="AA27" s="119"/>
      <c r="AB27" s="119"/>
      <c r="AC27" s="119"/>
      <c r="AD27" s="119"/>
      <c r="AE27" s="119"/>
    </row>
    <row r="28" spans="1:31" s="2" customFormat="1" ht="6.95" customHeight="1">
      <c r="A28" s="33"/>
      <c r="B28" s="38"/>
      <c r="C28" s="33"/>
      <c r="D28" s="33"/>
      <c r="E28" s="33"/>
      <c r="F28" s="33"/>
      <c r="G28" s="33"/>
      <c r="H28" s="33"/>
      <c r="I28" s="115"/>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23"/>
      <c r="E29" s="123"/>
      <c r="F29" s="123"/>
      <c r="G29" s="123"/>
      <c r="H29" s="123"/>
      <c r="I29" s="124"/>
      <c r="J29" s="123"/>
      <c r="K29" s="123"/>
      <c r="L29" s="50"/>
      <c r="S29" s="33"/>
      <c r="T29" s="33"/>
      <c r="U29" s="33"/>
      <c r="V29" s="33"/>
      <c r="W29" s="33"/>
      <c r="X29" s="33"/>
      <c r="Y29" s="33"/>
      <c r="Z29" s="33"/>
      <c r="AA29" s="33"/>
      <c r="AB29" s="33"/>
      <c r="AC29" s="33"/>
      <c r="AD29" s="33"/>
      <c r="AE29" s="33"/>
    </row>
    <row r="30" spans="1:31" s="2" customFormat="1" ht="25.35" customHeight="1">
      <c r="A30" s="33"/>
      <c r="B30" s="38"/>
      <c r="C30" s="33"/>
      <c r="D30" s="125" t="s">
        <v>35</v>
      </c>
      <c r="E30" s="33"/>
      <c r="F30" s="33"/>
      <c r="G30" s="33"/>
      <c r="H30" s="33"/>
      <c r="I30" s="115"/>
      <c r="J30" s="126">
        <f>ROUND(J124,2)</f>
        <v>0</v>
      </c>
      <c r="K30" s="33"/>
      <c r="L30" s="50"/>
      <c r="S30" s="33"/>
      <c r="T30" s="33"/>
      <c r="U30" s="33"/>
      <c r="V30" s="33"/>
      <c r="W30" s="33"/>
      <c r="X30" s="33"/>
      <c r="Y30" s="33"/>
      <c r="Z30" s="33"/>
      <c r="AA30" s="33"/>
      <c r="AB30" s="33"/>
      <c r="AC30" s="33"/>
      <c r="AD30" s="33"/>
      <c r="AE30" s="33"/>
    </row>
    <row r="31" spans="1:31" s="2" customFormat="1" ht="6.95" customHeight="1">
      <c r="A31" s="33"/>
      <c r="B31" s="38"/>
      <c r="C31" s="33"/>
      <c r="D31" s="123"/>
      <c r="E31" s="123"/>
      <c r="F31" s="123"/>
      <c r="G31" s="123"/>
      <c r="H31" s="123"/>
      <c r="I31" s="124"/>
      <c r="J31" s="123"/>
      <c r="K31" s="123"/>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7" t="s">
        <v>37</v>
      </c>
      <c r="G32" s="33"/>
      <c r="H32" s="33"/>
      <c r="I32" s="128" t="s">
        <v>36</v>
      </c>
      <c r="J32" s="127" t="s">
        <v>38</v>
      </c>
      <c r="K32" s="33"/>
      <c r="L32" s="50"/>
      <c r="S32" s="33"/>
      <c r="T32" s="33"/>
      <c r="U32" s="33"/>
      <c r="V32" s="33"/>
      <c r="W32" s="33"/>
      <c r="X32" s="33"/>
      <c r="Y32" s="33"/>
      <c r="Z32" s="33"/>
      <c r="AA32" s="33"/>
      <c r="AB32" s="33"/>
      <c r="AC32" s="33"/>
      <c r="AD32" s="33"/>
      <c r="AE32" s="33"/>
    </row>
    <row r="33" spans="1:31" s="2" customFormat="1" ht="14.45" customHeight="1">
      <c r="A33" s="33"/>
      <c r="B33" s="38"/>
      <c r="C33" s="33"/>
      <c r="D33" s="129" t="s">
        <v>39</v>
      </c>
      <c r="E33" s="114" t="s">
        <v>40</v>
      </c>
      <c r="F33" s="130">
        <f>ROUND((SUM(BE124:BE281)),2)</f>
        <v>0</v>
      </c>
      <c r="G33" s="33"/>
      <c r="H33" s="33"/>
      <c r="I33" s="131">
        <v>0.21</v>
      </c>
      <c r="J33" s="130">
        <f>ROUND(((SUM(BE124:BE281))*I33),2)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4" t="s">
        <v>41</v>
      </c>
      <c r="F34" s="130">
        <f>ROUND((SUM(BF124:BF281)),2)</f>
        <v>0</v>
      </c>
      <c r="G34" s="33"/>
      <c r="H34" s="33"/>
      <c r="I34" s="131">
        <v>0.15</v>
      </c>
      <c r="J34" s="130">
        <f>ROUND(((SUM(BF124:BF281))*I34),2)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4" t="s">
        <v>42</v>
      </c>
      <c r="F35" s="130">
        <f>ROUND((SUM(BG124:BG281)),2)</f>
        <v>0</v>
      </c>
      <c r="G35" s="33"/>
      <c r="H35" s="33"/>
      <c r="I35" s="131">
        <v>0.21</v>
      </c>
      <c r="J35" s="130">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4" t="s">
        <v>43</v>
      </c>
      <c r="F36" s="130">
        <f>ROUND((SUM(BH124:BH281)),2)</f>
        <v>0</v>
      </c>
      <c r="G36" s="33"/>
      <c r="H36" s="33"/>
      <c r="I36" s="131">
        <v>0.15</v>
      </c>
      <c r="J36" s="130">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4" t="s">
        <v>44</v>
      </c>
      <c r="F37" s="130">
        <f>ROUND((SUM(BI124:BI281)),2)</f>
        <v>0</v>
      </c>
      <c r="G37" s="33"/>
      <c r="H37" s="33"/>
      <c r="I37" s="131">
        <v>0</v>
      </c>
      <c r="J37" s="130">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15"/>
      <c r="J38" s="33"/>
      <c r="K38" s="33"/>
      <c r="L38" s="50"/>
      <c r="S38" s="33"/>
      <c r="T38" s="33"/>
      <c r="U38" s="33"/>
      <c r="V38" s="33"/>
      <c r="W38" s="33"/>
      <c r="X38" s="33"/>
      <c r="Y38" s="33"/>
      <c r="Z38" s="33"/>
      <c r="AA38" s="33"/>
      <c r="AB38" s="33"/>
      <c r="AC38" s="33"/>
      <c r="AD38" s="33"/>
      <c r="AE38" s="33"/>
    </row>
    <row r="39" spans="1:31" s="2" customFormat="1" ht="25.35" customHeight="1">
      <c r="A39" s="33"/>
      <c r="B39" s="38"/>
      <c r="C39" s="132"/>
      <c r="D39" s="133" t="s">
        <v>45</v>
      </c>
      <c r="E39" s="134"/>
      <c r="F39" s="134"/>
      <c r="G39" s="135" t="s">
        <v>46</v>
      </c>
      <c r="H39" s="136" t="s">
        <v>47</v>
      </c>
      <c r="I39" s="137"/>
      <c r="J39" s="138">
        <f>SUM(J30:J37)</f>
        <v>0</v>
      </c>
      <c r="K39" s="139"/>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115"/>
      <c r="J40" s="33"/>
      <c r="K40" s="33"/>
      <c r="L40" s="50"/>
      <c r="S40" s="33"/>
      <c r="T40" s="33"/>
      <c r="U40" s="33"/>
      <c r="V40" s="33"/>
      <c r="W40" s="33"/>
      <c r="X40" s="33"/>
      <c r="Y40" s="33"/>
      <c r="Z40" s="33"/>
      <c r="AA40" s="33"/>
      <c r="AB40" s="33"/>
      <c r="AC40" s="33"/>
      <c r="AD40" s="33"/>
      <c r="AE40" s="33"/>
    </row>
    <row r="41" spans="2:12" s="1" customFormat="1" ht="14.45" customHeight="1">
      <c r="B41" s="19"/>
      <c r="I41" s="107"/>
      <c r="L41" s="19"/>
    </row>
    <row r="42" spans="2:12" s="1" customFormat="1" ht="14.45" customHeight="1">
      <c r="B42" s="19"/>
      <c r="I42" s="107"/>
      <c r="L42" s="19"/>
    </row>
    <row r="43" spans="2:12" s="1" customFormat="1" ht="14.45" customHeight="1">
      <c r="B43" s="19"/>
      <c r="I43" s="107"/>
      <c r="L43" s="19"/>
    </row>
    <row r="44" spans="2:12" s="1" customFormat="1" ht="14.45" customHeight="1">
      <c r="B44" s="19"/>
      <c r="I44" s="107"/>
      <c r="L44" s="19"/>
    </row>
    <row r="45" spans="2:12" s="1" customFormat="1" ht="14.45" customHeight="1">
      <c r="B45" s="19"/>
      <c r="I45" s="107"/>
      <c r="L45" s="19"/>
    </row>
    <row r="46" spans="2:12" s="1" customFormat="1" ht="14.45" customHeight="1">
      <c r="B46" s="19"/>
      <c r="I46" s="107"/>
      <c r="L46" s="19"/>
    </row>
    <row r="47" spans="2:12" s="1" customFormat="1" ht="14.45" customHeight="1">
      <c r="B47" s="19"/>
      <c r="I47" s="107"/>
      <c r="L47" s="19"/>
    </row>
    <row r="48" spans="2:12" s="1" customFormat="1" ht="14.45" customHeight="1">
      <c r="B48" s="19"/>
      <c r="I48" s="107"/>
      <c r="L48" s="19"/>
    </row>
    <row r="49" spans="2:12" s="1" customFormat="1" ht="14.45" customHeight="1">
      <c r="B49" s="19"/>
      <c r="I49" s="107"/>
      <c r="L49" s="19"/>
    </row>
    <row r="50" spans="2:12" s="2" customFormat="1" ht="14.45" customHeight="1">
      <c r="B50" s="50"/>
      <c r="D50" s="140" t="s">
        <v>48</v>
      </c>
      <c r="E50" s="141"/>
      <c r="F50" s="141"/>
      <c r="G50" s="140" t="s">
        <v>49</v>
      </c>
      <c r="H50" s="141"/>
      <c r="I50" s="142"/>
      <c r="J50" s="141"/>
      <c r="K50" s="141"/>
      <c r="L50" s="50"/>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3"/>
      <c r="B61" s="38"/>
      <c r="C61" s="33"/>
      <c r="D61" s="143" t="s">
        <v>50</v>
      </c>
      <c r="E61" s="144"/>
      <c r="F61" s="145" t="s">
        <v>51</v>
      </c>
      <c r="G61" s="143" t="s">
        <v>50</v>
      </c>
      <c r="H61" s="144"/>
      <c r="I61" s="146"/>
      <c r="J61" s="147" t="s">
        <v>51</v>
      </c>
      <c r="K61" s="144"/>
      <c r="L61" s="50"/>
      <c r="S61" s="33"/>
      <c r="T61" s="33"/>
      <c r="U61" s="33"/>
      <c r="V61" s="33"/>
      <c r="W61" s="33"/>
      <c r="X61" s="33"/>
      <c r="Y61" s="33"/>
      <c r="Z61" s="33"/>
      <c r="AA61" s="33"/>
      <c r="AB61" s="33"/>
      <c r="AC61" s="33"/>
      <c r="AD61" s="33"/>
      <c r="AE61" s="33"/>
    </row>
    <row r="62" spans="2:12" ht="11.25">
      <c r="B62" s="19"/>
      <c r="L62" s="19"/>
    </row>
    <row r="63" spans="2:12" ht="11.25">
      <c r="B63" s="19"/>
      <c r="L63" s="19"/>
    </row>
    <row r="64" spans="2:12" ht="11.25">
      <c r="B64" s="19"/>
      <c r="L64" s="19"/>
    </row>
    <row r="65" spans="1:31" s="2" customFormat="1" ht="12.75">
      <c r="A65" s="33"/>
      <c r="B65" s="38"/>
      <c r="C65" s="33"/>
      <c r="D65" s="140" t="s">
        <v>52</v>
      </c>
      <c r="E65" s="148"/>
      <c r="F65" s="148"/>
      <c r="G65" s="140" t="s">
        <v>53</v>
      </c>
      <c r="H65" s="148"/>
      <c r="I65" s="149"/>
      <c r="J65" s="148"/>
      <c r="K65" s="148"/>
      <c r="L65" s="50"/>
      <c r="S65" s="33"/>
      <c r="T65" s="33"/>
      <c r="U65" s="33"/>
      <c r="V65" s="33"/>
      <c r="W65" s="33"/>
      <c r="X65" s="33"/>
      <c r="Y65" s="33"/>
      <c r="Z65" s="33"/>
      <c r="AA65" s="33"/>
      <c r="AB65" s="33"/>
      <c r="AC65" s="33"/>
      <c r="AD65" s="33"/>
      <c r="AE65" s="33"/>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3"/>
      <c r="B76" s="38"/>
      <c r="C76" s="33"/>
      <c r="D76" s="143" t="s">
        <v>50</v>
      </c>
      <c r="E76" s="144"/>
      <c r="F76" s="145" t="s">
        <v>51</v>
      </c>
      <c r="G76" s="143" t="s">
        <v>50</v>
      </c>
      <c r="H76" s="144"/>
      <c r="I76" s="146"/>
      <c r="J76" s="147" t="s">
        <v>51</v>
      </c>
      <c r="K76" s="144"/>
      <c r="L76" s="50"/>
      <c r="S76" s="33"/>
      <c r="T76" s="33"/>
      <c r="U76" s="33"/>
      <c r="V76" s="33"/>
      <c r="W76" s="33"/>
      <c r="X76" s="33"/>
      <c r="Y76" s="33"/>
      <c r="Z76" s="33"/>
      <c r="AA76" s="33"/>
      <c r="AB76" s="33"/>
      <c r="AC76" s="33"/>
      <c r="AD76" s="33"/>
      <c r="AE76" s="33"/>
    </row>
    <row r="77" spans="1:31" s="2" customFormat="1" ht="14.45" customHeight="1">
      <c r="A77" s="33"/>
      <c r="B77" s="150"/>
      <c r="C77" s="151"/>
      <c r="D77" s="151"/>
      <c r="E77" s="151"/>
      <c r="F77" s="151"/>
      <c r="G77" s="151"/>
      <c r="H77" s="151"/>
      <c r="I77" s="152"/>
      <c r="J77" s="151"/>
      <c r="K77" s="151"/>
      <c r="L77" s="50"/>
      <c r="S77" s="33"/>
      <c r="T77" s="33"/>
      <c r="U77" s="33"/>
      <c r="V77" s="33"/>
      <c r="W77" s="33"/>
      <c r="X77" s="33"/>
      <c r="Y77" s="33"/>
      <c r="Z77" s="33"/>
      <c r="AA77" s="33"/>
      <c r="AB77" s="33"/>
      <c r="AC77" s="33"/>
      <c r="AD77" s="33"/>
      <c r="AE77" s="33"/>
    </row>
    <row r="81" spans="1:31" s="2" customFormat="1" ht="6.95" customHeight="1" hidden="1">
      <c r="A81" s="33"/>
      <c r="B81" s="153"/>
      <c r="C81" s="154"/>
      <c r="D81" s="154"/>
      <c r="E81" s="154"/>
      <c r="F81" s="154"/>
      <c r="G81" s="154"/>
      <c r="H81" s="154"/>
      <c r="I81" s="155"/>
      <c r="J81" s="154"/>
      <c r="K81" s="154"/>
      <c r="L81" s="50"/>
      <c r="S81" s="33"/>
      <c r="T81" s="33"/>
      <c r="U81" s="33"/>
      <c r="V81" s="33"/>
      <c r="W81" s="33"/>
      <c r="X81" s="33"/>
      <c r="Y81" s="33"/>
      <c r="Z81" s="33"/>
      <c r="AA81" s="33"/>
      <c r="AB81" s="33"/>
      <c r="AC81" s="33"/>
      <c r="AD81" s="33"/>
      <c r="AE81" s="33"/>
    </row>
    <row r="82" spans="1:31" s="2" customFormat="1" ht="24.95" customHeight="1" hidden="1">
      <c r="A82" s="33"/>
      <c r="B82" s="34"/>
      <c r="C82" s="22" t="s">
        <v>104</v>
      </c>
      <c r="D82" s="35"/>
      <c r="E82" s="35"/>
      <c r="F82" s="35"/>
      <c r="G82" s="35"/>
      <c r="H82" s="35"/>
      <c r="I82" s="115"/>
      <c r="J82" s="35"/>
      <c r="K82" s="35"/>
      <c r="L82" s="50"/>
      <c r="S82" s="33"/>
      <c r="T82" s="33"/>
      <c r="U82" s="33"/>
      <c r="V82" s="33"/>
      <c r="W82" s="33"/>
      <c r="X82" s="33"/>
      <c r="Y82" s="33"/>
      <c r="Z82" s="33"/>
      <c r="AA82" s="33"/>
      <c r="AB82" s="33"/>
      <c r="AC82" s="33"/>
      <c r="AD82" s="33"/>
      <c r="AE82" s="33"/>
    </row>
    <row r="83" spans="1:31" s="2" customFormat="1" ht="6.95" customHeight="1" hidden="1">
      <c r="A83" s="33"/>
      <c r="B83" s="34"/>
      <c r="C83" s="35"/>
      <c r="D83" s="35"/>
      <c r="E83" s="35"/>
      <c r="F83" s="35"/>
      <c r="G83" s="35"/>
      <c r="H83" s="35"/>
      <c r="I83" s="115"/>
      <c r="J83" s="35"/>
      <c r="K83" s="35"/>
      <c r="L83" s="50"/>
      <c r="S83" s="33"/>
      <c r="T83" s="33"/>
      <c r="U83" s="33"/>
      <c r="V83" s="33"/>
      <c r="W83" s="33"/>
      <c r="X83" s="33"/>
      <c r="Y83" s="33"/>
      <c r="Z83" s="33"/>
      <c r="AA83" s="33"/>
      <c r="AB83" s="33"/>
      <c r="AC83" s="33"/>
      <c r="AD83" s="33"/>
      <c r="AE83" s="33"/>
    </row>
    <row r="84" spans="1:31" s="2" customFormat="1" ht="12" customHeight="1" hidden="1">
      <c r="A84" s="33"/>
      <c r="B84" s="34"/>
      <c r="C84" s="28" t="s">
        <v>16</v>
      </c>
      <c r="D84" s="35"/>
      <c r="E84" s="35"/>
      <c r="F84" s="35"/>
      <c r="G84" s="35"/>
      <c r="H84" s="35"/>
      <c r="I84" s="115"/>
      <c r="J84" s="35"/>
      <c r="K84" s="35"/>
      <c r="L84" s="50"/>
      <c r="S84" s="33"/>
      <c r="T84" s="33"/>
      <c r="U84" s="33"/>
      <c r="V84" s="33"/>
      <c r="W84" s="33"/>
      <c r="X84" s="33"/>
      <c r="Y84" s="33"/>
      <c r="Z84" s="33"/>
      <c r="AA84" s="33"/>
      <c r="AB84" s="33"/>
      <c r="AC84" s="33"/>
      <c r="AD84" s="33"/>
      <c r="AE84" s="33"/>
    </row>
    <row r="85" spans="1:31" s="2" customFormat="1" ht="16.5" customHeight="1" hidden="1">
      <c r="A85" s="33"/>
      <c r="B85" s="34"/>
      <c r="C85" s="35"/>
      <c r="D85" s="35"/>
      <c r="E85" s="322" t="str">
        <f>E7</f>
        <v>Odlehčovací příkop Krnov - Chomýž</v>
      </c>
      <c r="F85" s="323"/>
      <c r="G85" s="323"/>
      <c r="H85" s="323"/>
      <c r="I85" s="115"/>
      <c r="J85" s="35"/>
      <c r="K85" s="35"/>
      <c r="L85" s="50"/>
      <c r="S85" s="33"/>
      <c r="T85" s="33"/>
      <c r="U85" s="33"/>
      <c r="V85" s="33"/>
      <c r="W85" s="33"/>
      <c r="X85" s="33"/>
      <c r="Y85" s="33"/>
      <c r="Z85" s="33"/>
      <c r="AA85" s="33"/>
      <c r="AB85" s="33"/>
      <c r="AC85" s="33"/>
      <c r="AD85" s="33"/>
      <c r="AE85" s="33"/>
    </row>
    <row r="86" spans="1:31" s="2" customFormat="1" ht="12" customHeight="1" hidden="1">
      <c r="A86" s="33"/>
      <c r="B86" s="34"/>
      <c r="C86" s="28" t="s">
        <v>102</v>
      </c>
      <c r="D86" s="35"/>
      <c r="E86" s="35"/>
      <c r="F86" s="35"/>
      <c r="G86" s="35"/>
      <c r="H86" s="35"/>
      <c r="I86" s="115"/>
      <c r="J86" s="35"/>
      <c r="K86" s="35"/>
      <c r="L86" s="50"/>
      <c r="S86" s="33"/>
      <c r="T86" s="33"/>
      <c r="U86" s="33"/>
      <c r="V86" s="33"/>
      <c r="W86" s="33"/>
      <c r="X86" s="33"/>
      <c r="Y86" s="33"/>
      <c r="Z86" s="33"/>
      <c r="AA86" s="33"/>
      <c r="AB86" s="33"/>
      <c r="AC86" s="33"/>
      <c r="AD86" s="33"/>
      <c r="AE86" s="33"/>
    </row>
    <row r="87" spans="1:31" s="2" customFormat="1" ht="16.5" customHeight="1" hidden="1">
      <c r="A87" s="33"/>
      <c r="B87" s="34"/>
      <c r="C87" s="35"/>
      <c r="D87" s="35"/>
      <c r="E87" s="293" t="str">
        <f>E9</f>
        <v>SO 01 - Odlehčovací příkop</v>
      </c>
      <c r="F87" s="324"/>
      <c r="G87" s="324"/>
      <c r="H87" s="324"/>
      <c r="I87" s="115"/>
      <c r="J87" s="35"/>
      <c r="K87" s="35"/>
      <c r="L87" s="50"/>
      <c r="S87" s="33"/>
      <c r="T87" s="33"/>
      <c r="U87" s="33"/>
      <c r="V87" s="33"/>
      <c r="W87" s="33"/>
      <c r="X87" s="33"/>
      <c r="Y87" s="33"/>
      <c r="Z87" s="33"/>
      <c r="AA87" s="33"/>
      <c r="AB87" s="33"/>
      <c r="AC87" s="33"/>
      <c r="AD87" s="33"/>
      <c r="AE87" s="33"/>
    </row>
    <row r="88" spans="1:31" s="2" customFormat="1" ht="6.95" customHeight="1" hidden="1">
      <c r="A88" s="33"/>
      <c r="B88" s="34"/>
      <c r="C88" s="35"/>
      <c r="D88" s="35"/>
      <c r="E88" s="35"/>
      <c r="F88" s="35"/>
      <c r="G88" s="35"/>
      <c r="H88" s="35"/>
      <c r="I88" s="115"/>
      <c r="J88" s="35"/>
      <c r="K88" s="35"/>
      <c r="L88" s="50"/>
      <c r="S88" s="33"/>
      <c r="T88" s="33"/>
      <c r="U88" s="33"/>
      <c r="V88" s="33"/>
      <c r="W88" s="33"/>
      <c r="X88" s="33"/>
      <c r="Y88" s="33"/>
      <c r="Z88" s="33"/>
      <c r="AA88" s="33"/>
      <c r="AB88" s="33"/>
      <c r="AC88" s="33"/>
      <c r="AD88" s="33"/>
      <c r="AE88" s="33"/>
    </row>
    <row r="89" spans="1:31" s="2" customFormat="1" ht="12" customHeight="1" hidden="1">
      <c r="A89" s="33"/>
      <c r="B89" s="34"/>
      <c r="C89" s="28" t="s">
        <v>20</v>
      </c>
      <c r="D89" s="35"/>
      <c r="E89" s="35"/>
      <c r="F89" s="26" t="str">
        <f>F12</f>
        <v xml:space="preserve"> </v>
      </c>
      <c r="G89" s="35"/>
      <c r="H89" s="35"/>
      <c r="I89" s="117" t="s">
        <v>22</v>
      </c>
      <c r="J89" s="65" t="str">
        <f>IF(J12="","",J12)</f>
        <v>15. 7. 2020</v>
      </c>
      <c r="K89" s="35"/>
      <c r="L89" s="50"/>
      <c r="S89" s="33"/>
      <c r="T89" s="33"/>
      <c r="U89" s="33"/>
      <c r="V89" s="33"/>
      <c r="W89" s="33"/>
      <c r="X89" s="33"/>
      <c r="Y89" s="33"/>
      <c r="Z89" s="33"/>
      <c r="AA89" s="33"/>
      <c r="AB89" s="33"/>
      <c r="AC89" s="33"/>
      <c r="AD89" s="33"/>
      <c r="AE89" s="33"/>
    </row>
    <row r="90" spans="1:31" s="2" customFormat="1" ht="6.95" customHeight="1" hidden="1">
      <c r="A90" s="33"/>
      <c r="B90" s="34"/>
      <c r="C90" s="35"/>
      <c r="D90" s="35"/>
      <c r="E90" s="35"/>
      <c r="F90" s="35"/>
      <c r="G90" s="35"/>
      <c r="H90" s="35"/>
      <c r="I90" s="115"/>
      <c r="J90" s="35"/>
      <c r="K90" s="35"/>
      <c r="L90" s="50"/>
      <c r="S90" s="33"/>
      <c r="T90" s="33"/>
      <c r="U90" s="33"/>
      <c r="V90" s="33"/>
      <c r="W90" s="33"/>
      <c r="X90" s="33"/>
      <c r="Y90" s="33"/>
      <c r="Z90" s="33"/>
      <c r="AA90" s="33"/>
      <c r="AB90" s="33"/>
      <c r="AC90" s="33"/>
      <c r="AD90" s="33"/>
      <c r="AE90" s="33"/>
    </row>
    <row r="91" spans="1:31" s="2" customFormat="1" ht="25.7" customHeight="1" hidden="1">
      <c r="A91" s="33"/>
      <c r="B91" s="34"/>
      <c r="C91" s="28" t="s">
        <v>24</v>
      </c>
      <c r="D91" s="35"/>
      <c r="E91" s="35"/>
      <c r="F91" s="26" t="str">
        <f>E15</f>
        <v>Město Krnov</v>
      </c>
      <c r="G91" s="35"/>
      <c r="H91" s="35"/>
      <c r="I91" s="117" t="s">
        <v>30</v>
      </c>
      <c r="J91" s="31" t="str">
        <f>E21</f>
        <v>Lesprojekt Krnov, s.r.o.</v>
      </c>
      <c r="K91" s="35"/>
      <c r="L91" s="50"/>
      <c r="S91" s="33"/>
      <c r="T91" s="33"/>
      <c r="U91" s="33"/>
      <c r="V91" s="33"/>
      <c r="W91" s="33"/>
      <c r="X91" s="33"/>
      <c r="Y91" s="33"/>
      <c r="Z91" s="33"/>
      <c r="AA91" s="33"/>
      <c r="AB91" s="33"/>
      <c r="AC91" s="33"/>
      <c r="AD91" s="33"/>
      <c r="AE91" s="33"/>
    </row>
    <row r="92" spans="1:31" s="2" customFormat="1" ht="15.2" customHeight="1" hidden="1">
      <c r="A92" s="33"/>
      <c r="B92" s="34"/>
      <c r="C92" s="28" t="s">
        <v>28</v>
      </c>
      <c r="D92" s="35"/>
      <c r="E92" s="35"/>
      <c r="F92" s="26" t="str">
        <f>IF(E18="","",E18)</f>
        <v>Vyplň údaj</v>
      </c>
      <c r="G92" s="35"/>
      <c r="H92" s="35"/>
      <c r="I92" s="117" t="s">
        <v>33</v>
      </c>
      <c r="J92" s="31" t="str">
        <f>E24</f>
        <v xml:space="preserve"> </v>
      </c>
      <c r="K92" s="35"/>
      <c r="L92" s="50"/>
      <c r="S92" s="33"/>
      <c r="T92" s="33"/>
      <c r="U92" s="33"/>
      <c r="V92" s="33"/>
      <c r="W92" s="33"/>
      <c r="X92" s="33"/>
      <c r="Y92" s="33"/>
      <c r="Z92" s="33"/>
      <c r="AA92" s="33"/>
      <c r="AB92" s="33"/>
      <c r="AC92" s="33"/>
      <c r="AD92" s="33"/>
      <c r="AE92" s="33"/>
    </row>
    <row r="93" spans="1:31" s="2" customFormat="1" ht="10.35" customHeight="1" hidden="1">
      <c r="A93" s="33"/>
      <c r="B93" s="34"/>
      <c r="C93" s="35"/>
      <c r="D93" s="35"/>
      <c r="E93" s="35"/>
      <c r="F93" s="35"/>
      <c r="G93" s="35"/>
      <c r="H93" s="35"/>
      <c r="I93" s="115"/>
      <c r="J93" s="35"/>
      <c r="K93" s="35"/>
      <c r="L93" s="50"/>
      <c r="S93" s="33"/>
      <c r="T93" s="33"/>
      <c r="U93" s="33"/>
      <c r="V93" s="33"/>
      <c r="W93" s="33"/>
      <c r="X93" s="33"/>
      <c r="Y93" s="33"/>
      <c r="Z93" s="33"/>
      <c r="AA93" s="33"/>
      <c r="AB93" s="33"/>
      <c r="AC93" s="33"/>
      <c r="AD93" s="33"/>
      <c r="AE93" s="33"/>
    </row>
    <row r="94" spans="1:31" s="2" customFormat="1" ht="29.25" customHeight="1" hidden="1">
      <c r="A94" s="33"/>
      <c r="B94" s="34"/>
      <c r="C94" s="156" t="s">
        <v>105</v>
      </c>
      <c r="D94" s="157"/>
      <c r="E94" s="157"/>
      <c r="F94" s="157"/>
      <c r="G94" s="157"/>
      <c r="H94" s="157"/>
      <c r="I94" s="158"/>
      <c r="J94" s="159" t="s">
        <v>106</v>
      </c>
      <c r="K94" s="157"/>
      <c r="L94" s="50"/>
      <c r="S94" s="33"/>
      <c r="T94" s="33"/>
      <c r="U94" s="33"/>
      <c r="V94" s="33"/>
      <c r="W94" s="33"/>
      <c r="X94" s="33"/>
      <c r="Y94" s="33"/>
      <c r="Z94" s="33"/>
      <c r="AA94" s="33"/>
      <c r="AB94" s="33"/>
      <c r="AC94" s="33"/>
      <c r="AD94" s="33"/>
      <c r="AE94" s="33"/>
    </row>
    <row r="95" spans="1:31" s="2" customFormat="1" ht="10.35" customHeight="1" hidden="1">
      <c r="A95" s="33"/>
      <c r="B95" s="34"/>
      <c r="C95" s="35"/>
      <c r="D95" s="35"/>
      <c r="E95" s="35"/>
      <c r="F95" s="35"/>
      <c r="G95" s="35"/>
      <c r="H95" s="35"/>
      <c r="I95" s="115"/>
      <c r="J95" s="35"/>
      <c r="K95" s="35"/>
      <c r="L95" s="50"/>
      <c r="S95" s="33"/>
      <c r="T95" s="33"/>
      <c r="U95" s="33"/>
      <c r="V95" s="33"/>
      <c r="W95" s="33"/>
      <c r="X95" s="33"/>
      <c r="Y95" s="33"/>
      <c r="Z95" s="33"/>
      <c r="AA95" s="33"/>
      <c r="AB95" s="33"/>
      <c r="AC95" s="33"/>
      <c r="AD95" s="33"/>
      <c r="AE95" s="33"/>
    </row>
    <row r="96" spans="1:47" s="2" customFormat="1" ht="22.9" customHeight="1" hidden="1">
      <c r="A96" s="33"/>
      <c r="B96" s="34"/>
      <c r="C96" s="160" t="s">
        <v>107</v>
      </c>
      <c r="D96" s="35"/>
      <c r="E96" s="35"/>
      <c r="F96" s="35"/>
      <c r="G96" s="35"/>
      <c r="H96" s="35"/>
      <c r="I96" s="115"/>
      <c r="J96" s="83">
        <f>J124</f>
        <v>0</v>
      </c>
      <c r="K96" s="35"/>
      <c r="L96" s="50"/>
      <c r="S96" s="33"/>
      <c r="T96" s="33"/>
      <c r="U96" s="33"/>
      <c r="V96" s="33"/>
      <c r="W96" s="33"/>
      <c r="X96" s="33"/>
      <c r="Y96" s="33"/>
      <c r="Z96" s="33"/>
      <c r="AA96" s="33"/>
      <c r="AB96" s="33"/>
      <c r="AC96" s="33"/>
      <c r="AD96" s="33"/>
      <c r="AE96" s="33"/>
      <c r="AU96" s="16" t="s">
        <v>108</v>
      </c>
    </row>
    <row r="97" spans="2:12" s="9" customFormat="1" ht="24.95" customHeight="1" hidden="1">
      <c r="B97" s="161"/>
      <c r="C97" s="162"/>
      <c r="D97" s="163" t="s">
        <v>109</v>
      </c>
      <c r="E97" s="164"/>
      <c r="F97" s="164"/>
      <c r="G97" s="164"/>
      <c r="H97" s="164"/>
      <c r="I97" s="165"/>
      <c r="J97" s="166">
        <f>J125</f>
        <v>0</v>
      </c>
      <c r="K97" s="162"/>
      <c r="L97" s="167"/>
    </row>
    <row r="98" spans="2:12" s="10" customFormat="1" ht="19.9" customHeight="1" hidden="1">
      <c r="B98" s="168"/>
      <c r="C98" s="169"/>
      <c r="D98" s="170" t="s">
        <v>110</v>
      </c>
      <c r="E98" s="171"/>
      <c r="F98" s="171"/>
      <c r="G98" s="171"/>
      <c r="H98" s="171"/>
      <c r="I98" s="172"/>
      <c r="J98" s="173">
        <f>J126</f>
        <v>0</v>
      </c>
      <c r="K98" s="169"/>
      <c r="L98" s="174"/>
    </row>
    <row r="99" spans="2:12" s="10" customFormat="1" ht="19.9" customHeight="1" hidden="1">
      <c r="B99" s="168"/>
      <c r="C99" s="169"/>
      <c r="D99" s="170" t="s">
        <v>111</v>
      </c>
      <c r="E99" s="171"/>
      <c r="F99" s="171"/>
      <c r="G99" s="171"/>
      <c r="H99" s="171"/>
      <c r="I99" s="172"/>
      <c r="J99" s="173">
        <f>J206</f>
        <v>0</v>
      </c>
      <c r="K99" s="169"/>
      <c r="L99" s="174"/>
    </row>
    <row r="100" spans="2:12" s="10" customFormat="1" ht="19.9" customHeight="1" hidden="1">
      <c r="B100" s="168"/>
      <c r="C100" s="169"/>
      <c r="D100" s="170" t="s">
        <v>112</v>
      </c>
      <c r="E100" s="171"/>
      <c r="F100" s="171"/>
      <c r="G100" s="171"/>
      <c r="H100" s="171"/>
      <c r="I100" s="172"/>
      <c r="J100" s="173">
        <f>J233</f>
        <v>0</v>
      </c>
      <c r="K100" s="169"/>
      <c r="L100" s="174"/>
    </row>
    <row r="101" spans="2:12" s="10" customFormat="1" ht="19.9" customHeight="1" hidden="1">
      <c r="B101" s="168"/>
      <c r="C101" s="169"/>
      <c r="D101" s="170" t="s">
        <v>113</v>
      </c>
      <c r="E101" s="171"/>
      <c r="F101" s="171"/>
      <c r="G101" s="171"/>
      <c r="H101" s="171"/>
      <c r="I101" s="172"/>
      <c r="J101" s="173">
        <f>J246</f>
        <v>0</v>
      </c>
      <c r="K101" s="169"/>
      <c r="L101" s="174"/>
    </row>
    <row r="102" spans="2:12" s="10" customFormat="1" ht="19.9" customHeight="1" hidden="1">
      <c r="B102" s="168"/>
      <c r="C102" s="169"/>
      <c r="D102" s="170" t="s">
        <v>114</v>
      </c>
      <c r="E102" s="171"/>
      <c r="F102" s="171"/>
      <c r="G102" s="171"/>
      <c r="H102" s="171"/>
      <c r="I102" s="172"/>
      <c r="J102" s="173">
        <f>J249</f>
        <v>0</v>
      </c>
      <c r="K102" s="169"/>
      <c r="L102" s="174"/>
    </row>
    <row r="103" spans="2:12" s="10" customFormat="1" ht="19.9" customHeight="1" hidden="1">
      <c r="B103" s="168"/>
      <c r="C103" s="169"/>
      <c r="D103" s="170" t="s">
        <v>115</v>
      </c>
      <c r="E103" s="171"/>
      <c r="F103" s="171"/>
      <c r="G103" s="171"/>
      <c r="H103" s="171"/>
      <c r="I103" s="172"/>
      <c r="J103" s="173">
        <f>J256</f>
        <v>0</v>
      </c>
      <c r="K103" s="169"/>
      <c r="L103" s="174"/>
    </row>
    <row r="104" spans="2:12" s="10" customFormat="1" ht="19.9" customHeight="1" hidden="1">
      <c r="B104" s="168"/>
      <c r="C104" s="169"/>
      <c r="D104" s="170" t="s">
        <v>116</v>
      </c>
      <c r="E104" s="171"/>
      <c r="F104" s="171"/>
      <c r="G104" s="171"/>
      <c r="H104" s="171"/>
      <c r="I104" s="172"/>
      <c r="J104" s="173">
        <f>J279</f>
        <v>0</v>
      </c>
      <c r="K104" s="169"/>
      <c r="L104" s="174"/>
    </row>
    <row r="105" spans="1:31" s="2" customFormat="1" ht="21.75" customHeight="1" hidden="1">
      <c r="A105" s="33"/>
      <c r="B105" s="34"/>
      <c r="C105" s="35"/>
      <c r="D105" s="35"/>
      <c r="E105" s="35"/>
      <c r="F105" s="35"/>
      <c r="G105" s="35"/>
      <c r="H105" s="35"/>
      <c r="I105" s="115"/>
      <c r="J105" s="35"/>
      <c r="K105" s="35"/>
      <c r="L105" s="50"/>
      <c r="S105" s="33"/>
      <c r="T105" s="33"/>
      <c r="U105" s="33"/>
      <c r="V105" s="33"/>
      <c r="W105" s="33"/>
      <c r="X105" s="33"/>
      <c r="Y105" s="33"/>
      <c r="Z105" s="33"/>
      <c r="AA105" s="33"/>
      <c r="AB105" s="33"/>
      <c r="AC105" s="33"/>
      <c r="AD105" s="33"/>
      <c r="AE105" s="33"/>
    </row>
    <row r="106" spans="1:31" s="2" customFormat="1" ht="6.95" customHeight="1" hidden="1">
      <c r="A106" s="33"/>
      <c r="B106" s="53"/>
      <c r="C106" s="54"/>
      <c r="D106" s="54"/>
      <c r="E106" s="54"/>
      <c r="F106" s="54"/>
      <c r="G106" s="54"/>
      <c r="H106" s="54"/>
      <c r="I106" s="152"/>
      <c r="J106" s="54"/>
      <c r="K106" s="54"/>
      <c r="L106" s="50"/>
      <c r="S106" s="33"/>
      <c r="T106" s="33"/>
      <c r="U106" s="33"/>
      <c r="V106" s="33"/>
      <c r="W106" s="33"/>
      <c r="X106" s="33"/>
      <c r="Y106" s="33"/>
      <c r="Z106" s="33"/>
      <c r="AA106" s="33"/>
      <c r="AB106" s="33"/>
      <c r="AC106" s="33"/>
      <c r="AD106" s="33"/>
      <c r="AE106" s="33"/>
    </row>
    <row r="107" ht="11.25" hidden="1"/>
    <row r="108" ht="11.25" hidden="1"/>
    <row r="109" ht="11.25" hidden="1"/>
    <row r="110" spans="1:31" s="2" customFormat="1" ht="6.95" customHeight="1">
      <c r="A110" s="33"/>
      <c r="B110" s="55"/>
      <c r="C110" s="56"/>
      <c r="D110" s="56"/>
      <c r="E110" s="56"/>
      <c r="F110" s="56"/>
      <c r="G110" s="56"/>
      <c r="H110" s="56"/>
      <c r="I110" s="155"/>
      <c r="J110" s="56"/>
      <c r="K110" s="56"/>
      <c r="L110" s="50"/>
      <c r="S110" s="33"/>
      <c r="T110" s="33"/>
      <c r="U110" s="33"/>
      <c r="V110" s="33"/>
      <c r="W110" s="33"/>
      <c r="X110" s="33"/>
      <c r="Y110" s="33"/>
      <c r="Z110" s="33"/>
      <c r="AA110" s="33"/>
      <c r="AB110" s="33"/>
      <c r="AC110" s="33"/>
      <c r="AD110" s="33"/>
      <c r="AE110" s="33"/>
    </row>
    <row r="111" spans="1:31" s="2" customFormat="1" ht="24.95" customHeight="1">
      <c r="A111" s="33"/>
      <c r="B111" s="34"/>
      <c r="C111" s="22" t="s">
        <v>117</v>
      </c>
      <c r="D111" s="35"/>
      <c r="E111" s="35"/>
      <c r="F111" s="35"/>
      <c r="G111" s="35"/>
      <c r="H111" s="35"/>
      <c r="I111" s="115"/>
      <c r="J111" s="35"/>
      <c r="K111" s="35"/>
      <c r="L111" s="50"/>
      <c r="S111" s="33"/>
      <c r="T111" s="33"/>
      <c r="U111" s="33"/>
      <c r="V111" s="33"/>
      <c r="W111" s="33"/>
      <c r="X111" s="33"/>
      <c r="Y111" s="33"/>
      <c r="Z111" s="33"/>
      <c r="AA111" s="33"/>
      <c r="AB111" s="33"/>
      <c r="AC111" s="33"/>
      <c r="AD111" s="33"/>
      <c r="AE111" s="33"/>
    </row>
    <row r="112" spans="1:31" s="2" customFormat="1" ht="6.95" customHeight="1">
      <c r="A112" s="33"/>
      <c r="B112" s="34"/>
      <c r="C112" s="35"/>
      <c r="D112" s="35"/>
      <c r="E112" s="35"/>
      <c r="F112" s="35"/>
      <c r="G112" s="35"/>
      <c r="H112" s="35"/>
      <c r="I112" s="115"/>
      <c r="J112" s="35"/>
      <c r="K112" s="35"/>
      <c r="L112" s="50"/>
      <c r="S112" s="33"/>
      <c r="T112" s="33"/>
      <c r="U112" s="33"/>
      <c r="V112" s="33"/>
      <c r="W112" s="33"/>
      <c r="X112" s="33"/>
      <c r="Y112" s="33"/>
      <c r="Z112" s="33"/>
      <c r="AA112" s="33"/>
      <c r="AB112" s="33"/>
      <c r="AC112" s="33"/>
      <c r="AD112" s="33"/>
      <c r="AE112" s="33"/>
    </row>
    <row r="113" spans="1:31" s="2" customFormat="1" ht="12" customHeight="1">
      <c r="A113" s="33"/>
      <c r="B113" s="34"/>
      <c r="C113" s="28" t="s">
        <v>16</v>
      </c>
      <c r="D113" s="35"/>
      <c r="E113" s="35"/>
      <c r="F113" s="35"/>
      <c r="G113" s="35"/>
      <c r="H113" s="35"/>
      <c r="I113" s="115"/>
      <c r="J113" s="35"/>
      <c r="K113" s="35"/>
      <c r="L113" s="50"/>
      <c r="S113" s="33"/>
      <c r="T113" s="33"/>
      <c r="U113" s="33"/>
      <c r="V113" s="33"/>
      <c r="W113" s="33"/>
      <c r="X113" s="33"/>
      <c r="Y113" s="33"/>
      <c r="Z113" s="33"/>
      <c r="AA113" s="33"/>
      <c r="AB113" s="33"/>
      <c r="AC113" s="33"/>
      <c r="AD113" s="33"/>
      <c r="AE113" s="33"/>
    </row>
    <row r="114" spans="1:31" s="2" customFormat="1" ht="16.5" customHeight="1">
      <c r="A114" s="33"/>
      <c r="B114" s="34"/>
      <c r="C114" s="35"/>
      <c r="D114" s="35"/>
      <c r="E114" s="322" t="str">
        <f>E7</f>
        <v>Odlehčovací příkop Krnov - Chomýž</v>
      </c>
      <c r="F114" s="323"/>
      <c r="G114" s="323"/>
      <c r="H114" s="323"/>
      <c r="I114" s="115"/>
      <c r="J114" s="35"/>
      <c r="K114" s="35"/>
      <c r="L114" s="50"/>
      <c r="S114" s="33"/>
      <c r="T114" s="33"/>
      <c r="U114" s="33"/>
      <c r="V114" s="33"/>
      <c r="W114" s="33"/>
      <c r="X114" s="33"/>
      <c r="Y114" s="33"/>
      <c r="Z114" s="33"/>
      <c r="AA114" s="33"/>
      <c r="AB114" s="33"/>
      <c r="AC114" s="33"/>
      <c r="AD114" s="33"/>
      <c r="AE114" s="33"/>
    </row>
    <row r="115" spans="1:31" s="2" customFormat="1" ht="12" customHeight="1">
      <c r="A115" s="33"/>
      <c r="B115" s="34"/>
      <c r="C115" s="28" t="s">
        <v>102</v>
      </c>
      <c r="D115" s="35"/>
      <c r="E115" s="35"/>
      <c r="F115" s="35"/>
      <c r="G115" s="35"/>
      <c r="H115" s="35"/>
      <c r="I115" s="115"/>
      <c r="J115" s="35"/>
      <c r="K115" s="35"/>
      <c r="L115" s="50"/>
      <c r="S115" s="33"/>
      <c r="T115" s="33"/>
      <c r="U115" s="33"/>
      <c r="V115" s="33"/>
      <c r="W115" s="33"/>
      <c r="X115" s="33"/>
      <c r="Y115" s="33"/>
      <c r="Z115" s="33"/>
      <c r="AA115" s="33"/>
      <c r="AB115" s="33"/>
      <c r="AC115" s="33"/>
      <c r="AD115" s="33"/>
      <c r="AE115" s="33"/>
    </row>
    <row r="116" spans="1:31" s="2" customFormat="1" ht="16.5" customHeight="1">
      <c r="A116" s="33"/>
      <c r="B116" s="34"/>
      <c r="C116" s="35"/>
      <c r="D116" s="35"/>
      <c r="E116" s="293" t="str">
        <f>E9</f>
        <v>SO 01 - Odlehčovací příkop</v>
      </c>
      <c r="F116" s="324"/>
      <c r="G116" s="324"/>
      <c r="H116" s="324"/>
      <c r="I116" s="115"/>
      <c r="J116" s="35"/>
      <c r="K116" s="35"/>
      <c r="L116" s="50"/>
      <c r="S116" s="33"/>
      <c r="T116" s="33"/>
      <c r="U116" s="33"/>
      <c r="V116" s="33"/>
      <c r="W116" s="33"/>
      <c r="X116" s="33"/>
      <c r="Y116" s="33"/>
      <c r="Z116" s="33"/>
      <c r="AA116" s="33"/>
      <c r="AB116" s="33"/>
      <c r="AC116" s="33"/>
      <c r="AD116" s="33"/>
      <c r="AE116" s="33"/>
    </row>
    <row r="117" spans="1:31" s="2" customFormat="1" ht="6.95" customHeight="1">
      <c r="A117" s="33"/>
      <c r="B117" s="34"/>
      <c r="C117" s="35"/>
      <c r="D117" s="35"/>
      <c r="E117" s="35"/>
      <c r="F117" s="35"/>
      <c r="G117" s="35"/>
      <c r="H117" s="35"/>
      <c r="I117" s="115"/>
      <c r="J117" s="35"/>
      <c r="K117" s="35"/>
      <c r="L117" s="50"/>
      <c r="S117" s="33"/>
      <c r="T117" s="33"/>
      <c r="U117" s="33"/>
      <c r="V117" s="33"/>
      <c r="W117" s="33"/>
      <c r="X117" s="33"/>
      <c r="Y117" s="33"/>
      <c r="Z117" s="33"/>
      <c r="AA117" s="33"/>
      <c r="AB117" s="33"/>
      <c r="AC117" s="33"/>
      <c r="AD117" s="33"/>
      <c r="AE117" s="33"/>
    </row>
    <row r="118" spans="1:31" s="2" customFormat="1" ht="12" customHeight="1">
      <c r="A118" s="33"/>
      <c r="B118" s="34"/>
      <c r="C118" s="28" t="s">
        <v>20</v>
      </c>
      <c r="D118" s="35"/>
      <c r="E118" s="35"/>
      <c r="F118" s="26" t="str">
        <f>F12</f>
        <v xml:space="preserve"> </v>
      </c>
      <c r="G118" s="35"/>
      <c r="H118" s="35"/>
      <c r="I118" s="117" t="s">
        <v>22</v>
      </c>
      <c r="J118" s="65" t="str">
        <f>IF(J12="","",J12)</f>
        <v>15. 7. 2020</v>
      </c>
      <c r="K118" s="35"/>
      <c r="L118" s="50"/>
      <c r="S118" s="33"/>
      <c r="T118" s="33"/>
      <c r="U118" s="33"/>
      <c r="V118" s="33"/>
      <c r="W118" s="33"/>
      <c r="X118" s="33"/>
      <c r="Y118" s="33"/>
      <c r="Z118" s="33"/>
      <c r="AA118" s="33"/>
      <c r="AB118" s="33"/>
      <c r="AC118" s="33"/>
      <c r="AD118" s="33"/>
      <c r="AE118" s="33"/>
    </row>
    <row r="119" spans="1:31" s="2" customFormat="1" ht="6.95" customHeight="1">
      <c r="A119" s="33"/>
      <c r="B119" s="34"/>
      <c r="C119" s="35"/>
      <c r="D119" s="35"/>
      <c r="E119" s="35"/>
      <c r="F119" s="35"/>
      <c r="G119" s="35"/>
      <c r="H119" s="35"/>
      <c r="I119" s="115"/>
      <c r="J119" s="35"/>
      <c r="K119" s="35"/>
      <c r="L119" s="50"/>
      <c r="S119" s="33"/>
      <c r="T119" s="33"/>
      <c r="U119" s="33"/>
      <c r="V119" s="33"/>
      <c r="W119" s="33"/>
      <c r="X119" s="33"/>
      <c r="Y119" s="33"/>
      <c r="Z119" s="33"/>
      <c r="AA119" s="33"/>
      <c r="AB119" s="33"/>
      <c r="AC119" s="33"/>
      <c r="AD119" s="33"/>
      <c r="AE119" s="33"/>
    </row>
    <row r="120" spans="1:31" s="2" customFormat="1" ht="25.7" customHeight="1">
      <c r="A120" s="33"/>
      <c r="B120" s="34"/>
      <c r="C120" s="28" t="s">
        <v>24</v>
      </c>
      <c r="D120" s="35"/>
      <c r="E120" s="35"/>
      <c r="F120" s="26" t="str">
        <f>E15</f>
        <v>Město Krnov</v>
      </c>
      <c r="G120" s="35"/>
      <c r="H120" s="35"/>
      <c r="I120" s="117" t="s">
        <v>30</v>
      </c>
      <c r="J120" s="31" t="str">
        <f>E21</f>
        <v>Lesprojekt Krnov, s.r.o.</v>
      </c>
      <c r="K120" s="35"/>
      <c r="L120" s="50"/>
      <c r="S120" s="33"/>
      <c r="T120" s="33"/>
      <c r="U120" s="33"/>
      <c r="V120" s="33"/>
      <c r="W120" s="33"/>
      <c r="X120" s="33"/>
      <c r="Y120" s="33"/>
      <c r="Z120" s="33"/>
      <c r="AA120" s="33"/>
      <c r="AB120" s="33"/>
      <c r="AC120" s="33"/>
      <c r="AD120" s="33"/>
      <c r="AE120" s="33"/>
    </row>
    <row r="121" spans="1:31" s="2" customFormat="1" ht="15.2" customHeight="1">
      <c r="A121" s="33"/>
      <c r="B121" s="34"/>
      <c r="C121" s="28" t="s">
        <v>28</v>
      </c>
      <c r="D121" s="35"/>
      <c r="E121" s="35"/>
      <c r="F121" s="26" t="str">
        <f>IF(E18="","",E18)</f>
        <v>Vyplň údaj</v>
      </c>
      <c r="G121" s="35"/>
      <c r="H121" s="35"/>
      <c r="I121" s="117" t="s">
        <v>33</v>
      </c>
      <c r="J121" s="31" t="str">
        <f>E24</f>
        <v xml:space="preserve"> </v>
      </c>
      <c r="K121" s="35"/>
      <c r="L121" s="50"/>
      <c r="S121" s="33"/>
      <c r="T121" s="33"/>
      <c r="U121" s="33"/>
      <c r="V121" s="33"/>
      <c r="W121" s="33"/>
      <c r="X121" s="33"/>
      <c r="Y121" s="33"/>
      <c r="Z121" s="33"/>
      <c r="AA121" s="33"/>
      <c r="AB121" s="33"/>
      <c r="AC121" s="33"/>
      <c r="AD121" s="33"/>
      <c r="AE121" s="33"/>
    </row>
    <row r="122" spans="1:31" s="2" customFormat="1" ht="10.35" customHeight="1">
      <c r="A122" s="33"/>
      <c r="B122" s="34"/>
      <c r="C122" s="35"/>
      <c r="D122" s="35"/>
      <c r="E122" s="35"/>
      <c r="F122" s="35"/>
      <c r="G122" s="35"/>
      <c r="H122" s="35"/>
      <c r="I122" s="115"/>
      <c r="J122" s="35"/>
      <c r="K122" s="35"/>
      <c r="L122" s="50"/>
      <c r="S122" s="33"/>
      <c r="T122" s="33"/>
      <c r="U122" s="33"/>
      <c r="V122" s="33"/>
      <c r="W122" s="33"/>
      <c r="X122" s="33"/>
      <c r="Y122" s="33"/>
      <c r="Z122" s="33"/>
      <c r="AA122" s="33"/>
      <c r="AB122" s="33"/>
      <c r="AC122" s="33"/>
      <c r="AD122" s="33"/>
      <c r="AE122" s="33"/>
    </row>
    <row r="123" spans="1:31" s="11" customFormat="1" ht="29.25" customHeight="1">
      <c r="A123" s="175"/>
      <c r="B123" s="176"/>
      <c r="C123" s="177" t="s">
        <v>118</v>
      </c>
      <c r="D123" s="178" t="s">
        <v>60</v>
      </c>
      <c r="E123" s="178" t="s">
        <v>56</v>
      </c>
      <c r="F123" s="178" t="s">
        <v>57</v>
      </c>
      <c r="G123" s="178" t="s">
        <v>119</v>
      </c>
      <c r="H123" s="178" t="s">
        <v>120</v>
      </c>
      <c r="I123" s="179" t="s">
        <v>121</v>
      </c>
      <c r="J123" s="178" t="s">
        <v>106</v>
      </c>
      <c r="K123" s="180" t="s">
        <v>122</v>
      </c>
      <c r="L123" s="181"/>
      <c r="M123" s="74" t="s">
        <v>1</v>
      </c>
      <c r="N123" s="75" t="s">
        <v>39</v>
      </c>
      <c r="O123" s="75" t="s">
        <v>123</v>
      </c>
      <c r="P123" s="75" t="s">
        <v>124</v>
      </c>
      <c r="Q123" s="75" t="s">
        <v>125</v>
      </c>
      <c r="R123" s="75" t="s">
        <v>126</v>
      </c>
      <c r="S123" s="75" t="s">
        <v>127</v>
      </c>
      <c r="T123" s="76" t="s">
        <v>128</v>
      </c>
      <c r="U123" s="175"/>
      <c r="V123" s="175"/>
      <c r="W123" s="175"/>
      <c r="X123" s="175"/>
      <c r="Y123" s="175"/>
      <c r="Z123" s="175"/>
      <c r="AA123" s="175"/>
      <c r="AB123" s="175"/>
      <c r="AC123" s="175"/>
      <c r="AD123" s="175"/>
      <c r="AE123" s="175"/>
    </row>
    <row r="124" spans="1:63" s="2" customFormat="1" ht="22.9" customHeight="1">
      <c r="A124" s="33"/>
      <c r="B124" s="34"/>
      <c r="C124" s="81" t="s">
        <v>129</v>
      </c>
      <c r="D124" s="35"/>
      <c r="E124" s="35"/>
      <c r="F124" s="35"/>
      <c r="G124" s="35"/>
      <c r="H124" s="35"/>
      <c r="I124" s="115"/>
      <c r="J124" s="182">
        <f>BK124</f>
        <v>0</v>
      </c>
      <c r="K124" s="35"/>
      <c r="L124" s="38"/>
      <c r="M124" s="77"/>
      <c r="N124" s="183"/>
      <c r="O124" s="78"/>
      <c r="P124" s="184">
        <f>P125</f>
        <v>0</v>
      </c>
      <c r="Q124" s="78"/>
      <c r="R124" s="184">
        <f>R125</f>
        <v>169.068608</v>
      </c>
      <c r="S124" s="78"/>
      <c r="T124" s="185">
        <f>T125</f>
        <v>13.95</v>
      </c>
      <c r="U124" s="33"/>
      <c r="V124" s="33"/>
      <c r="W124" s="33"/>
      <c r="X124" s="33"/>
      <c r="Y124" s="33"/>
      <c r="Z124" s="33"/>
      <c r="AA124" s="33"/>
      <c r="AB124" s="33"/>
      <c r="AC124" s="33"/>
      <c r="AD124" s="33"/>
      <c r="AE124" s="33"/>
      <c r="AT124" s="16" t="s">
        <v>74</v>
      </c>
      <c r="AU124" s="16" t="s">
        <v>108</v>
      </c>
      <c r="BK124" s="186">
        <f>BK125</f>
        <v>0</v>
      </c>
    </row>
    <row r="125" spans="2:63" s="12" customFormat="1" ht="25.9" customHeight="1">
      <c r="B125" s="187"/>
      <c r="C125" s="188"/>
      <c r="D125" s="189" t="s">
        <v>74</v>
      </c>
      <c r="E125" s="190" t="s">
        <v>130</v>
      </c>
      <c r="F125" s="190" t="s">
        <v>131</v>
      </c>
      <c r="G125" s="188"/>
      <c r="H125" s="188"/>
      <c r="I125" s="191"/>
      <c r="J125" s="192">
        <f>BK125</f>
        <v>0</v>
      </c>
      <c r="K125" s="188"/>
      <c r="L125" s="193"/>
      <c r="M125" s="194"/>
      <c r="N125" s="195"/>
      <c r="O125" s="195"/>
      <c r="P125" s="196">
        <f>P126+P206+P233+P246+P249+P256+P279</f>
        <v>0</v>
      </c>
      <c r="Q125" s="195"/>
      <c r="R125" s="196">
        <f>R126+R206+R233+R246+R249+R256+R279</f>
        <v>169.068608</v>
      </c>
      <c r="S125" s="195"/>
      <c r="T125" s="197">
        <f>T126+T206+T233+T246+T249+T256+T279</f>
        <v>13.95</v>
      </c>
      <c r="AR125" s="198" t="s">
        <v>83</v>
      </c>
      <c r="AT125" s="199" t="s">
        <v>74</v>
      </c>
      <c r="AU125" s="199" t="s">
        <v>75</v>
      </c>
      <c r="AY125" s="198" t="s">
        <v>132</v>
      </c>
      <c r="BK125" s="200">
        <f>BK126+BK206+BK233+BK246+BK249+BK256+BK279</f>
        <v>0</v>
      </c>
    </row>
    <row r="126" spans="2:63" s="12" customFormat="1" ht="22.9" customHeight="1">
      <c r="B126" s="187"/>
      <c r="C126" s="188"/>
      <c r="D126" s="189" t="s">
        <v>74</v>
      </c>
      <c r="E126" s="201" t="s">
        <v>83</v>
      </c>
      <c r="F126" s="201" t="s">
        <v>133</v>
      </c>
      <c r="G126" s="188"/>
      <c r="H126" s="188"/>
      <c r="I126" s="191"/>
      <c r="J126" s="202">
        <f>BK126</f>
        <v>0</v>
      </c>
      <c r="K126" s="188"/>
      <c r="L126" s="193"/>
      <c r="M126" s="194"/>
      <c r="N126" s="195"/>
      <c r="O126" s="195"/>
      <c r="P126" s="196">
        <f>SUM(P127:P205)</f>
        <v>0</v>
      </c>
      <c r="Q126" s="195"/>
      <c r="R126" s="196">
        <f>SUM(R127:R205)</f>
        <v>31.917526000000002</v>
      </c>
      <c r="S126" s="195"/>
      <c r="T126" s="197">
        <f>SUM(T127:T205)</f>
        <v>0</v>
      </c>
      <c r="AR126" s="198" t="s">
        <v>83</v>
      </c>
      <c r="AT126" s="199" t="s">
        <v>74</v>
      </c>
      <c r="AU126" s="199" t="s">
        <v>83</v>
      </c>
      <c r="AY126" s="198" t="s">
        <v>132</v>
      </c>
      <c r="BK126" s="200">
        <f>SUM(BK127:BK205)</f>
        <v>0</v>
      </c>
    </row>
    <row r="127" spans="1:65" s="2" customFormat="1" ht="16.5" customHeight="1">
      <c r="A127" s="33"/>
      <c r="B127" s="34"/>
      <c r="C127" s="203" t="s">
        <v>83</v>
      </c>
      <c r="D127" s="203" t="s">
        <v>134</v>
      </c>
      <c r="E127" s="204" t="s">
        <v>135</v>
      </c>
      <c r="F127" s="205" t="s">
        <v>136</v>
      </c>
      <c r="G127" s="206" t="s">
        <v>137</v>
      </c>
      <c r="H127" s="207">
        <v>17</v>
      </c>
      <c r="I127" s="208"/>
      <c r="J127" s="209">
        <f>ROUND(I127*H127,2)</f>
        <v>0</v>
      </c>
      <c r="K127" s="205" t="s">
        <v>138</v>
      </c>
      <c r="L127" s="38"/>
      <c r="M127" s="210" t="s">
        <v>1</v>
      </c>
      <c r="N127" s="211" t="s">
        <v>40</v>
      </c>
      <c r="O127" s="70"/>
      <c r="P127" s="212">
        <f>O127*H127</f>
        <v>0</v>
      </c>
      <c r="Q127" s="212">
        <v>0</v>
      </c>
      <c r="R127" s="212">
        <f>Q127*H127</f>
        <v>0</v>
      </c>
      <c r="S127" s="212">
        <v>0</v>
      </c>
      <c r="T127" s="213">
        <f>S127*H127</f>
        <v>0</v>
      </c>
      <c r="U127" s="33"/>
      <c r="V127" s="33"/>
      <c r="W127" s="33"/>
      <c r="X127" s="33"/>
      <c r="Y127" s="33"/>
      <c r="Z127" s="33"/>
      <c r="AA127" s="33"/>
      <c r="AB127" s="33"/>
      <c r="AC127" s="33"/>
      <c r="AD127" s="33"/>
      <c r="AE127" s="33"/>
      <c r="AR127" s="214" t="s">
        <v>139</v>
      </c>
      <c r="AT127" s="214" t="s">
        <v>134</v>
      </c>
      <c r="AU127" s="214" t="s">
        <v>85</v>
      </c>
      <c r="AY127" s="16" t="s">
        <v>132</v>
      </c>
      <c r="BE127" s="215">
        <f>IF(N127="základní",J127,0)</f>
        <v>0</v>
      </c>
      <c r="BF127" s="215">
        <f>IF(N127="snížená",J127,0)</f>
        <v>0</v>
      </c>
      <c r="BG127" s="215">
        <f>IF(N127="zákl. přenesená",J127,0)</f>
        <v>0</v>
      </c>
      <c r="BH127" s="215">
        <f>IF(N127="sníž. přenesená",J127,0)</f>
        <v>0</v>
      </c>
      <c r="BI127" s="215">
        <f>IF(N127="nulová",J127,0)</f>
        <v>0</v>
      </c>
      <c r="BJ127" s="16" t="s">
        <v>83</v>
      </c>
      <c r="BK127" s="215">
        <f>ROUND(I127*H127,2)</f>
        <v>0</v>
      </c>
      <c r="BL127" s="16" t="s">
        <v>139</v>
      </c>
      <c r="BM127" s="214" t="s">
        <v>140</v>
      </c>
    </row>
    <row r="128" spans="1:47" s="2" customFormat="1" ht="68.25">
      <c r="A128" s="33"/>
      <c r="B128" s="34"/>
      <c r="C128" s="35"/>
      <c r="D128" s="216" t="s">
        <v>141</v>
      </c>
      <c r="E128" s="35"/>
      <c r="F128" s="217" t="s">
        <v>142</v>
      </c>
      <c r="G128" s="35"/>
      <c r="H128" s="35"/>
      <c r="I128" s="115"/>
      <c r="J128" s="35"/>
      <c r="K128" s="35"/>
      <c r="L128" s="38"/>
      <c r="M128" s="218"/>
      <c r="N128" s="219"/>
      <c r="O128" s="70"/>
      <c r="P128" s="70"/>
      <c r="Q128" s="70"/>
      <c r="R128" s="70"/>
      <c r="S128" s="70"/>
      <c r="T128" s="71"/>
      <c r="U128" s="33"/>
      <c r="V128" s="33"/>
      <c r="W128" s="33"/>
      <c r="X128" s="33"/>
      <c r="Y128" s="33"/>
      <c r="Z128" s="33"/>
      <c r="AA128" s="33"/>
      <c r="AB128" s="33"/>
      <c r="AC128" s="33"/>
      <c r="AD128" s="33"/>
      <c r="AE128" s="33"/>
      <c r="AT128" s="16" t="s">
        <v>141</v>
      </c>
      <c r="AU128" s="16" t="s">
        <v>85</v>
      </c>
    </row>
    <row r="129" spans="2:51" s="13" customFormat="1" ht="11.25">
      <c r="B129" s="220"/>
      <c r="C129" s="221"/>
      <c r="D129" s="216" t="s">
        <v>143</v>
      </c>
      <c r="E129" s="222" t="s">
        <v>1</v>
      </c>
      <c r="F129" s="223" t="s">
        <v>144</v>
      </c>
      <c r="G129" s="221"/>
      <c r="H129" s="224">
        <v>17</v>
      </c>
      <c r="I129" s="225"/>
      <c r="J129" s="221"/>
      <c r="K129" s="221"/>
      <c r="L129" s="226"/>
      <c r="M129" s="227"/>
      <c r="N129" s="228"/>
      <c r="O129" s="228"/>
      <c r="P129" s="228"/>
      <c r="Q129" s="228"/>
      <c r="R129" s="228"/>
      <c r="S129" s="228"/>
      <c r="T129" s="229"/>
      <c r="AT129" s="230" t="s">
        <v>143</v>
      </c>
      <c r="AU129" s="230" t="s">
        <v>85</v>
      </c>
      <c r="AV129" s="13" t="s">
        <v>85</v>
      </c>
      <c r="AW129" s="13" t="s">
        <v>32</v>
      </c>
      <c r="AX129" s="13" t="s">
        <v>83</v>
      </c>
      <c r="AY129" s="230" t="s">
        <v>132</v>
      </c>
    </row>
    <row r="130" spans="1:65" s="2" customFormat="1" ht="16.5" customHeight="1">
      <c r="A130" s="33"/>
      <c r="B130" s="34"/>
      <c r="C130" s="203" t="s">
        <v>85</v>
      </c>
      <c r="D130" s="203" t="s">
        <v>134</v>
      </c>
      <c r="E130" s="204" t="s">
        <v>145</v>
      </c>
      <c r="F130" s="205" t="s">
        <v>146</v>
      </c>
      <c r="G130" s="206" t="s">
        <v>137</v>
      </c>
      <c r="H130" s="207">
        <v>1</v>
      </c>
      <c r="I130" s="208"/>
      <c r="J130" s="209">
        <f>ROUND(I130*H130,2)</f>
        <v>0</v>
      </c>
      <c r="K130" s="205" t="s">
        <v>138</v>
      </c>
      <c r="L130" s="38"/>
      <c r="M130" s="210" t="s">
        <v>1</v>
      </c>
      <c r="N130" s="211" t="s">
        <v>40</v>
      </c>
      <c r="O130" s="70"/>
      <c r="P130" s="212">
        <f>O130*H130</f>
        <v>0</v>
      </c>
      <c r="Q130" s="212">
        <v>0</v>
      </c>
      <c r="R130" s="212">
        <f>Q130*H130</f>
        <v>0</v>
      </c>
      <c r="S130" s="212">
        <v>0</v>
      </c>
      <c r="T130" s="213">
        <f>S130*H130</f>
        <v>0</v>
      </c>
      <c r="U130" s="33"/>
      <c r="V130" s="33"/>
      <c r="W130" s="33"/>
      <c r="X130" s="33"/>
      <c r="Y130" s="33"/>
      <c r="Z130" s="33"/>
      <c r="AA130" s="33"/>
      <c r="AB130" s="33"/>
      <c r="AC130" s="33"/>
      <c r="AD130" s="33"/>
      <c r="AE130" s="33"/>
      <c r="AR130" s="214" t="s">
        <v>139</v>
      </c>
      <c r="AT130" s="214" t="s">
        <v>134</v>
      </c>
      <c r="AU130" s="214" t="s">
        <v>85</v>
      </c>
      <c r="AY130" s="16" t="s">
        <v>132</v>
      </c>
      <c r="BE130" s="215">
        <f>IF(N130="základní",J130,0)</f>
        <v>0</v>
      </c>
      <c r="BF130" s="215">
        <f>IF(N130="snížená",J130,0)</f>
        <v>0</v>
      </c>
      <c r="BG130" s="215">
        <f>IF(N130="zákl. přenesená",J130,0)</f>
        <v>0</v>
      </c>
      <c r="BH130" s="215">
        <f>IF(N130="sníž. přenesená",J130,0)</f>
        <v>0</v>
      </c>
      <c r="BI130" s="215">
        <f>IF(N130="nulová",J130,0)</f>
        <v>0</v>
      </c>
      <c r="BJ130" s="16" t="s">
        <v>83</v>
      </c>
      <c r="BK130" s="215">
        <f>ROUND(I130*H130,2)</f>
        <v>0</v>
      </c>
      <c r="BL130" s="16" t="s">
        <v>139</v>
      </c>
      <c r="BM130" s="214" t="s">
        <v>147</v>
      </c>
    </row>
    <row r="131" spans="1:47" s="2" customFormat="1" ht="68.25">
      <c r="A131" s="33"/>
      <c r="B131" s="34"/>
      <c r="C131" s="35"/>
      <c r="D131" s="216" t="s">
        <v>141</v>
      </c>
      <c r="E131" s="35"/>
      <c r="F131" s="217" t="s">
        <v>142</v>
      </c>
      <c r="G131" s="35"/>
      <c r="H131" s="35"/>
      <c r="I131" s="115"/>
      <c r="J131" s="35"/>
      <c r="K131" s="35"/>
      <c r="L131" s="38"/>
      <c r="M131" s="218"/>
      <c r="N131" s="219"/>
      <c r="O131" s="70"/>
      <c r="P131" s="70"/>
      <c r="Q131" s="70"/>
      <c r="R131" s="70"/>
      <c r="S131" s="70"/>
      <c r="T131" s="71"/>
      <c r="U131" s="33"/>
      <c r="V131" s="33"/>
      <c r="W131" s="33"/>
      <c r="X131" s="33"/>
      <c r="Y131" s="33"/>
      <c r="Z131" s="33"/>
      <c r="AA131" s="33"/>
      <c r="AB131" s="33"/>
      <c r="AC131" s="33"/>
      <c r="AD131" s="33"/>
      <c r="AE131" s="33"/>
      <c r="AT131" s="16" t="s">
        <v>141</v>
      </c>
      <c r="AU131" s="16" t="s">
        <v>85</v>
      </c>
    </row>
    <row r="132" spans="2:51" s="13" customFormat="1" ht="11.25">
      <c r="B132" s="220"/>
      <c r="C132" s="221"/>
      <c r="D132" s="216" t="s">
        <v>143</v>
      </c>
      <c r="E132" s="222" t="s">
        <v>1</v>
      </c>
      <c r="F132" s="223" t="s">
        <v>83</v>
      </c>
      <c r="G132" s="221"/>
      <c r="H132" s="224">
        <v>1</v>
      </c>
      <c r="I132" s="225"/>
      <c r="J132" s="221"/>
      <c r="K132" s="221"/>
      <c r="L132" s="226"/>
      <c r="M132" s="227"/>
      <c r="N132" s="228"/>
      <c r="O132" s="228"/>
      <c r="P132" s="228"/>
      <c r="Q132" s="228"/>
      <c r="R132" s="228"/>
      <c r="S132" s="228"/>
      <c r="T132" s="229"/>
      <c r="AT132" s="230" t="s">
        <v>143</v>
      </c>
      <c r="AU132" s="230" t="s">
        <v>85</v>
      </c>
      <c r="AV132" s="13" t="s">
        <v>85</v>
      </c>
      <c r="AW132" s="13" t="s">
        <v>32</v>
      </c>
      <c r="AX132" s="13" t="s">
        <v>83</v>
      </c>
      <c r="AY132" s="230" t="s">
        <v>132</v>
      </c>
    </row>
    <row r="133" spans="1:65" s="2" customFormat="1" ht="16.5" customHeight="1">
      <c r="A133" s="33"/>
      <c r="B133" s="34"/>
      <c r="C133" s="203" t="s">
        <v>148</v>
      </c>
      <c r="D133" s="203" t="s">
        <v>134</v>
      </c>
      <c r="E133" s="204" t="s">
        <v>149</v>
      </c>
      <c r="F133" s="205" t="s">
        <v>150</v>
      </c>
      <c r="G133" s="206" t="s">
        <v>137</v>
      </c>
      <c r="H133" s="207">
        <v>17</v>
      </c>
      <c r="I133" s="208"/>
      <c r="J133" s="209">
        <f>ROUND(I133*H133,2)</f>
        <v>0</v>
      </c>
      <c r="K133" s="205" t="s">
        <v>138</v>
      </c>
      <c r="L133" s="38"/>
      <c r="M133" s="210" t="s">
        <v>1</v>
      </c>
      <c r="N133" s="211" t="s">
        <v>40</v>
      </c>
      <c r="O133" s="70"/>
      <c r="P133" s="212">
        <f>O133*H133</f>
        <v>0</v>
      </c>
      <c r="Q133" s="212">
        <v>0</v>
      </c>
      <c r="R133" s="212">
        <f>Q133*H133</f>
        <v>0</v>
      </c>
      <c r="S133" s="212">
        <v>0</v>
      </c>
      <c r="T133" s="213">
        <f>S133*H133</f>
        <v>0</v>
      </c>
      <c r="U133" s="33"/>
      <c r="V133" s="33"/>
      <c r="W133" s="33"/>
      <c r="X133" s="33"/>
      <c r="Y133" s="33"/>
      <c r="Z133" s="33"/>
      <c r="AA133" s="33"/>
      <c r="AB133" s="33"/>
      <c r="AC133" s="33"/>
      <c r="AD133" s="33"/>
      <c r="AE133" s="33"/>
      <c r="AR133" s="214" t="s">
        <v>139</v>
      </c>
      <c r="AT133" s="214" t="s">
        <v>134</v>
      </c>
      <c r="AU133" s="214" t="s">
        <v>85</v>
      </c>
      <c r="AY133" s="16" t="s">
        <v>132</v>
      </c>
      <c r="BE133" s="215">
        <f>IF(N133="základní",J133,0)</f>
        <v>0</v>
      </c>
      <c r="BF133" s="215">
        <f>IF(N133="snížená",J133,0)</f>
        <v>0</v>
      </c>
      <c r="BG133" s="215">
        <f>IF(N133="zákl. přenesená",J133,0)</f>
        <v>0</v>
      </c>
      <c r="BH133" s="215">
        <f>IF(N133="sníž. přenesená",J133,0)</f>
        <v>0</v>
      </c>
      <c r="BI133" s="215">
        <f>IF(N133="nulová",J133,0)</f>
        <v>0</v>
      </c>
      <c r="BJ133" s="16" t="s">
        <v>83</v>
      </c>
      <c r="BK133" s="215">
        <f>ROUND(I133*H133,2)</f>
        <v>0</v>
      </c>
      <c r="BL133" s="16" t="s">
        <v>139</v>
      </c>
      <c r="BM133" s="214" t="s">
        <v>151</v>
      </c>
    </row>
    <row r="134" spans="1:47" s="2" customFormat="1" ht="58.5">
      <c r="A134" s="33"/>
      <c r="B134" s="34"/>
      <c r="C134" s="35"/>
      <c r="D134" s="216" t="s">
        <v>141</v>
      </c>
      <c r="E134" s="35"/>
      <c r="F134" s="217" t="s">
        <v>152</v>
      </c>
      <c r="G134" s="35"/>
      <c r="H134" s="35"/>
      <c r="I134" s="115"/>
      <c r="J134" s="35"/>
      <c r="K134" s="35"/>
      <c r="L134" s="38"/>
      <c r="M134" s="218"/>
      <c r="N134" s="219"/>
      <c r="O134" s="70"/>
      <c r="P134" s="70"/>
      <c r="Q134" s="70"/>
      <c r="R134" s="70"/>
      <c r="S134" s="70"/>
      <c r="T134" s="71"/>
      <c r="U134" s="33"/>
      <c r="V134" s="33"/>
      <c r="W134" s="33"/>
      <c r="X134" s="33"/>
      <c r="Y134" s="33"/>
      <c r="Z134" s="33"/>
      <c r="AA134" s="33"/>
      <c r="AB134" s="33"/>
      <c r="AC134" s="33"/>
      <c r="AD134" s="33"/>
      <c r="AE134" s="33"/>
      <c r="AT134" s="16" t="s">
        <v>141</v>
      </c>
      <c r="AU134" s="16" t="s">
        <v>85</v>
      </c>
    </row>
    <row r="135" spans="2:51" s="13" customFormat="1" ht="11.25">
      <c r="B135" s="220"/>
      <c r="C135" s="221"/>
      <c r="D135" s="216" t="s">
        <v>143</v>
      </c>
      <c r="E135" s="222" t="s">
        <v>1</v>
      </c>
      <c r="F135" s="223" t="s">
        <v>144</v>
      </c>
      <c r="G135" s="221"/>
      <c r="H135" s="224">
        <v>17</v>
      </c>
      <c r="I135" s="225"/>
      <c r="J135" s="221"/>
      <c r="K135" s="221"/>
      <c r="L135" s="226"/>
      <c r="M135" s="227"/>
      <c r="N135" s="228"/>
      <c r="O135" s="228"/>
      <c r="P135" s="228"/>
      <c r="Q135" s="228"/>
      <c r="R135" s="228"/>
      <c r="S135" s="228"/>
      <c r="T135" s="229"/>
      <c r="AT135" s="230" t="s">
        <v>143</v>
      </c>
      <c r="AU135" s="230" t="s">
        <v>85</v>
      </c>
      <c r="AV135" s="13" t="s">
        <v>85</v>
      </c>
      <c r="AW135" s="13" t="s">
        <v>32</v>
      </c>
      <c r="AX135" s="13" t="s">
        <v>83</v>
      </c>
      <c r="AY135" s="230" t="s">
        <v>132</v>
      </c>
    </row>
    <row r="136" spans="1:65" s="2" customFormat="1" ht="16.5" customHeight="1">
      <c r="A136" s="33"/>
      <c r="B136" s="34"/>
      <c r="C136" s="203" t="s">
        <v>139</v>
      </c>
      <c r="D136" s="203" t="s">
        <v>134</v>
      </c>
      <c r="E136" s="204" t="s">
        <v>153</v>
      </c>
      <c r="F136" s="205" t="s">
        <v>154</v>
      </c>
      <c r="G136" s="206" t="s">
        <v>137</v>
      </c>
      <c r="H136" s="207">
        <v>1</v>
      </c>
      <c r="I136" s="208"/>
      <c r="J136" s="209">
        <f>ROUND(I136*H136,2)</f>
        <v>0</v>
      </c>
      <c r="K136" s="205" t="s">
        <v>138</v>
      </c>
      <c r="L136" s="38"/>
      <c r="M136" s="210" t="s">
        <v>1</v>
      </c>
      <c r="N136" s="211" t="s">
        <v>40</v>
      </c>
      <c r="O136" s="70"/>
      <c r="P136" s="212">
        <f>O136*H136</f>
        <v>0</v>
      </c>
      <c r="Q136" s="212">
        <v>0</v>
      </c>
      <c r="R136" s="212">
        <f>Q136*H136</f>
        <v>0</v>
      </c>
      <c r="S136" s="212">
        <v>0</v>
      </c>
      <c r="T136" s="213">
        <f>S136*H136</f>
        <v>0</v>
      </c>
      <c r="U136" s="33"/>
      <c r="V136" s="33"/>
      <c r="W136" s="33"/>
      <c r="X136" s="33"/>
      <c r="Y136" s="33"/>
      <c r="Z136" s="33"/>
      <c r="AA136" s="33"/>
      <c r="AB136" s="33"/>
      <c r="AC136" s="33"/>
      <c r="AD136" s="33"/>
      <c r="AE136" s="33"/>
      <c r="AR136" s="214" t="s">
        <v>139</v>
      </c>
      <c r="AT136" s="214" t="s">
        <v>134</v>
      </c>
      <c r="AU136" s="214" t="s">
        <v>85</v>
      </c>
      <c r="AY136" s="16" t="s">
        <v>132</v>
      </c>
      <c r="BE136" s="215">
        <f>IF(N136="základní",J136,0)</f>
        <v>0</v>
      </c>
      <c r="BF136" s="215">
        <f>IF(N136="snížená",J136,0)</f>
        <v>0</v>
      </c>
      <c r="BG136" s="215">
        <f>IF(N136="zákl. přenesená",J136,0)</f>
        <v>0</v>
      </c>
      <c r="BH136" s="215">
        <f>IF(N136="sníž. přenesená",J136,0)</f>
        <v>0</v>
      </c>
      <c r="BI136" s="215">
        <f>IF(N136="nulová",J136,0)</f>
        <v>0</v>
      </c>
      <c r="BJ136" s="16" t="s">
        <v>83</v>
      </c>
      <c r="BK136" s="215">
        <f>ROUND(I136*H136,2)</f>
        <v>0</v>
      </c>
      <c r="BL136" s="16" t="s">
        <v>139</v>
      </c>
      <c r="BM136" s="214" t="s">
        <v>155</v>
      </c>
    </row>
    <row r="137" spans="1:47" s="2" customFormat="1" ht="58.5">
      <c r="A137" s="33"/>
      <c r="B137" s="34"/>
      <c r="C137" s="35"/>
      <c r="D137" s="216" t="s">
        <v>141</v>
      </c>
      <c r="E137" s="35"/>
      <c r="F137" s="217" t="s">
        <v>152</v>
      </c>
      <c r="G137" s="35"/>
      <c r="H137" s="35"/>
      <c r="I137" s="115"/>
      <c r="J137" s="35"/>
      <c r="K137" s="35"/>
      <c r="L137" s="38"/>
      <c r="M137" s="218"/>
      <c r="N137" s="219"/>
      <c r="O137" s="70"/>
      <c r="P137" s="70"/>
      <c r="Q137" s="70"/>
      <c r="R137" s="70"/>
      <c r="S137" s="70"/>
      <c r="T137" s="71"/>
      <c r="U137" s="33"/>
      <c r="V137" s="33"/>
      <c r="W137" s="33"/>
      <c r="X137" s="33"/>
      <c r="Y137" s="33"/>
      <c r="Z137" s="33"/>
      <c r="AA137" s="33"/>
      <c r="AB137" s="33"/>
      <c r="AC137" s="33"/>
      <c r="AD137" s="33"/>
      <c r="AE137" s="33"/>
      <c r="AT137" s="16" t="s">
        <v>141</v>
      </c>
      <c r="AU137" s="16" t="s">
        <v>85</v>
      </c>
    </row>
    <row r="138" spans="2:51" s="13" customFormat="1" ht="11.25">
      <c r="B138" s="220"/>
      <c r="C138" s="221"/>
      <c r="D138" s="216" t="s">
        <v>143</v>
      </c>
      <c r="E138" s="222" t="s">
        <v>1</v>
      </c>
      <c r="F138" s="223" t="s">
        <v>83</v>
      </c>
      <c r="G138" s="221"/>
      <c r="H138" s="224">
        <v>1</v>
      </c>
      <c r="I138" s="225"/>
      <c r="J138" s="221"/>
      <c r="K138" s="221"/>
      <c r="L138" s="226"/>
      <c r="M138" s="227"/>
      <c r="N138" s="228"/>
      <c r="O138" s="228"/>
      <c r="P138" s="228"/>
      <c r="Q138" s="228"/>
      <c r="R138" s="228"/>
      <c r="S138" s="228"/>
      <c r="T138" s="229"/>
      <c r="AT138" s="230" t="s">
        <v>143</v>
      </c>
      <c r="AU138" s="230" t="s">
        <v>85</v>
      </c>
      <c r="AV138" s="13" t="s">
        <v>85</v>
      </c>
      <c r="AW138" s="13" t="s">
        <v>32</v>
      </c>
      <c r="AX138" s="13" t="s">
        <v>83</v>
      </c>
      <c r="AY138" s="230" t="s">
        <v>132</v>
      </c>
    </row>
    <row r="139" spans="1:65" s="2" customFormat="1" ht="16.5" customHeight="1">
      <c r="A139" s="33"/>
      <c r="B139" s="34"/>
      <c r="C139" s="203" t="s">
        <v>156</v>
      </c>
      <c r="D139" s="203" t="s">
        <v>134</v>
      </c>
      <c r="E139" s="204" t="s">
        <v>157</v>
      </c>
      <c r="F139" s="205" t="s">
        <v>158</v>
      </c>
      <c r="G139" s="206" t="s">
        <v>159</v>
      </c>
      <c r="H139" s="207">
        <v>668.43</v>
      </c>
      <c r="I139" s="208"/>
      <c r="J139" s="209">
        <f>ROUND(I139*H139,2)</f>
        <v>0</v>
      </c>
      <c r="K139" s="205" t="s">
        <v>138</v>
      </c>
      <c r="L139" s="38"/>
      <c r="M139" s="210" t="s">
        <v>1</v>
      </c>
      <c r="N139" s="211" t="s">
        <v>40</v>
      </c>
      <c r="O139" s="70"/>
      <c r="P139" s="212">
        <f>O139*H139</f>
        <v>0</v>
      </c>
      <c r="Q139" s="212">
        <v>0</v>
      </c>
      <c r="R139" s="212">
        <f>Q139*H139</f>
        <v>0</v>
      </c>
      <c r="S139" s="212">
        <v>0</v>
      </c>
      <c r="T139" s="213">
        <f>S139*H139</f>
        <v>0</v>
      </c>
      <c r="U139" s="33"/>
      <c r="V139" s="33"/>
      <c r="W139" s="33"/>
      <c r="X139" s="33"/>
      <c r="Y139" s="33"/>
      <c r="Z139" s="33"/>
      <c r="AA139" s="33"/>
      <c r="AB139" s="33"/>
      <c r="AC139" s="33"/>
      <c r="AD139" s="33"/>
      <c r="AE139" s="33"/>
      <c r="AR139" s="214" t="s">
        <v>139</v>
      </c>
      <c r="AT139" s="214" t="s">
        <v>134</v>
      </c>
      <c r="AU139" s="214" t="s">
        <v>85</v>
      </c>
      <c r="AY139" s="16" t="s">
        <v>132</v>
      </c>
      <c r="BE139" s="215">
        <f>IF(N139="základní",J139,0)</f>
        <v>0</v>
      </c>
      <c r="BF139" s="215">
        <f>IF(N139="snížená",J139,0)</f>
        <v>0</v>
      </c>
      <c r="BG139" s="215">
        <f>IF(N139="zákl. přenesená",J139,0)</f>
        <v>0</v>
      </c>
      <c r="BH139" s="215">
        <f>IF(N139="sníž. přenesená",J139,0)</f>
        <v>0</v>
      </c>
      <c r="BI139" s="215">
        <f>IF(N139="nulová",J139,0)</f>
        <v>0</v>
      </c>
      <c r="BJ139" s="16" t="s">
        <v>83</v>
      </c>
      <c r="BK139" s="215">
        <f>ROUND(I139*H139,2)</f>
        <v>0</v>
      </c>
      <c r="BL139" s="16" t="s">
        <v>139</v>
      </c>
      <c r="BM139" s="214" t="s">
        <v>160</v>
      </c>
    </row>
    <row r="140" spans="1:47" s="2" customFormat="1" ht="117">
      <c r="A140" s="33"/>
      <c r="B140" s="34"/>
      <c r="C140" s="35"/>
      <c r="D140" s="216" t="s">
        <v>141</v>
      </c>
      <c r="E140" s="35"/>
      <c r="F140" s="217" t="s">
        <v>161</v>
      </c>
      <c r="G140" s="35"/>
      <c r="H140" s="35"/>
      <c r="I140" s="115"/>
      <c r="J140" s="35"/>
      <c r="K140" s="35"/>
      <c r="L140" s="38"/>
      <c r="M140" s="218"/>
      <c r="N140" s="219"/>
      <c r="O140" s="70"/>
      <c r="P140" s="70"/>
      <c r="Q140" s="70"/>
      <c r="R140" s="70"/>
      <c r="S140" s="70"/>
      <c r="T140" s="71"/>
      <c r="U140" s="33"/>
      <c r="V140" s="33"/>
      <c r="W140" s="33"/>
      <c r="X140" s="33"/>
      <c r="Y140" s="33"/>
      <c r="Z140" s="33"/>
      <c r="AA140" s="33"/>
      <c r="AB140" s="33"/>
      <c r="AC140" s="33"/>
      <c r="AD140" s="33"/>
      <c r="AE140" s="33"/>
      <c r="AT140" s="16" t="s">
        <v>141</v>
      </c>
      <c r="AU140" s="16" t="s">
        <v>85</v>
      </c>
    </row>
    <row r="141" spans="2:51" s="13" customFormat="1" ht="11.25">
      <c r="B141" s="220"/>
      <c r="C141" s="221"/>
      <c r="D141" s="216" t="s">
        <v>143</v>
      </c>
      <c r="E141" s="222" t="s">
        <v>1</v>
      </c>
      <c r="F141" s="223" t="s">
        <v>162</v>
      </c>
      <c r="G141" s="221"/>
      <c r="H141" s="224">
        <v>748</v>
      </c>
      <c r="I141" s="225"/>
      <c r="J141" s="221"/>
      <c r="K141" s="221"/>
      <c r="L141" s="226"/>
      <c r="M141" s="227"/>
      <c r="N141" s="228"/>
      <c r="O141" s="228"/>
      <c r="P141" s="228"/>
      <c r="Q141" s="228"/>
      <c r="R141" s="228"/>
      <c r="S141" s="228"/>
      <c r="T141" s="229"/>
      <c r="AT141" s="230" t="s">
        <v>143</v>
      </c>
      <c r="AU141" s="230" t="s">
        <v>85</v>
      </c>
      <c r="AV141" s="13" t="s">
        <v>85</v>
      </c>
      <c r="AW141" s="13" t="s">
        <v>32</v>
      </c>
      <c r="AX141" s="13" t="s">
        <v>75</v>
      </c>
      <c r="AY141" s="230" t="s">
        <v>132</v>
      </c>
    </row>
    <row r="142" spans="2:51" s="13" customFormat="1" ht="11.25">
      <c r="B142" s="220"/>
      <c r="C142" s="221"/>
      <c r="D142" s="216" t="s">
        <v>143</v>
      </c>
      <c r="E142" s="222" t="s">
        <v>1</v>
      </c>
      <c r="F142" s="223" t="s">
        <v>163</v>
      </c>
      <c r="G142" s="221"/>
      <c r="H142" s="224">
        <v>19.2</v>
      </c>
      <c r="I142" s="225"/>
      <c r="J142" s="221"/>
      <c r="K142" s="221"/>
      <c r="L142" s="226"/>
      <c r="M142" s="227"/>
      <c r="N142" s="228"/>
      <c r="O142" s="228"/>
      <c r="P142" s="228"/>
      <c r="Q142" s="228"/>
      <c r="R142" s="228"/>
      <c r="S142" s="228"/>
      <c r="T142" s="229"/>
      <c r="AT142" s="230" t="s">
        <v>143</v>
      </c>
      <c r="AU142" s="230" t="s">
        <v>85</v>
      </c>
      <c r="AV142" s="13" t="s">
        <v>85</v>
      </c>
      <c r="AW142" s="13" t="s">
        <v>32</v>
      </c>
      <c r="AX142" s="13" t="s">
        <v>75</v>
      </c>
      <c r="AY142" s="230" t="s">
        <v>132</v>
      </c>
    </row>
    <row r="143" spans="2:51" s="13" customFormat="1" ht="11.25">
      <c r="B143" s="220"/>
      <c r="C143" s="221"/>
      <c r="D143" s="216" t="s">
        <v>143</v>
      </c>
      <c r="E143" s="222" t="s">
        <v>1</v>
      </c>
      <c r="F143" s="223" t="s">
        <v>164</v>
      </c>
      <c r="G143" s="221"/>
      <c r="H143" s="224">
        <v>15</v>
      </c>
      <c r="I143" s="225"/>
      <c r="J143" s="221"/>
      <c r="K143" s="221"/>
      <c r="L143" s="226"/>
      <c r="M143" s="227"/>
      <c r="N143" s="228"/>
      <c r="O143" s="228"/>
      <c r="P143" s="228"/>
      <c r="Q143" s="228"/>
      <c r="R143" s="228"/>
      <c r="S143" s="228"/>
      <c r="T143" s="229"/>
      <c r="AT143" s="230" t="s">
        <v>143</v>
      </c>
      <c r="AU143" s="230" t="s">
        <v>85</v>
      </c>
      <c r="AV143" s="13" t="s">
        <v>85</v>
      </c>
      <c r="AW143" s="13" t="s">
        <v>32</v>
      </c>
      <c r="AX143" s="13" t="s">
        <v>75</v>
      </c>
      <c r="AY143" s="230" t="s">
        <v>132</v>
      </c>
    </row>
    <row r="144" spans="2:51" s="13" customFormat="1" ht="11.25">
      <c r="B144" s="220"/>
      <c r="C144" s="221"/>
      <c r="D144" s="216" t="s">
        <v>143</v>
      </c>
      <c r="E144" s="222" t="s">
        <v>1</v>
      </c>
      <c r="F144" s="223" t="s">
        <v>165</v>
      </c>
      <c r="G144" s="221"/>
      <c r="H144" s="224">
        <v>52</v>
      </c>
      <c r="I144" s="225"/>
      <c r="J144" s="221"/>
      <c r="K144" s="221"/>
      <c r="L144" s="226"/>
      <c r="M144" s="227"/>
      <c r="N144" s="228"/>
      <c r="O144" s="228"/>
      <c r="P144" s="228"/>
      <c r="Q144" s="228"/>
      <c r="R144" s="228"/>
      <c r="S144" s="228"/>
      <c r="T144" s="229"/>
      <c r="AT144" s="230" t="s">
        <v>143</v>
      </c>
      <c r="AU144" s="230" t="s">
        <v>85</v>
      </c>
      <c r="AV144" s="13" t="s">
        <v>85</v>
      </c>
      <c r="AW144" s="13" t="s">
        <v>32</v>
      </c>
      <c r="AX144" s="13" t="s">
        <v>75</v>
      </c>
      <c r="AY144" s="230" t="s">
        <v>132</v>
      </c>
    </row>
    <row r="145" spans="2:51" s="13" customFormat="1" ht="11.25">
      <c r="B145" s="220"/>
      <c r="C145" s="221"/>
      <c r="D145" s="216" t="s">
        <v>143</v>
      </c>
      <c r="E145" s="222" t="s">
        <v>1</v>
      </c>
      <c r="F145" s="223" t="s">
        <v>166</v>
      </c>
      <c r="G145" s="221"/>
      <c r="H145" s="224">
        <v>24.1</v>
      </c>
      <c r="I145" s="225"/>
      <c r="J145" s="221"/>
      <c r="K145" s="221"/>
      <c r="L145" s="226"/>
      <c r="M145" s="227"/>
      <c r="N145" s="228"/>
      <c r="O145" s="228"/>
      <c r="P145" s="228"/>
      <c r="Q145" s="228"/>
      <c r="R145" s="228"/>
      <c r="S145" s="228"/>
      <c r="T145" s="229"/>
      <c r="AT145" s="230" t="s">
        <v>143</v>
      </c>
      <c r="AU145" s="230" t="s">
        <v>85</v>
      </c>
      <c r="AV145" s="13" t="s">
        <v>85</v>
      </c>
      <c r="AW145" s="13" t="s">
        <v>32</v>
      </c>
      <c r="AX145" s="13" t="s">
        <v>75</v>
      </c>
      <c r="AY145" s="230" t="s">
        <v>132</v>
      </c>
    </row>
    <row r="146" spans="2:51" s="13" customFormat="1" ht="11.25">
      <c r="B146" s="220"/>
      <c r="C146" s="221"/>
      <c r="D146" s="216" t="s">
        <v>143</v>
      </c>
      <c r="E146" s="222" t="s">
        <v>1</v>
      </c>
      <c r="F146" s="223" t="s">
        <v>167</v>
      </c>
      <c r="G146" s="221"/>
      <c r="H146" s="224">
        <v>19.6</v>
      </c>
      <c r="I146" s="225"/>
      <c r="J146" s="221"/>
      <c r="K146" s="221"/>
      <c r="L146" s="226"/>
      <c r="M146" s="227"/>
      <c r="N146" s="228"/>
      <c r="O146" s="228"/>
      <c r="P146" s="228"/>
      <c r="Q146" s="228"/>
      <c r="R146" s="228"/>
      <c r="S146" s="228"/>
      <c r="T146" s="229"/>
      <c r="AT146" s="230" t="s">
        <v>143</v>
      </c>
      <c r="AU146" s="230" t="s">
        <v>85</v>
      </c>
      <c r="AV146" s="13" t="s">
        <v>85</v>
      </c>
      <c r="AW146" s="13" t="s">
        <v>32</v>
      </c>
      <c r="AX146" s="13" t="s">
        <v>75</v>
      </c>
      <c r="AY146" s="230" t="s">
        <v>132</v>
      </c>
    </row>
    <row r="147" spans="2:51" s="13" customFormat="1" ht="11.25">
      <c r="B147" s="220"/>
      <c r="C147" s="221"/>
      <c r="D147" s="216" t="s">
        <v>143</v>
      </c>
      <c r="E147" s="222" t="s">
        <v>1</v>
      </c>
      <c r="F147" s="223" t="s">
        <v>168</v>
      </c>
      <c r="G147" s="221"/>
      <c r="H147" s="224">
        <v>77</v>
      </c>
      <c r="I147" s="225"/>
      <c r="J147" s="221"/>
      <c r="K147" s="221"/>
      <c r="L147" s="226"/>
      <c r="M147" s="227"/>
      <c r="N147" s="228"/>
      <c r="O147" s="228"/>
      <c r="P147" s="228"/>
      <c r="Q147" s="228"/>
      <c r="R147" s="228"/>
      <c r="S147" s="228"/>
      <c r="T147" s="229"/>
      <c r="AT147" s="230" t="s">
        <v>143</v>
      </c>
      <c r="AU147" s="230" t="s">
        <v>85</v>
      </c>
      <c r="AV147" s="13" t="s">
        <v>85</v>
      </c>
      <c r="AW147" s="13" t="s">
        <v>32</v>
      </c>
      <c r="AX147" s="13" t="s">
        <v>75</v>
      </c>
      <c r="AY147" s="230" t="s">
        <v>132</v>
      </c>
    </row>
    <row r="148" spans="2:51" s="14" customFormat="1" ht="11.25">
      <c r="B148" s="231"/>
      <c r="C148" s="232"/>
      <c r="D148" s="216" t="s">
        <v>143</v>
      </c>
      <c r="E148" s="233" t="s">
        <v>92</v>
      </c>
      <c r="F148" s="234" t="s">
        <v>169</v>
      </c>
      <c r="G148" s="232"/>
      <c r="H148" s="235">
        <v>954.9</v>
      </c>
      <c r="I148" s="236"/>
      <c r="J148" s="232"/>
      <c r="K148" s="232"/>
      <c r="L148" s="237"/>
      <c r="M148" s="238"/>
      <c r="N148" s="239"/>
      <c r="O148" s="239"/>
      <c r="P148" s="239"/>
      <c r="Q148" s="239"/>
      <c r="R148" s="239"/>
      <c r="S148" s="239"/>
      <c r="T148" s="240"/>
      <c r="AT148" s="241" t="s">
        <v>143</v>
      </c>
      <c r="AU148" s="241" t="s">
        <v>85</v>
      </c>
      <c r="AV148" s="14" t="s">
        <v>139</v>
      </c>
      <c r="AW148" s="14" t="s">
        <v>32</v>
      </c>
      <c r="AX148" s="14" t="s">
        <v>75</v>
      </c>
      <c r="AY148" s="241" t="s">
        <v>132</v>
      </c>
    </row>
    <row r="149" spans="2:51" s="13" customFormat="1" ht="11.25">
      <c r="B149" s="220"/>
      <c r="C149" s="221"/>
      <c r="D149" s="216" t="s">
        <v>143</v>
      </c>
      <c r="E149" s="222" t="s">
        <v>1</v>
      </c>
      <c r="F149" s="223" t="s">
        <v>170</v>
      </c>
      <c r="G149" s="221"/>
      <c r="H149" s="224">
        <v>668.43</v>
      </c>
      <c r="I149" s="225"/>
      <c r="J149" s="221"/>
      <c r="K149" s="221"/>
      <c r="L149" s="226"/>
      <c r="M149" s="227"/>
      <c r="N149" s="228"/>
      <c r="O149" s="228"/>
      <c r="P149" s="228"/>
      <c r="Q149" s="228"/>
      <c r="R149" s="228"/>
      <c r="S149" s="228"/>
      <c r="T149" s="229"/>
      <c r="AT149" s="230" t="s">
        <v>143</v>
      </c>
      <c r="AU149" s="230" t="s">
        <v>85</v>
      </c>
      <c r="AV149" s="13" t="s">
        <v>85</v>
      </c>
      <c r="AW149" s="13" t="s">
        <v>32</v>
      </c>
      <c r="AX149" s="13" t="s">
        <v>83</v>
      </c>
      <c r="AY149" s="230" t="s">
        <v>132</v>
      </c>
    </row>
    <row r="150" spans="1:65" s="2" customFormat="1" ht="16.5" customHeight="1">
      <c r="A150" s="33"/>
      <c r="B150" s="34"/>
      <c r="C150" s="203" t="s">
        <v>171</v>
      </c>
      <c r="D150" s="203" t="s">
        <v>134</v>
      </c>
      <c r="E150" s="204" t="s">
        <v>172</v>
      </c>
      <c r="F150" s="205" t="s">
        <v>173</v>
      </c>
      <c r="G150" s="206" t="s">
        <v>159</v>
      </c>
      <c r="H150" s="207">
        <v>286.47</v>
      </c>
      <c r="I150" s="208"/>
      <c r="J150" s="209">
        <f>ROUND(I150*H150,2)</f>
        <v>0</v>
      </c>
      <c r="K150" s="205" t="s">
        <v>138</v>
      </c>
      <c r="L150" s="38"/>
      <c r="M150" s="210" t="s">
        <v>1</v>
      </c>
      <c r="N150" s="211" t="s">
        <v>40</v>
      </c>
      <c r="O150" s="70"/>
      <c r="P150" s="212">
        <f>O150*H150</f>
        <v>0</v>
      </c>
      <c r="Q150" s="212">
        <v>0</v>
      </c>
      <c r="R150" s="212">
        <f>Q150*H150</f>
        <v>0</v>
      </c>
      <c r="S150" s="212">
        <v>0</v>
      </c>
      <c r="T150" s="213">
        <f>S150*H150</f>
        <v>0</v>
      </c>
      <c r="U150" s="33"/>
      <c r="V150" s="33"/>
      <c r="W150" s="33"/>
      <c r="X150" s="33"/>
      <c r="Y150" s="33"/>
      <c r="Z150" s="33"/>
      <c r="AA150" s="33"/>
      <c r="AB150" s="33"/>
      <c r="AC150" s="33"/>
      <c r="AD150" s="33"/>
      <c r="AE150" s="33"/>
      <c r="AR150" s="214" t="s">
        <v>139</v>
      </c>
      <c r="AT150" s="214" t="s">
        <v>134</v>
      </c>
      <c r="AU150" s="214" t="s">
        <v>85</v>
      </c>
      <c r="AY150" s="16" t="s">
        <v>132</v>
      </c>
      <c r="BE150" s="215">
        <f>IF(N150="základní",J150,0)</f>
        <v>0</v>
      </c>
      <c r="BF150" s="215">
        <f>IF(N150="snížená",J150,0)</f>
        <v>0</v>
      </c>
      <c r="BG150" s="215">
        <f>IF(N150="zákl. přenesená",J150,0)</f>
        <v>0</v>
      </c>
      <c r="BH150" s="215">
        <f>IF(N150="sníž. přenesená",J150,0)</f>
        <v>0</v>
      </c>
      <c r="BI150" s="215">
        <f>IF(N150="nulová",J150,0)</f>
        <v>0</v>
      </c>
      <c r="BJ150" s="16" t="s">
        <v>83</v>
      </c>
      <c r="BK150" s="215">
        <f>ROUND(I150*H150,2)</f>
        <v>0</v>
      </c>
      <c r="BL150" s="16" t="s">
        <v>139</v>
      </c>
      <c r="BM150" s="214" t="s">
        <v>174</v>
      </c>
    </row>
    <row r="151" spans="1:47" s="2" customFormat="1" ht="117">
      <c r="A151" s="33"/>
      <c r="B151" s="34"/>
      <c r="C151" s="35"/>
      <c r="D151" s="216" t="s">
        <v>141</v>
      </c>
      <c r="E151" s="35"/>
      <c r="F151" s="217" t="s">
        <v>161</v>
      </c>
      <c r="G151" s="35"/>
      <c r="H151" s="35"/>
      <c r="I151" s="115"/>
      <c r="J151" s="35"/>
      <c r="K151" s="35"/>
      <c r="L151" s="38"/>
      <c r="M151" s="218"/>
      <c r="N151" s="219"/>
      <c r="O151" s="70"/>
      <c r="P151" s="70"/>
      <c r="Q151" s="70"/>
      <c r="R151" s="70"/>
      <c r="S151" s="70"/>
      <c r="T151" s="71"/>
      <c r="U151" s="33"/>
      <c r="V151" s="33"/>
      <c r="W151" s="33"/>
      <c r="X151" s="33"/>
      <c r="Y151" s="33"/>
      <c r="Z151" s="33"/>
      <c r="AA151" s="33"/>
      <c r="AB151" s="33"/>
      <c r="AC151" s="33"/>
      <c r="AD151" s="33"/>
      <c r="AE151" s="33"/>
      <c r="AT151" s="16" t="s">
        <v>141</v>
      </c>
      <c r="AU151" s="16" t="s">
        <v>85</v>
      </c>
    </row>
    <row r="152" spans="2:51" s="13" customFormat="1" ht="11.25">
      <c r="B152" s="220"/>
      <c r="C152" s="221"/>
      <c r="D152" s="216" t="s">
        <v>143</v>
      </c>
      <c r="E152" s="222" t="s">
        <v>1</v>
      </c>
      <c r="F152" s="223" t="s">
        <v>175</v>
      </c>
      <c r="G152" s="221"/>
      <c r="H152" s="224">
        <v>286.47</v>
      </c>
      <c r="I152" s="225"/>
      <c r="J152" s="221"/>
      <c r="K152" s="221"/>
      <c r="L152" s="226"/>
      <c r="M152" s="227"/>
      <c r="N152" s="228"/>
      <c r="O152" s="228"/>
      <c r="P152" s="228"/>
      <c r="Q152" s="228"/>
      <c r="R152" s="228"/>
      <c r="S152" s="228"/>
      <c r="T152" s="229"/>
      <c r="AT152" s="230" t="s">
        <v>143</v>
      </c>
      <c r="AU152" s="230" t="s">
        <v>85</v>
      </c>
      <c r="AV152" s="13" t="s">
        <v>85</v>
      </c>
      <c r="AW152" s="13" t="s">
        <v>32</v>
      </c>
      <c r="AX152" s="13" t="s">
        <v>83</v>
      </c>
      <c r="AY152" s="230" t="s">
        <v>132</v>
      </c>
    </row>
    <row r="153" spans="1:65" s="2" customFormat="1" ht="16.5" customHeight="1">
      <c r="A153" s="33"/>
      <c r="B153" s="34"/>
      <c r="C153" s="203" t="s">
        <v>176</v>
      </c>
      <c r="D153" s="203" t="s">
        <v>134</v>
      </c>
      <c r="E153" s="204" t="s">
        <v>177</v>
      </c>
      <c r="F153" s="205" t="s">
        <v>178</v>
      </c>
      <c r="G153" s="206" t="s">
        <v>159</v>
      </c>
      <c r="H153" s="207">
        <v>43.54</v>
      </c>
      <c r="I153" s="208"/>
      <c r="J153" s="209">
        <f>ROUND(I153*H153,2)</f>
        <v>0</v>
      </c>
      <c r="K153" s="205" t="s">
        <v>138</v>
      </c>
      <c r="L153" s="38"/>
      <c r="M153" s="210" t="s">
        <v>1</v>
      </c>
      <c r="N153" s="211" t="s">
        <v>40</v>
      </c>
      <c r="O153" s="70"/>
      <c r="P153" s="212">
        <f>O153*H153</f>
        <v>0</v>
      </c>
      <c r="Q153" s="212">
        <v>0</v>
      </c>
      <c r="R153" s="212">
        <f>Q153*H153</f>
        <v>0</v>
      </c>
      <c r="S153" s="212">
        <v>0</v>
      </c>
      <c r="T153" s="213">
        <f>S153*H153</f>
        <v>0</v>
      </c>
      <c r="U153" s="33"/>
      <c r="V153" s="33"/>
      <c r="W153" s="33"/>
      <c r="X153" s="33"/>
      <c r="Y153" s="33"/>
      <c r="Z153" s="33"/>
      <c r="AA153" s="33"/>
      <c r="AB153" s="33"/>
      <c r="AC153" s="33"/>
      <c r="AD153" s="33"/>
      <c r="AE153" s="33"/>
      <c r="AR153" s="214" t="s">
        <v>139</v>
      </c>
      <c r="AT153" s="214" t="s">
        <v>134</v>
      </c>
      <c r="AU153" s="214" t="s">
        <v>85</v>
      </c>
      <c r="AY153" s="16" t="s">
        <v>132</v>
      </c>
      <c r="BE153" s="215">
        <f>IF(N153="základní",J153,0)</f>
        <v>0</v>
      </c>
      <c r="BF153" s="215">
        <f>IF(N153="snížená",J153,0)</f>
        <v>0</v>
      </c>
      <c r="BG153" s="215">
        <f>IF(N153="zákl. přenesená",J153,0)</f>
        <v>0</v>
      </c>
      <c r="BH153" s="215">
        <f>IF(N153="sníž. přenesená",J153,0)</f>
        <v>0</v>
      </c>
      <c r="BI153" s="215">
        <f>IF(N153="nulová",J153,0)</f>
        <v>0</v>
      </c>
      <c r="BJ153" s="16" t="s">
        <v>83</v>
      </c>
      <c r="BK153" s="215">
        <f>ROUND(I153*H153,2)</f>
        <v>0</v>
      </c>
      <c r="BL153" s="16" t="s">
        <v>139</v>
      </c>
      <c r="BM153" s="214" t="s">
        <v>179</v>
      </c>
    </row>
    <row r="154" spans="1:47" s="2" customFormat="1" ht="29.25">
      <c r="A154" s="33"/>
      <c r="B154" s="34"/>
      <c r="C154" s="35"/>
      <c r="D154" s="216" t="s">
        <v>141</v>
      </c>
      <c r="E154" s="35"/>
      <c r="F154" s="217" t="s">
        <v>180</v>
      </c>
      <c r="G154" s="35"/>
      <c r="H154" s="35"/>
      <c r="I154" s="115"/>
      <c r="J154" s="35"/>
      <c r="K154" s="35"/>
      <c r="L154" s="38"/>
      <c r="M154" s="218"/>
      <c r="N154" s="219"/>
      <c r="O154" s="70"/>
      <c r="P154" s="70"/>
      <c r="Q154" s="70"/>
      <c r="R154" s="70"/>
      <c r="S154" s="70"/>
      <c r="T154" s="71"/>
      <c r="U154" s="33"/>
      <c r="V154" s="33"/>
      <c r="W154" s="33"/>
      <c r="X154" s="33"/>
      <c r="Y154" s="33"/>
      <c r="Z154" s="33"/>
      <c r="AA154" s="33"/>
      <c r="AB154" s="33"/>
      <c r="AC154" s="33"/>
      <c r="AD154" s="33"/>
      <c r="AE154" s="33"/>
      <c r="AT154" s="16" t="s">
        <v>141</v>
      </c>
      <c r="AU154" s="16" t="s">
        <v>85</v>
      </c>
    </row>
    <row r="155" spans="2:51" s="13" customFormat="1" ht="11.25">
      <c r="B155" s="220"/>
      <c r="C155" s="221"/>
      <c r="D155" s="216" t="s">
        <v>143</v>
      </c>
      <c r="E155" s="222" t="s">
        <v>1</v>
      </c>
      <c r="F155" s="223" t="s">
        <v>181</v>
      </c>
      <c r="G155" s="221"/>
      <c r="H155" s="224">
        <v>0.9</v>
      </c>
      <c r="I155" s="225"/>
      <c r="J155" s="221"/>
      <c r="K155" s="221"/>
      <c r="L155" s="226"/>
      <c r="M155" s="227"/>
      <c r="N155" s="228"/>
      <c r="O155" s="228"/>
      <c r="P155" s="228"/>
      <c r="Q155" s="228"/>
      <c r="R155" s="228"/>
      <c r="S155" s="228"/>
      <c r="T155" s="229"/>
      <c r="AT155" s="230" t="s">
        <v>143</v>
      </c>
      <c r="AU155" s="230" t="s">
        <v>85</v>
      </c>
      <c r="AV155" s="13" t="s">
        <v>85</v>
      </c>
      <c r="AW155" s="13" t="s">
        <v>32</v>
      </c>
      <c r="AX155" s="13" t="s">
        <v>75</v>
      </c>
      <c r="AY155" s="230" t="s">
        <v>132</v>
      </c>
    </row>
    <row r="156" spans="2:51" s="13" customFormat="1" ht="11.25">
      <c r="B156" s="220"/>
      <c r="C156" s="221"/>
      <c r="D156" s="216" t="s">
        <v>143</v>
      </c>
      <c r="E156" s="222" t="s">
        <v>1</v>
      </c>
      <c r="F156" s="223" t="s">
        <v>182</v>
      </c>
      <c r="G156" s="221"/>
      <c r="H156" s="224">
        <v>39.6</v>
      </c>
      <c r="I156" s="225"/>
      <c r="J156" s="221"/>
      <c r="K156" s="221"/>
      <c r="L156" s="226"/>
      <c r="M156" s="227"/>
      <c r="N156" s="228"/>
      <c r="O156" s="228"/>
      <c r="P156" s="228"/>
      <c r="Q156" s="228"/>
      <c r="R156" s="228"/>
      <c r="S156" s="228"/>
      <c r="T156" s="229"/>
      <c r="AT156" s="230" t="s">
        <v>143</v>
      </c>
      <c r="AU156" s="230" t="s">
        <v>85</v>
      </c>
      <c r="AV156" s="13" t="s">
        <v>85</v>
      </c>
      <c r="AW156" s="13" t="s">
        <v>32</v>
      </c>
      <c r="AX156" s="13" t="s">
        <v>75</v>
      </c>
      <c r="AY156" s="230" t="s">
        <v>132</v>
      </c>
    </row>
    <row r="157" spans="2:51" s="13" customFormat="1" ht="11.25">
      <c r="B157" s="220"/>
      <c r="C157" s="221"/>
      <c r="D157" s="216" t="s">
        <v>143</v>
      </c>
      <c r="E157" s="222" t="s">
        <v>1</v>
      </c>
      <c r="F157" s="223" t="s">
        <v>183</v>
      </c>
      <c r="G157" s="221"/>
      <c r="H157" s="224">
        <v>12.2</v>
      </c>
      <c r="I157" s="225"/>
      <c r="J157" s="221"/>
      <c r="K157" s="221"/>
      <c r="L157" s="226"/>
      <c r="M157" s="227"/>
      <c r="N157" s="228"/>
      <c r="O157" s="228"/>
      <c r="P157" s="228"/>
      <c r="Q157" s="228"/>
      <c r="R157" s="228"/>
      <c r="S157" s="228"/>
      <c r="T157" s="229"/>
      <c r="AT157" s="230" t="s">
        <v>143</v>
      </c>
      <c r="AU157" s="230" t="s">
        <v>85</v>
      </c>
      <c r="AV157" s="13" t="s">
        <v>85</v>
      </c>
      <c r="AW157" s="13" t="s">
        <v>32</v>
      </c>
      <c r="AX157" s="13" t="s">
        <v>75</v>
      </c>
      <c r="AY157" s="230" t="s">
        <v>132</v>
      </c>
    </row>
    <row r="158" spans="2:51" s="13" customFormat="1" ht="11.25">
      <c r="B158" s="220"/>
      <c r="C158" s="221"/>
      <c r="D158" s="216" t="s">
        <v>143</v>
      </c>
      <c r="E158" s="222" t="s">
        <v>1</v>
      </c>
      <c r="F158" s="223" t="s">
        <v>184</v>
      </c>
      <c r="G158" s="221"/>
      <c r="H158" s="224">
        <v>9.5</v>
      </c>
      <c r="I158" s="225"/>
      <c r="J158" s="221"/>
      <c r="K158" s="221"/>
      <c r="L158" s="226"/>
      <c r="M158" s="227"/>
      <c r="N158" s="228"/>
      <c r="O158" s="228"/>
      <c r="P158" s="228"/>
      <c r="Q158" s="228"/>
      <c r="R158" s="228"/>
      <c r="S158" s="228"/>
      <c r="T158" s="229"/>
      <c r="AT158" s="230" t="s">
        <v>143</v>
      </c>
      <c r="AU158" s="230" t="s">
        <v>85</v>
      </c>
      <c r="AV158" s="13" t="s">
        <v>85</v>
      </c>
      <c r="AW158" s="13" t="s">
        <v>32</v>
      </c>
      <c r="AX158" s="13" t="s">
        <v>75</v>
      </c>
      <c r="AY158" s="230" t="s">
        <v>132</v>
      </c>
    </row>
    <row r="159" spans="2:51" s="14" customFormat="1" ht="11.25">
      <c r="B159" s="231"/>
      <c r="C159" s="232"/>
      <c r="D159" s="216" t="s">
        <v>143</v>
      </c>
      <c r="E159" s="233" t="s">
        <v>94</v>
      </c>
      <c r="F159" s="234" t="s">
        <v>169</v>
      </c>
      <c r="G159" s="232"/>
      <c r="H159" s="235">
        <v>62.2</v>
      </c>
      <c r="I159" s="236"/>
      <c r="J159" s="232"/>
      <c r="K159" s="232"/>
      <c r="L159" s="237"/>
      <c r="M159" s="238"/>
      <c r="N159" s="239"/>
      <c r="O159" s="239"/>
      <c r="P159" s="239"/>
      <c r="Q159" s="239"/>
      <c r="R159" s="239"/>
      <c r="S159" s="239"/>
      <c r="T159" s="240"/>
      <c r="AT159" s="241" t="s">
        <v>143</v>
      </c>
      <c r="AU159" s="241" t="s">
        <v>85</v>
      </c>
      <c r="AV159" s="14" t="s">
        <v>139</v>
      </c>
      <c r="AW159" s="14" t="s">
        <v>32</v>
      </c>
      <c r="AX159" s="14" t="s">
        <v>75</v>
      </c>
      <c r="AY159" s="241" t="s">
        <v>132</v>
      </c>
    </row>
    <row r="160" spans="2:51" s="13" customFormat="1" ht="11.25">
      <c r="B160" s="220"/>
      <c r="C160" s="221"/>
      <c r="D160" s="216" t="s">
        <v>143</v>
      </c>
      <c r="E160" s="222" t="s">
        <v>1</v>
      </c>
      <c r="F160" s="223" t="s">
        <v>185</v>
      </c>
      <c r="G160" s="221"/>
      <c r="H160" s="224">
        <v>43.54</v>
      </c>
      <c r="I160" s="225"/>
      <c r="J160" s="221"/>
      <c r="K160" s="221"/>
      <c r="L160" s="226"/>
      <c r="M160" s="227"/>
      <c r="N160" s="228"/>
      <c r="O160" s="228"/>
      <c r="P160" s="228"/>
      <c r="Q160" s="228"/>
      <c r="R160" s="228"/>
      <c r="S160" s="228"/>
      <c r="T160" s="229"/>
      <c r="AT160" s="230" t="s">
        <v>143</v>
      </c>
      <c r="AU160" s="230" t="s">
        <v>85</v>
      </c>
      <c r="AV160" s="13" t="s">
        <v>85</v>
      </c>
      <c r="AW160" s="13" t="s">
        <v>32</v>
      </c>
      <c r="AX160" s="13" t="s">
        <v>83</v>
      </c>
      <c r="AY160" s="230" t="s">
        <v>132</v>
      </c>
    </row>
    <row r="161" spans="1:65" s="2" customFormat="1" ht="16.5" customHeight="1">
      <c r="A161" s="33"/>
      <c r="B161" s="34"/>
      <c r="C161" s="203" t="s">
        <v>186</v>
      </c>
      <c r="D161" s="203" t="s">
        <v>134</v>
      </c>
      <c r="E161" s="204" t="s">
        <v>187</v>
      </c>
      <c r="F161" s="205" t="s">
        <v>188</v>
      </c>
      <c r="G161" s="206" t="s">
        <v>159</v>
      </c>
      <c r="H161" s="207">
        <v>18.66</v>
      </c>
      <c r="I161" s="208"/>
      <c r="J161" s="209">
        <f>ROUND(I161*H161,2)</f>
        <v>0</v>
      </c>
      <c r="K161" s="205" t="s">
        <v>138</v>
      </c>
      <c r="L161" s="38"/>
      <c r="M161" s="210" t="s">
        <v>1</v>
      </c>
      <c r="N161" s="211" t="s">
        <v>40</v>
      </c>
      <c r="O161" s="70"/>
      <c r="P161" s="212">
        <f>O161*H161</f>
        <v>0</v>
      </c>
      <c r="Q161" s="212">
        <v>0</v>
      </c>
      <c r="R161" s="212">
        <f>Q161*H161</f>
        <v>0</v>
      </c>
      <c r="S161" s="212">
        <v>0</v>
      </c>
      <c r="T161" s="213">
        <f>S161*H161</f>
        <v>0</v>
      </c>
      <c r="U161" s="33"/>
      <c r="V161" s="33"/>
      <c r="W161" s="33"/>
      <c r="X161" s="33"/>
      <c r="Y161" s="33"/>
      <c r="Z161" s="33"/>
      <c r="AA161" s="33"/>
      <c r="AB161" s="33"/>
      <c r="AC161" s="33"/>
      <c r="AD161" s="33"/>
      <c r="AE161" s="33"/>
      <c r="AR161" s="214" t="s">
        <v>139</v>
      </c>
      <c r="AT161" s="214" t="s">
        <v>134</v>
      </c>
      <c r="AU161" s="214" t="s">
        <v>85</v>
      </c>
      <c r="AY161" s="16" t="s">
        <v>132</v>
      </c>
      <c r="BE161" s="215">
        <f>IF(N161="základní",J161,0)</f>
        <v>0</v>
      </c>
      <c r="BF161" s="215">
        <f>IF(N161="snížená",J161,0)</f>
        <v>0</v>
      </c>
      <c r="BG161" s="215">
        <f>IF(N161="zákl. přenesená",J161,0)</f>
        <v>0</v>
      </c>
      <c r="BH161" s="215">
        <f>IF(N161="sníž. přenesená",J161,0)</f>
        <v>0</v>
      </c>
      <c r="BI161" s="215">
        <f>IF(N161="nulová",J161,0)</f>
        <v>0</v>
      </c>
      <c r="BJ161" s="16" t="s">
        <v>83</v>
      </c>
      <c r="BK161" s="215">
        <f>ROUND(I161*H161,2)</f>
        <v>0</v>
      </c>
      <c r="BL161" s="16" t="s">
        <v>139</v>
      </c>
      <c r="BM161" s="214" t="s">
        <v>189</v>
      </c>
    </row>
    <row r="162" spans="1:47" s="2" customFormat="1" ht="29.25">
      <c r="A162" s="33"/>
      <c r="B162" s="34"/>
      <c r="C162" s="35"/>
      <c r="D162" s="216" t="s">
        <v>141</v>
      </c>
      <c r="E162" s="35"/>
      <c r="F162" s="217" t="s">
        <v>180</v>
      </c>
      <c r="G162" s="35"/>
      <c r="H162" s="35"/>
      <c r="I162" s="115"/>
      <c r="J162" s="35"/>
      <c r="K162" s="35"/>
      <c r="L162" s="38"/>
      <c r="M162" s="218"/>
      <c r="N162" s="219"/>
      <c r="O162" s="70"/>
      <c r="P162" s="70"/>
      <c r="Q162" s="70"/>
      <c r="R162" s="70"/>
      <c r="S162" s="70"/>
      <c r="T162" s="71"/>
      <c r="U162" s="33"/>
      <c r="V162" s="33"/>
      <c r="W162" s="33"/>
      <c r="X162" s="33"/>
      <c r="Y162" s="33"/>
      <c r="Z162" s="33"/>
      <c r="AA162" s="33"/>
      <c r="AB162" s="33"/>
      <c r="AC162" s="33"/>
      <c r="AD162" s="33"/>
      <c r="AE162" s="33"/>
      <c r="AT162" s="16" t="s">
        <v>141</v>
      </c>
      <c r="AU162" s="16" t="s">
        <v>85</v>
      </c>
    </row>
    <row r="163" spans="2:51" s="13" customFormat="1" ht="11.25">
      <c r="B163" s="220"/>
      <c r="C163" s="221"/>
      <c r="D163" s="216" t="s">
        <v>143</v>
      </c>
      <c r="E163" s="222" t="s">
        <v>1</v>
      </c>
      <c r="F163" s="223" t="s">
        <v>190</v>
      </c>
      <c r="G163" s="221"/>
      <c r="H163" s="224">
        <v>18.66</v>
      </c>
      <c r="I163" s="225"/>
      <c r="J163" s="221"/>
      <c r="K163" s="221"/>
      <c r="L163" s="226"/>
      <c r="M163" s="227"/>
      <c r="N163" s="228"/>
      <c r="O163" s="228"/>
      <c r="P163" s="228"/>
      <c r="Q163" s="228"/>
      <c r="R163" s="228"/>
      <c r="S163" s="228"/>
      <c r="T163" s="229"/>
      <c r="AT163" s="230" t="s">
        <v>143</v>
      </c>
      <c r="AU163" s="230" t="s">
        <v>85</v>
      </c>
      <c r="AV163" s="13" t="s">
        <v>85</v>
      </c>
      <c r="AW163" s="13" t="s">
        <v>32</v>
      </c>
      <c r="AX163" s="13" t="s">
        <v>83</v>
      </c>
      <c r="AY163" s="230" t="s">
        <v>132</v>
      </c>
    </row>
    <row r="164" spans="1:65" s="2" customFormat="1" ht="16.5" customHeight="1">
      <c r="A164" s="33"/>
      <c r="B164" s="34"/>
      <c r="C164" s="203" t="s">
        <v>191</v>
      </c>
      <c r="D164" s="203" t="s">
        <v>134</v>
      </c>
      <c r="E164" s="204" t="s">
        <v>192</v>
      </c>
      <c r="F164" s="205" t="s">
        <v>193</v>
      </c>
      <c r="G164" s="206" t="s">
        <v>159</v>
      </c>
      <c r="H164" s="207">
        <v>964.1</v>
      </c>
      <c r="I164" s="208"/>
      <c r="J164" s="209">
        <f>ROUND(I164*H164,2)</f>
        <v>0</v>
      </c>
      <c r="K164" s="205" t="s">
        <v>138</v>
      </c>
      <c r="L164" s="38"/>
      <c r="M164" s="210" t="s">
        <v>1</v>
      </c>
      <c r="N164" s="211" t="s">
        <v>40</v>
      </c>
      <c r="O164" s="70"/>
      <c r="P164" s="212">
        <f>O164*H164</f>
        <v>0</v>
      </c>
      <c r="Q164" s="212">
        <v>0</v>
      </c>
      <c r="R164" s="212">
        <f>Q164*H164</f>
        <v>0</v>
      </c>
      <c r="S164" s="212">
        <v>0</v>
      </c>
      <c r="T164" s="213">
        <f>S164*H164</f>
        <v>0</v>
      </c>
      <c r="U164" s="33"/>
      <c r="V164" s="33"/>
      <c r="W164" s="33"/>
      <c r="X164" s="33"/>
      <c r="Y164" s="33"/>
      <c r="Z164" s="33"/>
      <c r="AA164" s="33"/>
      <c r="AB164" s="33"/>
      <c r="AC164" s="33"/>
      <c r="AD164" s="33"/>
      <c r="AE164" s="33"/>
      <c r="AR164" s="214" t="s">
        <v>139</v>
      </c>
      <c r="AT164" s="214" t="s">
        <v>134</v>
      </c>
      <c r="AU164" s="214" t="s">
        <v>85</v>
      </c>
      <c r="AY164" s="16" t="s">
        <v>132</v>
      </c>
      <c r="BE164" s="215">
        <f>IF(N164="základní",J164,0)</f>
        <v>0</v>
      </c>
      <c r="BF164" s="215">
        <f>IF(N164="snížená",J164,0)</f>
        <v>0</v>
      </c>
      <c r="BG164" s="215">
        <f>IF(N164="zákl. přenesená",J164,0)</f>
        <v>0</v>
      </c>
      <c r="BH164" s="215">
        <f>IF(N164="sníž. přenesená",J164,0)</f>
        <v>0</v>
      </c>
      <c r="BI164" s="215">
        <f>IF(N164="nulová",J164,0)</f>
        <v>0</v>
      </c>
      <c r="BJ164" s="16" t="s">
        <v>83</v>
      </c>
      <c r="BK164" s="215">
        <f>ROUND(I164*H164,2)</f>
        <v>0</v>
      </c>
      <c r="BL164" s="16" t="s">
        <v>139</v>
      </c>
      <c r="BM164" s="214" t="s">
        <v>194</v>
      </c>
    </row>
    <row r="165" spans="1:47" s="2" customFormat="1" ht="68.25">
      <c r="A165" s="33"/>
      <c r="B165" s="34"/>
      <c r="C165" s="35"/>
      <c r="D165" s="216" t="s">
        <v>141</v>
      </c>
      <c r="E165" s="35"/>
      <c r="F165" s="217" t="s">
        <v>195</v>
      </c>
      <c r="G165" s="35"/>
      <c r="H165" s="35"/>
      <c r="I165" s="115"/>
      <c r="J165" s="35"/>
      <c r="K165" s="35"/>
      <c r="L165" s="38"/>
      <c r="M165" s="218"/>
      <c r="N165" s="219"/>
      <c r="O165" s="70"/>
      <c r="P165" s="70"/>
      <c r="Q165" s="70"/>
      <c r="R165" s="70"/>
      <c r="S165" s="70"/>
      <c r="T165" s="71"/>
      <c r="U165" s="33"/>
      <c r="V165" s="33"/>
      <c r="W165" s="33"/>
      <c r="X165" s="33"/>
      <c r="Y165" s="33"/>
      <c r="Z165" s="33"/>
      <c r="AA165" s="33"/>
      <c r="AB165" s="33"/>
      <c r="AC165" s="33"/>
      <c r="AD165" s="33"/>
      <c r="AE165" s="33"/>
      <c r="AT165" s="16" t="s">
        <v>141</v>
      </c>
      <c r="AU165" s="16" t="s">
        <v>85</v>
      </c>
    </row>
    <row r="166" spans="2:51" s="13" customFormat="1" ht="11.25">
      <c r="B166" s="220"/>
      <c r="C166" s="221"/>
      <c r="D166" s="216" t="s">
        <v>143</v>
      </c>
      <c r="E166" s="222" t="s">
        <v>1</v>
      </c>
      <c r="F166" s="223" t="s">
        <v>196</v>
      </c>
      <c r="G166" s="221"/>
      <c r="H166" s="224">
        <v>964.1</v>
      </c>
      <c r="I166" s="225"/>
      <c r="J166" s="221"/>
      <c r="K166" s="221"/>
      <c r="L166" s="226"/>
      <c r="M166" s="227"/>
      <c r="N166" s="228"/>
      <c r="O166" s="228"/>
      <c r="P166" s="228"/>
      <c r="Q166" s="228"/>
      <c r="R166" s="228"/>
      <c r="S166" s="228"/>
      <c r="T166" s="229"/>
      <c r="AT166" s="230" t="s">
        <v>143</v>
      </c>
      <c r="AU166" s="230" t="s">
        <v>85</v>
      </c>
      <c r="AV166" s="13" t="s">
        <v>85</v>
      </c>
      <c r="AW166" s="13" t="s">
        <v>32</v>
      </c>
      <c r="AX166" s="13" t="s">
        <v>83</v>
      </c>
      <c r="AY166" s="230" t="s">
        <v>132</v>
      </c>
    </row>
    <row r="167" spans="1:65" s="2" customFormat="1" ht="16.5" customHeight="1">
      <c r="A167" s="33"/>
      <c r="B167" s="34"/>
      <c r="C167" s="203" t="s">
        <v>197</v>
      </c>
      <c r="D167" s="203" t="s">
        <v>134</v>
      </c>
      <c r="E167" s="204" t="s">
        <v>198</v>
      </c>
      <c r="F167" s="205" t="s">
        <v>199</v>
      </c>
      <c r="G167" s="206" t="s">
        <v>159</v>
      </c>
      <c r="H167" s="207">
        <v>53</v>
      </c>
      <c r="I167" s="208"/>
      <c r="J167" s="209">
        <f>ROUND(I167*H167,2)</f>
        <v>0</v>
      </c>
      <c r="K167" s="205" t="s">
        <v>138</v>
      </c>
      <c r="L167" s="38"/>
      <c r="M167" s="210" t="s">
        <v>1</v>
      </c>
      <c r="N167" s="211" t="s">
        <v>40</v>
      </c>
      <c r="O167" s="70"/>
      <c r="P167" s="212">
        <f>O167*H167</f>
        <v>0</v>
      </c>
      <c r="Q167" s="212">
        <v>0</v>
      </c>
      <c r="R167" s="212">
        <f>Q167*H167</f>
        <v>0</v>
      </c>
      <c r="S167" s="212">
        <v>0</v>
      </c>
      <c r="T167" s="213">
        <f>S167*H167</f>
        <v>0</v>
      </c>
      <c r="U167" s="33"/>
      <c r="V167" s="33"/>
      <c r="W167" s="33"/>
      <c r="X167" s="33"/>
      <c r="Y167" s="33"/>
      <c r="Z167" s="33"/>
      <c r="AA167" s="33"/>
      <c r="AB167" s="33"/>
      <c r="AC167" s="33"/>
      <c r="AD167" s="33"/>
      <c r="AE167" s="33"/>
      <c r="AR167" s="214" t="s">
        <v>139</v>
      </c>
      <c r="AT167" s="214" t="s">
        <v>134</v>
      </c>
      <c r="AU167" s="214" t="s">
        <v>85</v>
      </c>
      <c r="AY167" s="16" t="s">
        <v>132</v>
      </c>
      <c r="BE167" s="215">
        <f>IF(N167="základní",J167,0)</f>
        <v>0</v>
      </c>
      <c r="BF167" s="215">
        <f>IF(N167="snížená",J167,0)</f>
        <v>0</v>
      </c>
      <c r="BG167" s="215">
        <f>IF(N167="zákl. přenesená",J167,0)</f>
        <v>0</v>
      </c>
      <c r="BH167" s="215">
        <f>IF(N167="sníž. přenesená",J167,0)</f>
        <v>0</v>
      </c>
      <c r="BI167" s="215">
        <f>IF(N167="nulová",J167,0)</f>
        <v>0</v>
      </c>
      <c r="BJ167" s="16" t="s">
        <v>83</v>
      </c>
      <c r="BK167" s="215">
        <f>ROUND(I167*H167,2)</f>
        <v>0</v>
      </c>
      <c r="BL167" s="16" t="s">
        <v>139</v>
      </c>
      <c r="BM167" s="214" t="s">
        <v>200</v>
      </c>
    </row>
    <row r="168" spans="1:47" s="2" customFormat="1" ht="107.25">
      <c r="A168" s="33"/>
      <c r="B168" s="34"/>
      <c r="C168" s="35"/>
      <c r="D168" s="216" t="s">
        <v>141</v>
      </c>
      <c r="E168" s="35"/>
      <c r="F168" s="217" t="s">
        <v>201</v>
      </c>
      <c r="G168" s="35"/>
      <c r="H168" s="35"/>
      <c r="I168" s="115"/>
      <c r="J168" s="35"/>
      <c r="K168" s="35"/>
      <c r="L168" s="38"/>
      <c r="M168" s="218"/>
      <c r="N168" s="219"/>
      <c r="O168" s="70"/>
      <c r="P168" s="70"/>
      <c r="Q168" s="70"/>
      <c r="R168" s="70"/>
      <c r="S168" s="70"/>
      <c r="T168" s="71"/>
      <c r="U168" s="33"/>
      <c r="V168" s="33"/>
      <c r="W168" s="33"/>
      <c r="X168" s="33"/>
      <c r="Y168" s="33"/>
      <c r="Z168" s="33"/>
      <c r="AA168" s="33"/>
      <c r="AB168" s="33"/>
      <c r="AC168" s="33"/>
      <c r="AD168" s="33"/>
      <c r="AE168" s="33"/>
      <c r="AT168" s="16" t="s">
        <v>141</v>
      </c>
      <c r="AU168" s="16" t="s">
        <v>85</v>
      </c>
    </row>
    <row r="169" spans="2:51" s="13" customFormat="1" ht="11.25">
      <c r="B169" s="220"/>
      <c r="C169" s="221"/>
      <c r="D169" s="216" t="s">
        <v>143</v>
      </c>
      <c r="E169" s="222" t="s">
        <v>1</v>
      </c>
      <c r="F169" s="223" t="s">
        <v>202</v>
      </c>
      <c r="G169" s="221"/>
      <c r="H169" s="224">
        <v>12</v>
      </c>
      <c r="I169" s="225"/>
      <c r="J169" s="221"/>
      <c r="K169" s="221"/>
      <c r="L169" s="226"/>
      <c r="M169" s="227"/>
      <c r="N169" s="228"/>
      <c r="O169" s="228"/>
      <c r="P169" s="228"/>
      <c r="Q169" s="228"/>
      <c r="R169" s="228"/>
      <c r="S169" s="228"/>
      <c r="T169" s="229"/>
      <c r="AT169" s="230" t="s">
        <v>143</v>
      </c>
      <c r="AU169" s="230" t="s">
        <v>85</v>
      </c>
      <c r="AV169" s="13" t="s">
        <v>85</v>
      </c>
      <c r="AW169" s="13" t="s">
        <v>32</v>
      </c>
      <c r="AX169" s="13" t="s">
        <v>75</v>
      </c>
      <c r="AY169" s="230" t="s">
        <v>132</v>
      </c>
    </row>
    <row r="170" spans="2:51" s="13" customFormat="1" ht="11.25">
      <c r="B170" s="220"/>
      <c r="C170" s="221"/>
      <c r="D170" s="216" t="s">
        <v>143</v>
      </c>
      <c r="E170" s="222" t="s">
        <v>1</v>
      </c>
      <c r="F170" s="223" t="s">
        <v>203</v>
      </c>
      <c r="G170" s="221"/>
      <c r="H170" s="224">
        <v>21</v>
      </c>
      <c r="I170" s="225"/>
      <c r="J170" s="221"/>
      <c r="K170" s="221"/>
      <c r="L170" s="226"/>
      <c r="M170" s="227"/>
      <c r="N170" s="228"/>
      <c r="O170" s="228"/>
      <c r="P170" s="228"/>
      <c r="Q170" s="228"/>
      <c r="R170" s="228"/>
      <c r="S170" s="228"/>
      <c r="T170" s="229"/>
      <c r="AT170" s="230" t="s">
        <v>143</v>
      </c>
      <c r="AU170" s="230" t="s">
        <v>85</v>
      </c>
      <c r="AV170" s="13" t="s">
        <v>85</v>
      </c>
      <c r="AW170" s="13" t="s">
        <v>32</v>
      </c>
      <c r="AX170" s="13" t="s">
        <v>75</v>
      </c>
      <c r="AY170" s="230" t="s">
        <v>132</v>
      </c>
    </row>
    <row r="171" spans="2:51" s="13" customFormat="1" ht="11.25">
      <c r="B171" s="220"/>
      <c r="C171" s="221"/>
      <c r="D171" s="216" t="s">
        <v>143</v>
      </c>
      <c r="E171" s="222" t="s">
        <v>1</v>
      </c>
      <c r="F171" s="223" t="s">
        <v>204</v>
      </c>
      <c r="G171" s="221"/>
      <c r="H171" s="224">
        <v>2.5</v>
      </c>
      <c r="I171" s="225"/>
      <c r="J171" s="221"/>
      <c r="K171" s="221"/>
      <c r="L171" s="226"/>
      <c r="M171" s="227"/>
      <c r="N171" s="228"/>
      <c r="O171" s="228"/>
      <c r="P171" s="228"/>
      <c r="Q171" s="228"/>
      <c r="R171" s="228"/>
      <c r="S171" s="228"/>
      <c r="T171" s="229"/>
      <c r="AT171" s="230" t="s">
        <v>143</v>
      </c>
      <c r="AU171" s="230" t="s">
        <v>85</v>
      </c>
      <c r="AV171" s="13" t="s">
        <v>85</v>
      </c>
      <c r="AW171" s="13" t="s">
        <v>32</v>
      </c>
      <c r="AX171" s="13" t="s">
        <v>75</v>
      </c>
      <c r="AY171" s="230" t="s">
        <v>132</v>
      </c>
    </row>
    <row r="172" spans="2:51" s="13" customFormat="1" ht="11.25">
      <c r="B172" s="220"/>
      <c r="C172" s="221"/>
      <c r="D172" s="216" t="s">
        <v>143</v>
      </c>
      <c r="E172" s="222" t="s">
        <v>1</v>
      </c>
      <c r="F172" s="223" t="s">
        <v>205</v>
      </c>
      <c r="G172" s="221"/>
      <c r="H172" s="224">
        <v>2.5</v>
      </c>
      <c r="I172" s="225"/>
      <c r="J172" s="221"/>
      <c r="K172" s="221"/>
      <c r="L172" s="226"/>
      <c r="M172" s="227"/>
      <c r="N172" s="228"/>
      <c r="O172" s="228"/>
      <c r="P172" s="228"/>
      <c r="Q172" s="228"/>
      <c r="R172" s="228"/>
      <c r="S172" s="228"/>
      <c r="T172" s="229"/>
      <c r="AT172" s="230" t="s">
        <v>143</v>
      </c>
      <c r="AU172" s="230" t="s">
        <v>85</v>
      </c>
      <c r="AV172" s="13" t="s">
        <v>85</v>
      </c>
      <c r="AW172" s="13" t="s">
        <v>32</v>
      </c>
      <c r="AX172" s="13" t="s">
        <v>75</v>
      </c>
      <c r="AY172" s="230" t="s">
        <v>132</v>
      </c>
    </row>
    <row r="173" spans="2:51" s="13" customFormat="1" ht="11.25">
      <c r="B173" s="220"/>
      <c r="C173" s="221"/>
      <c r="D173" s="216" t="s">
        <v>143</v>
      </c>
      <c r="E173" s="222" t="s">
        <v>1</v>
      </c>
      <c r="F173" s="223" t="s">
        <v>206</v>
      </c>
      <c r="G173" s="221"/>
      <c r="H173" s="224">
        <v>15</v>
      </c>
      <c r="I173" s="225"/>
      <c r="J173" s="221"/>
      <c r="K173" s="221"/>
      <c r="L173" s="226"/>
      <c r="M173" s="227"/>
      <c r="N173" s="228"/>
      <c r="O173" s="228"/>
      <c r="P173" s="228"/>
      <c r="Q173" s="228"/>
      <c r="R173" s="228"/>
      <c r="S173" s="228"/>
      <c r="T173" s="229"/>
      <c r="AT173" s="230" t="s">
        <v>143</v>
      </c>
      <c r="AU173" s="230" t="s">
        <v>85</v>
      </c>
      <c r="AV173" s="13" t="s">
        <v>85</v>
      </c>
      <c r="AW173" s="13" t="s">
        <v>32</v>
      </c>
      <c r="AX173" s="13" t="s">
        <v>75</v>
      </c>
      <c r="AY173" s="230" t="s">
        <v>132</v>
      </c>
    </row>
    <row r="174" spans="2:51" s="14" customFormat="1" ht="11.25">
      <c r="B174" s="231"/>
      <c r="C174" s="232"/>
      <c r="D174" s="216" t="s">
        <v>143</v>
      </c>
      <c r="E174" s="233" t="s">
        <v>97</v>
      </c>
      <c r="F174" s="234" t="s">
        <v>169</v>
      </c>
      <c r="G174" s="232"/>
      <c r="H174" s="235">
        <v>53</v>
      </c>
      <c r="I174" s="236"/>
      <c r="J174" s="232"/>
      <c r="K174" s="232"/>
      <c r="L174" s="237"/>
      <c r="M174" s="238"/>
      <c r="N174" s="239"/>
      <c r="O174" s="239"/>
      <c r="P174" s="239"/>
      <c r="Q174" s="239"/>
      <c r="R174" s="239"/>
      <c r="S174" s="239"/>
      <c r="T174" s="240"/>
      <c r="AT174" s="241" t="s">
        <v>143</v>
      </c>
      <c r="AU174" s="241" t="s">
        <v>85</v>
      </c>
      <c r="AV174" s="14" t="s">
        <v>139</v>
      </c>
      <c r="AW174" s="14" t="s">
        <v>32</v>
      </c>
      <c r="AX174" s="14" t="s">
        <v>83</v>
      </c>
      <c r="AY174" s="241" t="s">
        <v>132</v>
      </c>
    </row>
    <row r="175" spans="1:65" s="2" customFormat="1" ht="16.5" customHeight="1">
      <c r="A175" s="33"/>
      <c r="B175" s="34"/>
      <c r="C175" s="203" t="s">
        <v>207</v>
      </c>
      <c r="D175" s="203" t="s">
        <v>134</v>
      </c>
      <c r="E175" s="204" t="s">
        <v>208</v>
      </c>
      <c r="F175" s="205" t="s">
        <v>209</v>
      </c>
      <c r="G175" s="206" t="s">
        <v>159</v>
      </c>
      <c r="H175" s="207">
        <v>17.7</v>
      </c>
      <c r="I175" s="208"/>
      <c r="J175" s="209">
        <f>ROUND(I175*H175,2)</f>
        <v>0</v>
      </c>
      <c r="K175" s="205" t="s">
        <v>138</v>
      </c>
      <c r="L175" s="38"/>
      <c r="M175" s="210" t="s">
        <v>1</v>
      </c>
      <c r="N175" s="211" t="s">
        <v>40</v>
      </c>
      <c r="O175" s="70"/>
      <c r="P175" s="212">
        <f>O175*H175</f>
        <v>0</v>
      </c>
      <c r="Q175" s="212">
        <v>0</v>
      </c>
      <c r="R175" s="212">
        <f>Q175*H175</f>
        <v>0</v>
      </c>
      <c r="S175" s="212">
        <v>0</v>
      </c>
      <c r="T175" s="213">
        <f>S175*H175</f>
        <v>0</v>
      </c>
      <c r="U175" s="33"/>
      <c r="V175" s="33"/>
      <c r="W175" s="33"/>
      <c r="X175" s="33"/>
      <c r="Y175" s="33"/>
      <c r="Z175" s="33"/>
      <c r="AA175" s="33"/>
      <c r="AB175" s="33"/>
      <c r="AC175" s="33"/>
      <c r="AD175" s="33"/>
      <c r="AE175" s="33"/>
      <c r="AR175" s="214" t="s">
        <v>139</v>
      </c>
      <c r="AT175" s="214" t="s">
        <v>134</v>
      </c>
      <c r="AU175" s="214" t="s">
        <v>85</v>
      </c>
      <c r="AY175" s="16" t="s">
        <v>132</v>
      </c>
      <c r="BE175" s="215">
        <f>IF(N175="základní",J175,0)</f>
        <v>0</v>
      </c>
      <c r="BF175" s="215">
        <f>IF(N175="snížená",J175,0)</f>
        <v>0</v>
      </c>
      <c r="BG175" s="215">
        <f>IF(N175="zákl. přenesená",J175,0)</f>
        <v>0</v>
      </c>
      <c r="BH175" s="215">
        <f>IF(N175="sníž. přenesená",J175,0)</f>
        <v>0</v>
      </c>
      <c r="BI175" s="215">
        <f>IF(N175="nulová",J175,0)</f>
        <v>0</v>
      </c>
      <c r="BJ175" s="16" t="s">
        <v>83</v>
      </c>
      <c r="BK175" s="215">
        <f>ROUND(I175*H175,2)</f>
        <v>0</v>
      </c>
      <c r="BL175" s="16" t="s">
        <v>139</v>
      </c>
      <c r="BM175" s="214" t="s">
        <v>210</v>
      </c>
    </row>
    <row r="176" spans="1:47" s="2" customFormat="1" ht="58.5">
      <c r="A176" s="33"/>
      <c r="B176" s="34"/>
      <c r="C176" s="35"/>
      <c r="D176" s="216" t="s">
        <v>141</v>
      </c>
      <c r="E176" s="35"/>
      <c r="F176" s="217" t="s">
        <v>211</v>
      </c>
      <c r="G176" s="35"/>
      <c r="H176" s="35"/>
      <c r="I176" s="115"/>
      <c r="J176" s="35"/>
      <c r="K176" s="35"/>
      <c r="L176" s="38"/>
      <c r="M176" s="218"/>
      <c r="N176" s="219"/>
      <c r="O176" s="70"/>
      <c r="P176" s="70"/>
      <c r="Q176" s="70"/>
      <c r="R176" s="70"/>
      <c r="S176" s="70"/>
      <c r="T176" s="71"/>
      <c r="U176" s="33"/>
      <c r="V176" s="33"/>
      <c r="W176" s="33"/>
      <c r="X176" s="33"/>
      <c r="Y176" s="33"/>
      <c r="Z176" s="33"/>
      <c r="AA176" s="33"/>
      <c r="AB176" s="33"/>
      <c r="AC176" s="33"/>
      <c r="AD176" s="33"/>
      <c r="AE176" s="33"/>
      <c r="AT176" s="16" t="s">
        <v>141</v>
      </c>
      <c r="AU176" s="16" t="s">
        <v>85</v>
      </c>
    </row>
    <row r="177" spans="2:51" s="13" customFormat="1" ht="11.25">
      <c r="B177" s="220"/>
      <c r="C177" s="221"/>
      <c r="D177" s="216" t="s">
        <v>143</v>
      </c>
      <c r="E177" s="222" t="s">
        <v>1</v>
      </c>
      <c r="F177" s="223" t="s">
        <v>212</v>
      </c>
      <c r="G177" s="221"/>
      <c r="H177" s="224">
        <v>12</v>
      </c>
      <c r="I177" s="225"/>
      <c r="J177" s="221"/>
      <c r="K177" s="221"/>
      <c r="L177" s="226"/>
      <c r="M177" s="227"/>
      <c r="N177" s="228"/>
      <c r="O177" s="228"/>
      <c r="P177" s="228"/>
      <c r="Q177" s="228"/>
      <c r="R177" s="228"/>
      <c r="S177" s="228"/>
      <c r="T177" s="229"/>
      <c r="AT177" s="230" t="s">
        <v>143</v>
      </c>
      <c r="AU177" s="230" t="s">
        <v>85</v>
      </c>
      <c r="AV177" s="13" t="s">
        <v>85</v>
      </c>
      <c r="AW177" s="13" t="s">
        <v>32</v>
      </c>
      <c r="AX177" s="13" t="s">
        <v>75</v>
      </c>
      <c r="AY177" s="230" t="s">
        <v>132</v>
      </c>
    </row>
    <row r="178" spans="2:51" s="13" customFormat="1" ht="11.25">
      <c r="B178" s="220"/>
      <c r="C178" s="221"/>
      <c r="D178" s="216" t="s">
        <v>143</v>
      </c>
      <c r="E178" s="222" t="s">
        <v>1</v>
      </c>
      <c r="F178" s="223" t="s">
        <v>213</v>
      </c>
      <c r="G178" s="221"/>
      <c r="H178" s="224">
        <v>3.2</v>
      </c>
      <c r="I178" s="225"/>
      <c r="J178" s="221"/>
      <c r="K178" s="221"/>
      <c r="L178" s="226"/>
      <c r="M178" s="227"/>
      <c r="N178" s="228"/>
      <c r="O178" s="228"/>
      <c r="P178" s="228"/>
      <c r="Q178" s="228"/>
      <c r="R178" s="228"/>
      <c r="S178" s="228"/>
      <c r="T178" s="229"/>
      <c r="AT178" s="230" t="s">
        <v>143</v>
      </c>
      <c r="AU178" s="230" t="s">
        <v>85</v>
      </c>
      <c r="AV178" s="13" t="s">
        <v>85</v>
      </c>
      <c r="AW178" s="13" t="s">
        <v>32</v>
      </c>
      <c r="AX178" s="13" t="s">
        <v>75</v>
      </c>
      <c r="AY178" s="230" t="s">
        <v>132</v>
      </c>
    </row>
    <row r="179" spans="2:51" s="13" customFormat="1" ht="11.25">
      <c r="B179" s="220"/>
      <c r="C179" s="221"/>
      <c r="D179" s="216" t="s">
        <v>143</v>
      </c>
      <c r="E179" s="222" t="s">
        <v>1</v>
      </c>
      <c r="F179" s="223" t="s">
        <v>205</v>
      </c>
      <c r="G179" s="221"/>
      <c r="H179" s="224">
        <v>2.5</v>
      </c>
      <c r="I179" s="225"/>
      <c r="J179" s="221"/>
      <c r="K179" s="221"/>
      <c r="L179" s="226"/>
      <c r="M179" s="227"/>
      <c r="N179" s="228"/>
      <c r="O179" s="228"/>
      <c r="P179" s="228"/>
      <c r="Q179" s="228"/>
      <c r="R179" s="228"/>
      <c r="S179" s="228"/>
      <c r="T179" s="229"/>
      <c r="AT179" s="230" t="s">
        <v>143</v>
      </c>
      <c r="AU179" s="230" t="s">
        <v>85</v>
      </c>
      <c r="AV179" s="13" t="s">
        <v>85</v>
      </c>
      <c r="AW179" s="13" t="s">
        <v>32</v>
      </c>
      <c r="AX179" s="13" t="s">
        <v>75</v>
      </c>
      <c r="AY179" s="230" t="s">
        <v>132</v>
      </c>
    </row>
    <row r="180" spans="2:51" s="14" customFormat="1" ht="11.25">
      <c r="B180" s="231"/>
      <c r="C180" s="232"/>
      <c r="D180" s="216" t="s">
        <v>143</v>
      </c>
      <c r="E180" s="233" t="s">
        <v>1</v>
      </c>
      <c r="F180" s="234" t="s">
        <v>169</v>
      </c>
      <c r="G180" s="232"/>
      <c r="H180" s="235">
        <v>17.7</v>
      </c>
      <c r="I180" s="236"/>
      <c r="J180" s="232"/>
      <c r="K180" s="232"/>
      <c r="L180" s="237"/>
      <c r="M180" s="238"/>
      <c r="N180" s="239"/>
      <c r="O180" s="239"/>
      <c r="P180" s="239"/>
      <c r="Q180" s="239"/>
      <c r="R180" s="239"/>
      <c r="S180" s="239"/>
      <c r="T180" s="240"/>
      <c r="AT180" s="241" t="s">
        <v>143</v>
      </c>
      <c r="AU180" s="241" t="s">
        <v>85</v>
      </c>
      <c r="AV180" s="14" t="s">
        <v>139</v>
      </c>
      <c r="AW180" s="14" t="s">
        <v>32</v>
      </c>
      <c r="AX180" s="14" t="s">
        <v>83</v>
      </c>
      <c r="AY180" s="241" t="s">
        <v>132</v>
      </c>
    </row>
    <row r="181" spans="1:65" s="2" customFormat="1" ht="16.5" customHeight="1">
      <c r="A181" s="33"/>
      <c r="B181" s="34"/>
      <c r="C181" s="242" t="s">
        <v>214</v>
      </c>
      <c r="D181" s="242" t="s">
        <v>215</v>
      </c>
      <c r="E181" s="243" t="s">
        <v>216</v>
      </c>
      <c r="F181" s="244" t="s">
        <v>217</v>
      </c>
      <c r="G181" s="245" t="s">
        <v>218</v>
      </c>
      <c r="H181" s="246">
        <v>31.86</v>
      </c>
      <c r="I181" s="247"/>
      <c r="J181" s="248">
        <f>ROUND(I181*H181,2)</f>
        <v>0</v>
      </c>
      <c r="K181" s="244" t="s">
        <v>138</v>
      </c>
      <c r="L181" s="249"/>
      <c r="M181" s="250" t="s">
        <v>1</v>
      </c>
      <c r="N181" s="251" t="s">
        <v>40</v>
      </c>
      <c r="O181" s="70"/>
      <c r="P181" s="212">
        <f>O181*H181</f>
        <v>0</v>
      </c>
      <c r="Q181" s="212">
        <v>1</v>
      </c>
      <c r="R181" s="212">
        <f>Q181*H181</f>
        <v>31.86</v>
      </c>
      <c r="S181" s="212">
        <v>0</v>
      </c>
      <c r="T181" s="213">
        <f>S181*H181</f>
        <v>0</v>
      </c>
      <c r="U181" s="33"/>
      <c r="V181" s="33"/>
      <c r="W181" s="33"/>
      <c r="X181" s="33"/>
      <c r="Y181" s="33"/>
      <c r="Z181" s="33"/>
      <c r="AA181" s="33"/>
      <c r="AB181" s="33"/>
      <c r="AC181" s="33"/>
      <c r="AD181" s="33"/>
      <c r="AE181" s="33"/>
      <c r="AR181" s="214" t="s">
        <v>186</v>
      </c>
      <c r="AT181" s="214" t="s">
        <v>215</v>
      </c>
      <c r="AU181" s="214" t="s">
        <v>85</v>
      </c>
      <c r="AY181" s="16" t="s">
        <v>132</v>
      </c>
      <c r="BE181" s="215">
        <f>IF(N181="základní",J181,0)</f>
        <v>0</v>
      </c>
      <c r="BF181" s="215">
        <f>IF(N181="snížená",J181,0)</f>
        <v>0</v>
      </c>
      <c r="BG181" s="215">
        <f>IF(N181="zákl. přenesená",J181,0)</f>
        <v>0</v>
      </c>
      <c r="BH181" s="215">
        <f>IF(N181="sníž. přenesená",J181,0)</f>
        <v>0</v>
      </c>
      <c r="BI181" s="215">
        <f>IF(N181="nulová",J181,0)</f>
        <v>0</v>
      </c>
      <c r="BJ181" s="16" t="s">
        <v>83</v>
      </c>
      <c r="BK181" s="215">
        <f>ROUND(I181*H181,2)</f>
        <v>0</v>
      </c>
      <c r="BL181" s="16" t="s">
        <v>139</v>
      </c>
      <c r="BM181" s="214" t="s">
        <v>219</v>
      </c>
    </row>
    <row r="182" spans="2:51" s="13" customFormat="1" ht="11.25">
      <c r="B182" s="220"/>
      <c r="C182" s="221"/>
      <c r="D182" s="216" t="s">
        <v>143</v>
      </c>
      <c r="E182" s="221"/>
      <c r="F182" s="223" t="s">
        <v>220</v>
      </c>
      <c r="G182" s="221"/>
      <c r="H182" s="224">
        <v>31.86</v>
      </c>
      <c r="I182" s="225"/>
      <c r="J182" s="221"/>
      <c r="K182" s="221"/>
      <c r="L182" s="226"/>
      <c r="M182" s="227"/>
      <c r="N182" s="228"/>
      <c r="O182" s="228"/>
      <c r="P182" s="228"/>
      <c r="Q182" s="228"/>
      <c r="R182" s="228"/>
      <c r="S182" s="228"/>
      <c r="T182" s="229"/>
      <c r="AT182" s="230" t="s">
        <v>143</v>
      </c>
      <c r="AU182" s="230" t="s">
        <v>85</v>
      </c>
      <c r="AV182" s="13" t="s">
        <v>85</v>
      </c>
      <c r="AW182" s="13" t="s">
        <v>4</v>
      </c>
      <c r="AX182" s="13" t="s">
        <v>83</v>
      </c>
      <c r="AY182" s="230" t="s">
        <v>132</v>
      </c>
    </row>
    <row r="183" spans="1:65" s="2" customFormat="1" ht="16.5" customHeight="1">
      <c r="A183" s="33"/>
      <c r="B183" s="34"/>
      <c r="C183" s="203" t="s">
        <v>221</v>
      </c>
      <c r="D183" s="203" t="s">
        <v>134</v>
      </c>
      <c r="E183" s="204" t="s">
        <v>222</v>
      </c>
      <c r="F183" s="205" t="s">
        <v>223</v>
      </c>
      <c r="G183" s="206" t="s">
        <v>224</v>
      </c>
      <c r="H183" s="207">
        <v>764.5</v>
      </c>
      <c r="I183" s="208"/>
      <c r="J183" s="209">
        <f>ROUND(I183*H183,2)</f>
        <v>0</v>
      </c>
      <c r="K183" s="205" t="s">
        <v>138</v>
      </c>
      <c r="L183" s="38"/>
      <c r="M183" s="210" t="s">
        <v>1</v>
      </c>
      <c r="N183" s="211" t="s">
        <v>40</v>
      </c>
      <c r="O183" s="70"/>
      <c r="P183" s="212">
        <f>O183*H183</f>
        <v>0</v>
      </c>
      <c r="Q183" s="212">
        <v>0</v>
      </c>
      <c r="R183" s="212">
        <f>Q183*H183</f>
        <v>0</v>
      </c>
      <c r="S183" s="212">
        <v>0</v>
      </c>
      <c r="T183" s="213">
        <f>S183*H183</f>
        <v>0</v>
      </c>
      <c r="U183" s="33"/>
      <c r="V183" s="33"/>
      <c r="W183" s="33"/>
      <c r="X183" s="33"/>
      <c r="Y183" s="33"/>
      <c r="Z183" s="33"/>
      <c r="AA183" s="33"/>
      <c r="AB183" s="33"/>
      <c r="AC183" s="33"/>
      <c r="AD183" s="33"/>
      <c r="AE183" s="33"/>
      <c r="AR183" s="214" t="s">
        <v>139</v>
      </c>
      <c r="AT183" s="214" t="s">
        <v>134</v>
      </c>
      <c r="AU183" s="214" t="s">
        <v>85</v>
      </c>
      <c r="AY183" s="16" t="s">
        <v>132</v>
      </c>
      <c r="BE183" s="215">
        <f>IF(N183="základní",J183,0)</f>
        <v>0</v>
      </c>
      <c r="BF183" s="215">
        <f>IF(N183="snížená",J183,0)</f>
        <v>0</v>
      </c>
      <c r="BG183" s="215">
        <f>IF(N183="zákl. přenesená",J183,0)</f>
        <v>0</v>
      </c>
      <c r="BH183" s="215">
        <f>IF(N183="sníž. přenesená",J183,0)</f>
        <v>0</v>
      </c>
      <c r="BI183" s="215">
        <f>IF(N183="nulová",J183,0)</f>
        <v>0</v>
      </c>
      <c r="BJ183" s="16" t="s">
        <v>83</v>
      </c>
      <c r="BK183" s="215">
        <f>ROUND(I183*H183,2)</f>
        <v>0</v>
      </c>
      <c r="BL183" s="16" t="s">
        <v>139</v>
      </c>
      <c r="BM183" s="214" t="s">
        <v>225</v>
      </c>
    </row>
    <row r="184" spans="1:47" s="2" customFormat="1" ht="48.75">
      <c r="A184" s="33"/>
      <c r="B184" s="34"/>
      <c r="C184" s="35"/>
      <c r="D184" s="216" t="s">
        <v>141</v>
      </c>
      <c r="E184" s="35"/>
      <c r="F184" s="217" t="s">
        <v>226</v>
      </c>
      <c r="G184" s="35"/>
      <c r="H184" s="35"/>
      <c r="I184" s="115"/>
      <c r="J184" s="35"/>
      <c r="K184" s="35"/>
      <c r="L184" s="38"/>
      <c r="M184" s="218"/>
      <c r="N184" s="219"/>
      <c r="O184" s="70"/>
      <c r="P184" s="70"/>
      <c r="Q184" s="70"/>
      <c r="R184" s="70"/>
      <c r="S184" s="70"/>
      <c r="T184" s="71"/>
      <c r="U184" s="33"/>
      <c r="V184" s="33"/>
      <c r="W184" s="33"/>
      <c r="X184" s="33"/>
      <c r="Y184" s="33"/>
      <c r="Z184" s="33"/>
      <c r="AA184" s="33"/>
      <c r="AB184" s="33"/>
      <c r="AC184" s="33"/>
      <c r="AD184" s="33"/>
      <c r="AE184" s="33"/>
      <c r="AT184" s="16" t="s">
        <v>141</v>
      </c>
      <c r="AU184" s="16" t="s">
        <v>85</v>
      </c>
    </row>
    <row r="185" spans="2:51" s="13" customFormat="1" ht="11.25">
      <c r="B185" s="220"/>
      <c r="C185" s="221"/>
      <c r="D185" s="216" t="s">
        <v>143</v>
      </c>
      <c r="E185" s="222" t="s">
        <v>1</v>
      </c>
      <c r="F185" s="223" t="s">
        <v>227</v>
      </c>
      <c r="G185" s="221"/>
      <c r="H185" s="224">
        <v>764.5</v>
      </c>
      <c r="I185" s="225"/>
      <c r="J185" s="221"/>
      <c r="K185" s="221"/>
      <c r="L185" s="226"/>
      <c r="M185" s="227"/>
      <c r="N185" s="228"/>
      <c r="O185" s="228"/>
      <c r="P185" s="228"/>
      <c r="Q185" s="228"/>
      <c r="R185" s="228"/>
      <c r="S185" s="228"/>
      <c r="T185" s="229"/>
      <c r="AT185" s="230" t="s">
        <v>143</v>
      </c>
      <c r="AU185" s="230" t="s">
        <v>85</v>
      </c>
      <c r="AV185" s="13" t="s">
        <v>85</v>
      </c>
      <c r="AW185" s="13" t="s">
        <v>32</v>
      </c>
      <c r="AX185" s="13" t="s">
        <v>83</v>
      </c>
      <c r="AY185" s="230" t="s">
        <v>132</v>
      </c>
    </row>
    <row r="186" spans="1:65" s="2" customFormat="1" ht="16.5" customHeight="1">
      <c r="A186" s="33"/>
      <c r="B186" s="34"/>
      <c r="C186" s="203" t="s">
        <v>228</v>
      </c>
      <c r="D186" s="203" t="s">
        <v>134</v>
      </c>
      <c r="E186" s="204" t="s">
        <v>229</v>
      </c>
      <c r="F186" s="205" t="s">
        <v>230</v>
      </c>
      <c r="G186" s="206" t="s">
        <v>224</v>
      </c>
      <c r="H186" s="207">
        <v>764.5</v>
      </c>
      <c r="I186" s="208"/>
      <c r="J186" s="209">
        <f>ROUND(I186*H186,2)</f>
        <v>0</v>
      </c>
      <c r="K186" s="205" t="s">
        <v>138</v>
      </c>
      <c r="L186" s="38"/>
      <c r="M186" s="210" t="s">
        <v>1</v>
      </c>
      <c r="N186" s="211" t="s">
        <v>40</v>
      </c>
      <c r="O186" s="70"/>
      <c r="P186" s="212">
        <f>O186*H186</f>
        <v>0</v>
      </c>
      <c r="Q186" s="212">
        <v>0</v>
      </c>
      <c r="R186" s="212">
        <f>Q186*H186</f>
        <v>0</v>
      </c>
      <c r="S186" s="212">
        <v>0</v>
      </c>
      <c r="T186" s="213">
        <f>S186*H186</f>
        <v>0</v>
      </c>
      <c r="U186" s="33"/>
      <c r="V186" s="33"/>
      <c r="W186" s="33"/>
      <c r="X186" s="33"/>
      <c r="Y186" s="33"/>
      <c r="Z186" s="33"/>
      <c r="AA186" s="33"/>
      <c r="AB186" s="33"/>
      <c r="AC186" s="33"/>
      <c r="AD186" s="33"/>
      <c r="AE186" s="33"/>
      <c r="AR186" s="214" t="s">
        <v>139</v>
      </c>
      <c r="AT186" s="214" t="s">
        <v>134</v>
      </c>
      <c r="AU186" s="214" t="s">
        <v>85</v>
      </c>
      <c r="AY186" s="16" t="s">
        <v>132</v>
      </c>
      <c r="BE186" s="215">
        <f>IF(N186="základní",J186,0)</f>
        <v>0</v>
      </c>
      <c r="BF186" s="215">
        <f>IF(N186="snížená",J186,0)</f>
        <v>0</v>
      </c>
      <c r="BG186" s="215">
        <f>IF(N186="zákl. přenesená",J186,0)</f>
        <v>0</v>
      </c>
      <c r="BH186" s="215">
        <f>IF(N186="sníž. přenesená",J186,0)</f>
        <v>0</v>
      </c>
      <c r="BI186" s="215">
        <f>IF(N186="nulová",J186,0)</f>
        <v>0</v>
      </c>
      <c r="BJ186" s="16" t="s">
        <v>83</v>
      </c>
      <c r="BK186" s="215">
        <f>ROUND(I186*H186,2)</f>
        <v>0</v>
      </c>
      <c r="BL186" s="16" t="s">
        <v>139</v>
      </c>
      <c r="BM186" s="214" t="s">
        <v>231</v>
      </c>
    </row>
    <row r="187" spans="1:47" s="2" customFormat="1" ht="48.75">
      <c r="A187" s="33"/>
      <c r="B187" s="34"/>
      <c r="C187" s="35"/>
      <c r="D187" s="216" t="s">
        <v>141</v>
      </c>
      <c r="E187" s="35"/>
      <c r="F187" s="217" t="s">
        <v>226</v>
      </c>
      <c r="G187" s="35"/>
      <c r="H187" s="35"/>
      <c r="I187" s="115"/>
      <c r="J187" s="35"/>
      <c r="K187" s="35"/>
      <c r="L187" s="38"/>
      <c r="M187" s="218"/>
      <c r="N187" s="219"/>
      <c r="O187" s="70"/>
      <c r="P187" s="70"/>
      <c r="Q187" s="70"/>
      <c r="R187" s="70"/>
      <c r="S187" s="70"/>
      <c r="T187" s="71"/>
      <c r="U187" s="33"/>
      <c r="V187" s="33"/>
      <c r="W187" s="33"/>
      <c r="X187" s="33"/>
      <c r="Y187" s="33"/>
      <c r="Z187" s="33"/>
      <c r="AA187" s="33"/>
      <c r="AB187" s="33"/>
      <c r="AC187" s="33"/>
      <c r="AD187" s="33"/>
      <c r="AE187" s="33"/>
      <c r="AT187" s="16" t="s">
        <v>141</v>
      </c>
      <c r="AU187" s="16" t="s">
        <v>85</v>
      </c>
    </row>
    <row r="188" spans="2:51" s="13" customFormat="1" ht="11.25">
      <c r="B188" s="220"/>
      <c r="C188" s="221"/>
      <c r="D188" s="216" t="s">
        <v>143</v>
      </c>
      <c r="E188" s="222" t="s">
        <v>1</v>
      </c>
      <c r="F188" s="223" t="s">
        <v>227</v>
      </c>
      <c r="G188" s="221"/>
      <c r="H188" s="224">
        <v>764.5</v>
      </c>
      <c r="I188" s="225"/>
      <c r="J188" s="221"/>
      <c r="K188" s="221"/>
      <c r="L188" s="226"/>
      <c r="M188" s="227"/>
      <c r="N188" s="228"/>
      <c r="O188" s="228"/>
      <c r="P188" s="228"/>
      <c r="Q188" s="228"/>
      <c r="R188" s="228"/>
      <c r="S188" s="228"/>
      <c r="T188" s="229"/>
      <c r="AT188" s="230" t="s">
        <v>143</v>
      </c>
      <c r="AU188" s="230" t="s">
        <v>85</v>
      </c>
      <c r="AV188" s="13" t="s">
        <v>85</v>
      </c>
      <c r="AW188" s="13" t="s">
        <v>32</v>
      </c>
      <c r="AX188" s="13" t="s">
        <v>83</v>
      </c>
      <c r="AY188" s="230" t="s">
        <v>132</v>
      </c>
    </row>
    <row r="189" spans="1:65" s="2" customFormat="1" ht="16.5" customHeight="1">
      <c r="A189" s="33"/>
      <c r="B189" s="34"/>
      <c r="C189" s="203" t="s">
        <v>8</v>
      </c>
      <c r="D189" s="203" t="s">
        <v>134</v>
      </c>
      <c r="E189" s="204" t="s">
        <v>232</v>
      </c>
      <c r="F189" s="205" t="s">
        <v>233</v>
      </c>
      <c r="G189" s="206" t="s">
        <v>224</v>
      </c>
      <c r="H189" s="207">
        <v>764.5</v>
      </c>
      <c r="I189" s="208"/>
      <c r="J189" s="209">
        <f>ROUND(I189*H189,2)</f>
        <v>0</v>
      </c>
      <c r="K189" s="205" t="s">
        <v>138</v>
      </c>
      <c r="L189" s="38"/>
      <c r="M189" s="210" t="s">
        <v>1</v>
      </c>
      <c r="N189" s="211" t="s">
        <v>40</v>
      </c>
      <c r="O189" s="70"/>
      <c r="P189" s="212">
        <f>O189*H189</f>
        <v>0</v>
      </c>
      <c r="Q189" s="212">
        <v>0</v>
      </c>
      <c r="R189" s="212">
        <f>Q189*H189</f>
        <v>0</v>
      </c>
      <c r="S189" s="212">
        <v>0</v>
      </c>
      <c r="T189" s="213">
        <f>S189*H189</f>
        <v>0</v>
      </c>
      <c r="U189" s="33"/>
      <c r="V189" s="33"/>
      <c r="W189" s="33"/>
      <c r="X189" s="33"/>
      <c r="Y189" s="33"/>
      <c r="Z189" s="33"/>
      <c r="AA189" s="33"/>
      <c r="AB189" s="33"/>
      <c r="AC189" s="33"/>
      <c r="AD189" s="33"/>
      <c r="AE189" s="33"/>
      <c r="AR189" s="214" t="s">
        <v>139</v>
      </c>
      <c r="AT189" s="214" t="s">
        <v>134</v>
      </c>
      <c r="AU189" s="214" t="s">
        <v>85</v>
      </c>
      <c r="AY189" s="16" t="s">
        <v>132</v>
      </c>
      <c r="BE189" s="215">
        <f>IF(N189="základní",J189,0)</f>
        <v>0</v>
      </c>
      <c r="BF189" s="215">
        <f>IF(N189="snížená",J189,0)</f>
        <v>0</v>
      </c>
      <c r="BG189" s="215">
        <f>IF(N189="zákl. přenesená",J189,0)</f>
        <v>0</v>
      </c>
      <c r="BH189" s="215">
        <f>IF(N189="sníž. přenesená",J189,0)</f>
        <v>0</v>
      </c>
      <c r="BI189" s="215">
        <f>IF(N189="nulová",J189,0)</f>
        <v>0</v>
      </c>
      <c r="BJ189" s="16" t="s">
        <v>83</v>
      </c>
      <c r="BK189" s="215">
        <f>ROUND(I189*H189,2)</f>
        <v>0</v>
      </c>
      <c r="BL189" s="16" t="s">
        <v>139</v>
      </c>
      <c r="BM189" s="214" t="s">
        <v>234</v>
      </c>
    </row>
    <row r="190" spans="1:47" s="2" customFormat="1" ht="68.25">
      <c r="A190" s="33"/>
      <c r="B190" s="34"/>
      <c r="C190" s="35"/>
      <c r="D190" s="216" t="s">
        <v>141</v>
      </c>
      <c r="E190" s="35"/>
      <c r="F190" s="217" t="s">
        <v>235</v>
      </c>
      <c r="G190" s="35"/>
      <c r="H190" s="35"/>
      <c r="I190" s="115"/>
      <c r="J190" s="35"/>
      <c r="K190" s="35"/>
      <c r="L190" s="38"/>
      <c r="M190" s="218"/>
      <c r="N190" s="219"/>
      <c r="O190" s="70"/>
      <c r="P190" s="70"/>
      <c r="Q190" s="70"/>
      <c r="R190" s="70"/>
      <c r="S190" s="70"/>
      <c r="T190" s="71"/>
      <c r="U190" s="33"/>
      <c r="V190" s="33"/>
      <c r="W190" s="33"/>
      <c r="X190" s="33"/>
      <c r="Y190" s="33"/>
      <c r="Z190" s="33"/>
      <c r="AA190" s="33"/>
      <c r="AB190" s="33"/>
      <c r="AC190" s="33"/>
      <c r="AD190" s="33"/>
      <c r="AE190" s="33"/>
      <c r="AT190" s="16" t="s">
        <v>141</v>
      </c>
      <c r="AU190" s="16" t="s">
        <v>85</v>
      </c>
    </row>
    <row r="191" spans="2:51" s="13" customFormat="1" ht="11.25">
      <c r="B191" s="220"/>
      <c r="C191" s="221"/>
      <c r="D191" s="216" t="s">
        <v>143</v>
      </c>
      <c r="E191" s="222" t="s">
        <v>1</v>
      </c>
      <c r="F191" s="223" t="s">
        <v>236</v>
      </c>
      <c r="G191" s="221"/>
      <c r="H191" s="224">
        <v>764.5</v>
      </c>
      <c r="I191" s="225"/>
      <c r="J191" s="221"/>
      <c r="K191" s="221"/>
      <c r="L191" s="226"/>
      <c r="M191" s="227"/>
      <c r="N191" s="228"/>
      <c r="O191" s="228"/>
      <c r="P191" s="228"/>
      <c r="Q191" s="228"/>
      <c r="R191" s="228"/>
      <c r="S191" s="228"/>
      <c r="T191" s="229"/>
      <c r="AT191" s="230" t="s">
        <v>143</v>
      </c>
      <c r="AU191" s="230" t="s">
        <v>85</v>
      </c>
      <c r="AV191" s="13" t="s">
        <v>85</v>
      </c>
      <c r="AW191" s="13" t="s">
        <v>32</v>
      </c>
      <c r="AX191" s="13" t="s">
        <v>83</v>
      </c>
      <c r="AY191" s="230" t="s">
        <v>132</v>
      </c>
    </row>
    <row r="192" spans="1:65" s="2" customFormat="1" ht="16.5" customHeight="1">
      <c r="A192" s="33"/>
      <c r="B192" s="34"/>
      <c r="C192" s="242" t="s">
        <v>237</v>
      </c>
      <c r="D192" s="242" t="s">
        <v>215</v>
      </c>
      <c r="E192" s="243" t="s">
        <v>238</v>
      </c>
      <c r="F192" s="244" t="s">
        <v>239</v>
      </c>
      <c r="G192" s="245" t="s">
        <v>240</v>
      </c>
      <c r="H192" s="246">
        <v>11.468</v>
      </c>
      <c r="I192" s="247"/>
      <c r="J192" s="248">
        <f>ROUND(I192*H192,2)</f>
        <v>0</v>
      </c>
      <c r="K192" s="244" t="s">
        <v>138</v>
      </c>
      <c r="L192" s="249"/>
      <c r="M192" s="250" t="s">
        <v>1</v>
      </c>
      <c r="N192" s="251" t="s">
        <v>40</v>
      </c>
      <c r="O192" s="70"/>
      <c r="P192" s="212">
        <f>O192*H192</f>
        <v>0</v>
      </c>
      <c r="Q192" s="212">
        <v>0.001</v>
      </c>
      <c r="R192" s="212">
        <f>Q192*H192</f>
        <v>0.011468</v>
      </c>
      <c r="S192" s="212">
        <v>0</v>
      </c>
      <c r="T192" s="213">
        <f>S192*H192</f>
        <v>0</v>
      </c>
      <c r="U192" s="33"/>
      <c r="V192" s="33"/>
      <c r="W192" s="33"/>
      <c r="X192" s="33"/>
      <c r="Y192" s="33"/>
      <c r="Z192" s="33"/>
      <c r="AA192" s="33"/>
      <c r="AB192" s="33"/>
      <c r="AC192" s="33"/>
      <c r="AD192" s="33"/>
      <c r="AE192" s="33"/>
      <c r="AR192" s="214" t="s">
        <v>186</v>
      </c>
      <c r="AT192" s="214" t="s">
        <v>215</v>
      </c>
      <c r="AU192" s="214" t="s">
        <v>85</v>
      </c>
      <c r="AY192" s="16" t="s">
        <v>132</v>
      </c>
      <c r="BE192" s="215">
        <f>IF(N192="základní",J192,0)</f>
        <v>0</v>
      </c>
      <c r="BF192" s="215">
        <f>IF(N192="snížená",J192,0)</f>
        <v>0</v>
      </c>
      <c r="BG192" s="215">
        <f>IF(N192="zákl. přenesená",J192,0)</f>
        <v>0</v>
      </c>
      <c r="BH192" s="215">
        <f>IF(N192="sníž. přenesená",J192,0)</f>
        <v>0</v>
      </c>
      <c r="BI192" s="215">
        <f>IF(N192="nulová",J192,0)</f>
        <v>0</v>
      </c>
      <c r="BJ192" s="16" t="s">
        <v>83</v>
      </c>
      <c r="BK192" s="215">
        <f>ROUND(I192*H192,2)</f>
        <v>0</v>
      </c>
      <c r="BL192" s="16" t="s">
        <v>139</v>
      </c>
      <c r="BM192" s="214" t="s">
        <v>241</v>
      </c>
    </row>
    <row r="193" spans="2:51" s="13" customFormat="1" ht="11.25">
      <c r="B193" s="220"/>
      <c r="C193" s="221"/>
      <c r="D193" s="216" t="s">
        <v>143</v>
      </c>
      <c r="E193" s="221"/>
      <c r="F193" s="223" t="s">
        <v>242</v>
      </c>
      <c r="G193" s="221"/>
      <c r="H193" s="224">
        <v>11.468</v>
      </c>
      <c r="I193" s="225"/>
      <c r="J193" s="221"/>
      <c r="K193" s="221"/>
      <c r="L193" s="226"/>
      <c r="M193" s="227"/>
      <c r="N193" s="228"/>
      <c r="O193" s="228"/>
      <c r="P193" s="228"/>
      <c r="Q193" s="228"/>
      <c r="R193" s="228"/>
      <c r="S193" s="228"/>
      <c r="T193" s="229"/>
      <c r="AT193" s="230" t="s">
        <v>143</v>
      </c>
      <c r="AU193" s="230" t="s">
        <v>85</v>
      </c>
      <c r="AV193" s="13" t="s">
        <v>85</v>
      </c>
      <c r="AW193" s="13" t="s">
        <v>4</v>
      </c>
      <c r="AX193" s="13" t="s">
        <v>83</v>
      </c>
      <c r="AY193" s="230" t="s">
        <v>132</v>
      </c>
    </row>
    <row r="194" spans="1:65" s="2" customFormat="1" ht="16.5" customHeight="1">
      <c r="A194" s="33"/>
      <c r="B194" s="34"/>
      <c r="C194" s="203" t="s">
        <v>144</v>
      </c>
      <c r="D194" s="203" t="s">
        <v>134</v>
      </c>
      <c r="E194" s="204" t="s">
        <v>243</v>
      </c>
      <c r="F194" s="205" t="s">
        <v>244</v>
      </c>
      <c r="G194" s="206" t="s">
        <v>224</v>
      </c>
      <c r="H194" s="207">
        <v>764.5</v>
      </c>
      <c r="I194" s="208"/>
      <c r="J194" s="209">
        <f>ROUND(I194*H194,2)</f>
        <v>0</v>
      </c>
      <c r="K194" s="205" t="s">
        <v>138</v>
      </c>
      <c r="L194" s="38"/>
      <c r="M194" s="210" t="s">
        <v>1</v>
      </c>
      <c r="N194" s="211" t="s">
        <v>40</v>
      </c>
      <c r="O194" s="70"/>
      <c r="P194" s="212">
        <f>O194*H194</f>
        <v>0</v>
      </c>
      <c r="Q194" s="212">
        <v>0</v>
      </c>
      <c r="R194" s="212">
        <f>Q194*H194</f>
        <v>0</v>
      </c>
      <c r="S194" s="212">
        <v>0</v>
      </c>
      <c r="T194" s="213">
        <f>S194*H194</f>
        <v>0</v>
      </c>
      <c r="U194" s="33"/>
      <c r="V194" s="33"/>
      <c r="W194" s="33"/>
      <c r="X194" s="33"/>
      <c r="Y194" s="33"/>
      <c r="Z194" s="33"/>
      <c r="AA194" s="33"/>
      <c r="AB194" s="33"/>
      <c r="AC194" s="33"/>
      <c r="AD194" s="33"/>
      <c r="AE194" s="33"/>
      <c r="AR194" s="214" t="s">
        <v>139</v>
      </c>
      <c r="AT194" s="214" t="s">
        <v>134</v>
      </c>
      <c r="AU194" s="214" t="s">
        <v>85</v>
      </c>
      <c r="AY194" s="16" t="s">
        <v>132</v>
      </c>
      <c r="BE194" s="215">
        <f>IF(N194="základní",J194,0)</f>
        <v>0</v>
      </c>
      <c r="BF194" s="215">
        <f>IF(N194="snížená",J194,0)</f>
        <v>0</v>
      </c>
      <c r="BG194" s="215">
        <f>IF(N194="zákl. přenesená",J194,0)</f>
        <v>0</v>
      </c>
      <c r="BH194" s="215">
        <f>IF(N194="sníž. přenesená",J194,0)</f>
        <v>0</v>
      </c>
      <c r="BI194" s="215">
        <f>IF(N194="nulová",J194,0)</f>
        <v>0</v>
      </c>
      <c r="BJ194" s="16" t="s">
        <v>83</v>
      </c>
      <c r="BK194" s="215">
        <f>ROUND(I194*H194,2)</f>
        <v>0</v>
      </c>
      <c r="BL194" s="16" t="s">
        <v>139</v>
      </c>
      <c r="BM194" s="214" t="s">
        <v>245</v>
      </c>
    </row>
    <row r="195" spans="1:47" s="2" customFormat="1" ht="68.25">
      <c r="A195" s="33"/>
      <c r="B195" s="34"/>
      <c r="C195" s="35"/>
      <c r="D195" s="216" t="s">
        <v>141</v>
      </c>
      <c r="E195" s="35"/>
      <c r="F195" s="217" t="s">
        <v>235</v>
      </c>
      <c r="G195" s="35"/>
      <c r="H195" s="35"/>
      <c r="I195" s="115"/>
      <c r="J195" s="35"/>
      <c r="K195" s="35"/>
      <c r="L195" s="38"/>
      <c r="M195" s="218"/>
      <c r="N195" s="219"/>
      <c r="O195" s="70"/>
      <c r="P195" s="70"/>
      <c r="Q195" s="70"/>
      <c r="R195" s="70"/>
      <c r="S195" s="70"/>
      <c r="T195" s="71"/>
      <c r="U195" s="33"/>
      <c r="V195" s="33"/>
      <c r="W195" s="33"/>
      <c r="X195" s="33"/>
      <c r="Y195" s="33"/>
      <c r="Z195" s="33"/>
      <c r="AA195" s="33"/>
      <c r="AB195" s="33"/>
      <c r="AC195" s="33"/>
      <c r="AD195" s="33"/>
      <c r="AE195" s="33"/>
      <c r="AT195" s="16" t="s">
        <v>141</v>
      </c>
      <c r="AU195" s="16" t="s">
        <v>85</v>
      </c>
    </row>
    <row r="196" spans="2:51" s="13" customFormat="1" ht="11.25">
      <c r="B196" s="220"/>
      <c r="C196" s="221"/>
      <c r="D196" s="216" t="s">
        <v>143</v>
      </c>
      <c r="E196" s="222" t="s">
        <v>1</v>
      </c>
      <c r="F196" s="223" t="s">
        <v>236</v>
      </c>
      <c r="G196" s="221"/>
      <c r="H196" s="224">
        <v>764.5</v>
      </c>
      <c r="I196" s="225"/>
      <c r="J196" s="221"/>
      <c r="K196" s="221"/>
      <c r="L196" s="226"/>
      <c r="M196" s="227"/>
      <c r="N196" s="228"/>
      <c r="O196" s="228"/>
      <c r="P196" s="228"/>
      <c r="Q196" s="228"/>
      <c r="R196" s="228"/>
      <c r="S196" s="228"/>
      <c r="T196" s="229"/>
      <c r="AT196" s="230" t="s">
        <v>143</v>
      </c>
      <c r="AU196" s="230" t="s">
        <v>85</v>
      </c>
      <c r="AV196" s="13" t="s">
        <v>85</v>
      </c>
      <c r="AW196" s="13" t="s">
        <v>32</v>
      </c>
      <c r="AX196" s="13" t="s">
        <v>83</v>
      </c>
      <c r="AY196" s="230" t="s">
        <v>132</v>
      </c>
    </row>
    <row r="197" spans="1:65" s="2" customFormat="1" ht="16.5" customHeight="1">
      <c r="A197" s="33"/>
      <c r="B197" s="34"/>
      <c r="C197" s="242" t="s">
        <v>246</v>
      </c>
      <c r="D197" s="242" t="s">
        <v>215</v>
      </c>
      <c r="E197" s="243" t="s">
        <v>247</v>
      </c>
      <c r="F197" s="244" t="s">
        <v>248</v>
      </c>
      <c r="G197" s="245" t="s">
        <v>240</v>
      </c>
      <c r="H197" s="246">
        <v>11.468</v>
      </c>
      <c r="I197" s="247"/>
      <c r="J197" s="248">
        <f>ROUND(I197*H197,2)</f>
        <v>0</v>
      </c>
      <c r="K197" s="244" t="s">
        <v>138</v>
      </c>
      <c r="L197" s="249"/>
      <c r="M197" s="250" t="s">
        <v>1</v>
      </c>
      <c r="N197" s="251" t="s">
        <v>40</v>
      </c>
      <c r="O197" s="70"/>
      <c r="P197" s="212">
        <f>O197*H197</f>
        <v>0</v>
      </c>
      <c r="Q197" s="212">
        <v>0.001</v>
      </c>
      <c r="R197" s="212">
        <f>Q197*H197</f>
        <v>0.011468</v>
      </c>
      <c r="S197" s="212">
        <v>0</v>
      </c>
      <c r="T197" s="213">
        <f>S197*H197</f>
        <v>0</v>
      </c>
      <c r="U197" s="33"/>
      <c r="V197" s="33"/>
      <c r="W197" s="33"/>
      <c r="X197" s="33"/>
      <c r="Y197" s="33"/>
      <c r="Z197" s="33"/>
      <c r="AA197" s="33"/>
      <c r="AB197" s="33"/>
      <c r="AC197" s="33"/>
      <c r="AD197" s="33"/>
      <c r="AE197" s="33"/>
      <c r="AR197" s="214" t="s">
        <v>186</v>
      </c>
      <c r="AT197" s="214" t="s">
        <v>215</v>
      </c>
      <c r="AU197" s="214" t="s">
        <v>85</v>
      </c>
      <c r="AY197" s="16" t="s">
        <v>132</v>
      </c>
      <c r="BE197" s="215">
        <f>IF(N197="základní",J197,0)</f>
        <v>0</v>
      </c>
      <c r="BF197" s="215">
        <f>IF(N197="snížená",J197,0)</f>
        <v>0</v>
      </c>
      <c r="BG197" s="215">
        <f>IF(N197="zákl. přenesená",J197,0)</f>
        <v>0</v>
      </c>
      <c r="BH197" s="215">
        <f>IF(N197="sníž. přenesená",J197,0)</f>
        <v>0</v>
      </c>
      <c r="BI197" s="215">
        <f>IF(N197="nulová",J197,0)</f>
        <v>0</v>
      </c>
      <c r="BJ197" s="16" t="s">
        <v>83</v>
      </c>
      <c r="BK197" s="215">
        <f>ROUND(I197*H197,2)</f>
        <v>0</v>
      </c>
      <c r="BL197" s="16" t="s">
        <v>139</v>
      </c>
      <c r="BM197" s="214" t="s">
        <v>249</v>
      </c>
    </row>
    <row r="198" spans="2:51" s="13" customFormat="1" ht="11.25">
      <c r="B198" s="220"/>
      <c r="C198" s="221"/>
      <c r="D198" s="216" t="s">
        <v>143</v>
      </c>
      <c r="E198" s="221"/>
      <c r="F198" s="223" t="s">
        <v>242</v>
      </c>
      <c r="G198" s="221"/>
      <c r="H198" s="224">
        <v>11.468</v>
      </c>
      <c r="I198" s="225"/>
      <c r="J198" s="221"/>
      <c r="K198" s="221"/>
      <c r="L198" s="226"/>
      <c r="M198" s="227"/>
      <c r="N198" s="228"/>
      <c r="O198" s="228"/>
      <c r="P198" s="228"/>
      <c r="Q198" s="228"/>
      <c r="R198" s="228"/>
      <c r="S198" s="228"/>
      <c r="T198" s="229"/>
      <c r="AT198" s="230" t="s">
        <v>143</v>
      </c>
      <c r="AU198" s="230" t="s">
        <v>85</v>
      </c>
      <c r="AV198" s="13" t="s">
        <v>85</v>
      </c>
      <c r="AW198" s="13" t="s">
        <v>4</v>
      </c>
      <c r="AX198" s="13" t="s">
        <v>83</v>
      </c>
      <c r="AY198" s="230" t="s">
        <v>132</v>
      </c>
    </row>
    <row r="199" spans="1:65" s="2" customFormat="1" ht="16.5" customHeight="1">
      <c r="A199" s="33"/>
      <c r="B199" s="34"/>
      <c r="C199" s="203" t="s">
        <v>250</v>
      </c>
      <c r="D199" s="203" t="s">
        <v>134</v>
      </c>
      <c r="E199" s="204" t="s">
        <v>251</v>
      </c>
      <c r="F199" s="205" t="s">
        <v>252</v>
      </c>
      <c r="G199" s="206" t="s">
        <v>137</v>
      </c>
      <c r="H199" s="207">
        <v>18</v>
      </c>
      <c r="I199" s="208"/>
      <c r="J199" s="209">
        <f>ROUND(I199*H199,2)</f>
        <v>0</v>
      </c>
      <c r="K199" s="205" t="s">
        <v>138</v>
      </c>
      <c r="L199" s="38"/>
      <c r="M199" s="210" t="s">
        <v>1</v>
      </c>
      <c r="N199" s="211" t="s">
        <v>40</v>
      </c>
      <c r="O199" s="70"/>
      <c r="P199" s="212">
        <f>O199*H199</f>
        <v>0</v>
      </c>
      <c r="Q199" s="212">
        <v>0</v>
      </c>
      <c r="R199" s="212">
        <f>Q199*H199</f>
        <v>0</v>
      </c>
      <c r="S199" s="212">
        <v>0</v>
      </c>
      <c r="T199" s="213">
        <f>S199*H199</f>
        <v>0</v>
      </c>
      <c r="U199" s="33"/>
      <c r="V199" s="33"/>
      <c r="W199" s="33"/>
      <c r="X199" s="33"/>
      <c r="Y199" s="33"/>
      <c r="Z199" s="33"/>
      <c r="AA199" s="33"/>
      <c r="AB199" s="33"/>
      <c r="AC199" s="33"/>
      <c r="AD199" s="33"/>
      <c r="AE199" s="33"/>
      <c r="AR199" s="214" t="s">
        <v>139</v>
      </c>
      <c r="AT199" s="214" t="s">
        <v>134</v>
      </c>
      <c r="AU199" s="214" t="s">
        <v>85</v>
      </c>
      <c r="AY199" s="16" t="s">
        <v>132</v>
      </c>
      <c r="BE199" s="215">
        <f>IF(N199="základní",J199,0)</f>
        <v>0</v>
      </c>
      <c r="BF199" s="215">
        <f>IF(N199="snížená",J199,0)</f>
        <v>0</v>
      </c>
      <c r="BG199" s="215">
        <f>IF(N199="zákl. přenesená",J199,0)</f>
        <v>0</v>
      </c>
      <c r="BH199" s="215">
        <f>IF(N199="sníž. přenesená",J199,0)</f>
        <v>0</v>
      </c>
      <c r="BI199" s="215">
        <f>IF(N199="nulová",J199,0)</f>
        <v>0</v>
      </c>
      <c r="BJ199" s="16" t="s">
        <v>83</v>
      </c>
      <c r="BK199" s="215">
        <f>ROUND(I199*H199,2)</f>
        <v>0</v>
      </c>
      <c r="BL199" s="16" t="s">
        <v>139</v>
      </c>
      <c r="BM199" s="214" t="s">
        <v>253</v>
      </c>
    </row>
    <row r="200" spans="1:47" s="2" customFormat="1" ht="48.75">
      <c r="A200" s="33"/>
      <c r="B200" s="34"/>
      <c r="C200" s="35"/>
      <c r="D200" s="216" t="s">
        <v>141</v>
      </c>
      <c r="E200" s="35"/>
      <c r="F200" s="217" t="s">
        <v>254</v>
      </c>
      <c r="G200" s="35"/>
      <c r="H200" s="35"/>
      <c r="I200" s="115"/>
      <c r="J200" s="35"/>
      <c r="K200" s="35"/>
      <c r="L200" s="38"/>
      <c r="M200" s="218"/>
      <c r="N200" s="219"/>
      <c r="O200" s="70"/>
      <c r="P200" s="70"/>
      <c r="Q200" s="70"/>
      <c r="R200" s="70"/>
      <c r="S200" s="70"/>
      <c r="T200" s="71"/>
      <c r="U200" s="33"/>
      <c r="V200" s="33"/>
      <c r="W200" s="33"/>
      <c r="X200" s="33"/>
      <c r="Y200" s="33"/>
      <c r="Z200" s="33"/>
      <c r="AA200" s="33"/>
      <c r="AB200" s="33"/>
      <c r="AC200" s="33"/>
      <c r="AD200" s="33"/>
      <c r="AE200" s="33"/>
      <c r="AT200" s="16" t="s">
        <v>141</v>
      </c>
      <c r="AU200" s="16" t="s">
        <v>85</v>
      </c>
    </row>
    <row r="201" spans="2:51" s="13" customFormat="1" ht="11.25">
      <c r="B201" s="220"/>
      <c r="C201" s="221"/>
      <c r="D201" s="216" t="s">
        <v>143</v>
      </c>
      <c r="E201" s="222" t="s">
        <v>1</v>
      </c>
      <c r="F201" s="223" t="s">
        <v>255</v>
      </c>
      <c r="G201" s="221"/>
      <c r="H201" s="224">
        <v>18</v>
      </c>
      <c r="I201" s="225"/>
      <c r="J201" s="221"/>
      <c r="K201" s="221"/>
      <c r="L201" s="226"/>
      <c r="M201" s="227"/>
      <c r="N201" s="228"/>
      <c r="O201" s="228"/>
      <c r="P201" s="228"/>
      <c r="Q201" s="228"/>
      <c r="R201" s="228"/>
      <c r="S201" s="228"/>
      <c r="T201" s="229"/>
      <c r="AT201" s="230" t="s">
        <v>143</v>
      </c>
      <c r="AU201" s="230" t="s">
        <v>85</v>
      </c>
      <c r="AV201" s="13" t="s">
        <v>85</v>
      </c>
      <c r="AW201" s="13" t="s">
        <v>32</v>
      </c>
      <c r="AX201" s="13" t="s">
        <v>83</v>
      </c>
      <c r="AY201" s="230" t="s">
        <v>132</v>
      </c>
    </row>
    <row r="202" spans="1:65" s="2" customFormat="1" ht="16.5" customHeight="1">
      <c r="A202" s="33"/>
      <c r="B202" s="34"/>
      <c r="C202" s="242" t="s">
        <v>256</v>
      </c>
      <c r="D202" s="242" t="s">
        <v>215</v>
      </c>
      <c r="E202" s="243" t="s">
        <v>257</v>
      </c>
      <c r="F202" s="244" t="s">
        <v>258</v>
      </c>
      <c r="G202" s="245" t="s">
        <v>137</v>
      </c>
      <c r="H202" s="246">
        <v>4</v>
      </c>
      <c r="I202" s="247"/>
      <c r="J202" s="248">
        <f>ROUND(I202*H202,2)</f>
        <v>0</v>
      </c>
      <c r="K202" s="244" t="s">
        <v>138</v>
      </c>
      <c r="L202" s="249"/>
      <c r="M202" s="250" t="s">
        <v>1</v>
      </c>
      <c r="N202" s="251" t="s">
        <v>40</v>
      </c>
      <c r="O202" s="70"/>
      <c r="P202" s="212">
        <f>O202*H202</f>
        <v>0</v>
      </c>
      <c r="Q202" s="212">
        <v>0.0023</v>
      </c>
      <c r="R202" s="212">
        <f>Q202*H202</f>
        <v>0.0092</v>
      </c>
      <c r="S202" s="212">
        <v>0</v>
      </c>
      <c r="T202" s="213">
        <f>S202*H202</f>
        <v>0</v>
      </c>
      <c r="U202" s="33"/>
      <c r="V202" s="33"/>
      <c r="W202" s="33"/>
      <c r="X202" s="33"/>
      <c r="Y202" s="33"/>
      <c r="Z202" s="33"/>
      <c r="AA202" s="33"/>
      <c r="AB202" s="33"/>
      <c r="AC202" s="33"/>
      <c r="AD202" s="33"/>
      <c r="AE202" s="33"/>
      <c r="AR202" s="214" t="s">
        <v>186</v>
      </c>
      <c r="AT202" s="214" t="s">
        <v>215</v>
      </c>
      <c r="AU202" s="214" t="s">
        <v>85</v>
      </c>
      <c r="AY202" s="16" t="s">
        <v>132</v>
      </c>
      <c r="BE202" s="215">
        <f>IF(N202="základní",J202,0)</f>
        <v>0</v>
      </c>
      <c r="BF202" s="215">
        <f>IF(N202="snížená",J202,0)</f>
        <v>0</v>
      </c>
      <c r="BG202" s="215">
        <f>IF(N202="zákl. přenesená",J202,0)</f>
        <v>0</v>
      </c>
      <c r="BH202" s="215">
        <f>IF(N202="sníž. přenesená",J202,0)</f>
        <v>0</v>
      </c>
      <c r="BI202" s="215">
        <f>IF(N202="nulová",J202,0)</f>
        <v>0</v>
      </c>
      <c r="BJ202" s="16" t="s">
        <v>83</v>
      </c>
      <c r="BK202" s="215">
        <f>ROUND(I202*H202,2)</f>
        <v>0</v>
      </c>
      <c r="BL202" s="16" t="s">
        <v>139</v>
      </c>
      <c r="BM202" s="214" t="s">
        <v>259</v>
      </c>
    </row>
    <row r="203" spans="1:65" s="2" customFormat="1" ht="16.5" customHeight="1">
      <c r="A203" s="33"/>
      <c r="B203" s="34"/>
      <c r="C203" s="242" t="s">
        <v>7</v>
      </c>
      <c r="D203" s="242" t="s">
        <v>215</v>
      </c>
      <c r="E203" s="243" t="s">
        <v>260</v>
      </c>
      <c r="F203" s="244" t="s">
        <v>261</v>
      </c>
      <c r="G203" s="245" t="s">
        <v>137</v>
      </c>
      <c r="H203" s="246">
        <v>7</v>
      </c>
      <c r="I203" s="247"/>
      <c r="J203" s="248">
        <f>ROUND(I203*H203,2)</f>
        <v>0</v>
      </c>
      <c r="K203" s="244" t="s">
        <v>1</v>
      </c>
      <c r="L203" s="249"/>
      <c r="M203" s="250" t="s">
        <v>1</v>
      </c>
      <c r="N203" s="251" t="s">
        <v>40</v>
      </c>
      <c r="O203" s="70"/>
      <c r="P203" s="212">
        <f>O203*H203</f>
        <v>0</v>
      </c>
      <c r="Q203" s="212">
        <v>0.0023</v>
      </c>
      <c r="R203" s="212">
        <f>Q203*H203</f>
        <v>0.0161</v>
      </c>
      <c r="S203" s="212">
        <v>0</v>
      </c>
      <c r="T203" s="213">
        <f>S203*H203</f>
        <v>0</v>
      </c>
      <c r="U203" s="33"/>
      <c r="V203" s="33"/>
      <c r="W203" s="33"/>
      <c r="X203" s="33"/>
      <c r="Y203" s="33"/>
      <c r="Z203" s="33"/>
      <c r="AA203" s="33"/>
      <c r="AB203" s="33"/>
      <c r="AC203" s="33"/>
      <c r="AD203" s="33"/>
      <c r="AE203" s="33"/>
      <c r="AR203" s="214" t="s">
        <v>186</v>
      </c>
      <c r="AT203" s="214" t="s">
        <v>215</v>
      </c>
      <c r="AU203" s="214" t="s">
        <v>85</v>
      </c>
      <c r="AY203" s="16" t="s">
        <v>132</v>
      </c>
      <c r="BE203" s="215">
        <f>IF(N203="základní",J203,0)</f>
        <v>0</v>
      </c>
      <c r="BF203" s="215">
        <f>IF(N203="snížená",J203,0)</f>
        <v>0</v>
      </c>
      <c r="BG203" s="215">
        <f>IF(N203="zákl. přenesená",J203,0)</f>
        <v>0</v>
      </c>
      <c r="BH203" s="215">
        <f>IF(N203="sníž. přenesená",J203,0)</f>
        <v>0</v>
      </c>
      <c r="BI203" s="215">
        <f>IF(N203="nulová",J203,0)</f>
        <v>0</v>
      </c>
      <c r="BJ203" s="16" t="s">
        <v>83</v>
      </c>
      <c r="BK203" s="215">
        <f>ROUND(I203*H203,2)</f>
        <v>0</v>
      </c>
      <c r="BL203" s="16" t="s">
        <v>139</v>
      </c>
      <c r="BM203" s="214" t="s">
        <v>262</v>
      </c>
    </row>
    <row r="204" spans="1:65" s="2" customFormat="1" ht="16.5" customHeight="1">
      <c r="A204" s="33"/>
      <c r="B204" s="34"/>
      <c r="C204" s="242" t="s">
        <v>263</v>
      </c>
      <c r="D204" s="242" t="s">
        <v>215</v>
      </c>
      <c r="E204" s="243" t="s">
        <v>264</v>
      </c>
      <c r="F204" s="244" t="s">
        <v>265</v>
      </c>
      <c r="G204" s="245" t="s">
        <v>137</v>
      </c>
      <c r="H204" s="246">
        <v>4</v>
      </c>
      <c r="I204" s="247"/>
      <c r="J204" s="248">
        <f>ROUND(I204*H204,2)</f>
        <v>0</v>
      </c>
      <c r="K204" s="244" t="s">
        <v>1</v>
      </c>
      <c r="L204" s="249"/>
      <c r="M204" s="250" t="s">
        <v>1</v>
      </c>
      <c r="N204" s="251" t="s">
        <v>40</v>
      </c>
      <c r="O204" s="70"/>
      <c r="P204" s="212">
        <f>O204*H204</f>
        <v>0</v>
      </c>
      <c r="Q204" s="212">
        <v>0.0023</v>
      </c>
      <c r="R204" s="212">
        <f>Q204*H204</f>
        <v>0.0092</v>
      </c>
      <c r="S204" s="212">
        <v>0</v>
      </c>
      <c r="T204" s="213">
        <f>S204*H204</f>
        <v>0</v>
      </c>
      <c r="U204" s="33"/>
      <c r="V204" s="33"/>
      <c r="W204" s="33"/>
      <c r="X204" s="33"/>
      <c r="Y204" s="33"/>
      <c r="Z204" s="33"/>
      <c r="AA204" s="33"/>
      <c r="AB204" s="33"/>
      <c r="AC204" s="33"/>
      <c r="AD204" s="33"/>
      <c r="AE204" s="33"/>
      <c r="AR204" s="214" t="s">
        <v>186</v>
      </c>
      <c r="AT204" s="214" t="s">
        <v>215</v>
      </c>
      <c r="AU204" s="214" t="s">
        <v>85</v>
      </c>
      <c r="AY204" s="16" t="s">
        <v>132</v>
      </c>
      <c r="BE204" s="215">
        <f>IF(N204="základní",J204,0)</f>
        <v>0</v>
      </c>
      <c r="BF204" s="215">
        <f>IF(N204="snížená",J204,0)</f>
        <v>0</v>
      </c>
      <c r="BG204" s="215">
        <f>IF(N204="zákl. přenesená",J204,0)</f>
        <v>0</v>
      </c>
      <c r="BH204" s="215">
        <f>IF(N204="sníž. přenesená",J204,0)</f>
        <v>0</v>
      </c>
      <c r="BI204" s="215">
        <f>IF(N204="nulová",J204,0)</f>
        <v>0</v>
      </c>
      <c r="BJ204" s="16" t="s">
        <v>83</v>
      </c>
      <c r="BK204" s="215">
        <f>ROUND(I204*H204,2)</f>
        <v>0</v>
      </c>
      <c r="BL204" s="16" t="s">
        <v>139</v>
      </c>
      <c r="BM204" s="214" t="s">
        <v>266</v>
      </c>
    </row>
    <row r="205" spans="1:65" s="2" customFormat="1" ht="16.5" customHeight="1">
      <c r="A205" s="33"/>
      <c r="B205" s="34"/>
      <c r="C205" s="242" t="s">
        <v>267</v>
      </c>
      <c r="D205" s="242" t="s">
        <v>215</v>
      </c>
      <c r="E205" s="243" t="s">
        <v>268</v>
      </c>
      <c r="F205" s="244" t="s">
        <v>269</v>
      </c>
      <c r="G205" s="245" t="s">
        <v>137</v>
      </c>
      <c r="H205" s="246">
        <v>3</v>
      </c>
      <c r="I205" s="247"/>
      <c r="J205" s="248">
        <f>ROUND(I205*H205,2)</f>
        <v>0</v>
      </c>
      <c r="K205" s="244" t="s">
        <v>1</v>
      </c>
      <c r="L205" s="249"/>
      <c r="M205" s="250" t="s">
        <v>1</v>
      </c>
      <c r="N205" s="251" t="s">
        <v>40</v>
      </c>
      <c r="O205" s="70"/>
      <c r="P205" s="212">
        <f>O205*H205</f>
        <v>0</v>
      </c>
      <c r="Q205" s="212">
        <v>3E-05</v>
      </c>
      <c r="R205" s="212">
        <f>Q205*H205</f>
        <v>9E-05</v>
      </c>
      <c r="S205" s="212">
        <v>0</v>
      </c>
      <c r="T205" s="213">
        <f>S205*H205</f>
        <v>0</v>
      </c>
      <c r="U205" s="33"/>
      <c r="V205" s="33"/>
      <c r="W205" s="33"/>
      <c r="X205" s="33"/>
      <c r="Y205" s="33"/>
      <c r="Z205" s="33"/>
      <c r="AA205" s="33"/>
      <c r="AB205" s="33"/>
      <c r="AC205" s="33"/>
      <c r="AD205" s="33"/>
      <c r="AE205" s="33"/>
      <c r="AR205" s="214" t="s">
        <v>186</v>
      </c>
      <c r="AT205" s="214" t="s">
        <v>215</v>
      </c>
      <c r="AU205" s="214" t="s">
        <v>85</v>
      </c>
      <c r="AY205" s="16" t="s">
        <v>132</v>
      </c>
      <c r="BE205" s="215">
        <f>IF(N205="základní",J205,0)</f>
        <v>0</v>
      </c>
      <c r="BF205" s="215">
        <f>IF(N205="snížená",J205,0)</f>
        <v>0</v>
      </c>
      <c r="BG205" s="215">
        <f>IF(N205="zákl. přenesená",J205,0)</f>
        <v>0</v>
      </c>
      <c r="BH205" s="215">
        <f>IF(N205="sníž. přenesená",J205,0)</f>
        <v>0</v>
      </c>
      <c r="BI205" s="215">
        <f>IF(N205="nulová",J205,0)</f>
        <v>0</v>
      </c>
      <c r="BJ205" s="16" t="s">
        <v>83</v>
      </c>
      <c r="BK205" s="215">
        <f>ROUND(I205*H205,2)</f>
        <v>0</v>
      </c>
      <c r="BL205" s="16" t="s">
        <v>139</v>
      </c>
      <c r="BM205" s="214" t="s">
        <v>270</v>
      </c>
    </row>
    <row r="206" spans="2:63" s="12" customFormat="1" ht="22.9" customHeight="1">
      <c r="B206" s="187"/>
      <c r="C206" s="188"/>
      <c r="D206" s="189" t="s">
        <v>74</v>
      </c>
      <c r="E206" s="201" t="s">
        <v>148</v>
      </c>
      <c r="F206" s="201" t="s">
        <v>271</v>
      </c>
      <c r="G206" s="188"/>
      <c r="H206" s="188"/>
      <c r="I206" s="191"/>
      <c r="J206" s="202">
        <f>BK206</f>
        <v>0</v>
      </c>
      <c r="K206" s="188"/>
      <c r="L206" s="193"/>
      <c r="M206" s="194"/>
      <c r="N206" s="195"/>
      <c r="O206" s="195"/>
      <c r="P206" s="196">
        <f>SUM(P207:P232)</f>
        <v>0</v>
      </c>
      <c r="Q206" s="195"/>
      <c r="R206" s="196">
        <f>SUM(R207:R232)</f>
        <v>1.74758</v>
      </c>
      <c r="S206" s="195"/>
      <c r="T206" s="197">
        <f>SUM(T207:T232)</f>
        <v>0</v>
      </c>
      <c r="AR206" s="198" t="s">
        <v>83</v>
      </c>
      <c r="AT206" s="199" t="s">
        <v>74</v>
      </c>
      <c r="AU206" s="199" t="s">
        <v>83</v>
      </c>
      <c r="AY206" s="198" t="s">
        <v>132</v>
      </c>
      <c r="BK206" s="200">
        <f>SUM(BK207:BK232)</f>
        <v>0</v>
      </c>
    </row>
    <row r="207" spans="1:65" s="2" customFormat="1" ht="16.5" customHeight="1">
      <c r="A207" s="33"/>
      <c r="B207" s="34"/>
      <c r="C207" s="203" t="s">
        <v>272</v>
      </c>
      <c r="D207" s="203" t="s">
        <v>134</v>
      </c>
      <c r="E207" s="204" t="s">
        <v>273</v>
      </c>
      <c r="F207" s="205" t="s">
        <v>274</v>
      </c>
      <c r="G207" s="206" t="s">
        <v>159</v>
      </c>
      <c r="H207" s="207">
        <v>62.215</v>
      </c>
      <c r="I207" s="208"/>
      <c r="J207" s="209">
        <f>ROUND(I207*H207,2)</f>
        <v>0</v>
      </c>
      <c r="K207" s="205" t="s">
        <v>138</v>
      </c>
      <c r="L207" s="38"/>
      <c r="M207" s="210" t="s">
        <v>1</v>
      </c>
      <c r="N207" s="211" t="s">
        <v>40</v>
      </c>
      <c r="O207" s="70"/>
      <c r="P207" s="212">
        <f>O207*H207</f>
        <v>0</v>
      </c>
      <c r="Q207" s="212">
        <v>0</v>
      </c>
      <c r="R207" s="212">
        <f>Q207*H207</f>
        <v>0</v>
      </c>
      <c r="S207" s="212">
        <v>0</v>
      </c>
      <c r="T207" s="213">
        <f>S207*H207</f>
        <v>0</v>
      </c>
      <c r="U207" s="33"/>
      <c r="V207" s="33"/>
      <c r="W207" s="33"/>
      <c r="X207" s="33"/>
      <c r="Y207" s="33"/>
      <c r="Z207" s="33"/>
      <c r="AA207" s="33"/>
      <c r="AB207" s="33"/>
      <c r="AC207" s="33"/>
      <c r="AD207" s="33"/>
      <c r="AE207" s="33"/>
      <c r="AR207" s="214" t="s">
        <v>139</v>
      </c>
      <c r="AT207" s="214" t="s">
        <v>134</v>
      </c>
      <c r="AU207" s="214" t="s">
        <v>85</v>
      </c>
      <c r="AY207" s="16" t="s">
        <v>132</v>
      </c>
      <c r="BE207" s="215">
        <f>IF(N207="základní",J207,0)</f>
        <v>0</v>
      </c>
      <c r="BF207" s="215">
        <f>IF(N207="snížená",J207,0)</f>
        <v>0</v>
      </c>
      <c r="BG207" s="215">
        <f>IF(N207="zákl. přenesená",J207,0)</f>
        <v>0</v>
      </c>
      <c r="BH207" s="215">
        <f>IF(N207="sníž. přenesená",J207,0)</f>
        <v>0</v>
      </c>
      <c r="BI207" s="215">
        <f>IF(N207="nulová",J207,0)</f>
        <v>0</v>
      </c>
      <c r="BJ207" s="16" t="s">
        <v>83</v>
      </c>
      <c r="BK207" s="215">
        <f>ROUND(I207*H207,2)</f>
        <v>0</v>
      </c>
      <c r="BL207" s="16" t="s">
        <v>139</v>
      </c>
      <c r="BM207" s="214" t="s">
        <v>275</v>
      </c>
    </row>
    <row r="208" spans="1:47" s="2" customFormat="1" ht="146.25">
      <c r="A208" s="33"/>
      <c r="B208" s="34"/>
      <c r="C208" s="35"/>
      <c r="D208" s="216" t="s">
        <v>141</v>
      </c>
      <c r="E208" s="35"/>
      <c r="F208" s="217" t="s">
        <v>276</v>
      </c>
      <c r="G208" s="35"/>
      <c r="H208" s="35"/>
      <c r="I208" s="115"/>
      <c r="J208" s="35"/>
      <c r="K208" s="35"/>
      <c r="L208" s="38"/>
      <c r="M208" s="218"/>
      <c r="N208" s="219"/>
      <c r="O208" s="70"/>
      <c r="P208" s="70"/>
      <c r="Q208" s="70"/>
      <c r="R208" s="70"/>
      <c r="S208" s="70"/>
      <c r="T208" s="71"/>
      <c r="U208" s="33"/>
      <c r="V208" s="33"/>
      <c r="W208" s="33"/>
      <c r="X208" s="33"/>
      <c r="Y208" s="33"/>
      <c r="Z208" s="33"/>
      <c r="AA208" s="33"/>
      <c r="AB208" s="33"/>
      <c r="AC208" s="33"/>
      <c r="AD208" s="33"/>
      <c r="AE208" s="33"/>
      <c r="AT208" s="16" t="s">
        <v>141</v>
      </c>
      <c r="AU208" s="16" t="s">
        <v>85</v>
      </c>
    </row>
    <row r="209" spans="2:51" s="13" customFormat="1" ht="11.25">
      <c r="B209" s="220"/>
      <c r="C209" s="221"/>
      <c r="D209" s="216" t="s">
        <v>143</v>
      </c>
      <c r="E209" s="222" t="s">
        <v>1</v>
      </c>
      <c r="F209" s="223" t="s">
        <v>277</v>
      </c>
      <c r="G209" s="221"/>
      <c r="H209" s="224">
        <v>6.7</v>
      </c>
      <c r="I209" s="225"/>
      <c r="J209" s="221"/>
      <c r="K209" s="221"/>
      <c r="L209" s="226"/>
      <c r="M209" s="227"/>
      <c r="N209" s="228"/>
      <c r="O209" s="228"/>
      <c r="P209" s="228"/>
      <c r="Q209" s="228"/>
      <c r="R209" s="228"/>
      <c r="S209" s="228"/>
      <c r="T209" s="229"/>
      <c r="AT209" s="230" t="s">
        <v>143</v>
      </c>
      <c r="AU209" s="230" t="s">
        <v>85</v>
      </c>
      <c r="AV209" s="13" t="s">
        <v>85</v>
      </c>
      <c r="AW209" s="13" t="s">
        <v>32</v>
      </c>
      <c r="AX209" s="13" t="s">
        <v>75</v>
      </c>
      <c r="AY209" s="230" t="s">
        <v>132</v>
      </c>
    </row>
    <row r="210" spans="2:51" s="13" customFormat="1" ht="11.25">
      <c r="B210" s="220"/>
      <c r="C210" s="221"/>
      <c r="D210" s="216" t="s">
        <v>143</v>
      </c>
      <c r="E210" s="222" t="s">
        <v>1</v>
      </c>
      <c r="F210" s="223" t="s">
        <v>278</v>
      </c>
      <c r="G210" s="221"/>
      <c r="H210" s="224">
        <v>22.2</v>
      </c>
      <c r="I210" s="225"/>
      <c r="J210" s="221"/>
      <c r="K210" s="221"/>
      <c r="L210" s="226"/>
      <c r="M210" s="227"/>
      <c r="N210" s="228"/>
      <c r="O210" s="228"/>
      <c r="P210" s="228"/>
      <c r="Q210" s="228"/>
      <c r="R210" s="228"/>
      <c r="S210" s="228"/>
      <c r="T210" s="229"/>
      <c r="AT210" s="230" t="s">
        <v>143</v>
      </c>
      <c r="AU210" s="230" t="s">
        <v>85</v>
      </c>
      <c r="AV210" s="13" t="s">
        <v>85</v>
      </c>
      <c r="AW210" s="13" t="s">
        <v>32</v>
      </c>
      <c r="AX210" s="13" t="s">
        <v>75</v>
      </c>
      <c r="AY210" s="230" t="s">
        <v>132</v>
      </c>
    </row>
    <row r="211" spans="2:51" s="13" customFormat="1" ht="11.25">
      <c r="B211" s="220"/>
      <c r="C211" s="221"/>
      <c r="D211" s="216" t="s">
        <v>143</v>
      </c>
      <c r="E211" s="222" t="s">
        <v>1</v>
      </c>
      <c r="F211" s="223" t="s">
        <v>279</v>
      </c>
      <c r="G211" s="221"/>
      <c r="H211" s="224">
        <v>13.5</v>
      </c>
      <c r="I211" s="225"/>
      <c r="J211" s="221"/>
      <c r="K211" s="221"/>
      <c r="L211" s="226"/>
      <c r="M211" s="227"/>
      <c r="N211" s="228"/>
      <c r="O211" s="228"/>
      <c r="P211" s="228"/>
      <c r="Q211" s="228"/>
      <c r="R211" s="228"/>
      <c r="S211" s="228"/>
      <c r="T211" s="229"/>
      <c r="AT211" s="230" t="s">
        <v>143</v>
      </c>
      <c r="AU211" s="230" t="s">
        <v>85</v>
      </c>
      <c r="AV211" s="13" t="s">
        <v>85</v>
      </c>
      <c r="AW211" s="13" t="s">
        <v>32</v>
      </c>
      <c r="AX211" s="13" t="s">
        <v>75</v>
      </c>
      <c r="AY211" s="230" t="s">
        <v>132</v>
      </c>
    </row>
    <row r="212" spans="2:51" s="13" customFormat="1" ht="11.25">
      <c r="B212" s="220"/>
      <c r="C212" s="221"/>
      <c r="D212" s="216" t="s">
        <v>143</v>
      </c>
      <c r="E212" s="222" t="s">
        <v>1</v>
      </c>
      <c r="F212" s="223" t="s">
        <v>280</v>
      </c>
      <c r="G212" s="221"/>
      <c r="H212" s="224">
        <v>14</v>
      </c>
      <c r="I212" s="225"/>
      <c r="J212" s="221"/>
      <c r="K212" s="221"/>
      <c r="L212" s="226"/>
      <c r="M212" s="227"/>
      <c r="N212" s="228"/>
      <c r="O212" s="228"/>
      <c r="P212" s="228"/>
      <c r="Q212" s="228"/>
      <c r="R212" s="228"/>
      <c r="S212" s="228"/>
      <c r="T212" s="229"/>
      <c r="AT212" s="230" t="s">
        <v>143</v>
      </c>
      <c r="AU212" s="230" t="s">
        <v>85</v>
      </c>
      <c r="AV212" s="13" t="s">
        <v>85</v>
      </c>
      <c r="AW212" s="13" t="s">
        <v>32</v>
      </c>
      <c r="AX212" s="13" t="s">
        <v>75</v>
      </c>
      <c r="AY212" s="230" t="s">
        <v>132</v>
      </c>
    </row>
    <row r="213" spans="2:51" s="13" customFormat="1" ht="11.25">
      <c r="B213" s="220"/>
      <c r="C213" s="221"/>
      <c r="D213" s="216" t="s">
        <v>143</v>
      </c>
      <c r="E213" s="222" t="s">
        <v>1</v>
      </c>
      <c r="F213" s="223" t="s">
        <v>281</v>
      </c>
      <c r="G213" s="221"/>
      <c r="H213" s="224">
        <v>5.5</v>
      </c>
      <c r="I213" s="225"/>
      <c r="J213" s="221"/>
      <c r="K213" s="221"/>
      <c r="L213" s="226"/>
      <c r="M213" s="227"/>
      <c r="N213" s="228"/>
      <c r="O213" s="228"/>
      <c r="P213" s="228"/>
      <c r="Q213" s="228"/>
      <c r="R213" s="228"/>
      <c r="S213" s="228"/>
      <c r="T213" s="229"/>
      <c r="AT213" s="230" t="s">
        <v>143</v>
      </c>
      <c r="AU213" s="230" t="s">
        <v>85</v>
      </c>
      <c r="AV213" s="13" t="s">
        <v>85</v>
      </c>
      <c r="AW213" s="13" t="s">
        <v>32</v>
      </c>
      <c r="AX213" s="13" t="s">
        <v>75</v>
      </c>
      <c r="AY213" s="230" t="s">
        <v>132</v>
      </c>
    </row>
    <row r="214" spans="2:51" s="13" customFormat="1" ht="11.25">
      <c r="B214" s="220"/>
      <c r="C214" s="221"/>
      <c r="D214" s="216" t="s">
        <v>143</v>
      </c>
      <c r="E214" s="222" t="s">
        <v>1</v>
      </c>
      <c r="F214" s="223" t="s">
        <v>282</v>
      </c>
      <c r="G214" s="221"/>
      <c r="H214" s="224">
        <v>0.315</v>
      </c>
      <c r="I214" s="225"/>
      <c r="J214" s="221"/>
      <c r="K214" s="221"/>
      <c r="L214" s="226"/>
      <c r="M214" s="227"/>
      <c r="N214" s="228"/>
      <c r="O214" s="228"/>
      <c r="P214" s="228"/>
      <c r="Q214" s="228"/>
      <c r="R214" s="228"/>
      <c r="S214" s="228"/>
      <c r="T214" s="229"/>
      <c r="AT214" s="230" t="s">
        <v>143</v>
      </c>
      <c r="AU214" s="230" t="s">
        <v>85</v>
      </c>
      <c r="AV214" s="13" t="s">
        <v>85</v>
      </c>
      <c r="AW214" s="13" t="s">
        <v>32</v>
      </c>
      <c r="AX214" s="13" t="s">
        <v>75</v>
      </c>
      <c r="AY214" s="230" t="s">
        <v>132</v>
      </c>
    </row>
    <row r="215" spans="2:51" s="14" customFormat="1" ht="11.25">
      <c r="B215" s="231"/>
      <c r="C215" s="232"/>
      <c r="D215" s="216" t="s">
        <v>143</v>
      </c>
      <c r="E215" s="233" t="s">
        <v>1</v>
      </c>
      <c r="F215" s="234" t="s">
        <v>169</v>
      </c>
      <c r="G215" s="232"/>
      <c r="H215" s="235">
        <v>62.215</v>
      </c>
      <c r="I215" s="236"/>
      <c r="J215" s="232"/>
      <c r="K215" s="232"/>
      <c r="L215" s="237"/>
      <c r="M215" s="238"/>
      <c r="N215" s="239"/>
      <c r="O215" s="239"/>
      <c r="P215" s="239"/>
      <c r="Q215" s="239"/>
      <c r="R215" s="239"/>
      <c r="S215" s="239"/>
      <c r="T215" s="240"/>
      <c r="AT215" s="241" t="s">
        <v>143</v>
      </c>
      <c r="AU215" s="241" t="s">
        <v>85</v>
      </c>
      <c r="AV215" s="14" t="s">
        <v>139</v>
      </c>
      <c r="AW215" s="14" t="s">
        <v>32</v>
      </c>
      <c r="AX215" s="14" t="s">
        <v>83</v>
      </c>
      <c r="AY215" s="241" t="s">
        <v>132</v>
      </c>
    </row>
    <row r="216" spans="1:65" s="2" customFormat="1" ht="16.5" customHeight="1">
      <c r="A216" s="33"/>
      <c r="B216" s="34"/>
      <c r="C216" s="203" t="s">
        <v>283</v>
      </c>
      <c r="D216" s="203" t="s">
        <v>134</v>
      </c>
      <c r="E216" s="204" t="s">
        <v>284</v>
      </c>
      <c r="F216" s="205" t="s">
        <v>285</v>
      </c>
      <c r="G216" s="206" t="s">
        <v>224</v>
      </c>
      <c r="H216" s="207">
        <v>214</v>
      </c>
      <c r="I216" s="208"/>
      <c r="J216" s="209">
        <f>ROUND(I216*H216,2)</f>
        <v>0</v>
      </c>
      <c r="K216" s="205" t="s">
        <v>138</v>
      </c>
      <c r="L216" s="38"/>
      <c r="M216" s="210" t="s">
        <v>1</v>
      </c>
      <c r="N216" s="211" t="s">
        <v>40</v>
      </c>
      <c r="O216" s="70"/>
      <c r="P216" s="212">
        <f>O216*H216</f>
        <v>0</v>
      </c>
      <c r="Q216" s="212">
        <v>0.00726</v>
      </c>
      <c r="R216" s="212">
        <f>Q216*H216</f>
        <v>1.55364</v>
      </c>
      <c r="S216" s="212">
        <v>0</v>
      </c>
      <c r="T216" s="213">
        <f>S216*H216</f>
        <v>0</v>
      </c>
      <c r="U216" s="33"/>
      <c r="V216" s="33"/>
      <c r="W216" s="33"/>
      <c r="X216" s="33"/>
      <c r="Y216" s="33"/>
      <c r="Z216" s="33"/>
      <c r="AA216" s="33"/>
      <c r="AB216" s="33"/>
      <c r="AC216" s="33"/>
      <c r="AD216" s="33"/>
      <c r="AE216" s="33"/>
      <c r="AR216" s="214" t="s">
        <v>139</v>
      </c>
      <c r="AT216" s="214" t="s">
        <v>134</v>
      </c>
      <c r="AU216" s="214" t="s">
        <v>85</v>
      </c>
      <c r="AY216" s="16" t="s">
        <v>132</v>
      </c>
      <c r="BE216" s="215">
        <f>IF(N216="základní",J216,0)</f>
        <v>0</v>
      </c>
      <c r="BF216" s="215">
        <f>IF(N216="snížená",J216,0)</f>
        <v>0</v>
      </c>
      <c r="BG216" s="215">
        <f>IF(N216="zákl. přenesená",J216,0)</f>
        <v>0</v>
      </c>
      <c r="BH216" s="215">
        <f>IF(N216="sníž. přenesená",J216,0)</f>
        <v>0</v>
      </c>
      <c r="BI216" s="215">
        <f>IF(N216="nulová",J216,0)</f>
        <v>0</v>
      </c>
      <c r="BJ216" s="16" t="s">
        <v>83</v>
      </c>
      <c r="BK216" s="215">
        <f>ROUND(I216*H216,2)</f>
        <v>0</v>
      </c>
      <c r="BL216" s="16" t="s">
        <v>139</v>
      </c>
      <c r="BM216" s="214" t="s">
        <v>286</v>
      </c>
    </row>
    <row r="217" spans="1:47" s="2" customFormat="1" ht="107.25">
      <c r="A217" s="33"/>
      <c r="B217" s="34"/>
      <c r="C217" s="35"/>
      <c r="D217" s="216" t="s">
        <v>141</v>
      </c>
      <c r="E217" s="35"/>
      <c r="F217" s="217" t="s">
        <v>287</v>
      </c>
      <c r="G217" s="35"/>
      <c r="H217" s="35"/>
      <c r="I217" s="115"/>
      <c r="J217" s="35"/>
      <c r="K217" s="35"/>
      <c r="L217" s="38"/>
      <c r="M217" s="218"/>
      <c r="N217" s="219"/>
      <c r="O217" s="70"/>
      <c r="P217" s="70"/>
      <c r="Q217" s="70"/>
      <c r="R217" s="70"/>
      <c r="S217" s="70"/>
      <c r="T217" s="71"/>
      <c r="U217" s="33"/>
      <c r="V217" s="33"/>
      <c r="W217" s="33"/>
      <c r="X217" s="33"/>
      <c r="Y217" s="33"/>
      <c r="Z217" s="33"/>
      <c r="AA217" s="33"/>
      <c r="AB217" s="33"/>
      <c r="AC217" s="33"/>
      <c r="AD217" s="33"/>
      <c r="AE217" s="33"/>
      <c r="AT217" s="16" t="s">
        <v>141</v>
      </c>
      <c r="AU217" s="16" t="s">
        <v>85</v>
      </c>
    </row>
    <row r="218" spans="2:51" s="13" customFormat="1" ht="11.25">
      <c r="B218" s="220"/>
      <c r="C218" s="221"/>
      <c r="D218" s="216" t="s">
        <v>143</v>
      </c>
      <c r="E218" s="222" t="s">
        <v>1</v>
      </c>
      <c r="F218" s="223" t="s">
        <v>288</v>
      </c>
      <c r="G218" s="221"/>
      <c r="H218" s="224">
        <v>26</v>
      </c>
      <c r="I218" s="225"/>
      <c r="J218" s="221"/>
      <c r="K218" s="221"/>
      <c r="L218" s="226"/>
      <c r="M218" s="227"/>
      <c r="N218" s="228"/>
      <c r="O218" s="228"/>
      <c r="P218" s="228"/>
      <c r="Q218" s="228"/>
      <c r="R218" s="228"/>
      <c r="S218" s="228"/>
      <c r="T218" s="229"/>
      <c r="AT218" s="230" t="s">
        <v>143</v>
      </c>
      <c r="AU218" s="230" t="s">
        <v>85</v>
      </c>
      <c r="AV218" s="13" t="s">
        <v>85</v>
      </c>
      <c r="AW218" s="13" t="s">
        <v>32</v>
      </c>
      <c r="AX218" s="13" t="s">
        <v>75</v>
      </c>
      <c r="AY218" s="230" t="s">
        <v>132</v>
      </c>
    </row>
    <row r="219" spans="2:51" s="13" customFormat="1" ht="11.25">
      <c r="B219" s="220"/>
      <c r="C219" s="221"/>
      <c r="D219" s="216" t="s">
        <v>143</v>
      </c>
      <c r="E219" s="222" t="s">
        <v>1</v>
      </c>
      <c r="F219" s="223" t="s">
        <v>289</v>
      </c>
      <c r="G219" s="221"/>
      <c r="H219" s="224">
        <v>63</v>
      </c>
      <c r="I219" s="225"/>
      <c r="J219" s="221"/>
      <c r="K219" s="221"/>
      <c r="L219" s="226"/>
      <c r="M219" s="227"/>
      <c r="N219" s="228"/>
      <c r="O219" s="228"/>
      <c r="P219" s="228"/>
      <c r="Q219" s="228"/>
      <c r="R219" s="228"/>
      <c r="S219" s="228"/>
      <c r="T219" s="229"/>
      <c r="AT219" s="230" t="s">
        <v>143</v>
      </c>
      <c r="AU219" s="230" t="s">
        <v>85</v>
      </c>
      <c r="AV219" s="13" t="s">
        <v>85</v>
      </c>
      <c r="AW219" s="13" t="s">
        <v>32</v>
      </c>
      <c r="AX219" s="13" t="s">
        <v>75</v>
      </c>
      <c r="AY219" s="230" t="s">
        <v>132</v>
      </c>
    </row>
    <row r="220" spans="2:51" s="13" customFormat="1" ht="11.25">
      <c r="B220" s="220"/>
      <c r="C220" s="221"/>
      <c r="D220" s="216" t="s">
        <v>143</v>
      </c>
      <c r="E220" s="222" t="s">
        <v>1</v>
      </c>
      <c r="F220" s="223" t="s">
        <v>290</v>
      </c>
      <c r="G220" s="221"/>
      <c r="H220" s="224">
        <v>44</v>
      </c>
      <c r="I220" s="225"/>
      <c r="J220" s="221"/>
      <c r="K220" s="221"/>
      <c r="L220" s="226"/>
      <c r="M220" s="227"/>
      <c r="N220" s="228"/>
      <c r="O220" s="228"/>
      <c r="P220" s="228"/>
      <c r="Q220" s="228"/>
      <c r="R220" s="228"/>
      <c r="S220" s="228"/>
      <c r="T220" s="229"/>
      <c r="AT220" s="230" t="s">
        <v>143</v>
      </c>
      <c r="AU220" s="230" t="s">
        <v>85</v>
      </c>
      <c r="AV220" s="13" t="s">
        <v>85</v>
      </c>
      <c r="AW220" s="13" t="s">
        <v>32</v>
      </c>
      <c r="AX220" s="13" t="s">
        <v>75</v>
      </c>
      <c r="AY220" s="230" t="s">
        <v>132</v>
      </c>
    </row>
    <row r="221" spans="2:51" s="13" customFormat="1" ht="11.25">
      <c r="B221" s="220"/>
      <c r="C221" s="221"/>
      <c r="D221" s="216" t="s">
        <v>143</v>
      </c>
      <c r="E221" s="222" t="s">
        <v>1</v>
      </c>
      <c r="F221" s="223" t="s">
        <v>291</v>
      </c>
      <c r="G221" s="221"/>
      <c r="H221" s="224">
        <v>44</v>
      </c>
      <c r="I221" s="225"/>
      <c r="J221" s="221"/>
      <c r="K221" s="221"/>
      <c r="L221" s="226"/>
      <c r="M221" s="227"/>
      <c r="N221" s="228"/>
      <c r="O221" s="228"/>
      <c r="P221" s="228"/>
      <c r="Q221" s="228"/>
      <c r="R221" s="228"/>
      <c r="S221" s="228"/>
      <c r="T221" s="229"/>
      <c r="AT221" s="230" t="s">
        <v>143</v>
      </c>
      <c r="AU221" s="230" t="s">
        <v>85</v>
      </c>
      <c r="AV221" s="13" t="s">
        <v>85</v>
      </c>
      <c r="AW221" s="13" t="s">
        <v>32</v>
      </c>
      <c r="AX221" s="13" t="s">
        <v>75</v>
      </c>
      <c r="AY221" s="230" t="s">
        <v>132</v>
      </c>
    </row>
    <row r="222" spans="2:51" s="13" customFormat="1" ht="11.25">
      <c r="B222" s="220"/>
      <c r="C222" s="221"/>
      <c r="D222" s="216" t="s">
        <v>143</v>
      </c>
      <c r="E222" s="222" t="s">
        <v>1</v>
      </c>
      <c r="F222" s="223" t="s">
        <v>292</v>
      </c>
      <c r="G222" s="221"/>
      <c r="H222" s="224">
        <v>37</v>
      </c>
      <c r="I222" s="225"/>
      <c r="J222" s="221"/>
      <c r="K222" s="221"/>
      <c r="L222" s="226"/>
      <c r="M222" s="227"/>
      <c r="N222" s="228"/>
      <c r="O222" s="228"/>
      <c r="P222" s="228"/>
      <c r="Q222" s="228"/>
      <c r="R222" s="228"/>
      <c r="S222" s="228"/>
      <c r="T222" s="229"/>
      <c r="AT222" s="230" t="s">
        <v>143</v>
      </c>
      <c r="AU222" s="230" t="s">
        <v>85</v>
      </c>
      <c r="AV222" s="13" t="s">
        <v>85</v>
      </c>
      <c r="AW222" s="13" t="s">
        <v>32</v>
      </c>
      <c r="AX222" s="13" t="s">
        <v>75</v>
      </c>
      <c r="AY222" s="230" t="s">
        <v>132</v>
      </c>
    </row>
    <row r="223" spans="2:51" s="14" customFormat="1" ht="11.25">
      <c r="B223" s="231"/>
      <c r="C223" s="232"/>
      <c r="D223" s="216" t="s">
        <v>143</v>
      </c>
      <c r="E223" s="233" t="s">
        <v>99</v>
      </c>
      <c r="F223" s="234" t="s">
        <v>169</v>
      </c>
      <c r="G223" s="232"/>
      <c r="H223" s="235">
        <v>214</v>
      </c>
      <c r="I223" s="236"/>
      <c r="J223" s="232"/>
      <c r="K223" s="232"/>
      <c r="L223" s="237"/>
      <c r="M223" s="238"/>
      <c r="N223" s="239"/>
      <c r="O223" s="239"/>
      <c r="P223" s="239"/>
      <c r="Q223" s="239"/>
      <c r="R223" s="239"/>
      <c r="S223" s="239"/>
      <c r="T223" s="240"/>
      <c r="AT223" s="241" t="s">
        <v>143</v>
      </c>
      <c r="AU223" s="241" t="s">
        <v>85</v>
      </c>
      <c r="AV223" s="14" t="s">
        <v>139</v>
      </c>
      <c r="AW223" s="14" t="s">
        <v>32</v>
      </c>
      <c r="AX223" s="14" t="s">
        <v>83</v>
      </c>
      <c r="AY223" s="241" t="s">
        <v>132</v>
      </c>
    </row>
    <row r="224" spans="1:65" s="2" customFormat="1" ht="16.5" customHeight="1">
      <c r="A224" s="33"/>
      <c r="B224" s="34"/>
      <c r="C224" s="203" t="s">
        <v>293</v>
      </c>
      <c r="D224" s="203" t="s">
        <v>134</v>
      </c>
      <c r="E224" s="204" t="s">
        <v>294</v>
      </c>
      <c r="F224" s="205" t="s">
        <v>295</v>
      </c>
      <c r="G224" s="206" t="s">
        <v>224</v>
      </c>
      <c r="H224" s="207">
        <v>1</v>
      </c>
      <c r="I224" s="208"/>
      <c r="J224" s="209">
        <f>ROUND(I224*H224,2)</f>
        <v>0</v>
      </c>
      <c r="K224" s="205" t="s">
        <v>138</v>
      </c>
      <c r="L224" s="38"/>
      <c r="M224" s="210" t="s">
        <v>1</v>
      </c>
      <c r="N224" s="211" t="s">
        <v>40</v>
      </c>
      <c r="O224" s="70"/>
      <c r="P224" s="212">
        <f>O224*H224</f>
        <v>0</v>
      </c>
      <c r="Q224" s="212">
        <v>0.00888</v>
      </c>
      <c r="R224" s="212">
        <f>Q224*H224</f>
        <v>0.00888</v>
      </c>
      <c r="S224" s="212">
        <v>0</v>
      </c>
      <c r="T224" s="213">
        <f>S224*H224</f>
        <v>0</v>
      </c>
      <c r="U224" s="33"/>
      <c r="V224" s="33"/>
      <c r="W224" s="33"/>
      <c r="X224" s="33"/>
      <c r="Y224" s="33"/>
      <c r="Z224" s="33"/>
      <c r="AA224" s="33"/>
      <c r="AB224" s="33"/>
      <c r="AC224" s="33"/>
      <c r="AD224" s="33"/>
      <c r="AE224" s="33"/>
      <c r="AR224" s="214" t="s">
        <v>139</v>
      </c>
      <c r="AT224" s="214" t="s">
        <v>134</v>
      </c>
      <c r="AU224" s="214" t="s">
        <v>85</v>
      </c>
      <c r="AY224" s="16" t="s">
        <v>132</v>
      </c>
      <c r="BE224" s="215">
        <f>IF(N224="základní",J224,0)</f>
        <v>0</v>
      </c>
      <c r="BF224" s="215">
        <f>IF(N224="snížená",J224,0)</f>
        <v>0</v>
      </c>
      <c r="BG224" s="215">
        <f>IF(N224="zákl. přenesená",J224,0)</f>
        <v>0</v>
      </c>
      <c r="BH224" s="215">
        <f>IF(N224="sníž. přenesená",J224,0)</f>
        <v>0</v>
      </c>
      <c r="BI224" s="215">
        <f>IF(N224="nulová",J224,0)</f>
        <v>0</v>
      </c>
      <c r="BJ224" s="16" t="s">
        <v>83</v>
      </c>
      <c r="BK224" s="215">
        <f>ROUND(I224*H224,2)</f>
        <v>0</v>
      </c>
      <c r="BL224" s="16" t="s">
        <v>139</v>
      </c>
      <c r="BM224" s="214" t="s">
        <v>296</v>
      </c>
    </row>
    <row r="225" spans="1:47" s="2" customFormat="1" ht="107.25">
      <c r="A225" s="33"/>
      <c r="B225" s="34"/>
      <c r="C225" s="35"/>
      <c r="D225" s="216" t="s">
        <v>141</v>
      </c>
      <c r="E225" s="35"/>
      <c r="F225" s="217" t="s">
        <v>287</v>
      </c>
      <c r="G225" s="35"/>
      <c r="H225" s="35"/>
      <c r="I225" s="115"/>
      <c r="J225" s="35"/>
      <c r="K225" s="35"/>
      <c r="L225" s="38"/>
      <c r="M225" s="218"/>
      <c r="N225" s="219"/>
      <c r="O225" s="70"/>
      <c r="P225" s="70"/>
      <c r="Q225" s="70"/>
      <c r="R225" s="70"/>
      <c r="S225" s="70"/>
      <c r="T225" s="71"/>
      <c r="U225" s="33"/>
      <c r="V225" s="33"/>
      <c r="W225" s="33"/>
      <c r="X225" s="33"/>
      <c r="Y225" s="33"/>
      <c r="Z225" s="33"/>
      <c r="AA225" s="33"/>
      <c r="AB225" s="33"/>
      <c r="AC225" s="33"/>
      <c r="AD225" s="33"/>
      <c r="AE225" s="33"/>
      <c r="AT225" s="16" t="s">
        <v>141</v>
      </c>
      <c r="AU225" s="16" t="s">
        <v>85</v>
      </c>
    </row>
    <row r="226" spans="2:51" s="13" customFormat="1" ht="11.25">
      <c r="B226" s="220"/>
      <c r="C226" s="221"/>
      <c r="D226" s="216" t="s">
        <v>143</v>
      </c>
      <c r="E226" s="222" t="s">
        <v>101</v>
      </c>
      <c r="F226" s="223" t="s">
        <v>297</v>
      </c>
      <c r="G226" s="221"/>
      <c r="H226" s="224">
        <v>1</v>
      </c>
      <c r="I226" s="225"/>
      <c r="J226" s="221"/>
      <c r="K226" s="221"/>
      <c r="L226" s="226"/>
      <c r="M226" s="227"/>
      <c r="N226" s="228"/>
      <c r="O226" s="228"/>
      <c r="P226" s="228"/>
      <c r="Q226" s="228"/>
      <c r="R226" s="228"/>
      <c r="S226" s="228"/>
      <c r="T226" s="229"/>
      <c r="AT226" s="230" t="s">
        <v>143</v>
      </c>
      <c r="AU226" s="230" t="s">
        <v>85</v>
      </c>
      <c r="AV226" s="13" t="s">
        <v>85</v>
      </c>
      <c r="AW226" s="13" t="s">
        <v>32</v>
      </c>
      <c r="AX226" s="13" t="s">
        <v>83</v>
      </c>
      <c r="AY226" s="230" t="s">
        <v>132</v>
      </c>
    </row>
    <row r="227" spans="1:65" s="2" customFormat="1" ht="16.5" customHeight="1">
      <c r="A227" s="33"/>
      <c r="B227" s="34"/>
      <c r="C227" s="203" t="s">
        <v>298</v>
      </c>
      <c r="D227" s="203" t="s">
        <v>134</v>
      </c>
      <c r="E227" s="204" t="s">
        <v>299</v>
      </c>
      <c r="F227" s="205" t="s">
        <v>300</v>
      </c>
      <c r="G227" s="206" t="s">
        <v>224</v>
      </c>
      <c r="H227" s="207">
        <v>214</v>
      </c>
      <c r="I227" s="208"/>
      <c r="J227" s="209">
        <f>ROUND(I227*H227,2)</f>
        <v>0</v>
      </c>
      <c r="K227" s="205" t="s">
        <v>138</v>
      </c>
      <c r="L227" s="38"/>
      <c r="M227" s="210" t="s">
        <v>1</v>
      </c>
      <c r="N227" s="211" t="s">
        <v>40</v>
      </c>
      <c r="O227" s="70"/>
      <c r="P227" s="212">
        <f>O227*H227</f>
        <v>0</v>
      </c>
      <c r="Q227" s="212">
        <v>0.00086</v>
      </c>
      <c r="R227" s="212">
        <f>Q227*H227</f>
        <v>0.18404</v>
      </c>
      <c r="S227" s="212">
        <v>0</v>
      </c>
      <c r="T227" s="213">
        <f>S227*H227</f>
        <v>0</v>
      </c>
      <c r="U227" s="33"/>
      <c r="V227" s="33"/>
      <c r="W227" s="33"/>
      <c r="X227" s="33"/>
      <c r="Y227" s="33"/>
      <c r="Z227" s="33"/>
      <c r="AA227" s="33"/>
      <c r="AB227" s="33"/>
      <c r="AC227" s="33"/>
      <c r="AD227" s="33"/>
      <c r="AE227" s="33"/>
      <c r="AR227" s="214" t="s">
        <v>139</v>
      </c>
      <c r="AT227" s="214" t="s">
        <v>134</v>
      </c>
      <c r="AU227" s="214" t="s">
        <v>85</v>
      </c>
      <c r="AY227" s="16" t="s">
        <v>132</v>
      </c>
      <c r="BE227" s="215">
        <f>IF(N227="základní",J227,0)</f>
        <v>0</v>
      </c>
      <c r="BF227" s="215">
        <f>IF(N227="snížená",J227,0)</f>
        <v>0</v>
      </c>
      <c r="BG227" s="215">
        <f>IF(N227="zákl. přenesená",J227,0)</f>
        <v>0</v>
      </c>
      <c r="BH227" s="215">
        <f>IF(N227="sníž. přenesená",J227,0)</f>
        <v>0</v>
      </c>
      <c r="BI227" s="215">
        <f>IF(N227="nulová",J227,0)</f>
        <v>0</v>
      </c>
      <c r="BJ227" s="16" t="s">
        <v>83</v>
      </c>
      <c r="BK227" s="215">
        <f>ROUND(I227*H227,2)</f>
        <v>0</v>
      </c>
      <c r="BL227" s="16" t="s">
        <v>139</v>
      </c>
      <c r="BM227" s="214" t="s">
        <v>301</v>
      </c>
    </row>
    <row r="228" spans="1:47" s="2" customFormat="1" ht="107.25">
      <c r="A228" s="33"/>
      <c r="B228" s="34"/>
      <c r="C228" s="35"/>
      <c r="D228" s="216" t="s">
        <v>141</v>
      </c>
      <c r="E228" s="35"/>
      <c r="F228" s="217" t="s">
        <v>287</v>
      </c>
      <c r="G228" s="35"/>
      <c r="H228" s="35"/>
      <c r="I228" s="115"/>
      <c r="J228" s="35"/>
      <c r="K228" s="35"/>
      <c r="L228" s="38"/>
      <c r="M228" s="218"/>
      <c r="N228" s="219"/>
      <c r="O228" s="70"/>
      <c r="P228" s="70"/>
      <c r="Q228" s="70"/>
      <c r="R228" s="70"/>
      <c r="S228" s="70"/>
      <c r="T228" s="71"/>
      <c r="U228" s="33"/>
      <c r="V228" s="33"/>
      <c r="W228" s="33"/>
      <c r="X228" s="33"/>
      <c r="Y228" s="33"/>
      <c r="Z228" s="33"/>
      <c r="AA228" s="33"/>
      <c r="AB228" s="33"/>
      <c r="AC228" s="33"/>
      <c r="AD228" s="33"/>
      <c r="AE228" s="33"/>
      <c r="AT228" s="16" t="s">
        <v>141</v>
      </c>
      <c r="AU228" s="16" t="s">
        <v>85</v>
      </c>
    </row>
    <row r="229" spans="2:51" s="13" customFormat="1" ht="11.25">
      <c r="B229" s="220"/>
      <c r="C229" s="221"/>
      <c r="D229" s="216" t="s">
        <v>143</v>
      </c>
      <c r="E229" s="222" t="s">
        <v>1</v>
      </c>
      <c r="F229" s="223" t="s">
        <v>99</v>
      </c>
      <c r="G229" s="221"/>
      <c r="H229" s="224">
        <v>214</v>
      </c>
      <c r="I229" s="225"/>
      <c r="J229" s="221"/>
      <c r="K229" s="221"/>
      <c r="L229" s="226"/>
      <c r="M229" s="227"/>
      <c r="N229" s="228"/>
      <c r="O229" s="228"/>
      <c r="P229" s="228"/>
      <c r="Q229" s="228"/>
      <c r="R229" s="228"/>
      <c r="S229" s="228"/>
      <c r="T229" s="229"/>
      <c r="AT229" s="230" t="s">
        <v>143</v>
      </c>
      <c r="AU229" s="230" t="s">
        <v>85</v>
      </c>
      <c r="AV229" s="13" t="s">
        <v>85</v>
      </c>
      <c r="AW229" s="13" t="s">
        <v>32</v>
      </c>
      <c r="AX229" s="13" t="s">
        <v>83</v>
      </c>
      <c r="AY229" s="230" t="s">
        <v>132</v>
      </c>
    </row>
    <row r="230" spans="1:65" s="2" customFormat="1" ht="16.5" customHeight="1">
      <c r="A230" s="33"/>
      <c r="B230" s="34"/>
      <c r="C230" s="203" t="s">
        <v>302</v>
      </c>
      <c r="D230" s="203" t="s">
        <v>134</v>
      </c>
      <c r="E230" s="204" t="s">
        <v>303</v>
      </c>
      <c r="F230" s="205" t="s">
        <v>304</v>
      </c>
      <c r="G230" s="206" t="s">
        <v>224</v>
      </c>
      <c r="H230" s="207">
        <v>1</v>
      </c>
      <c r="I230" s="208"/>
      <c r="J230" s="209">
        <f>ROUND(I230*H230,2)</f>
        <v>0</v>
      </c>
      <c r="K230" s="205" t="s">
        <v>138</v>
      </c>
      <c r="L230" s="38"/>
      <c r="M230" s="210" t="s">
        <v>1</v>
      </c>
      <c r="N230" s="211" t="s">
        <v>40</v>
      </c>
      <c r="O230" s="70"/>
      <c r="P230" s="212">
        <f>O230*H230</f>
        <v>0</v>
      </c>
      <c r="Q230" s="212">
        <v>0.00102</v>
      </c>
      <c r="R230" s="212">
        <f>Q230*H230</f>
        <v>0.00102</v>
      </c>
      <c r="S230" s="212">
        <v>0</v>
      </c>
      <c r="T230" s="213">
        <f>S230*H230</f>
        <v>0</v>
      </c>
      <c r="U230" s="33"/>
      <c r="V230" s="33"/>
      <c r="W230" s="33"/>
      <c r="X230" s="33"/>
      <c r="Y230" s="33"/>
      <c r="Z230" s="33"/>
      <c r="AA230" s="33"/>
      <c r="AB230" s="33"/>
      <c r="AC230" s="33"/>
      <c r="AD230" s="33"/>
      <c r="AE230" s="33"/>
      <c r="AR230" s="214" t="s">
        <v>139</v>
      </c>
      <c r="AT230" s="214" t="s">
        <v>134</v>
      </c>
      <c r="AU230" s="214" t="s">
        <v>85</v>
      </c>
      <c r="AY230" s="16" t="s">
        <v>132</v>
      </c>
      <c r="BE230" s="215">
        <f>IF(N230="základní",J230,0)</f>
        <v>0</v>
      </c>
      <c r="BF230" s="215">
        <f>IF(N230="snížená",J230,0)</f>
        <v>0</v>
      </c>
      <c r="BG230" s="215">
        <f>IF(N230="zákl. přenesená",J230,0)</f>
        <v>0</v>
      </c>
      <c r="BH230" s="215">
        <f>IF(N230="sníž. přenesená",J230,0)</f>
        <v>0</v>
      </c>
      <c r="BI230" s="215">
        <f>IF(N230="nulová",J230,0)</f>
        <v>0</v>
      </c>
      <c r="BJ230" s="16" t="s">
        <v>83</v>
      </c>
      <c r="BK230" s="215">
        <f>ROUND(I230*H230,2)</f>
        <v>0</v>
      </c>
      <c r="BL230" s="16" t="s">
        <v>139</v>
      </c>
      <c r="BM230" s="214" t="s">
        <v>305</v>
      </c>
    </row>
    <row r="231" spans="1:47" s="2" customFormat="1" ht="107.25">
      <c r="A231" s="33"/>
      <c r="B231" s="34"/>
      <c r="C231" s="35"/>
      <c r="D231" s="216" t="s">
        <v>141</v>
      </c>
      <c r="E231" s="35"/>
      <c r="F231" s="217" t="s">
        <v>287</v>
      </c>
      <c r="G231" s="35"/>
      <c r="H231" s="35"/>
      <c r="I231" s="115"/>
      <c r="J231" s="35"/>
      <c r="K231" s="35"/>
      <c r="L231" s="38"/>
      <c r="M231" s="218"/>
      <c r="N231" s="219"/>
      <c r="O231" s="70"/>
      <c r="P231" s="70"/>
      <c r="Q231" s="70"/>
      <c r="R231" s="70"/>
      <c r="S231" s="70"/>
      <c r="T231" s="71"/>
      <c r="U231" s="33"/>
      <c r="V231" s="33"/>
      <c r="W231" s="33"/>
      <c r="X231" s="33"/>
      <c r="Y231" s="33"/>
      <c r="Z231" s="33"/>
      <c r="AA231" s="33"/>
      <c r="AB231" s="33"/>
      <c r="AC231" s="33"/>
      <c r="AD231" s="33"/>
      <c r="AE231" s="33"/>
      <c r="AT231" s="16" t="s">
        <v>141</v>
      </c>
      <c r="AU231" s="16" t="s">
        <v>85</v>
      </c>
    </row>
    <row r="232" spans="2:51" s="13" customFormat="1" ht="11.25">
      <c r="B232" s="220"/>
      <c r="C232" s="221"/>
      <c r="D232" s="216" t="s">
        <v>143</v>
      </c>
      <c r="E232" s="222" t="s">
        <v>1</v>
      </c>
      <c r="F232" s="223" t="s">
        <v>101</v>
      </c>
      <c r="G232" s="221"/>
      <c r="H232" s="224">
        <v>1</v>
      </c>
      <c r="I232" s="225"/>
      <c r="J232" s="221"/>
      <c r="K232" s="221"/>
      <c r="L232" s="226"/>
      <c r="M232" s="227"/>
      <c r="N232" s="228"/>
      <c r="O232" s="228"/>
      <c r="P232" s="228"/>
      <c r="Q232" s="228"/>
      <c r="R232" s="228"/>
      <c r="S232" s="228"/>
      <c r="T232" s="229"/>
      <c r="AT232" s="230" t="s">
        <v>143</v>
      </c>
      <c r="AU232" s="230" t="s">
        <v>85</v>
      </c>
      <c r="AV232" s="13" t="s">
        <v>85</v>
      </c>
      <c r="AW232" s="13" t="s">
        <v>32</v>
      </c>
      <c r="AX232" s="13" t="s">
        <v>83</v>
      </c>
      <c r="AY232" s="230" t="s">
        <v>132</v>
      </c>
    </row>
    <row r="233" spans="2:63" s="12" customFormat="1" ht="22.9" customHeight="1">
      <c r="B233" s="187"/>
      <c r="C233" s="188"/>
      <c r="D233" s="189" t="s">
        <v>74</v>
      </c>
      <c r="E233" s="201" t="s">
        <v>139</v>
      </c>
      <c r="F233" s="201" t="s">
        <v>306</v>
      </c>
      <c r="G233" s="188"/>
      <c r="H233" s="188"/>
      <c r="I233" s="191"/>
      <c r="J233" s="202">
        <f>BK233</f>
        <v>0</v>
      </c>
      <c r="K233" s="188"/>
      <c r="L233" s="193"/>
      <c r="M233" s="194"/>
      <c r="N233" s="195"/>
      <c r="O233" s="195"/>
      <c r="P233" s="196">
        <f>SUM(P234:P245)</f>
        <v>0</v>
      </c>
      <c r="Q233" s="195"/>
      <c r="R233" s="196">
        <f>SUM(R234:R245)</f>
        <v>135.286272</v>
      </c>
      <c r="S233" s="195"/>
      <c r="T233" s="197">
        <f>SUM(T234:T245)</f>
        <v>0</v>
      </c>
      <c r="AR233" s="198" t="s">
        <v>83</v>
      </c>
      <c r="AT233" s="199" t="s">
        <v>74</v>
      </c>
      <c r="AU233" s="199" t="s">
        <v>83</v>
      </c>
      <c r="AY233" s="198" t="s">
        <v>132</v>
      </c>
      <c r="BK233" s="200">
        <f>SUM(BK234:BK245)</f>
        <v>0</v>
      </c>
    </row>
    <row r="234" spans="1:65" s="2" customFormat="1" ht="16.5" customHeight="1">
      <c r="A234" s="33"/>
      <c r="B234" s="34"/>
      <c r="C234" s="203" t="s">
        <v>307</v>
      </c>
      <c r="D234" s="203" t="s">
        <v>134</v>
      </c>
      <c r="E234" s="204" t="s">
        <v>308</v>
      </c>
      <c r="F234" s="205" t="s">
        <v>309</v>
      </c>
      <c r="G234" s="206" t="s">
        <v>159</v>
      </c>
      <c r="H234" s="207">
        <v>73</v>
      </c>
      <c r="I234" s="208"/>
      <c r="J234" s="209">
        <f>ROUND(I234*H234,2)</f>
        <v>0</v>
      </c>
      <c r="K234" s="205" t="s">
        <v>138</v>
      </c>
      <c r="L234" s="38"/>
      <c r="M234" s="210" t="s">
        <v>1</v>
      </c>
      <c r="N234" s="211" t="s">
        <v>40</v>
      </c>
      <c r="O234" s="70"/>
      <c r="P234" s="212">
        <f>O234*H234</f>
        <v>0</v>
      </c>
      <c r="Q234" s="212">
        <v>1.848</v>
      </c>
      <c r="R234" s="212">
        <f>Q234*H234</f>
        <v>134.904</v>
      </c>
      <c r="S234" s="212">
        <v>0</v>
      </c>
      <c r="T234" s="213">
        <f>S234*H234</f>
        <v>0</v>
      </c>
      <c r="U234" s="33"/>
      <c r="V234" s="33"/>
      <c r="W234" s="33"/>
      <c r="X234" s="33"/>
      <c r="Y234" s="33"/>
      <c r="Z234" s="33"/>
      <c r="AA234" s="33"/>
      <c r="AB234" s="33"/>
      <c r="AC234" s="33"/>
      <c r="AD234" s="33"/>
      <c r="AE234" s="33"/>
      <c r="AR234" s="214" t="s">
        <v>139</v>
      </c>
      <c r="AT234" s="214" t="s">
        <v>134</v>
      </c>
      <c r="AU234" s="214" t="s">
        <v>85</v>
      </c>
      <c r="AY234" s="16" t="s">
        <v>132</v>
      </c>
      <c r="BE234" s="215">
        <f>IF(N234="základní",J234,0)</f>
        <v>0</v>
      </c>
      <c r="BF234" s="215">
        <f>IF(N234="snížená",J234,0)</f>
        <v>0</v>
      </c>
      <c r="BG234" s="215">
        <f>IF(N234="zákl. přenesená",J234,0)</f>
        <v>0</v>
      </c>
      <c r="BH234" s="215">
        <f>IF(N234="sníž. přenesená",J234,0)</f>
        <v>0</v>
      </c>
      <c r="BI234" s="215">
        <f>IF(N234="nulová",J234,0)</f>
        <v>0</v>
      </c>
      <c r="BJ234" s="16" t="s">
        <v>83</v>
      </c>
      <c r="BK234" s="215">
        <f>ROUND(I234*H234,2)</f>
        <v>0</v>
      </c>
      <c r="BL234" s="16" t="s">
        <v>139</v>
      </c>
      <c r="BM234" s="214" t="s">
        <v>310</v>
      </c>
    </row>
    <row r="235" spans="1:47" s="2" customFormat="1" ht="29.25">
      <c r="A235" s="33"/>
      <c r="B235" s="34"/>
      <c r="C235" s="35"/>
      <c r="D235" s="216" t="s">
        <v>141</v>
      </c>
      <c r="E235" s="35"/>
      <c r="F235" s="217" t="s">
        <v>311</v>
      </c>
      <c r="G235" s="35"/>
      <c r="H235" s="35"/>
      <c r="I235" s="115"/>
      <c r="J235" s="35"/>
      <c r="K235" s="35"/>
      <c r="L235" s="38"/>
      <c r="M235" s="218"/>
      <c r="N235" s="219"/>
      <c r="O235" s="70"/>
      <c r="P235" s="70"/>
      <c r="Q235" s="70"/>
      <c r="R235" s="70"/>
      <c r="S235" s="70"/>
      <c r="T235" s="71"/>
      <c r="U235" s="33"/>
      <c r="V235" s="33"/>
      <c r="W235" s="33"/>
      <c r="X235" s="33"/>
      <c r="Y235" s="33"/>
      <c r="Z235" s="33"/>
      <c r="AA235" s="33"/>
      <c r="AB235" s="33"/>
      <c r="AC235" s="33"/>
      <c r="AD235" s="33"/>
      <c r="AE235" s="33"/>
      <c r="AT235" s="16" t="s">
        <v>141</v>
      </c>
      <c r="AU235" s="16" t="s">
        <v>85</v>
      </c>
    </row>
    <row r="236" spans="2:51" s="13" customFormat="1" ht="11.25">
      <c r="B236" s="220"/>
      <c r="C236" s="221"/>
      <c r="D236" s="216" t="s">
        <v>143</v>
      </c>
      <c r="E236" s="222" t="s">
        <v>1</v>
      </c>
      <c r="F236" s="223" t="s">
        <v>312</v>
      </c>
      <c r="G236" s="221"/>
      <c r="H236" s="224">
        <v>16.8</v>
      </c>
      <c r="I236" s="225"/>
      <c r="J236" s="221"/>
      <c r="K236" s="221"/>
      <c r="L236" s="226"/>
      <c r="M236" s="227"/>
      <c r="N236" s="228"/>
      <c r="O236" s="228"/>
      <c r="P236" s="228"/>
      <c r="Q236" s="228"/>
      <c r="R236" s="228"/>
      <c r="S236" s="228"/>
      <c r="T236" s="229"/>
      <c r="AT236" s="230" t="s">
        <v>143</v>
      </c>
      <c r="AU236" s="230" t="s">
        <v>85</v>
      </c>
      <c r="AV236" s="13" t="s">
        <v>85</v>
      </c>
      <c r="AW236" s="13" t="s">
        <v>32</v>
      </c>
      <c r="AX236" s="13" t="s">
        <v>75</v>
      </c>
      <c r="AY236" s="230" t="s">
        <v>132</v>
      </c>
    </row>
    <row r="237" spans="2:51" s="13" customFormat="1" ht="11.25">
      <c r="B237" s="220"/>
      <c r="C237" s="221"/>
      <c r="D237" s="216" t="s">
        <v>143</v>
      </c>
      <c r="E237" s="222" t="s">
        <v>1</v>
      </c>
      <c r="F237" s="223" t="s">
        <v>313</v>
      </c>
      <c r="G237" s="221"/>
      <c r="H237" s="224">
        <v>13.8</v>
      </c>
      <c r="I237" s="225"/>
      <c r="J237" s="221"/>
      <c r="K237" s="221"/>
      <c r="L237" s="226"/>
      <c r="M237" s="227"/>
      <c r="N237" s="228"/>
      <c r="O237" s="228"/>
      <c r="P237" s="228"/>
      <c r="Q237" s="228"/>
      <c r="R237" s="228"/>
      <c r="S237" s="228"/>
      <c r="T237" s="229"/>
      <c r="AT237" s="230" t="s">
        <v>143</v>
      </c>
      <c r="AU237" s="230" t="s">
        <v>85</v>
      </c>
      <c r="AV237" s="13" t="s">
        <v>85</v>
      </c>
      <c r="AW237" s="13" t="s">
        <v>32</v>
      </c>
      <c r="AX237" s="13" t="s">
        <v>75</v>
      </c>
      <c r="AY237" s="230" t="s">
        <v>132</v>
      </c>
    </row>
    <row r="238" spans="2:51" s="13" customFormat="1" ht="11.25">
      <c r="B238" s="220"/>
      <c r="C238" s="221"/>
      <c r="D238" s="216" t="s">
        <v>143</v>
      </c>
      <c r="E238" s="222" t="s">
        <v>1</v>
      </c>
      <c r="F238" s="223" t="s">
        <v>314</v>
      </c>
      <c r="G238" s="221"/>
      <c r="H238" s="224">
        <v>8</v>
      </c>
      <c r="I238" s="225"/>
      <c r="J238" s="221"/>
      <c r="K238" s="221"/>
      <c r="L238" s="226"/>
      <c r="M238" s="227"/>
      <c r="N238" s="228"/>
      <c r="O238" s="228"/>
      <c r="P238" s="228"/>
      <c r="Q238" s="228"/>
      <c r="R238" s="228"/>
      <c r="S238" s="228"/>
      <c r="T238" s="229"/>
      <c r="AT238" s="230" t="s">
        <v>143</v>
      </c>
      <c r="AU238" s="230" t="s">
        <v>85</v>
      </c>
      <c r="AV238" s="13" t="s">
        <v>85</v>
      </c>
      <c r="AW238" s="13" t="s">
        <v>32</v>
      </c>
      <c r="AX238" s="13" t="s">
        <v>75</v>
      </c>
      <c r="AY238" s="230" t="s">
        <v>132</v>
      </c>
    </row>
    <row r="239" spans="2:51" s="13" customFormat="1" ht="11.25">
      <c r="B239" s="220"/>
      <c r="C239" s="221"/>
      <c r="D239" s="216" t="s">
        <v>143</v>
      </c>
      <c r="E239" s="222" t="s">
        <v>1</v>
      </c>
      <c r="F239" s="223" t="s">
        <v>315</v>
      </c>
      <c r="G239" s="221"/>
      <c r="H239" s="224">
        <v>8</v>
      </c>
      <c r="I239" s="225"/>
      <c r="J239" s="221"/>
      <c r="K239" s="221"/>
      <c r="L239" s="226"/>
      <c r="M239" s="227"/>
      <c r="N239" s="228"/>
      <c r="O239" s="228"/>
      <c r="P239" s="228"/>
      <c r="Q239" s="228"/>
      <c r="R239" s="228"/>
      <c r="S239" s="228"/>
      <c r="T239" s="229"/>
      <c r="AT239" s="230" t="s">
        <v>143</v>
      </c>
      <c r="AU239" s="230" t="s">
        <v>85</v>
      </c>
      <c r="AV239" s="13" t="s">
        <v>85</v>
      </c>
      <c r="AW239" s="13" t="s">
        <v>32</v>
      </c>
      <c r="AX239" s="13" t="s">
        <v>75</v>
      </c>
      <c r="AY239" s="230" t="s">
        <v>132</v>
      </c>
    </row>
    <row r="240" spans="2:51" s="13" customFormat="1" ht="11.25">
      <c r="B240" s="220"/>
      <c r="C240" s="221"/>
      <c r="D240" s="216" t="s">
        <v>143</v>
      </c>
      <c r="E240" s="222" t="s">
        <v>1</v>
      </c>
      <c r="F240" s="223" t="s">
        <v>316</v>
      </c>
      <c r="G240" s="221"/>
      <c r="H240" s="224">
        <v>8</v>
      </c>
      <c r="I240" s="225"/>
      <c r="J240" s="221"/>
      <c r="K240" s="221"/>
      <c r="L240" s="226"/>
      <c r="M240" s="227"/>
      <c r="N240" s="228"/>
      <c r="O240" s="228"/>
      <c r="P240" s="228"/>
      <c r="Q240" s="228"/>
      <c r="R240" s="228"/>
      <c r="S240" s="228"/>
      <c r="T240" s="229"/>
      <c r="AT240" s="230" t="s">
        <v>143</v>
      </c>
      <c r="AU240" s="230" t="s">
        <v>85</v>
      </c>
      <c r="AV240" s="13" t="s">
        <v>85</v>
      </c>
      <c r="AW240" s="13" t="s">
        <v>32</v>
      </c>
      <c r="AX240" s="13" t="s">
        <v>75</v>
      </c>
      <c r="AY240" s="230" t="s">
        <v>132</v>
      </c>
    </row>
    <row r="241" spans="2:51" s="13" customFormat="1" ht="11.25">
      <c r="B241" s="220"/>
      <c r="C241" s="221"/>
      <c r="D241" s="216" t="s">
        <v>143</v>
      </c>
      <c r="E241" s="222" t="s">
        <v>1</v>
      </c>
      <c r="F241" s="223" t="s">
        <v>317</v>
      </c>
      <c r="G241" s="221"/>
      <c r="H241" s="224">
        <v>18.4</v>
      </c>
      <c r="I241" s="225"/>
      <c r="J241" s="221"/>
      <c r="K241" s="221"/>
      <c r="L241" s="226"/>
      <c r="M241" s="227"/>
      <c r="N241" s="228"/>
      <c r="O241" s="228"/>
      <c r="P241" s="228"/>
      <c r="Q241" s="228"/>
      <c r="R241" s="228"/>
      <c r="S241" s="228"/>
      <c r="T241" s="229"/>
      <c r="AT241" s="230" t="s">
        <v>143</v>
      </c>
      <c r="AU241" s="230" t="s">
        <v>85</v>
      </c>
      <c r="AV241" s="13" t="s">
        <v>85</v>
      </c>
      <c r="AW241" s="13" t="s">
        <v>32</v>
      </c>
      <c r="AX241" s="13" t="s">
        <v>75</v>
      </c>
      <c r="AY241" s="230" t="s">
        <v>132</v>
      </c>
    </row>
    <row r="242" spans="2:51" s="14" customFormat="1" ht="11.25">
      <c r="B242" s="231"/>
      <c r="C242" s="232"/>
      <c r="D242" s="216" t="s">
        <v>143</v>
      </c>
      <c r="E242" s="233" t="s">
        <v>1</v>
      </c>
      <c r="F242" s="234" t="s">
        <v>169</v>
      </c>
      <c r="G242" s="232"/>
      <c r="H242" s="235">
        <v>73</v>
      </c>
      <c r="I242" s="236"/>
      <c r="J242" s="232"/>
      <c r="K242" s="232"/>
      <c r="L242" s="237"/>
      <c r="M242" s="238"/>
      <c r="N242" s="239"/>
      <c r="O242" s="239"/>
      <c r="P242" s="239"/>
      <c r="Q242" s="239"/>
      <c r="R242" s="239"/>
      <c r="S242" s="239"/>
      <c r="T242" s="240"/>
      <c r="AT242" s="241" t="s">
        <v>143</v>
      </c>
      <c r="AU242" s="241" t="s">
        <v>85</v>
      </c>
      <c r="AV242" s="14" t="s">
        <v>139</v>
      </c>
      <c r="AW242" s="14" t="s">
        <v>32</v>
      </c>
      <c r="AX242" s="14" t="s">
        <v>83</v>
      </c>
      <c r="AY242" s="241" t="s">
        <v>132</v>
      </c>
    </row>
    <row r="243" spans="1:65" s="2" customFormat="1" ht="16.5" customHeight="1">
      <c r="A243" s="33"/>
      <c r="B243" s="34"/>
      <c r="C243" s="203" t="s">
        <v>318</v>
      </c>
      <c r="D243" s="203" t="s">
        <v>134</v>
      </c>
      <c r="E243" s="204" t="s">
        <v>319</v>
      </c>
      <c r="F243" s="205" t="s">
        <v>320</v>
      </c>
      <c r="G243" s="206" t="s">
        <v>321</v>
      </c>
      <c r="H243" s="207">
        <v>4.4</v>
      </c>
      <c r="I243" s="208"/>
      <c r="J243" s="209">
        <f>ROUND(I243*H243,2)</f>
        <v>0</v>
      </c>
      <c r="K243" s="205" t="s">
        <v>138</v>
      </c>
      <c r="L243" s="38"/>
      <c r="M243" s="210" t="s">
        <v>1</v>
      </c>
      <c r="N243" s="211" t="s">
        <v>40</v>
      </c>
      <c r="O243" s="70"/>
      <c r="P243" s="212">
        <f>O243*H243</f>
        <v>0</v>
      </c>
      <c r="Q243" s="212">
        <v>0.08688</v>
      </c>
      <c r="R243" s="212">
        <f>Q243*H243</f>
        <v>0.382272</v>
      </c>
      <c r="S243" s="212">
        <v>0</v>
      </c>
      <c r="T243" s="213">
        <f>S243*H243</f>
        <v>0</v>
      </c>
      <c r="U243" s="33"/>
      <c r="V243" s="33"/>
      <c r="W243" s="33"/>
      <c r="X243" s="33"/>
      <c r="Y243" s="33"/>
      <c r="Z243" s="33"/>
      <c r="AA243" s="33"/>
      <c r="AB243" s="33"/>
      <c r="AC243" s="33"/>
      <c r="AD243" s="33"/>
      <c r="AE243" s="33"/>
      <c r="AR243" s="214" t="s">
        <v>139</v>
      </c>
      <c r="AT243" s="214" t="s">
        <v>134</v>
      </c>
      <c r="AU243" s="214" t="s">
        <v>85</v>
      </c>
      <c r="AY243" s="16" t="s">
        <v>132</v>
      </c>
      <c r="BE243" s="215">
        <f>IF(N243="základní",J243,0)</f>
        <v>0</v>
      </c>
      <c r="BF243" s="215">
        <f>IF(N243="snížená",J243,0)</f>
        <v>0</v>
      </c>
      <c r="BG243" s="215">
        <f>IF(N243="zákl. přenesená",J243,0)</f>
        <v>0</v>
      </c>
      <c r="BH243" s="215">
        <f>IF(N243="sníž. přenesená",J243,0)</f>
        <v>0</v>
      </c>
      <c r="BI243" s="215">
        <f>IF(N243="nulová",J243,0)</f>
        <v>0</v>
      </c>
      <c r="BJ243" s="16" t="s">
        <v>83</v>
      </c>
      <c r="BK243" s="215">
        <f>ROUND(I243*H243,2)</f>
        <v>0</v>
      </c>
      <c r="BL243" s="16" t="s">
        <v>139</v>
      </c>
      <c r="BM243" s="214" t="s">
        <v>322</v>
      </c>
    </row>
    <row r="244" spans="1:47" s="2" customFormat="1" ht="29.25">
      <c r="A244" s="33"/>
      <c r="B244" s="34"/>
      <c r="C244" s="35"/>
      <c r="D244" s="216" t="s">
        <v>141</v>
      </c>
      <c r="E244" s="35"/>
      <c r="F244" s="217" t="s">
        <v>323</v>
      </c>
      <c r="G244" s="35"/>
      <c r="H244" s="35"/>
      <c r="I244" s="115"/>
      <c r="J244" s="35"/>
      <c r="K244" s="35"/>
      <c r="L244" s="38"/>
      <c r="M244" s="218"/>
      <c r="N244" s="219"/>
      <c r="O244" s="70"/>
      <c r="P244" s="70"/>
      <c r="Q244" s="70"/>
      <c r="R244" s="70"/>
      <c r="S244" s="70"/>
      <c r="T244" s="71"/>
      <c r="U244" s="33"/>
      <c r="V244" s="33"/>
      <c r="W244" s="33"/>
      <c r="X244" s="33"/>
      <c r="Y244" s="33"/>
      <c r="Z244" s="33"/>
      <c r="AA244" s="33"/>
      <c r="AB244" s="33"/>
      <c r="AC244" s="33"/>
      <c r="AD244" s="33"/>
      <c r="AE244" s="33"/>
      <c r="AT244" s="16" t="s">
        <v>141</v>
      </c>
      <c r="AU244" s="16" t="s">
        <v>85</v>
      </c>
    </row>
    <row r="245" spans="2:51" s="13" customFormat="1" ht="11.25">
      <c r="B245" s="220"/>
      <c r="C245" s="221"/>
      <c r="D245" s="216" t="s">
        <v>143</v>
      </c>
      <c r="E245" s="222" t="s">
        <v>1</v>
      </c>
      <c r="F245" s="223" t="s">
        <v>324</v>
      </c>
      <c r="G245" s="221"/>
      <c r="H245" s="224">
        <v>4.4</v>
      </c>
      <c r="I245" s="225"/>
      <c r="J245" s="221"/>
      <c r="K245" s="221"/>
      <c r="L245" s="226"/>
      <c r="M245" s="227"/>
      <c r="N245" s="228"/>
      <c r="O245" s="228"/>
      <c r="P245" s="228"/>
      <c r="Q245" s="228"/>
      <c r="R245" s="228"/>
      <c r="S245" s="228"/>
      <c r="T245" s="229"/>
      <c r="AT245" s="230" t="s">
        <v>143</v>
      </c>
      <c r="AU245" s="230" t="s">
        <v>85</v>
      </c>
      <c r="AV245" s="13" t="s">
        <v>85</v>
      </c>
      <c r="AW245" s="13" t="s">
        <v>32</v>
      </c>
      <c r="AX245" s="13" t="s">
        <v>83</v>
      </c>
      <c r="AY245" s="230" t="s">
        <v>132</v>
      </c>
    </row>
    <row r="246" spans="2:63" s="12" customFormat="1" ht="22.9" customHeight="1">
      <c r="B246" s="187"/>
      <c r="C246" s="188"/>
      <c r="D246" s="189" t="s">
        <v>74</v>
      </c>
      <c r="E246" s="201" t="s">
        <v>156</v>
      </c>
      <c r="F246" s="201" t="s">
        <v>325</v>
      </c>
      <c r="G246" s="188"/>
      <c r="H246" s="188"/>
      <c r="I246" s="191"/>
      <c r="J246" s="202">
        <f>BK246</f>
        <v>0</v>
      </c>
      <c r="K246" s="188"/>
      <c r="L246" s="193"/>
      <c r="M246" s="194"/>
      <c r="N246" s="195"/>
      <c r="O246" s="195"/>
      <c r="P246" s="196">
        <f>SUM(P247:P248)</f>
        <v>0</v>
      </c>
      <c r="Q246" s="195"/>
      <c r="R246" s="196">
        <f>SUM(R247:R248)</f>
        <v>0</v>
      </c>
      <c r="S246" s="195"/>
      <c r="T246" s="197">
        <f>SUM(T247:T248)</f>
        <v>0</v>
      </c>
      <c r="AR246" s="198" t="s">
        <v>83</v>
      </c>
      <c r="AT246" s="199" t="s">
        <v>74</v>
      </c>
      <c r="AU246" s="199" t="s">
        <v>83</v>
      </c>
      <c r="AY246" s="198" t="s">
        <v>132</v>
      </c>
      <c r="BK246" s="200">
        <f>SUM(BK247:BK248)</f>
        <v>0</v>
      </c>
    </row>
    <row r="247" spans="1:65" s="2" customFormat="1" ht="16.5" customHeight="1">
      <c r="A247" s="33"/>
      <c r="B247" s="34"/>
      <c r="C247" s="203" t="s">
        <v>326</v>
      </c>
      <c r="D247" s="203" t="s">
        <v>134</v>
      </c>
      <c r="E247" s="204" t="s">
        <v>327</v>
      </c>
      <c r="F247" s="205" t="s">
        <v>328</v>
      </c>
      <c r="G247" s="206" t="s">
        <v>224</v>
      </c>
      <c r="H247" s="207">
        <v>30</v>
      </c>
      <c r="I247" s="208"/>
      <c r="J247" s="209">
        <f>ROUND(I247*H247,2)</f>
        <v>0</v>
      </c>
      <c r="K247" s="205" t="s">
        <v>138</v>
      </c>
      <c r="L247" s="38"/>
      <c r="M247" s="210" t="s">
        <v>1</v>
      </c>
      <c r="N247" s="211" t="s">
        <v>40</v>
      </c>
      <c r="O247" s="70"/>
      <c r="P247" s="212">
        <f>O247*H247</f>
        <v>0</v>
      </c>
      <c r="Q247" s="212">
        <v>0</v>
      </c>
      <c r="R247" s="212">
        <f>Q247*H247</f>
        <v>0</v>
      </c>
      <c r="S247" s="212">
        <v>0</v>
      </c>
      <c r="T247" s="213">
        <f>S247*H247</f>
        <v>0</v>
      </c>
      <c r="U247" s="33"/>
      <c r="V247" s="33"/>
      <c r="W247" s="33"/>
      <c r="X247" s="33"/>
      <c r="Y247" s="33"/>
      <c r="Z247" s="33"/>
      <c r="AA247" s="33"/>
      <c r="AB247" s="33"/>
      <c r="AC247" s="33"/>
      <c r="AD247" s="33"/>
      <c r="AE247" s="33"/>
      <c r="AR247" s="214" t="s">
        <v>139</v>
      </c>
      <c r="AT247" s="214" t="s">
        <v>134</v>
      </c>
      <c r="AU247" s="214" t="s">
        <v>85</v>
      </c>
      <c r="AY247" s="16" t="s">
        <v>132</v>
      </c>
      <c r="BE247" s="215">
        <f>IF(N247="základní",J247,0)</f>
        <v>0</v>
      </c>
      <c r="BF247" s="215">
        <f>IF(N247="snížená",J247,0)</f>
        <v>0</v>
      </c>
      <c r="BG247" s="215">
        <f>IF(N247="zákl. přenesená",J247,0)</f>
        <v>0</v>
      </c>
      <c r="BH247" s="215">
        <f>IF(N247="sníž. přenesená",J247,0)</f>
        <v>0</v>
      </c>
      <c r="BI247" s="215">
        <f>IF(N247="nulová",J247,0)</f>
        <v>0</v>
      </c>
      <c r="BJ247" s="16" t="s">
        <v>83</v>
      </c>
      <c r="BK247" s="215">
        <f>ROUND(I247*H247,2)</f>
        <v>0</v>
      </c>
      <c r="BL247" s="16" t="s">
        <v>139</v>
      </c>
      <c r="BM247" s="214" t="s">
        <v>329</v>
      </c>
    </row>
    <row r="248" spans="2:51" s="13" customFormat="1" ht="11.25">
      <c r="B248" s="220"/>
      <c r="C248" s="221"/>
      <c r="D248" s="216" t="s">
        <v>143</v>
      </c>
      <c r="E248" s="222" t="s">
        <v>1</v>
      </c>
      <c r="F248" s="223" t="s">
        <v>330</v>
      </c>
      <c r="G248" s="221"/>
      <c r="H248" s="224">
        <v>30</v>
      </c>
      <c r="I248" s="225"/>
      <c r="J248" s="221"/>
      <c r="K248" s="221"/>
      <c r="L248" s="226"/>
      <c r="M248" s="227"/>
      <c r="N248" s="228"/>
      <c r="O248" s="228"/>
      <c r="P248" s="228"/>
      <c r="Q248" s="228"/>
      <c r="R248" s="228"/>
      <c r="S248" s="228"/>
      <c r="T248" s="229"/>
      <c r="AT248" s="230" t="s">
        <v>143</v>
      </c>
      <c r="AU248" s="230" t="s">
        <v>85</v>
      </c>
      <c r="AV248" s="13" t="s">
        <v>85</v>
      </c>
      <c r="AW248" s="13" t="s">
        <v>32</v>
      </c>
      <c r="AX248" s="13" t="s">
        <v>83</v>
      </c>
      <c r="AY248" s="230" t="s">
        <v>132</v>
      </c>
    </row>
    <row r="249" spans="2:63" s="12" customFormat="1" ht="22.9" customHeight="1">
      <c r="B249" s="187"/>
      <c r="C249" s="188"/>
      <c r="D249" s="189" t="s">
        <v>74</v>
      </c>
      <c r="E249" s="201" t="s">
        <v>186</v>
      </c>
      <c r="F249" s="201" t="s">
        <v>331</v>
      </c>
      <c r="G249" s="188"/>
      <c r="H249" s="188"/>
      <c r="I249" s="191"/>
      <c r="J249" s="202">
        <f>BK249</f>
        <v>0</v>
      </c>
      <c r="K249" s="188"/>
      <c r="L249" s="193"/>
      <c r="M249" s="194"/>
      <c r="N249" s="195"/>
      <c r="O249" s="195"/>
      <c r="P249" s="196">
        <f>SUM(P250:P255)</f>
        <v>0</v>
      </c>
      <c r="Q249" s="195"/>
      <c r="R249" s="196">
        <f>SUM(R250:R255)</f>
        <v>0</v>
      </c>
      <c r="S249" s="195"/>
      <c r="T249" s="197">
        <f>SUM(T250:T255)</f>
        <v>13.95</v>
      </c>
      <c r="AR249" s="198" t="s">
        <v>83</v>
      </c>
      <c r="AT249" s="199" t="s">
        <v>74</v>
      </c>
      <c r="AU249" s="199" t="s">
        <v>83</v>
      </c>
      <c r="AY249" s="198" t="s">
        <v>132</v>
      </c>
      <c r="BK249" s="200">
        <f>SUM(BK250:BK255)</f>
        <v>0</v>
      </c>
    </row>
    <row r="250" spans="1:65" s="2" customFormat="1" ht="16.5" customHeight="1">
      <c r="A250" s="33"/>
      <c r="B250" s="34"/>
      <c r="C250" s="203" t="s">
        <v>332</v>
      </c>
      <c r="D250" s="203" t="s">
        <v>134</v>
      </c>
      <c r="E250" s="204" t="s">
        <v>333</v>
      </c>
      <c r="F250" s="205" t="s">
        <v>334</v>
      </c>
      <c r="G250" s="206" t="s">
        <v>321</v>
      </c>
      <c r="H250" s="207">
        <v>11.5</v>
      </c>
      <c r="I250" s="208"/>
      <c r="J250" s="209">
        <f>ROUND(I250*H250,2)</f>
        <v>0</v>
      </c>
      <c r="K250" s="205" t="s">
        <v>138</v>
      </c>
      <c r="L250" s="38"/>
      <c r="M250" s="210" t="s">
        <v>1</v>
      </c>
      <c r="N250" s="211" t="s">
        <v>40</v>
      </c>
      <c r="O250" s="70"/>
      <c r="P250" s="212">
        <f>O250*H250</f>
        <v>0</v>
      </c>
      <c r="Q250" s="212">
        <v>0</v>
      </c>
      <c r="R250" s="212">
        <f>Q250*H250</f>
        <v>0</v>
      </c>
      <c r="S250" s="212">
        <v>1</v>
      </c>
      <c r="T250" s="213">
        <f>S250*H250</f>
        <v>11.5</v>
      </c>
      <c r="U250" s="33"/>
      <c r="V250" s="33"/>
      <c r="W250" s="33"/>
      <c r="X250" s="33"/>
      <c r="Y250" s="33"/>
      <c r="Z250" s="33"/>
      <c r="AA250" s="33"/>
      <c r="AB250" s="33"/>
      <c r="AC250" s="33"/>
      <c r="AD250" s="33"/>
      <c r="AE250" s="33"/>
      <c r="AR250" s="214" t="s">
        <v>139</v>
      </c>
      <c r="AT250" s="214" t="s">
        <v>134</v>
      </c>
      <c r="AU250" s="214" t="s">
        <v>85</v>
      </c>
      <c r="AY250" s="16" t="s">
        <v>132</v>
      </c>
      <c r="BE250" s="215">
        <f>IF(N250="základní",J250,0)</f>
        <v>0</v>
      </c>
      <c r="BF250" s="215">
        <f>IF(N250="snížená",J250,0)</f>
        <v>0</v>
      </c>
      <c r="BG250" s="215">
        <f>IF(N250="zákl. přenesená",J250,0)</f>
        <v>0</v>
      </c>
      <c r="BH250" s="215">
        <f>IF(N250="sníž. přenesená",J250,0)</f>
        <v>0</v>
      </c>
      <c r="BI250" s="215">
        <f>IF(N250="nulová",J250,0)</f>
        <v>0</v>
      </c>
      <c r="BJ250" s="16" t="s">
        <v>83</v>
      </c>
      <c r="BK250" s="215">
        <f>ROUND(I250*H250,2)</f>
        <v>0</v>
      </c>
      <c r="BL250" s="16" t="s">
        <v>139</v>
      </c>
      <c r="BM250" s="214" t="s">
        <v>335</v>
      </c>
    </row>
    <row r="251" spans="1:47" s="2" customFormat="1" ht="29.25">
      <c r="A251" s="33"/>
      <c r="B251" s="34"/>
      <c r="C251" s="35"/>
      <c r="D251" s="216" t="s">
        <v>141</v>
      </c>
      <c r="E251" s="35"/>
      <c r="F251" s="217" t="s">
        <v>336</v>
      </c>
      <c r="G251" s="35"/>
      <c r="H251" s="35"/>
      <c r="I251" s="115"/>
      <c r="J251" s="35"/>
      <c r="K251" s="35"/>
      <c r="L251" s="38"/>
      <c r="M251" s="218"/>
      <c r="N251" s="219"/>
      <c r="O251" s="70"/>
      <c r="P251" s="70"/>
      <c r="Q251" s="70"/>
      <c r="R251" s="70"/>
      <c r="S251" s="70"/>
      <c r="T251" s="71"/>
      <c r="U251" s="33"/>
      <c r="V251" s="33"/>
      <c r="W251" s="33"/>
      <c r="X251" s="33"/>
      <c r="Y251" s="33"/>
      <c r="Z251" s="33"/>
      <c r="AA251" s="33"/>
      <c r="AB251" s="33"/>
      <c r="AC251" s="33"/>
      <c r="AD251" s="33"/>
      <c r="AE251" s="33"/>
      <c r="AT251" s="16" t="s">
        <v>141</v>
      </c>
      <c r="AU251" s="16" t="s">
        <v>85</v>
      </c>
    </row>
    <row r="252" spans="2:51" s="13" customFormat="1" ht="11.25">
      <c r="B252" s="220"/>
      <c r="C252" s="221"/>
      <c r="D252" s="216" t="s">
        <v>143</v>
      </c>
      <c r="E252" s="222" t="s">
        <v>1</v>
      </c>
      <c r="F252" s="223" t="s">
        <v>337</v>
      </c>
      <c r="G252" s="221"/>
      <c r="H252" s="224">
        <v>11.5</v>
      </c>
      <c r="I252" s="225"/>
      <c r="J252" s="221"/>
      <c r="K252" s="221"/>
      <c r="L252" s="226"/>
      <c r="M252" s="227"/>
      <c r="N252" s="228"/>
      <c r="O252" s="228"/>
      <c r="P252" s="228"/>
      <c r="Q252" s="228"/>
      <c r="R252" s="228"/>
      <c r="S252" s="228"/>
      <c r="T252" s="229"/>
      <c r="AT252" s="230" t="s">
        <v>143</v>
      </c>
      <c r="AU252" s="230" t="s">
        <v>85</v>
      </c>
      <c r="AV252" s="13" t="s">
        <v>85</v>
      </c>
      <c r="AW252" s="13" t="s">
        <v>32</v>
      </c>
      <c r="AX252" s="13" t="s">
        <v>83</v>
      </c>
      <c r="AY252" s="230" t="s">
        <v>132</v>
      </c>
    </row>
    <row r="253" spans="1:65" s="2" customFormat="1" ht="16.5" customHeight="1">
      <c r="A253" s="33"/>
      <c r="B253" s="34"/>
      <c r="C253" s="203" t="s">
        <v>338</v>
      </c>
      <c r="D253" s="203" t="s">
        <v>134</v>
      </c>
      <c r="E253" s="204" t="s">
        <v>339</v>
      </c>
      <c r="F253" s="205" t="s">
        <v>340</v>
      </c>
      <c r="G253" s="206" t="s">
        <v>321</v>
      </c>
      <c r="H253" s="207">
        <v>3.5</v>
      </c>
      <c r="I253" s="208"/>
      <c r="J253" s="209">
        <f>ROUND(I253*H253,2)</f>
        <v>0</v>
      </c>
      <c r="K253" s="205" t="s">
        <v>138</v>
      </c>
      <c r="L253" s="38"/>
      <c r="M253" s="210" t="s">
        <v>1</v>
      </c>
      <c r="N253" s="211" t="s">
        <v>40</v>
      </c>
      <c r="O253" s="70"/>
      <c r="P253" s="212">
        <f>O253*H253</f>
        <v>0</v>
      </c>
      <c r="Q253" s="212">
        <v>0</v>
      </c>
      <c r="R253" s="212">
        <f>Q253*H253</f>
        <v>0</v>
      </c>
      <c r="S253" s="212">
        <v>0.7</v>
      </c>
      <c r="T253" s="213">
        <f>S253*H253</f>
        <v>2.4499999999999997</v>
      </c>
      <c r="U253" s="33"/>
      <c r="V253" s="33"/>
      <c r="W253" s="33"/>
      <c r="X253" s="33"/>
      <c r="Y253" s="33"/>
      <c r="Z253" s="33"/>
      <c r="AA253" s="33"/>
      <c r="AB253" s="33"/>
      <c r="AC253" s="33"/>
      <c r="AD253" s="33"/>
      <c r="AE253" s="33"/>
      <c r="AR253" s="214" t="s">
        <v>139</v>
      </c>
      <c r="AT253" s="214" t="s">
        <v>134</v>
      </c>
      <c r="AU253" s="214" t="s">
        <v>85</v>
      </c>
      <c r="AY253" s="16" t="s">
        <v>132</v>
      </c>
      <c r="BE253" s="215">
        <f>IF(N253="základní",J253,0)</f>
        <v>0</v>
      </c>
      <c r="BF253" s="215">
        <f>IF(N253="snížená",J253,0)</f>
        <v>0</v>
      </c>
      <c r="BG253" s="215">
        <f>IF(N253="zákl. přenesená",J253,0)</f>
        <v>0</v>
      </c>
      <c r="BH253" s="215">
        <f>IF(N253="sníž. přenesená",J253,0)</f>
        <v>0</v>
      </c>
      <c r="BI253" s="215">
        <f>IF(N253="nulová",J253,0)</f>
        <v>0</v>
      </c>
      <c r="BJ253" s="16" t="s">
        <v>83</v>
      </c>
      <c r="BK253" s="215">
        <f>ROUND(I253*H253,2)</f>
        <v>0</v>
      </c>
      <c r="BL253" s="16" t="s">
        <v>139</v>
      </c>
      <c r="BM253" s="214" t="s">
        <v>341</v>
      </c>
    </row>
    <row r="254" spans="1:47" s="2" customFormat="1" ht="29.25">
      <c r="A254" s="33"/>
      <c r="B254" s="34"/>
      <c r="C254" s="35"/>
      <c r="D254" s="216" t="s">
        <v>141</v>
      </c>
      <c r="E254" s="35"/>
      <c r="F254" s="217" t="s">
        <v>336</v>
      </c>
      <c r="G254" s="35"/>
      <c r="H254" s="35"/>
      <c r="I254" s="115"/>
      <c r="J254" s="35"/>
      <c r="K254" s="35"/>
      <c r="L254" s="38"/>
      <c r="M254" s="218"/>
      <c r="N254" s="219"/>
      <c r="O254" s="70"/>
      <c r="P254" s="70"/>
      <c r="Q254" s="70"/>
      <c r="R254" s="70"/>
      <c r="S254" s="70"/>
      <c r="T254" s="71"/>
      <c r="U254" s="33"/>
      <c r="V254" s="33"/>
      <c r="W254" s="33"/>
      <c r="X254" s="33"/>
      <c r="Y254" s="33"/>
      <c r="Z254" s="33"/>
      <c r="AA254" s="33"/>
      <c r="AB254" s="33"/>
      <c r="AC254" s="33"/>
      <c r="AD254" s="33"/>
      <c r="AE254" s="33"/>
      <c r="AT254" s="16" t="s">
        <v>141</v>
      </c>
      <c r="AU254" s="16" t="s">
        <v>85</v>
      </c>
    </row>
    <row r="255" spans="2:51" s="13" customFormat="1" ht="11.25">
      <c r="B255" s="220"/>
      <c r="C255" s="221"/>
      <c r="D255" s="216" t="s">
        <v>143</v>
      </c>
      <c r="E255" s="222" t="s">
        <v>1</v>
      </c>
      <c r="F255" s="223" t="s">
        <v>342</v>
      </c>
      <c r="G255" s="221"/>
      <c r="H255" s="224">
        <v>3.5</v>
      </c>
      <c r="I255" s="225"/>
      <c r="J255" s="221"/>
      <c r="K255" s="221"/>
      <c r="L255" s="226"/>
      <c r="M255" s="227"/>
      <c r="N255" s="228"/>
      <c r="O255" s="228"/>
      <c r="P255" s="228"/>
      <c r="Q255" s="228"/>
      <c r="R255" s="228"/>
      <c r="S255" s="228"/>
      <c r="T255" s="229"/>
      <c r="AT255" s="230" t="s">
        <v>143</v>
      </c>
      <c r="AU255" s="230" t="s">
        <v>85</v>
      </c>
      <c r="AV255" s="13" t="s">
        <v>85</v>
      </c>
      <c r="AW255" s="13" t="s">
        <v>32</v>
      </c>
      <c r="AX255" s="13" t="s">
        <v>83</v>
      </c>
      <c r="AY255" s="230" t="s">
        <v>132</v>
      </c>
    </row>
    <row r="256" spans="2:63" s="12" customFormat="1" ht="22.9" customHeight="1">
      <c r="B256" s="187"/>
      <c r="C256" s="188"/>
      <c r="D256" s="189" t="s">
        <v>74</v>
      </c>
      <c r="E256" s="201" t="s">
        <v>191</v>
      </c>
      <c r="F256" s="201" t="s">
        <v>343</v>
      </c>
      <c r="G256" s="188"/>
      <c r="H256" s="188"/>
      <c r="I256" s="191"/>
      <c r="J256" s="202">
        <f>BK256</f>
        <v>0</v>
      </c>
      <c r="K256" s="188"/>
      <c r="L256" s="193"/>
      <c r="M256" s="194"/>
      <c r="N256" s="195"/>
      <c r="O256" s="195"/>
      <c r="P256" s="196">
        <f>SUM(P257:P278)</f>
        <v>0</v>
      </c>
      <c r="Q256" s="195"/>
      <c r="R256" s="196">
        <f>SUM(R257:R278)</f>
        <v>0.11723</v>
      </c>
      <c r="S256" s="195"/>
      <c r="T256" s="197">
        <f>SUM(T257:T278)</f>
        <v>0</v>
      </c>
      <c r="AR256" s="198" t="s">
        <v>83</v>
      </c>
      <c r="AT256" s="199" t="s">
        <v>74</v>
      </c>
      <c r="AU256" s="199" t="s">
        <v>83</v>
      </c>
      <c r="AY256" s="198" t="s">
        <v>132</v>
      </c>
      <c r="BK256" s="200">
        <f>SUM(BK257:BK278)</f>
        <v>0</v>
      </c>
    </row>
    <row r="257" spans="1:65" s="2" customFormat="1" ht="16.5" customHeight="1">
      <c r="A257" s="33"/>
      <c r="B257" s="34"/>
      <c r="C257" s="203" t="s">
        <v>344</v>
      </c>
      <c r="D257" s="203" t="s">
        <v>134</v>
      </c>
      <c r="E257" s="204" t="s">
        <v>345</v>
      </c>
      <c r="F257" s="205" t="s">
        <v>346</v>
      </c>
      <c r="G257" s="206" t="s">
        <v>321</v>
      </c>
      <c r="H257" s="207">
        <v>4.5</v>
      </c>
      <c r="I257" s="208"/>
      <c r="J257" s="209">
        <f>ROUND(I257*H257,2)</f>
        <v>0</v>
      </c>
      <c r="K257" s="205" t="s">
        <v>138</v>
      </c>
      <c r="L257" s="38"/>
      <c r="M257" s="210" t="s">
        <v>1</v>
      </c>
      <c r="N257" s="211" t="s">
        <v>40</v>
      </c>
      <c r="O257" s="70"/>
      <c r="P257" s="212">
        <f>O257*H257</f>
        <v>0</v>
      </c>
      <c r="Q257" s="212">
        <v>0</v>
      </c>
      <c r="R257" s="212">
        <f>Q257*H257</f>
        <v>0</v>
      </c>
      <c r="S257" s="212">
        <v>0</v>
      </c>
      <c r="T257" s="213">
        <f>S257*H257</f>
        <v>0</v>
      </c>
      <c r="U257" s="33"/>
      <c r="V257" s="33"/>
      <c r="W257" s="33"/>
      <c r="X257" s="33"/>
      <c r="Y257" s="33"/>
      <c r="Z257" s="33"/>
      <c r="AA257" s="33"/>
      <c r="AB257" s="33"/>
      <c r="AC257" s="33"/>
      <c r="AD257" s="33"/>
      <c r="AE257" s="33"/>
      <c r="AR257" s="214" t="s">
        <v>139</v>
      </c>
      <c r="AT257" s="214" t="s">
        <v>134</v>
      </c>
      <c r="AU257" s="214" t="s">
        <v>85</v>
      </c>
      <c r="AY257" s="16" t="s">
        <v>132</v>
      </c>
      <c r="BE257" s="215">
        <f>IF(N257="základní",J257,0)</f>
        <v>0</v>
      </c>
      <c r="BF257" s="215">
        <f>IF(N257="snížená",J257,0)</f>
        <v>0</v>
      </c>
      <c r="BG257" s="215">
        <f>IF(N257="zákl. přenesená",J257,0)</f>
        <v>0</v>
      </c>
      <c r="BH257" s="215">
        <f>IF(N257="sníž. přenesená",J257,0)</f>
        <v>0</v>
      </c>
      <c r="BI257" s="215">
        <f>IF(N257="nulová",J257,0)</f>
        <v>0</v>
      </c>
      <c r="BJ257" s="16" t="s">
        <v>83</v>
      </c>
      <c r="BK257" s="215">
        <f>ROUND(I257*H257,2)</f>
        <v>0</v>
      </c>
      <c r="BL257" s="16" t="s">
        <v>139</v>
      </c>
      <c r="BM257" s="214" t="s">
        <v>347</v>
      </c>
    </row>
    <row r="258" spans="1:47" s="2" customFormat="1" ht="68.25">
      <c r="A258" s="33"/>
      <c r="B258" s="34"/>
      <c r="C258" s="35"/>
      <c r="D258" s="216" t="s">
        <v>141</v>
      </c>
      <c r="E258" s="35"/>
      <c r="F258" s="217" t="s">
        <v>348</v>
      </c>
      <c r="G258" s="35"/>
      <c r="H258" s="35"/>
      <c r="I258" s="115"/>
      <c r="J258" s="35"/>
      <c r="K258" s="35"/>
      <c r="L258" s="38"/>
      <c r="M258" s="218"/>
      <c r="N258" s="219"/>
      <c r="O258" s="70"/>
      <c r="P258" s="70"/>
      <c r="Q258" s="70"/>
      <c r="R258" s="70"/>
      <c r="S258" s="70"/>
      <c r="T258" s="71"/>
      <c r="U258" s="33"/>
      <c r="V258" s="33"/>
      <c r="W258" s="33"/>
      <c r="X258" s="33"/>
      <c r="Y258" s="33"/>
      <c r="Z258" s="33"/>
      <c r="AA258" s="33"/>
      <c r="AB258" s="33"/>
      <c r="AC258" s="33"/>
      <c r="AD258" s="33"/>
      <c r="AE258" s="33"/>
      <c r="AT258" s="16" t="s">
        <v>141</v>
      </c>
      <c r="AU258" s="16" t="s">
        <v>85</v>
      </c>
    </row>
    <row r="259" spans="2:51" s="13" customFormat="1" ht="11.25">
      <c r="B259" s="220"/>
      <c r="C259" s="221"/>
      <c r="D259" s="216" t="s">
        <v>143</v>
      </c>
      <c r="E259" s="222" t="s">
        <v>1</v>
      </c>
      <c r="F259" s="223" t="s">
        <v>349</v>
      </c>
      <c r="G259" s="221"/>
      <c r="H259" s="224">
        <v>4.5</v>
      </c>
      <c r="I259" s="225"/>
      <c r="J259" s="221"/>
      <c r="K259" s="221"/>
      <c r="L259" s="226"/>
      <c r="M259" s="227"/>
      <c r="N259" s="228"/>
      <c r="O259" s="228"/>
      <c r="P259" s="228"/>
      <c r="Q259" s="228"/>
      <c r="R259" s="228"/>
      <c r="S259" s="228"/>
      <c r="T259" s="229"/>
      <c r="AT259" s="230" t="s">
        <v>143</v>
      </c>
      <c r="AU259" s="230" t="s">
        <v>85</v>
      </c>
      <c r="AV259" s="13" t="s">
        <v>85</v>
      </c>
      <c r="AW259" s="13" t="s">
        <v>32</v>
      </c>
      <c r="AX259" s="13" t="s">
        <v>83</v>
      </c>
      <c r="AY259" s="230" t="s">
        <v>132</v>
      </c>
    </row>
    <row r="260" spans="1:65" s="2" customFormat="1" ht="16.5" customHeight="1">
      <c r="A260" s="33"/>
      <c r="B260" s="34"/>
      <c r="C260" s="242" t="s">
        <v>350</v>
      </c>
      <c r="D260" s="242" t="s">
        <v>215</v>
      </c>
      <c r="E260" s="243" t="s">
        <v>351</v>
      </c>
      <c r="F260" s="244" t="s">
        <v>352</v>
      </c>
      <c r="G260" s="245" t="s">
        <v>137</v>
      </c>
      <c r="H260" s="246">
        <v>1</v>
      </c>
      <c r="I260" s="247"/>
      <c r="J260" s="248">
        <f>ROUND(I260*H260,2)</f>
        <v>0</v>
      </c>
      <c r="K260" s="244" t="s">
        <v>1</v>
      </c>
      <c r="L260" s="249"/>
      <c r="M260" s="250" t="s">
        <v>1</v>
      </c>
      <c r="N260" s="251" t="s">
        <v>40</v>
      </c>
      <c r="O260" s="70"/>
      <c r="P260" s="212">
        <f>O260*H260</f>
        <v>0</v>
      </c>
      <c r="Q260" s="212">
        <v>0.04083</v>
      </c>
      <c r="R260" s="212">
        <f>Q260*H260</f>
        <v>0.04083</v>
      </c>
      <c r="S260" s="212">
        <v>0</v>
      </c>
      <c r="T260" s="213">
        <f>S260*H260</f>
        <v>0</v>
      </c>
      <c r="U260" s="33"/>
      <c r="V260" s="33"/>
      <c r="W260" s="33"/>
      <c r="X260" s="33"/>
      <c r="Y260" s="33"/>
      <c r="Z260" s="33"/>
      <c r="AA260" s="33"/>
      <c r="AB260" s="33"/>
      <c r="AC260" s="33"/>
      <c r="AD260" s="33"/>
      <c r="AE260" s="33"/>
      <c r="AR260" s="214" t="s">
        <v>186</v>
      </c>
      <c r="AT260" s="214" t="s">
        <v>215</v>
      </c>
      <c r="AU260" s="214" t="s">
        <v>85</v>
      </c>
      <c r="AY260" s="16" t="s">
        <v>132</v>
      </c>
      <c r="BE260" s="215">
        <f>IF(N260="základní",J260,0)</f>
        <v>0</v>
      </c>
      <c r="BF260" s="215">
        <f>IF(N260="snížená",J260,0)</f>
        <v>0</v>
      </c>
      <c r="BG260" s="215">
        <f>IF(N260="zákl. přenesená",J260,0)</f>
        <v>0</v>
      </c>
      <c r="BH260" s="215">
        <f>IF(N260="sníž. přenesená",J260,0)</f>
        <v>0</v>
      </c>
      <c r="BI260" s="215">
        <f>IF(N260="nulová",J260,0)</f>
        <v>0</v>
      </c>
      <c r="BJ260" s="16" t="s">
        <v>83</v>
      </c>
      <c r="BK260" s="215">
        <f>ROUND(I260*H260,2)</f>
        <v>0</v>
      </c>
      <c r="BL260" s="16" t="s">
        <v>139</v>
      </c>
      <c r="BM260" s="214" t="s">
        <v>353</v>
      </c>
    </row>
    <row r="261" spans="2:51" s="13" customFormat="1" ht="11.25">
      <c r="B261" s="220"/>
      <c r="C261" s="221"/>
      <c r="D261" s="216" t="s">
        <v>143</v>
      </c>
      <c r="E261" s="222" t="s">
        <v>1</v>
      </c>
      <c r="F261" s="223" t="s">
        <v>354</v>
      </c>
      <c r="G261" s="221"/>
      <c r="H261" s="224">
        <v>1</v>
      </c>
      <c r="I261" s="225"/>
      <c r="J261" s="221"/>
      <c r="K261" s="221"/>
      <c r="L261" s="226"/>
      <c r="M261" s="227"/>
      <c r="N261" s="228"/>
      <c r="O261" s="228"/>
      <c r="P261" s="228"/>
      <c r="Q261" s="228"/>
      <c r="R261" s="228"/>
      <c r="S261" s="228"/>
      <c r="T261" s="229"/>
      <c r="AT261" s="230" t="s">
        <v>143</v>
      </c>
      <c r="AU261" s="230" t="s">
        <v>85</v>
      </c>
      <c r="AV261" s="13" t="s">
        <v>85</v>
      </c>
      <c r="AW261" s="13" t="s">
        <v>32</v>
      </c>
      <c r="AX261" s="13" t="s">
        <v>83</v>
      </c>
      <c r="AY261" s="230" t="s">
        <v>132</v>
      </c>
    </row>
    <row r="262" spans="1:65" s="2" customFormat="1" ht="16.5" customHeight="1">
      <c r="A262" s="33"/>
      <c r="B262" s="34"/>
      <c r="C262" s="203" t="s">
        <v>355</v>
      </c>
      <c r="D262" s="203" t="s">
        <v>134</v>
      </c>
      <c r="E262" s="204" t="s">
        <v>356</v>
      </c>
      <c r="F262" s="205" t="s">
        <v>357</v>
      </c>
      <c r="G262" s="206" t="s">
        <v>321</v>
      </c>
      <c r="H262" s="207">
        <v>16.3</v>
      </c>
      <c r="I262" s="208"/>
      <c r="J262" s="209">
        <f>ROUND(I262*H262,2)</f>
        <v>0</v>
      </c>
      <c r="K262" s="205" t="s">
        <v>138</v>
      </c>
      <c r="L262" s="38"/>
      <c r="M262" s="210" t="s">
        <v>1</v>
      </c>
      <c r="N262" s="211" t="s">
        <v>40</v>
      </c>
      <c r="O262" s="70"/>
      <c r="P262" s="212">
        <f>O262*H262</f>
        <v>0</v>
      </c>
      <c r="Q262" s="212">
        <v>0</v>
      </c>
      <c r="R262" s="212">
        <f>Q262*H262</f>
        <v>0</v>
      </c>
      <c r="S262" s="212">
        <v>0</v>
      </c>
      <c r="T262" s="213">
        <f>S262*H262</f>
        <v>0</v>
      </c>
      <c r="U262" s="33"/>
      <c r="V262" s="33"/>
      <c r="W262" s="33"/>
      <c r="X262" s="33"/>
      <c r="Y262" s="33"/>
      <c r="Z262" s="33"/>
      <c r="AA262" s="33"/>
      <c r="AB262" s="33"/>
      <c r="AC262" s="33"/>
      <c r="AD262" s="33"/>
      <c r="AE262" s="33"/>
      <c r="AR262" s="214" t="s">
        <v>139</v>
      </c>
      <c r="AT262" s="214" t="s">
        <v>134</v>
      </c>
      <c r="AU262" s="214" t="s">
        <v>85</v>
      </c>
      <c r="AY262" s="16" t="s">
        <v>132</v>
      </c>
      <c r="BE262" s="215">
        <f>IF(N262="základní",J262,0)</f>
        <v>0</v>
      </c>
      <c r="BF262" s="215">
        <f>IF(N262="snížená",J262,0)</f>
        <v>0</v>
      </c>
      <c r="BG262" s="215">
        <f>IF(N262="zákl. přenesená",J262,0)</f>
        <v>0</v>
      </c>
      <c r="BH262" s="215">
        <f>IF(N262="sníž. přenesená",J262,0)</f>
        <v>0</v>
      </c>
      <c r="BI262" s="215">
        <f>IF(N262="nulová",J262,0)</f>
        <v>0</v>
      </c>
      <c r="BJ262" s="16" t="s">
        <v>83</v>
      </c>
      <c r="BK262" s="215">
        <f>ROUND(I262*H262,2)</f>
        <v>0</v>
      </c>
      <c r="BL262" s="16" t="s">
        <v>139</v>
      </c>
      <c r="BM262" s="214" t="s">
        <v>358</v>
      </c>
    </row>
    <row r="263" spans="1:47" s="2" customFormat="1" ht="68.25">
      <c r="A263" s="33"/>
      <c r="B263" s="34"/>
      <c r="C263" s="35"/>
      <c r="D263" s="216" t="s">
        <v>141</v>
      </c>
      <c r="E263" s="35"/>
      <c r="F263" s="217" t="s">
        <v>348</v>
      </c>
      <c r="G263" s="35"/>
      <c r="H263" s="35"/>
      <c r="I263" s="115"/>
      <c r="J263" s="35"/>
      <c r="K263" s="35"/>
      <c r="L263" s="38"/>
      <c r="M263" s="218"/>
      <c r="N263" s="219"/>
      <c r="O263" s="70"/>
      <c r="P263" s="70"/>
      <c r="Q263" s="70"/>
      <c r="R263" s="70"/>
      <c r="S263" s="70"/>
      <c r="T263" s="71"/>
      <c r="U263" s="33"/>
      <c r="V263" s="33"/>
      <c r="W263" s="33"/>
      <c r="X263" s="33"/>
      <c r="Y263" s="33"/>
      <c r="Z263" s="33"/>
      <c r="AA263" s="33"/>
      <c r="AB263" s="33"/>
      <c r="AC263" s="33"/>
      <c r="AD263" s="33"/>
      <c r="AE263" s="33"/>
      <c r="AT263" s="16" t="s">
        <v>141</v>
      </c>
      <c r="AU263" s="16" t="s">
        <v>85</v>
      </c>
    </row>
    <row r="264" spans="2:51" s="13" customFormat="1" ht="11.25">
      <c r="B264" s="220"/>
      <c r="C264" s="221"/>
      <c r="D264" s="216" t="s">
        <v>143</v>
      </c>
      <c r="E264" s="222" t="s">
        <v>1</v>
      </c>
      <c r="F264" s="223" t="s">
        <v>359</v>
      </c>
      <c r="G264" s="221"/>
      <c r="H264" s="224">
        <v>11.8</v>
      </c>
      <c r="I264" s="225"/>
      <c r="J264" s="221"/>
      <c r="K264" s="221"/>
      <c r="L264" s="226"/>
      <c r="M264" s="227"/>
      <c r="N264" s="228"/>
      <c r="O264" s="228"/>
      <c r="P264" s="228"/>
      <c r="Q264" s="228"/>
      <c r="R264" s="228"/>
      <c r="S264" s="228"/>
      <c r="T264" s="229"/>
      <c r="AT264" s="230" t="s">
        <v>143</v>
      </c>
      <c r="AU264" s="230" t="s">
        <v>85</v>
      </c>
      <c r="AV264" s="13" t="s">
        <v>85</v>
      </c>
      <c r="AW264" s="13" t="s">
        <v>32</v>
      </c>
      <c r="AX264" s="13" t="s">
        <v>75</v>
      </c>
      <c r="AY264" s="230" t="s">
        <v>132</v>
      </c>
    </row>
    <row r="265" spans="2:51" s="13" customFormat="1" ht="11.25">
      <c r="B265" s="220"/>
      <c r="C265" s="221"/>
      <c r="D265" s="216" t="s">
        <v>143</v>
      </c>
      <c r="E265" s="222" t="s">
        <v>1</v>
      </c>
      <c r="F265" s="223" t="s">
        <v>360</v>
      </c>
      <c r="G265" s="221"/>
      <c r="H265" s="224">
        <v>4.5</v>
      </c>
      <c r="I265" s="225"/>
      <c r="J265" s="221"/>
      <c r="K265" s="221"/>
      <c r="L265" s="226"/>
      <c r="M265" s="227"/>
      <c r="N265" s="228"/>
      <c r="O265" s="228"/>
      <c r="P265" s="228"/>
      <c r="Q265" s="228"/>
      <c r="R265" s="228"/>
      <c r="S265" s="228"/>
      <c r="T265" s="229"/>
      <c r="AT265" s="230" t="s">
        <v>143</v>
      </c>
      <c r="AU265" s="230" t="s">
        <v>85</v>
      </c>
      <c r="AV265" s="13" t="s">
        <v>85</v>
      </c>
      <c r="AW265" s="13" t="s">
        <v>32</v>
      </c>
      <c r="AX265" s="13" t="s">
        <v>75</v>
      </c>
      <c r="AY265" s="230" t="s">
        <v>132</v>
      </c>
    </row>
    <row r="266" spans="2:51" s="14" customFormat="1" ht="11.25">
      <c r="B266" s="231"/>
      <c r="C266" s="232"/>
      <c r="D266" s="216" t="s">
        <v>143</v>
      </c>
      <c r="E266" s="233" t="s">
        <v>1</v>
      </c>
      <c r="F266" s="234" t="s">
        <v>169</v>
      </c>
      <c r="G266" s="232"/>
      <c r="H266" s="235">
        <v>16.3</v>
      </c>
      <c r="I266" s="236"/>
      <c r="J266" s="232"/>
      <c r="K266" s="232"/>
      <c r="L266" s="237"/>
      <c r="M266" s="238"/>
      <c r="N266" s="239"/>
      <c r="O266" s="239"/>
      <c r="P266" s="239"/>
      <c r="Q266" s="239"/>
      <c r="R266" s="239"/>
      <c r="S266" s="239"/>
      <c r="T266" s="240"/>
      <c r="AT266" s="241" t="s">
        <v>143</v>
      </c>
      <c r="AU266" s="241" t="s">
        <v>85</v>
      </c>
      <c r="AV266" s="14" t="s">
        <v>139</v>
      </c>
      <c r="AW266" s="14" t="s">
        <v>32</v>
      </c>
      <c r="AX266" s="14" t="s">
        <v>83</v>
      </c>
      <c r="AY266" s="241" t="s">
        <v>132</v>
      </c>
    </row>
    <row r="267" spans="1:65" s="2" customFormat="1" ht="16.5" customHeight="1">
      <c r="A267" s="33"/>
      <c r="B267" s="34"/>
      <c r="C267" s="242" t="s">
        <v>361</v>
      </c>
      <c r="D267" s="242" t="s">
        <v>215</v>
      </c>
      <c r="E267" s="243" t="s">
        <v>362</v>
      </c>
      <c r="F267" s="244" t="s">
        <v>363</v>
      </c>
      <c r="G267" s="245" t="s">
        <v>137</v>
      </c>
      <c r="H267" s="246">
        <v>3</v>
      </c>
      <c r="I267" s="247"/>
      <c r="J267" s="248">
        <f>ROUND(I267*H267,2)</f>
        <v>0</v>
      </c>
      <c r="K267" s="244" t="s">
        <v>1</v>
      </c>
      <c r="L267" s="249"/>
      <c r="M267" s="250" t="s">
        <v>1</v>
      </c>
      <c r="N267" s="251" t="s">
        <v>40</v>
      </c>
      <c r="O267" s="70"/>
      <c r="P267" s="212">
        <f>O267*H267</f>
        <v>0</v>
      </c>
      <c r="Q267" s="212">
        <v>0.0191</v>
      </c>
      <c r="R267" s="212">
        <f>Q267*H267</f>
        <v>0.0573</v>
      </c>
      <c r="S267" s="212">
        <v>0</v>
      </c>
      <c r="T267" s="213">
        <f>S267*H267</f>
        <v>0</v>
      </c>
      <c r="U267" s="33"/>
      <c r="V267" s="33"/>
      <c r="W267" s="33"/>
      <c r="X267" s="33"/>
      <c r="Y267" s="33"/>
      <c r="Z267" s="33"/>
      <c r="AA267" s="33"/>
      <c r="AB267" s="33"/>
      <c r="AC267" s="33"/>
      <c r="AD267" s="33"/>
      <c r="AE267" s="33"/>
      <c r="AR267" s="214" t="s">
        <v>186</v>
      </c>
      <c r="AT267" s="214" t="s">
        <v>215</v>
      </c>
      <c r="AU267" s="214" t="s">
        <v>85</v>
      </c>
      <c r="AY267" s="16" t="s">
        <v>132</v>
      </c>
      <c r="BE267" s="215">
        <f>IF(N267="základní",J267,0)</f>
        <v>0</v>
      </c>
      <c r="BF267" s="215">
        <f>IF(N267="snížená",J267,0)</f>
        <v>0</v>
      </c>
      <c r="BG267" s="215">
        <f>IF(N267="zákl. přenesená",J267,0)</f>
        <v>0</v>
      </c>
      <c r="BH267" s="215">
        <f>IF(N267="sníž. přenesená",J267,0)</f>
        <v>0</v>
      </c>
      <c r="BI267" s="215">
        <f>IF(N267="nulová",J267,0)</f>
        <v>0</v>
      </c>
      <c r="BJ267" s="16" t="s">
        <v>83</v>
      </c>
      <c r="BK267" s="215">
        <f>ROUND(I267*H267,2)</f>
        <v>0</v>
      </c>
      <c r="BL267" s="16" t="s">
        <v>139</v>
      </c>
      <c r="BM267" s="214" t="s">
        <v>364</v>
      </c>
    </row>
    <row r="268" spans="2:51" s="13" customFormat="1" ht="11.25">
      <c r="B268" s="220"/>
      <c r="C268" s="221"/>
      <c r="D268" s="216" t="s">
        <v>143</v>
      </c>
      <c r="E268" s="222" t="s">
        <v>1</v>
      </c>
      <c r="F268" s="223" t="s">
        <v>365</v>
      </c>
      <c r="G268" s="221"/>
      <c r="H268" s="224">
        <v>2</v>
      </c>
      <c r="I268" s="225"/>
      <c r="J268" s="221"/>
      <c r="K268" s="221"/>
      <c r="L268" s="226"/>
      <c r="M268" s="227"/>
      <c r="N268" s="228"/>
      <c r="O268" s="228"/>
      <c r="P268" s="228"/>
      <c r="Q268" s="228"/>
      <c r="R268" s="228"/>
      <c r="S268" s="228"/>
      <c r="T268" s="229"/>
      <c r="AT268" s="230" t="s">
        <v>143</v>
      </c>
      <c r="AU268" s="230" t="s">
        <v>85</v>
      </c>
      <c r="AV268" s="13" t="s">
        <v>85</v>
      </c>
      <c r="AW268" s="13" t="s">
        <v>32</v>
      </c>
      <c r="AX268" s="13" t="s">
        <v>75</v>
      </c>
      <c r="AY268" s="230" t="s">
        <v>132</v>
      </c>
    </row>
    <row r="269" spans="2:51" s="13" customFormat="1" ht="11.25">
      <c r="B269" s="220"/>
      <c r="C269" s="221"/>
      <c r="D269" s="216" t="s">
        <v>143</v>
      </c>
      <c r="E269" s="222" t="s">
        <v>1</v>
      </c>
      <c r="F269" s="223" t="s">
        <v>366</v>
      </c>
      <c r="G269" s="221"/>
      <c r="H269" s="224">
        <v>1</v>
      </c>
      <c r="I269" s="225"/>
      <c r="J269" s="221"/>
      <c r="K269" s="221"/>
      <c r="L269" s="226"/>
      <c r="M269" s="227"/>
      <c r="N269" s="228"/>
      <c r="O269" s="228"/>
      <c r="P269" s="228"/>
      <c r="Q269" s="228"/>
      <c r="R269" s="228"/>
      <c r="S269" s="228"/>
      <c r="T269" s="229"/>
      <c r="AT269" s="230" t="s">
        <v>143</v>
      </c>
      <c r="AU269" s="230" t="s">
        <v>85</v>
      </c>
      <c r="AV269" s="13" t="s">
        <v>85</v>
      </c>
      <c r="AW269" s="13" t="s">
        <v>32</v>
      </c>
      <c r="AX269" s="13" t="s">
        <v>75</v>
      </c>
      <c r="AY269" s="230" t="s">
        <v>132</v>
      </c>
    </row>
    <row r="270" spans="2:51" s="14" customFormat="1" ht="11.25">
      <c r="B270" s="231"/>
      <c r="C270" s="232"/>
      <c r="D270" s="216" t="s">
        <v>143</v>
      </c>
      <c r="E270" s="233" t="s">
        <v>1</v>
      </c>
      <c r="F270" s="234" t="s">
        <v>169</v>
      </c>
      <c r="G270" s="232"/>
      <c r="H270" s="235">
        <v>3</v>
      </c>
      <c r="I270" s="236"/>
      <c r="J270" s="232"/>
      <c r="K270" s="232"/>
      <c r="L270" s="237"/>
      <c r="M270" s="238"/>
      <c r="N270" s="239"/>
      <c r="O270" s="239"/>
      <c r="P270" s="239"/>
      <c r="Q270" s="239"/>
      <c r="R270" s="239"/>
      <c r="S270" s="239"/>
      <c r="T270" s="240"/>
      <c r="AT270" s="241" t="s">
        <v>143</v>
      </c>
      <c r="AU270" s="241" t="s">
        <v>85</v>
      </c>
      <c r="AV270" s="14" t="s">
        <v>139</v>
      </c>
      <c r="AW270" s="14" t="s">
        <v>32</v>
      </c>
      <c r="AX270" s="14" t="s">
        <v>83</v>
      </c>
      <c r="AY270" s="241" t="s">
        <v>132</v>
      </c>
    </row>
    <row r="271" spans="1:65" s="2" customFormat="1" ht="16.5" customHeight="1">
      <c r="A271" s="33"/>
      <c r="B271" s="34"/>
      <c r="C271" s="242" t="s">
        <v>367</v>
      </c>
      <c r="D271" s="242" t="s">
        <v>215</v>
      </c>
      <c r="E271" s="243" t="s">
        <v>368</v>
      </c>
      <c r="F271" s="244" t="s">
        <v>369</v>
      </c>
      <c r="G271" s="245" t="s">
        <v>137</v>
      </c>
      <c r="H271" s="246">
        <v>1</v>
      </c>
      <c r="I271" s="247"/>
      <c r="J271" s="248">
        <f>ROUND(I271*H271,2)</f>
        <v>0</v>
      </c>
      <c r="K271" s="244" t="s">
        <v>1</v>
      </c>
      <c r="L271" s="249"/>
      <c r="M271" s="250" t="s">
        <v>1</v>
      </c>
      <c r="N271" s="251" t="s">
        <v>40</v>
      </c>
      <c r="O271" s="70"/>
      <c r="P271" s="212">
        <f>O271*H271</f>
        <v>0</v>
      </c>
      <c r="Q271" s="212">
        <v>0.0191</v>
      </c>
      <c r="R271" s="212">
        <f>Q271*H271</f>
        <v>0.0191</v>
      </c>
      <c r="S271" s="212">
        <v>0</v>
      </c>
      <c r="T271" s="213">
        <f>S271*H271</f>
        <v>0</v>
      </c>
      <c r="U271" s="33"/>
      <c r="V271" s="33"/>
      <c r="W271" s="33"/>
      <c r="X271" s="33"/>
      <c r="Y271" s="33"/>
      <c r="Z271" s="33"/>
      <c r="AA271" s="33"/>
      <c r="AB271" s="33"/>
      <c r="AC271" s="33"/>
      <c r="AD271" s="33"/>
      <c r="AE271" s="33"/>
      <c r="AR271" s="214" t="s">
        <v>186</v>
      </c>
      <c r="AT271" s="214" t="s">
        <v>215</v>
      </c>
      <c r="AU271" s="214" t="s">
        <v>85</v>
      </c>
      <c r="AY271" s="16" t="s">
        <v>132</v>
      </c>
      <c r="BE271" s="215">
        <f>IF(N271="základní",J271,0)</f>
        <v>0</v>
      </c>
      <c r="BF271" s="215">
        <f>IF(N271="snížená",J271,0)</f>
        <v>0</v>
      </c>
      <c r="BG271" s="215">
        <f>IF(N271="zákl. přenesená",J271,0)</f>
        <v>0</v>
      </c>
      <c r="BH271" s="215">
        <f>IF(N271="sníž. přenesená",J271,0)</f>
        <v>0</v>
      </c>
      <c r="BI271" s="215">
        <f>IF(N271="nulová",J271,0)</f>
        <v>0</v>
      </c>
      <c r="BJ271" s="16" t="s">
        <v>83</v>
      </c>
      <c r="BK271" s="215">
        <f>ROUND(I271*H271,2)</f>
        <v>0</v>
      </c>
      <c r="BL271" s="16" t="s">
        <v>139</v>
      </c>
      <c r="BM271" s="214" t="s">
        <v>370</v>
      </c>
    </row>
    <row r="272" spans="2:51" s="13" customFormat="1" ht="11.25">
      <c r="B272" s="220"/>
      <c r="C272" s="221"/>
      <c r="D272" s="216" t="s">
        <v>143</v>
      </c>
      <c r="E272" s="222" t="s">
        <v>1</v>
      </c>
      <c r="F272" s="223" t="s">
        <v>371</v>
      </c>
      <c r="G272" s="221"/>
      <c r="H272" s="224">
        <v>1</v>
      </c>
      <c r="I272" s="225"/>
      <c r="J272" s="221"/>
      <c r="K272" s="221"/>
      <c r="L272" s="226"/>
      <c r="M272" s="227"/>
      <c r="N272" s="228"/>
      <c r="O272" s="228"/>
      <c r="P272" s="228"/>
      <c r="Q272" s="228"/>
      <c r="R272" s="228"/>
      <c r="S272" s="228"/>
      <c r="T272" s="229"/>
      <c r="AT272" s="230" t="s">
        <v>143</v>
      </c>
      <c r="AU272" s="230" t="s">
        <v>85</v>
      </c>
      <c r="AV272" s="13" t="s">
        <v>85</v>
      </c>
      <c r="AW272" s="13" t="s">
        <v>32</v>
      </c>
      <c r="AX272" s="13" t="s">
        <v>83</v>
      </c>
      <c r="AY272" s="230" t="s">
        <v>132</v>
      </c>
    </row>
    <row r="273" spans="1:65" s="2" customFormat="1" ht="16.5" customHeight="1">
      <c r="A273" s="33"/>
      <c r="B273" s="34"/>
      <c r="C273" s="203" t="s">
        <v>372</v>
      </c>
      <c r="D273" s="203" t="s">
        <v>134</v>
      </c>
      <c r="E273" s="204" t="s">
        <v>373</v>
      </c>
      <c r="F273" s="205" t="s">
        <v>374</v>
      </c>
      <c r="G273" s="206" t="s">
        <v>375</v>
      </c>
      <c r="H273" s="207">
        <v>1</v>
      </c>
      <c r="I273" s="208"/>
      <c r="J273" s="209">
        <f>ROUND(I273*H273,2)</f>
        <v>0</v>
      </c>
      <c r="K273" s="205" t="s">
        <v>1</v>
      </c>
      <c r="L273" s="38"/>
      <c r="M273" s="210" t="s">
        <v>1</v>
      </c>
      <c r="N273" s="211" t="s">
        <v>40</v>
      </c>
      <c r="O273" s="70"/>
      <c r="P273" s="212">
        <f>O273*H273</f>
        <v>0</v>
      </c>
      <c r="Q273" s="212">
        <v>0</v>
      </c>
      <c r="R273" s="212">
        <f>Q273*H273</f>
        <v>0</v>
      </c>
      <c r="S273" s="212">
        <v>0</v>
      </c>
      <c r="T273" s="213">
        <f>S273*H273</f>
        <v>0</v>
      </c>
      <c r="U273" s="33"/>
      <c r="V273" s="33"/>
      <c r="W273" s="33"/>
      <c r="X273" s="33"/>
      <c r="Y273" s="33"/>
      <c r="Z273" s="33"/>
      <c r="AA273" s="33"/>
      <c r="AB273" s="33"/>
      <c r="AC273" s="33"/>
      <c r="AD273" s="33"/>
      <c r="AE273" s="33"/>
      <c r="AR273" s="214" t="s">
        <v>139</v>
      </c>
      <c r="AT273" s="214" t="s">
        <v>134</v>
      </c>
      <c r="AU273" s="214" t="s">
        <v>85</v>
      </c>
      <c r="AY273" s="16" t="s">
        <v>132</v>
      </c>
      <c r="BE273" s="215">
        <f>IF(N273="základní",J273,0)</f>
        <v>0</v>
      </c>
      <c r="BF273" s="215">
        <f>IF(N273="snížená",J273,0)</f>
        <v>0</v>
      </c>
      <c r="BG273" s="215">
        <f>IF(N273="zákl. přenesená",J273,0)</f>
        <v>0</v>
      </c>
      <c r="BH273" s="215">
        <f>IF(N273="sníž. přenesená",J273,0)</f>
        <v>0</v>
      </c>
      <c r="BI273" s="215">
        <f>IF(N273="nulová",J273,0)</f>
        <v>0</v>
      </c>
      <c r="BJ273" s="16" t="s">
        <v>83</v>
      </c>
      <c r="BK273" s="215">
        <f>ROUND(I273*H273,2)</f>
        <v>0</v>
      </c>
      <c r="BL273" s="16" t="s">
        <v>139</v>
      </c>
      <c r="BM273" s="214" t="s">
        <v>376</v>
      </c>
    </row>
    <row r="274" spans="1:47" s="2" customFormat="1" ht="39">
      <c r="A274" s="33"/>
      <c r="B274" s="34"/>
      <c r="C274" s="35"/>
      <c r="D274" s="216" t="s">
        <v>377</v>
      </c>
      <c r="E274" s="35"/>
      <c r="F274" s="217" t="s">
        <v>378</v>
      </c>
      <c r="G274" s="35"/>
      <c r="H274" s="35"/>
      <c r="I274" s="115"/>
      <c r="J274" s="35"/>
      <c r="K274" s="35"/>
      <c r="L274" s="38"/>
      <c r="M274" s="218"/>
      <c r="N274" s="219"/>
      <c r="O274" s="70"/>
      <c r="P274" s="70"/>
      <c r="Q274" s="70"/>
      <c r="R274" s="70"/>
      <c r="S274" s="70"/>
      <c r="T274" s="71"/>
      <c r="U274" s="33"/>
      <c r="V274" s="33"/>
      <c r="W274" s="33"/>
      <c r="X274" s="33"/>
      <c r="Y274" s="33"/>
      <c r="Z274" s="33"/>
      <c r="AA274" s="33"/>
      <c r="AB274" s="33"/>
      <c r="AC274" s="33"/>
      <c r="AD274" s="33"/>
      <c r="AE274" s="33"/>
      <c r="AT274" s="16" t="s">
        <v>377</v>
      </c>
      <c r="AU274" s="16" t="s">
        <v>85</v>
      </c>
    </row>
    <row r="275" spans="1:65" s="2" customFormat="1" ht="21.75" customHeight="1">
      <c r="A275" s="33"/>
      <c r="B275" s="34"/>
      <c r="C275" s="203" t="s">
        <v>379</v>
      </c>
      <c r="D275" s="203" t="s">
        <v>134</v>
      </c>
      <c r="E275" s="204" t="s">
        <v>380</v>
      </c>
      <c r="F275" s="205" t="s">
        <v>381</v>
      </c>
      <c r="G275" s="206" t="s">
        <v>375</v>
      </c>
      <c r="H275" s="207">
        <v>1</v>
      </c>
      <c r="I275" s="208"/>
      <c r="J275" s="209">
        <f>ROUND(I275*H275,2)</f>
        <v>0</v>
      </c>
      <c r="K275" s="205" t="s">
        <v>1</v>
      </c>
      <c r="L275" s="38"/>
      <c r="M275" s="210" t="s">
        <v>1</v>
      </c>
      <c r="N275" s="211" t="s">
        <v>40</v>
      </c>
      <c r="O275" s="70"/>
      <c r="P275" s="212">
        <f>O275*H275</f>
        <v>0</v>
      </c>
      <c r="Q275" s="212">
        <v>0</v>
      </c>
      <c r="R275" s="212">
        <f>Q275*H275</f>
        <v>0</v>
      </c>
      <c r="S275" s="212">
        <v>0</v>
      </c>
      <c r="T275" s="213">
        <f>S275*H275</f>
        <v>0</v>
      </c>
      <c r="U275" s="33"/>
      <c r="V275" s="33"/>
      <c r="W275" s="33"/>
      <c r="X275" s="33"/>
      <c r="Y275" s="33"/>
      <c r="Z275" s="33"/>
      <c r="AA275" s="33"/>
      <c r="AB275" s="33"/>
      <c r="AC275" s="33"/>
      <c r="AD275" s="33"/>
      <c r="AE275" s="33"/>
      <c r="AR275" s="214" t="s">
        <v>139</v>
      </c>
      <c r="AT275" s="214" t="s">
        <v>134</v>
      </c>
      <c r="AU275" s="214" t="s">
        <v>85</v>
      </c>
      <c r="AY275" s="16" t="s">
        <v>132</v>
      </c>
      <c r="BE275" s="215">
        <f>IF(N275="základní",J275,0)</f>
        <v>0</v>
      </c>
      <c r="BF275" s="215">
        <f>IF(N275="snížená",J275,0)</f>
        <v>0</v>
      </c>
      <c r="BG275" s="215">
        <f>IF(N275="zákl. přenesená",J275,0)</f>
        <v>0</v>
      </c>
      <c r="BH275" s="215">
        <f>IF(N275="sníž. přenesená",J275,0)</f>
        <v>0</v>
      </c>
      <c r="BI275" s="215">
        <f>IF(N275="nulová",J275,0)</f>
        <v>0</v>
      </c>
      <c r="BJ275" s="16" t="s">
        <v>83</v>
      </c>
      <c r="BK275" s="215">
        <f>ROUND(I275*H275,2)</f>
        <v>0</v>
      </c>
      <c r="BL275" s="16" t="s">
        <v>139</v>
      </c>
      <c r="BM275" s="214" t="s">
        <v>382</v>
      </c>
    </row>
    <row r="276" spans="1:47" s="2" customFormat="1" ht="29.25">
      <c r="A276" s="33"/>
      <c r="B276" s="34"/>
      <c r="C276" s="35"/>
      <c r="D276" s="216" t="s">
        <v>377</v>
      </c>
      <c r="E276" s="35"/>
      <c r="F276" s="217" t="s">
        <v>383</v>
      </c>
      <c r="G276" s="35"/>
      <c r="H276" s="35"/>
      <c r="I276" s="115"/>
      <c r="J276" s="35"/>
      <c r="K276" s="35"/>
      <c r="L276" s="38"/>
      <c r="M276" s="218"/>
      <c r="N276" s="219"/>
      <c r="O276" s="70"/>
      <c r="P276" s="70"/>
      <c r="Q276" s="70"/>
      <c r="R276" s="70"/>
      <c r="S276" s="70"/>
      <c r="T276" s="71"/>
      <c r="U276" s="33"/>
      <c r="V276" s="33"/>
      <c r="W276" s="33"/>
      <c r="X276" s="33"/>
      <c r="Y276" s="33"/>
      <c r="Z276" s="33"/>
      <c r="AA276" s="33"/>
      <c r="AB276" s="33"/>
      <c r="AC276" s="33"/>
      <c r="AD276" s="33"/>
      <c r="AE276" s="33"/>
      <c r="AT276" s="16" t="s">
        <v>377</v>
      </c>
      <c r="AU276" s="16" t="s">
        <v>85</v>
      </c>
    </row>
    <row r="277" spans="1:65" s="2" customFormat="1" ht="16.5" customHeight="1">
      <c r="A277" s="33"/>
      <c r="B277" s="34"/>
      <c r="C277" s="203" t="s">
        <v>384</v>
      </c>
      <c r="D277" s="203" t="s">
        <v>134</v>
      </c>
      <c r="E277" s="204" t="s">
        <v>385</v>
      </c>
      <c r="F277" s="205" t="s">
        <v>386</v>
      </c>
      <c r="G277" s="206" t="s">
        <v>375</v>
      </c>
      <c r="H277" s="207">
        <v>1</v>
      </c>
      <c r="I277" s="208"/>
      <c r="J277" s="209">
        <f>ROUND(I277*H277,2)</f>
        <v>0</v>
      </c>
      <c r="K277" s="205" t="s">
        <v>1</v>
      </c>
      <c r="L277" s="38"/>
      <c r="M277" s="210" t="s">
        <v>1</v>
      </c>
      <c r="N277" s="211" t="s">
        <v>40</v>
      </c>
      <c r="O277" s="70"/>
      <c r="P277" s="212">
        <f>O277*H277</f>
        <v>0</v>
      </c>
      <c r="Q277" s="212">
        <v>0</v>
      </c>
      <c r="R277" s="212">
        <f>Q277*H277</f>
        <v>0</v>
      </c>
      <c r="S277" s="212">
        <v>0</v>
      </c>
      <c r="T277" s="213">
        <f>S277*H277</f>
        <v>0</v>
      </c>
      <c r="U277" s="33"/>
      <c r="V277" s="33"/>
      <c r="W277" s="33"/>
      <c r="X277" s="33"/>
      <c r="Y277" s="33"/>
      <c r="Z277" s="33"/>
      <c r="AA277" s="33"/>
      <c r="AB277" s="33"/>
      <c r="AC277" s="33"/>
      <c r="AD277" s="33"/>
      <c r="AE277" s="33"/>
      <c r="AR277" s="214" t="s">
        <v>139</v>
      </c>
      <c r="AT277" s="214" t="s">
        <v>134</v>
      </c>
      <c r="AU277" s="214" t="s">
        <v>85</v>
      </c>
      <c r="AY277" s="16" t="s">
        <v>132</v>
      </c>
      <c r="BE277" s="215">
        <f>IF(N277="základní",J277,0)</f>
        <v>0</v>
      </c>
      <c r="BF277" s="215">
        <f>IF(N277="snížená",J277,0)</f>
        <v>0</v>
      </c>
      <c r="BG277" s="215">
        <f>IF(N277="zákl. přenesená",J277,0)</f>
        <v>0</v>
      </c>
      <c r="BH277" s="215">
        <f>IF(N277="sníž. přenesená",J277,0)</f>
        <v>0</v>
      </c>
      <c r="BI277" s="215">
        <f>IF(N277="nulová",J277,0)</f>
        <v>0</v>
      </c>
      <c r="BJ277" s="16" t="s">
        <v>83</v>
      </c>
      <c r="BK277" s="215">
        <f>ROUND(I277*H277,2)</f>
        <v>0</v>
      </c>
      <c r="BL277" s="16" t="s">
        <v>139</v>
      </c>
      <c r="BM277" s="214" t="s">
        <v>387</v>
      </c>
    </row>
    <row r="278" spans="1:47" s="2" customFormat="1" ht="29.25">
      <c r="A278" s="33"/>
      <c r="B278" s="34"/>
      <c r="C278" s="35"/>
      <c r="D278" s="216" t="s">
        <v>377</v>
      </c>
      <c r="E278" s="35"/>
      <c r="F278" s="217" t="s">
        <v>388</v>
      </c>
      <c r="G278" s="35"/>
      <c r="H278" s="35"/>
      <c r="I278" s="115"/>
      <c r="J278" s="35"/>
      <c r="K278" s="35"/>
      <c r="L278" s="38"/>
      <c r="M278" s="218"/>
      <c r="N278" s="219"/>
      <c r="O278" s="70"/>
      <c r="P278" s="70"/>
      <c r="Q278" s="70"/>
      <c r="R278" s="70"/>
      <c r="S278" s="70"/>
      <c r="T278" s="71"/>
      <c r="U278" s="33"/>
      <c r="V278" s="33"/>
      <c r="W278" s="33"/>
      <c r="X278" s="33"/>
      <c r="Y278" s="33"/>
      <c r="Z278" s="33"/>
      <c r="AA278" s="33"/>
      <c r="AB278" s="33"/>
      <c r="AC278" s="33"/>
      <c r="AD278" s="33"/>
      <c r="AE278" s="33"/>
      <c r="AT278" s="16" t="s">
        <v>377</v>
      </c>
      <c r="AU278" s="16" t="s">
        <v>85</v>
      </c>
    </row>
    <row r="279" spans="2:63" s="12" customFormat="1" ht="22.9" customHeight="1">
      <c r="B279" s="187"/>
      <c r="C279" s="188"/>
      <c r="D279" s="189" t="s">
        <v>74</v>
      </c>
      <c r="E279" s="201" t="s">
        <v>389</v>
      </c>
      <c r="F279" s="201" t="s">
        <v>390</v>
      </c>
      <c r="G279" s="188"/>
      <c r="H279" s="188"/>
      <c r="I279" s="191"/>
      <c r="J279" s="202">
        <f>BK279</f>
        <v>0</v>
      </c>
      <c r="K279" s="188"/>
      <c r="L279" s="193"/>
      <c r="M279" s="194"/>
      <c r="N279" s="195"/>
      <c r="O279" s="195"/>
      <c r="P279" s="196">
        <f>SUM(P280:P281)</f>
        <v>0</v>
      </c>
      <c r="Q279" s="195"/>
      <c r="R279" s="196">
        <f>SUM(R280:R281)</f>
        <v>0</v>
      </c>
      <c r="S279" s="195"/>
      <c r="T279" s="197">
        <f>SUM(T280:T281)</f>
        <v>0</v>
      </c>
      <c r="AR279" s="198" t="s">
        <v>83</v>
      </c>
      <c r="AT279" s="199" t="s">
        <v>74</v>
      </c>
      <c r="AU279" s="199" t="s">
        <v>83</v>
      </c>
      <c r="AY279" s="198" t="s">
        <v>132</v>
      </c>
      <c r="BK279" s="200">
        <f>SUM(BK280:BK281)</f>
        <v>0</v>
      </c>
    </row>
    <row r="280" spans="1:65" s="2" customFormat="1" ht="16.5" customHeight="1">
      <c r="A280" s="33"/>
      <c r="B280" s="34"/>
      <c r="C280" s="203" t="s">
        <v>391</v>
      </c>
      <c r="D280" s="203" t="s">
        <v>134</v>
      </c>
      <c r="E280" s="204" t="s">
        <v>392</v>
      </c>
      <c r="F280" s="205" t="s">
        <v>393</v>
      </c>
      <c r="G280" s="206" t="s">
        <v>218</v>
      </c>
      <c r="H280" s="207">
        <v>169.069</v>
      </c>
      <c r="I280" s="208"/>
      <c r="J280" s="209">
        <f>ROUND(I280*H280,2)</f>
        <v>0</v>
      </c>
      <c r="K280" s="205" t="s">
        <v>138</v>
      </c>
      <c r="L280" s="38"/>
      <c r="M280" s="210" t="s">
        <v>1</v>
      </c>
      <c r="N280" s="211" t="s">
        <v>40</v>
      </c>
      <c r="O280" s="70"/>
      <c r="P280" s="212">
        <f>O280*H280</f>
        <v>0</v>
      </c>
      <c r="Q280" s="212">
        <v>0</v>
      </c>
      <c r="R280" s="212">
        <f>Q280*H280</f>
        <v>0</v>
      </c>
      <c r="S280" s="212">
        <v>0</v>
      </c>
      <c r="T280" s="213">
        <f>S280*H280</f>
        <v>0</v>
      </c>
      <c r="U280" s="33"/>
      <c r="V280" s="33"/>
      <c r="W280" s="33"/>
      <c r="X280" s="33"/>
      <c r="Y280" s="33"/>
      <c r="Z280" s="33"/>
      <c r="AA280" s="33"/>
      <c r="AB280" s="33"/>
      <c r="AC280" s="33"/>
      <c r="AD280" s="33"/>
      <c r="AE280" s="33"/>
      <c r="AR280" s="214" t="s">
        <v>139</v>
      </c>
      <c r="AT280" s="214" t="s">
        <v>134</v>
      </c>
      <c r="AU280" s="214" t="s">
        <v>85</v>
      </c>
      <c r="AY280" s="16" t="s">
        <v>132</v>
      </c>
      <c r="BE280" s="215">
        <f>IF(N280="základní",J280,0)</f>
        <v>0</v>
      </c>
      <c r="BF280" s="215">
        <f>IF(N280="snížená",J280,0)</f>
        <v>0</v>
      </c>
      <c r="BG280" s="215">
        <f>IF(N280="zákl. přenesená",J280,0)</f>
        <v>0</v>
      </c>
      <c r="BH280" s="215">
        <f>IF(N280="sníž. přenesená",J280,0)</f>
        <v>0</v>
      </c>
      <c r="BI280" s="215">
        <f>IF(N280="nulová",J280,0)</f>
        <v>0</v>
      </c>
      <c r="BJ280" s="16" t="s">
        <v>83</v>
      </c>
      <c r="BK280" s="215">
        <f>ROUND(I280*H280,2)</f>
        <v>0</v>
      </c>
      <c r="BL280" s="16" t="s">
        <v>139</v>
      </c>
      <c r="BM280" s="214" t="s">
        <v>394</v>
      </c>
    </row>
    <row r="281" spans="1:47" s="2" customFormat="1" ht="19.5">
      <c r="A281" s="33"/>
      <c r="B281" s="34"/>
      <c r="C281" s="35"/>
      <c r="D281" s="216" t="s">
        <v>141</v>
      </c>
      <c r="E281" s="35"/>
      <c r="F281" s="217" t="s">
        <v>395</v>
      </c>
      <c r="G281" s="35"/>
      <c r="H281" s="35"/>
      <c r="I281" s="115"/>
      <c r="J281" s="35"/>
      <c r="K281" s="35"/>
      <c r="L281" s="38"/>
      <c r="M281" s="252"/>
      <c r="N281" s="253"/>
      <c r="O281" s="254"/>
      <c r="P281" s="254"/>
      <c r="Q281" s="254"/>
      <c r="R281" s="254"/>
      <c r="S281" s="254"/>
      <c r="T281" s="255"/>
      <c r="U281" s="33"/>
      <c r="V281" s="33"/>
      <c r="W281" s="33"/>
      <c r="X281" s="33"/>
      <c r="Y281" s="33"/>
      <c r="Z281" s="33"/>
      <c r="AA281" s="33"/>
      <c r="AB281" s="33"/>
      <c r="AC281" s="33"/>
      <c r="AD281" s="33"/>
      <c r="AE281" s="33"/>
      <c r="AT281" s="16" t="s">
        <v>141</v>
      </c>
      <c r="AU281" s="16" t="s">
        <v>85</v>
      </c>
    </row>
    <row r="282" spans="1:31" s="2" customFormat="1" ht="6.95" customHeight="1">
      <c r="A282" s="33"/>
      <c r="B282" s="53"/>
      <c r="C282" s="54"/>
      <c r="D282" s="54"/>
      <c r="E282" s="54"/>
      <c r="F282" s="54"/>
      <c r="G282" s="54"/>
      <c r="H282" s="54"/>
      <c r="I282" s="152"/>
      <c r="J282" s="54"/>
      <c r="K282" s="54"/>
      <c r="L282" s="38"/>
      <c r="M282" s="33"/>
      <c r="O282" s="33"/>
      <c r="P282" s="33"/>
      <c r="Q282" s="33"/>
      <c r="R282" s="33"/>
      <c r="S282" s="33"/>
      <c r="T282" s="33"/>
      <c r="U282" s="33"/>
      <c r="V282" s="33"/>
      <c r="W282" s="33"/>
      <c r="X282" s="33"/>
      <c r="Y282" s="33"/>
      <c r="Z282" s="33"/>
      <c r="AA282" s="33"/>
      <c r="AB282" s="33"/>
      <c r="AC282" s="33"/>
      <c r="AD282" s="33"/>
      <c r="AE282" s="33"/>
    </row>
  </sheetData>
  <sheetProtection algorithmName="SHA-512" hashValue="8U7FAWzTo4MWUgb+Lqz2VkAGzN3C/tbM8kNo0sg1v0PN+O+4GD2pw0B/94ADo67t3HuEJIKyxLAUgrC6GsdlPA==" saltValue="n8hOC8b/yIz4g2K33psVjmABgHXa1F7YgyAsDW9W7Q4IxTo1qF3/HuvlsUq8i6Lg3NYs3Qibhoc30BCVX57uow==" spinCount="100000" sheet="1" objects="1" scenarios="1" formatColumns="0" formatRows="0" autoFilter="0"/>
  <autoFilter ref="C123:K281"/>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07"/>
      <c r="L2" s="314"/>
      <c r="M2" s="314"/>
      <c r="N2" s="314"/>
      <c r="O2" s="314"/>
      <c r="P2" s="314"/>
      <c r="Q2" s="314"/>
      <c r="R2" s="314"/>
      <c r="S2" s="314"/>
      <c r="T2" s="314"/>
      <c r="U2" s="314"/>
      <c r="V2" s="314"/>
      <c r="AT2" s="16" t="s">
        <v>88</v>
      </c>
      <c r="AZ2" s="108" t="s">
        <v>396</v>
      </c>
      <c r="BA2" s="108" t="s">
        <v>1</v>
      </c>
      <c r="BB2" s="108" t="s">
        <v>1</v>
      </c>
      <c r="BC2" s="108" t="s">
        <v>397</v>
      </c>
      <c r="BD2" s="108" t="s">
        <v>85</v>
      </c>
    </row>
    <row r="3" spans="2:56" s="1" customFormat="1" ht="6.95" customHeight="1">
      <c r="B3" s="109"/>
      <c r="C3" s="110"/>
      <c r="D3" s="110"/>
      <c r="E3" s="110"/>
      <c r="F3" s="110"/>
      <c r="G3" s="110"/>
      <c r="H3" s="110"/>
      <c r="I3" s="111"/>
      <c r="J3" s="110"/>
      <c r="K3" s="110"/>
      <c r="L3" s="19"/>
      <c r="AT3" s="16" t="s">
        <v>85</v>
      </c>
      <c r="AZ3" s="108" t="s">
        <v>398</v>
      </c>
      <c r="BA3" s="108" t="s">
        <v>1</v>
      </c>
      <c r="BB3" s="108" t="s">
        <v>1</v>
      </c>
      <c r="BC3" s="108" t="s">
        <v>399</v>
      </c>
      <c r="BD3" s="108" t="s">
        <v>85</v>
      </c>
    </row>
    <row r="4" spans="2:56" s="1" customFormat="1" ht="24.95" customHeight="1">
      <c r="B4" s="19"/>
      <c r="D4" s="112" t="s">
        <v>96</v>
      </c>
      <c r="I4" s="107"/>
      <c r="L4" s="19"/>
      <c r="M4" s="113" t="s">
        <v>10</v>
      </c>
      <c r="AT4" s="16" t="s">
        <v>4</v>
      </c>
      <c r="AZ4" s="108" t="s">
        <v>400</v>
      </c>
      <c r="BA4" s="108" t="s">
        <v>1</v>
      </c>
      <c r="BB4" s="108" t="s">
        <v>1</v>
      </c>
      <c r="BC4" s="108" t="s">
        <v>401</v>
      </c>
      <c r="BD4" s="108" t="s">
        <v>85</v>
      </c>
    </row>
    <row r="5" spans="2:56" s="1" customFormat="1" ht="6.95" customHeight="1">
      <c r="B5" s="19"/>
      <c r="I5" s="107"/>
      <c r="L5" s="19"/>
      <c r="AZ5" s="108" t="s">
        <v>402</v>
      </c>
      <c r="BA5" s="108" t="s">
        <v>1</v>
      </c>
      <c r="BB5" s="108" t="s">
        <v>1</v>
      </c>
      <c r="BC5" s="108" t="s">
        <v>403</v>
      </c>
      <c r="BD5" s="108" t="s">
        <v>85</v>
      </c>
    </row>
    <row r="6" spans="2:56" s="1" customFormat="1" ht="12" customHeight="1">
      <c r="B6" s="19"/>
      <c r="D6" s="114" t="s">
        <v>16</v>
      </c>
      <c r="I6" s="107"/>
      <c r="L6" s="19"/>
      <c r="AZ6" s="108" t="s">
        <v>404</v>
      </c>
      <c r="BA6" s="108" t="s">
        <v>1</v>
      </c>
      <c r="BB6" s="108" t="s">
        <v>1</v>
      </c>
      <c r="BC6" s="108" t="s">
        <v>405</v>
      </c>
      <c r="BD6" s="108" t="s">
        <v>85</v>
      </c>
    </row>
    <row r="7" spans="2:56" s="1" customFormat="1" ht="16.5" customHeight="1">
      <c r="B7" s="19"/>
      <c r="E7" s="315" t="str">
        <f>'Rekapitulace stavby'!K6</f>
        <v>Odlehčovací příkop Krnov - Chomýž</v>
      </c>
      <c r="F7" s="316"/>
      <c r="G7" s="316"/>
      <c r="H7" s="316"/>
      <c r="I7" s="107"/>
      <c r="L7" s="19"/>
      <c r="AZ7" s="108" t="s">
        <v>406</v>
      </c>
      <c r="BA7" s="108" t="s">
        <v>1</v>
      </c>
      <c r="BB7" s="108" t="s">
        <v>1</v>
      </c>
      <c r="BC7" s="108" t="s">
        <v>407</v>
      </c>
      <c r="BD7" s="108" t="s">
        <v>85</v>
      </c>
    </row>
    <row r="8" spans="1:56" s="2" customFormat="1" ht="12" customHeight="1">
      <c r="A8" s="33"/>
      <c r="B8" s="38"/>
      <c r="C8" s="33"/>
      <c r="D8" s="114" t="s">
        <v>102</v>
      </c>
      <c r="E8" s="33"/>
      <c r="F8" s="33"/>
      <c r="G8" s="33"/>
      <c r="H8" s="33"/>
      <c r="I8" s="115"/>
      <c r="J8" s="33"/>
      <c r="K8" s="33"/>
      <c r="L8" s="50"/>
      <c r="S8" s="33"/>
      <c r="T8" s="33"/>
      <c r="U8" s="33"/>
      <c r="V8" s="33"/>
      <c r="W8" s="33"/>
      <c r="X8" s="33"/>
      <c r="Y8" s="33"/>
      <c r="Z8" s="33"/>
      <c r="AA8" s="33"/>
      <c r="AB8" s="33"/>
      <c r="AC8" s="33"/>
      <c r="AD8" s="33"/>
      <c r="AE8" s="33"/>
      <c r="AZ8" s="108" t="s">
        <v>97</v>
      </c>
      <c r="BA8" s="108" t="s">
        <v>1</v>
      </c>
      <c r="BB8" s="108" t="s">
        <v>1</v>
      </c>
      <c r="BC8" s="108" t="s">
        <v>408</v>
      </c>
      <c r="BD8" s="108" t="s">
        <v>85</v>
      </c>
    </row>
    <row r="9" spans="1:56" s="2" customFormat="1" ht="16.5" customHeight="1">
      <c r="A9" s="33"/>
      <c r="B9" s="38"/>
      <c r="C9" s="33"/>
      <c r="D9" s="33"/>
      <c r="E9" s="317" t="s">
        <v>409</v>
      </c>
      <c r="F9" s="318"/>
      <c r="G9" s="318"/>
      <c r="H9" s="318"/>
      <c r="I9" s="115"/>
      <c r="J9" s="33"/>
      <c r="K9" s="33"/>
      <c r="L9" s="50"/>
      <c r="S9" s="33"/>
      <c r="T9" s="33"/>
      <c r="U9" s="33"/>
      <c r="V9" s="33"/>
      <c r="W9" s="33"/>
      <c r="X9" s="33"/>
      <c r="Y9" s="33"/>
      <c r="Z9" s="33"/>
      <c r="AA9" s="33"/>
      <c r="AB9" s="33"/>
      <c r="AC9" s="33"/>
      <c r="AD9" s="33"/>
      <c r="AE9" s="33"/>
      <c r="AZ9" s="108" t="s">
        <v>410</v>
      </c>
      <c r="BA9" s="108" t="s">
        <v>1</v>
      </c>
      <c r="BB9" s="108" t="s">
        <v>1</v>
      </c>
      <c r="BC9" s="108" t="s">
        <v>411</v>
      </c>
      <c r="BD9" s="108" t="s">
        <v>85</v>
      </c>
    </row>
    <row r="10" spans="1:56" s="2" customFormat="1" ht="11.25">
      <c r="A10" s="33"/>
      <c r="B10" s="38"/>
      <c r="C10" s="33"/>
      <c r="D10" s="33"/>
      <c r="E10" s="33"/>
      <c r="F10" s="33"/>
      <c r="G10" s="33"/>
      <c r="H10" s="33"/>
      <c r="I10" s="115"/>
      <c r="J10" s="33"/>
      <c r="K10" s="33"/>
      <c r="L10" s="50"/>
      <c r="S10" s="33"/>
      <c r="T10" s="33"/>
      <c r="U10" s="33"/>
      <c r="V10" s="33"/>
      <c r="W10" s="33"/>
      <c r="X10" s="33"/>
      <c r="Y10" s="33"/>
      <c r="Z10" s="33"/>
      <c r="AA10" s="33"/>
      <c r="AB10" s="33"/>
      <c r="AC10" s="33"/>
      <c r="AD10" s="33"/>
      <c r="AE10" s="33"/>
      <c r="AZ10" s="108" t="s">
        <v>412</v>
      </c>
      <c r="BA10" s="108" t="s">
        <v>1</v>
      </c>
      <c r="BB10" s="108" t="s">
        <v>1</v>
      </c>
      <c r="BC10" s="108" t="s">
        <v>221</v>
      </c>
      <c r="BD10" s="108" t="s">
        <v>85</v>
      </c>
    </row>
    <row r="11" spans="1:31" s="2" customFormat="1" ht="12" customHeight="1">
      <c r="A11" s="33"/>
      <c r="B11" s="38"/>
      <c r="C11" s="33"/>
      <c r="D11" s="114" t="s">
        <v>18</v>
      </c>
      <c r="E11" s="33"/>
      <c r="F11" s="116" t="s">
        <v>1</v>
      </c>
      <c r="G11" s="33"/>
      <c r="H11" s="33"/>
      <c r="I11" s="117" t="s">
        <v>19</v>
      </c>
      <c r="J11" s="116"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4" t="s">
        <v>20</v>
      </c>
      <c r="E12" s="33"/>
      <c r="F12" s="116" t="s">
        <v>21</v>
      </c>
      <c r="G12" s="33"/>
      <c r="H12" s="33"/>
      <c r="I12" s="117" t="s">
        <v>22</v>
      </c>
      <c r="J12" s="118" t="str">
        <f>'Rekapitulace stavby'!AN8</f>
        <v>15. 7. 2020</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15"/>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4" t="s">
        <v>24</v>
      </c>
      <c r="E14" s="33"/>
      <c r="F14" s="33"/>
      <c r="G14" s="33"/>
      <c r="H14" s="33"/>
      <c r="I14" s="117" t="s">
        <v>25</v>
      </c>
      <c r="J14" s="116"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6" t="s">
        <v>26</v>
      </c>
      <c r="F15" s="33"/>
      <c r="G15" s="33"/>
      <c r="H15" s="33"/>
      <c r="I15" s="117" t="s">
        <v>27</v>
      </c>
      <c r="J15" s="116" t="s">
        <v>1</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15"/>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4" t="s">
        <v>28</v>
      </c>
      <c r="E17" s="33"/>
      <c r="F17" s="33"/>
      <c r="G17" s="33"/>
      <c r="H17" s="33"/>
      <c r="I17" s="117" t="s">
        <v>25</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19" t="str">
        <f>'Rekapitulace stavby'!E14</f>
        <v>Vyplň údaj</v>
      </c>
      <c r="F18" s="320"/>
      <c r="G18" s="320"/>
      <c r="H18" s="320"/>
      <c r="I18" s="117" t="s">
        <v>27</v>
      </c>
      <c r="J18" s="29"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15"/>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4" t="s">
        <v>30</v>
      </c>
      <c r="E20" s="33"/>
      <c r="F20" s="33"/>
      <c r="G20" s="33"/>
      <c r="H20" s="33"/>
      <c r="I20" s="117" t="s">
        <v>25</v>
      </c>
      <c r="J20" s="116"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6" t="s">
        <v>31</v>
      </c>
      <c r="F21" s="33"/>
      <c r="G21" s="33"/>
      <c r="H21" s="33"/>
      <c r="I21" s="117" t="s">
        <v>27</v>
      </c>
      <c r="J21" s="116" t="s">
        <v>1</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15"/>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4" t="s">
        <v>33</v>
      </c>
      <c r="E23" s="33"/>
      <c r="F23" s="33"/>
      <c r="G23" s="33"/>
      <c r="H23" s="33"/>
      <c r="I23" s="117" t="s">
        <v>25</v>
      </c>
      <c r="J23" s="116"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6" t="str">
        <f>IF('Rekapitulace stavby'!E20="","",'Rekapitulace stavby'!E20)</f>
        <v xml:space="preserve"> </v>
      </c>
      <c r="F24" s="33"/>
      <c r="G24" s="33"/>
      <c r="H24" s="33"/>
      <c r="I24" s="117" t="s">
        <v>27</v>
      </c>
      <c r="J24" s="116"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15"/>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4" t="s">
        <v>34</v>
      </c>
      <c r="E26" s="33"/>
      <c r="F26" s="33"/>
      <c r="G26" s="33"/>
      <c r="H26" s="33"/>
      <c r="I26" s="115"/>
      <c r="J26" s="33"/>
      <c r="K26" s="33"/>
      <c r="L26" s="50"/>
      <c r="S26" s="33"/>
      <c r="T26" s="33"/>
      <c r="U26" s="33"/>
      <c r="V26" s="33"/>
      <c r="W26" s="33"/>
      <c r="X26" s="33"/>
      <c r="Y26" s="33"/>
      <c r="Z26" s="33"/>
      <c r="AA26" s="33"/>
      <c r="AB26" s="33"/>
      <c r="AC26" s="33"/>
      <c r="AD26" s="33"/>
      <c r="AE26" s="33"/>
    </row>
    <row r="27" spans="1:31" s="8" customFormat="1" ht="16.5" customHeight="1">
      <c r="A27" s="119"/>
      <c r="B27" s="120"/>
      <c r="C27" s="119"/>
      <c r="D27" s="119"/>
      <c r="E27" s="321" t="s">
        <v>1</v>
      </c>
      <c r="F27" s="321"/>
      <c r="G27" s="321"/>
      <c r="H27" s="321"/>
      <c r="I27" s="121"/>
      <c r="J27" s="119"/>
      <c r="K27" s="119"/>
      <c r="L27" s="122"/>
      <c r="S27" s="119"/>
      <c r="T27" s="119"/>
      <c r="U27" s="119"/>
      <c r="V27" s="119"/>
      <c r="W27" s="119"/>
      <c r="X27" s="119"/>
      <c r="Y27" s="119"/>
      <c r="Z27" s="119"/>
      <c r="AA27" s="119"/>
      <c r="AB27" s="119"/>
      <c r="AC27" s="119"/>
      <c r="AD27" s="119"/>
      <c r="AE27" s="119"/>
    </row>
    <row r="28" spans="1:31" s="2" customFormat="1" ht="6.95" customHeight="1">
      <c r="A28" s="33"/>
      <c r="B28" s="38"/>
      <c r="C28" s="33"/>
      <c r="D28" s="33"/>
      <c r="E28" s="33"/>
      <c r="F28" s="33"/>
      <c r="G28" s="33"/>
      <c r="H28" s="33"/>
      <c r="I28" s="115"/>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23"/>
      <c r="E29" s="123"/>
      <c r="F29" s="123"/>
      <c r="G29" s="123"/>
      <c r="H29" s="123"/>
      <c r="I29" s="124"/>
      <c r="J29" s="123"/>
      <c r="K29" s="123"/>
      <c r="L29" s="50"/>
      <c r="S29" s="33"/>
      <c r="T29" s="33"/>
      <c r="U29" s="33"/>
      <c r="V29" s="33"/>
      <c r="W29" s="33"/>
      <c r="X29" s="33"/>
      <c r="Y29" s="33"/>
      <c r="Z29" s="33"/>
      <c r="AA29" s="33"/>
      <c r="AB29" s="33"/>
      <c r="AC29" s="33"/>
      <c r="AD29" s="33"/>
      <c r="AE29" s="33"/>
    </row>
    <row r="30" spans="1:31" s="2" customFormat="1" ht="25.35" customHeight="1">
      <c r="A30" s="33"/>
      <c r="B30" s="38"/>
      <c r="C30" s="33"/>
      <c r="D30" s="125" t="s">
        <v>35</v>
      </c>
      <c r="E30" s="33"/>
      <c r="F30" s="33"/>
      <c r="G30" s="33"/>
      <c r="H30" s="33"/>
      <c r="I30" s="115"/>
      <c r="J30" s="126">
        <f>ROUND(J125,2)</f>
        <v>0</v>
      </c>
      <c r="K30" s="33"/>
      <c r="L30" s="50"/>
      <c r="S30" s="33"/>
      <c r="T30" s="33"/>
      <c r="U30" s="33"/>
      <c r="V30" s="33"/>
      <c r="W30" s="33"/>
      <c r="X30" s="33"/>
      <c r="Y30" s="33"/>
      <c r="Z30" s="33"/>
      <c r="AA30" s="33"/>
      <c r="AB30" s="33"/>
      <c r="AC30" s="33"/>
      <c r="AD30" s="33"/>
      <c r="AE30" s="33"/>
    </row>
    <row r="31" spans="1:31" s="2" customFormat="1" ht="6.95" customHeight="1">
      <c r="A31" s="33"/>
      <c r="B31" s="38"/>
      <c r="C31" s="33"/>
      <c r="D31" s="123"/>
      <c r="E31" s="123"/>
      <c r="F31" s="123"/>
      <c r="G31" s="123"/>
      <c r="H31" s="123"/>
      <c r="I31" s="124"/>
      <c r="J31" s="123"/>
      <c r="K31" s="123"/>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7" t="s">
        <v>37</v>
      </c>
      <c r="G32" s="33"/>
      <c r="H32" s="33"/>
      <c r="I32" s="128" t="s">
        <v>36</v>
      </c>
      <c r="J32" s="127" t="s">
        <v>38</v>
      </c>
      <c r="K32" s="33"/>
      <c r="L32" s="50"/>
      <c r="S32" s="33"/>
      <c r="T32" s="33"/>
      <c r="U32" s="33"/>
      <c r="V32" s="33"/>
      <c r="W32" s="33"/>
      <c r="X32" s="33"/>
      <c r="Y32" s="33"/>
      <c r="Z32" s="33"/>
      <c r="AA32" s="33"/>
      <c r="AB32" s="33"/>
      <c r="AC32" s="33"/>
      <c r="AD32" s="33"/>
      <c r="AE32" s="33"/>
    </row>
    <row r="33" spans="1:31" s="2" customFormat="1" ht="14.45" customHeight="1">
      <c r="A33" s="33"/>
      <c r="B33" s="38"/>
      <c r="C33" s="33"/>
      <c r="D33" s="129" t="s">
        <v>39</v>
      </c>
      <c r="E33" s="114" t="s">
        <v>40</v>
      </c>
      <c r="F33" s="130">
        <f>ROUND((SUM(BE125:BE258)),2)</f>
        <v>0</v>
      </c>
      <c r="G33" s="33"/>
      <c r="H33" s="33"/>
      <c r="I33" s="131">
        <v>0.21</v>
      </c>
      <c r="J33" s="130">
        <f>ROUND(((SUM(BE125:BE258))*I33),2)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4" t="s">
        <v>41</v>
      </c>
      <c r="F34" s="130">
        <f>ROUND((SUM(BF125:BF258)),2)</f>
        <v>0</v>
      </c>
      <c r="G34" s="33"/>
      <c r="H34" s="33"/>
      <c r="I34" s="131">
        <v>0.15</v>
      </c>
      <c r="J34" s="130">
        <f>ROUND(((SUM(BF125:BF258))*I34),2)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4" t="s">
        <v>42</v>
      </c>
      <c r="F35" s="130">
        <f>ROUND((SUM(BG125:BG258)),2)</f>
        <v>0</v>
      </c>
      <c r="G35" s="33"/>
      <c r="H35" s="33"/>
      <c r="I35" s="131">
        <v>0.21</v>
      </c>
      <c r="J35" s="130">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4" t="s">
        <v>43</v>
      </c>
      <c r="F36" s="130">
        <f>ROUND((SUM(BH125:BH258)),2)</f>
        <v>0</v>
      </c>
      <c r="G36" s="33"/>
      <c r="H36" s="33"/>
      <c r="I36" s="131">
        <v>0.15</v>
      </c>
      <c r="J36" s="130">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4" t="s">
        <v>44</v>
      </c>
      <c r="F37" s="130">
        <f>ROUND((SUM(BI125:BI258)),2)</f>
        <v>0</v>
      </c>
      <c r="G37" s="33"/>
      <c r="H37" s="33"/>
      <c r="I37" s="131">
        <v>0</v>
      </c>
      <c r="J37" s="130">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15"/>
      <c r="J38" s="33"/>
      <c r="K38" s="33"/>
      <c r="L38" s="50"/>
      <c r="S38" s="33"/>
      <c r="T38" s="33"/>
      <c r="U38" s="33"/>
      <c r="V38" s="33"/>
      <c r="W38" s="33"/>
      <c r="X38" s="33"/>
      <c r="Y38" s="33"/>
      <c r="Z38" s="33"/>
      <c r="AA38" s="33"/>
      <c r="AB38" s="33"/>
      <c r="AC38" s="33"/>
      <c r="AD38" s="33"/>
      <c r="AE38" s="33"/>
    </row>
    <row r="39" spans="1:31" s="2" customFormat="1" ht="25.35" customHeight="1">
      <c r="A39" s="33"/>
      <c r="B39" s="38"/>
      <c r="C39" s="132"/>
      <c r="D39" s="133" t="s">
        <v>45</v>
      </c>
      <c r="E39" s="134"/>
      <c r="F39" s="134"/>
      <c r="G39" s="135" t="s">
        <v>46</v>
      </c>
      <c r="H39" s="136" t="s">
        <v>47</v>
      </c>
      <c r="I39" s="137"/>
      <c r="J39" s="138">
        <f>SUM(J30:J37)</f>
        <v>0</v>
      </c>
      <c r="K39" s="139"/>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115"/>
      <c r="J40" s="33"/>
      <c r="K40" s="33"/>
      <c r="L40" s="50"/>
      <c r="S40" s="33"/>
      <c r="T40" s="33"/>
      <c r="U40" s="33"/>
      <c r="V40" s="33"/>
      <c r="W40" s="33"/>
      <c r="X40" s="33"/>
      <c r="Y40" s="33"/>
      <c r="Z40" s="33"/>
      <c r="AA40" s="33"/>
      <c r="AB40" s="33"/>
      <c r="AC40" s="33"/>
      <c r="AD40" s="33"/>
      <c r="AE40" s="33"/>
    </row>
    <row r="41" spans="2:12" s="1" customFormat="1" ht="14.45" customHeight="1">
      <c r="B41" s="19"/>
      <c r="I41" s="107"/>
      <c r="L41" s="19"/>
    </row>
    <row r="42" spans="2:12" s="1" customFormat="1" ht="14.45" customHeight="1">
      <c r="B42" s="19"/>
      <c r="I42" s="107"/>
      <c r="L42" s="19"/>
    </row>
    <row r="43" spans="2:12" s="1" customFormat="1" ht="14.45" customHeight="1">
      <c r="B43" s="19"/>
      <c r="I43" s="107"/>
      <c r="L43" s="19"/>
    </row>
    <row r="44" spans="2:12" s="1" customFormat="1" ht="14.45" customHeight="1">
      <c r="B44" s="19"/>
      <c r="I44" s="107"/>
      <c r="L44" s="19"/>
    </row>
    <row r="45" spans="2:12" s="1" customFormat="1" ht="14.45" customHeight="1">
      <c r="B45" s="19"/>
      <c r="I45" s="107"/>
      <c r="L45" s="19"/>
    </row>
    <row r="46" spans="2:12" s="1" customFormat="1" ht="14.45" customHeight="1">
      <c r="B46" s="19"/>
      <c r="I46" s="107"/>
      <c r="L46" s="19"/>
    </row>
    <row r="47" spans="2:12" s="1" customFormat="1" ht="14.45" customHeight="1">
      <c r="B47" s="19"/>
      <c r="I47" s="107"/>
      <c r="L47" s="19"/>
    </row>
    <row r="48" spans="2:12" s="1" customFormat="1" ht="14.45" customHeight="1">
      <c r="B48" s="19"/>
      <c r="I48" s="107"/>
      <c r="L48" s="19"/>
    </row>
    <row r="49" spans="2:12" s="1" customFormat="1" ht="14.45" customHeight="1">
      <c r="B49" s="19"/>
      <c r="I49" s="107"/>
      <c r="L49" s="19"/>
    </row>
    <row r="50" spans="2:12" s="2" customFormat="1" ht="14.45" customHeight="1">
      <c r="B50" s="50"/>
      <c r="D50" s="140" t="s">
        <v>48</v>
      </c>
      <c r="E50" s="141"/>
      <c r="F50" s="141"/>
      <c r="G50" s="140" t="s">
        <v>49</v>
      </c>
      <c r="H50" s="141"/>
      <c r="I50" s="142"/>
      <c r="J50" s="141"/>
      <c r="K50" s="141"/>
      <c r="L50" s="50"/>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3"/>
      <c r="B61" s="38"/>
      <c r="C61" s="33"/>
      <c r="D61" s="143" t="s">
        <v>50</v>
      </c>
      <c r="E61" s="144"/>
      <c r="F61" s="145" t="s">
        <v>51</v>
      </c>
      <c r="G61" s="143" t="s">
        <v>50</v>
      </c>
      <c r="H61" s="144"/>
      <c r="I61" s="146"/>
      <c r="J61" s="147" t="s">
        <v>51</v>
      </c>
      <c r="K61" s="144"/>
      <c r="L61" s="50"/>
      <c r="S61" s="33"/>
      <c r="T61" s="33"/>
      <c r="U61" s="33"/>
      <c r="V61" s="33"/>
      <c r="W61" s="33"/>
      <c r="X61" s="33"/>
      <c r="Y61" s="33"/>
      <c r="Z61" s="33"/>
      <c r="AA61" s="33"/>
      <c r="AB61" s="33"/>
      <c r="AC61" s="33"/>
      <c r="AD61" s="33"/>
      <c r="AE61" s="33"/>
    </row>
    <row r="62" spans="2:12" ht="11.25">
      <c r="B62" s="19"/>
      <c r="L62" s="19"/>
    </row>
    <row r="63" spans="2:12" ht="11.25">
      <c r="B63" s="19"/>
      <c r="L63" s="19"/>
    </row>
    <row r="64" spans="2:12" ht="11.25">
      <c r="B64" s="19"/>
      <c r="L64" s="19"/>
    </row>
    <row r="65" spans="1:31" s="2" customFormat="1" ht="12.75">
      <c r="A65" s="33"/>
      <c r="B65" s="38"/>
      <c r="C65" s="33"/>
      <c r="D65" s="140" t="s">
        <v>52</v>
      </c>
      <c r="E65" s="148"/>
      <c r="F65" s="148"/>
      <c r="G65" s="140" t="s">
        <v>53</v>
      </c>
      <c r="H65" s="148"/>
      <c r="I65" s="149"/>
      <c r="J65" s="148"/>
      <c r="K65" s="148"/>
      <c r="L65" s="50"/>
      <c r="S65" s="33"/>
      <c r="T65" s="33"/>
      <c r="U65" s="33"/>
      <c r="V65" s="33"/>
      <c r="W65" s="33"/>
      <c r="X65" s="33"/>
      <c r="Y65" s="33"/>
      <c r="Z65" s="33"/>
      <c r="AA65" s="33"/>
      <c r="AB65" s="33"/>
      <c r="AC65" s="33"/>
      <c r="AD65" s="33"/>
      <c r="AE65" s="33"/>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3"/>
      <c r="B76" s="38"/>
      <c r="C76" s="33"/>
      <c r="D76" s="143" t="s">
        <v>50</v>
      </c>
      <c r="E76" s="144"/>
      <c r="F76" s="145" t="s">
        <v>51</v>
      </c>
      <c r="G76" s="143" t="s">
        <v>50</v>
      </c>
      <c r="H76" s="144"/>
      <c r="I76" s="146"/>
      <c r="J76" s="147" t="s">
        <v>51</v>
      </c>
      <c r="K76" s="144"/>
      <c r="L76" s="50"/>
      <c r="S76" s="33"/>
      <c r="T76" s="33"/>
      <c r="U76" s="33"/>
      <c r="V76" s="33"/>
      <c r="W76" s="33"/>
      <c r="X76" s="33"/>
      <c r="Y76" s="33"/>
      <c r="Z76" s="33"/>
      <c r="AA76" s="33"/>
      <c r="AB76" s="33"/>
      <c r="AC76" s="33"/>
      <c r="AD76" s="33"/>
      <c r="AE76" s="33"/>
    </row>
    <row r="77" spans="1:31" s="2" customFormat="1" ht="14.45" customHeight="1">
      <c r="A77" s="33"/>
      <c r="B77" s="150"/>
      <c r="C77" s="151"/>
      <c r="D77" s="151"/>
      <c r="E77" s="151"/>
      <c r="F77" s="151"/>
      <c r="G77" s="151"/>
      <c r="H77" s="151"/>
      <c r="I77" s="152"/>
      <c r="J77" s="151"/>
      <c r="K77" s="151"/>
      <c r="L77" s="50"/>
      <c r="S77" s="33"/>
      <c r="T77" s="33"/>
      <c r="U77" s="33"/>
      <c r="V77" s="33"/>
      <c r="W77" s="33"/>
      <c r="X77" s="33"/>
      <c r="Y77" s="33"/>
      <c r="Z77" s="33"/>
      <c r="AA77" s="33"/>
      <c r="AB77" s="33"/>
      <c r="AC77" s="33"/>
      <c r="AD77" s="33"/>
      <c r="AE77" s="33"/>
    </row>
    <row r="81" spans="1:31" s="2" customFormat="1" ht="6.95" customHeight="1" hidden="1">
      <c r="A81" s="33"/>
      <c r="B81" s="153"/>
      <c r="C81" s="154"/>
      <c r="D81" s="154"/>
      <c r="E81" s="154"/>
      <c r="F81" s="154"/>
      <c r="G81" s="154"/>
      <c r="H81" s="154"/>
      <c r="I81" s="155"/>
      <c r="J81" s="154"/>
      <c r="K81" s="154"/>
      <c r="L81" s="50"/>
      <c r="S81" s="33"/>
      <c r="T81" s="33"/>
      <c r="U81" s="33"/>
      <c r="V81" s="33"/>
      <c r="W81" s="33"/>
      <c r="X81" s="33"/>
      <c r="Y81" s="33"/>
      <c r="Z81" s="33"/>
      <c r="AA81" s="33"/>
      <c r="AB81" s="33"/>
      <c r="AC81" s="33"/>
      <c r="AD81" s="33"/>
      <c r="AE81" s="33"/>
    </row>
    <row r="82" spans="1:31" s="2" customFormat="1" ht="24.95" customHeight="1" hidden="1">
      <c r="A82" s="33"/>
      <c r="B82" s="34"/>
      <c r="C82" s="22" t="s">
        <v>104</v>
      </c>
      <c r="D82" s="35"/>
      <c r="E82" s="35"/>
      <c r="F82" s="35"/>
      <c r="G82" s="35"/>
      <c r="H82" s="35"/>
      <c r="I82" s="115"/>
      <c r="J82" s="35"/>
      <c r="K82" s="35"/>
      <c r="L82" s="50"/>
      <c r="S82" s="33"/>
      <c r="T82" s="33"/>
      <c r="U82" s="33"/>
      <c r="V82" s="33"/>
      <c r="W82" s="33"/>
      <c r="X82" s="33"/>
      <c r="Y82" s="33"/>
      <c r="Z82" s="33"/>
      <c r="AA82" s="33"/>
      <c r="AB82" s="33"/>
      <c r="AC82" s="33"/>
      <c r="AD82" s="33"/>
      <c r="AE82" s="33"/>
    </row>
    <row r="83" spans="1:31" s="2" customFormat="1" ht="6.95" customHeight="1" hidden="1">
      <c r="A83" s="33"/>
      <c r="B83" s="34"/>
      <c r="C83" s="35"/>
      <c r="D83" s="35"/>
      <c r="E83" s="35"/>
      <c r="F83" s="35"/>
      <c r="G83" s="35"/>
      <c r="H83" s="35"/>
      <c r="I83" s="115"/>
      <c r="J83" s="35"/>
      <c r="K83" s="35"/>
      <c r="L83" s="50"/>
      <c r="S83" s="33"/>
      <c r="T83" s="33"/>
      <c r="U83" s="33"/>
      <c r="V83" s="33"/>
      <c r="W83" s="33"/>
      <c r="X83" s="33"/>
      <c r="Y83" s="33"/>
      <c r="Z83" s="33"/>
      <c r="AA83" s="33"/>
      <c r="AB83" s="33"/>
      <c r="AC83" s="33"/>
      <c r="AD83" s="33"/>
      <c r="AE83" s="33"/>
    </row>
    <row r="84" spans="1:31" s="2" customFormat="1" ht="12" customHeight="1" hidden="1">
      <c r="A84" s="33"/>
      <c r="B84" s="34"/>
      <c r="C84" s="28" t="s">
        <v>16</v>
      </c>
      <c r="D84" s="35"/>
      <c r="E84" s="35"/>
      <c r="F84" s="35"/>
      <c r="G84" s="35"/>
      <c r="H84" s="35"/>
      <c r="I84" s="115"/>
      <c r="J84" s="35"/>
      <c r="K84" s="35"/>
      <c r="L84" s="50"/>
      <c r="S84" s="33"/>
      <c r="T84" s="33"/>
      <c r="U84" s="33"/>
      <c r="V84" s="33"/>
      <c r="W84" s="33"/>
      <c r="X84" s="33"/>
      <c r="Y84" s="33"/>
      <c r="Z84" s="33"/>
      <c r="AA84" s="33"/>
      <c r="AB84" s="33"/>
      <c r="AC84" s="33"/>
      <c r="AD84" s="33"/>
      <c r="AE84" s="33"/>
    </row>
    <row r="85" spans="1:31" s="2" customFormat="1" ht="16.5" customHeight="1" hidden="1">
      <c r="A85" s="33"/>
      <c r="B85" s="34"/>
      <c r="C85" s="35"/>
      <c r="D85" s="35"/>
      <c r="E85" s="322" t="str">
        <f>E7</f>
        <v>Odlehčovací příkop Krnov - Chomýž</v>
      </c>
      <c r="F85" s="323"/>
      <c r="G85" s="323"/>
      <c r="H85" s="323"/>
      <c r="I85" s="115"/>
      <c r="J85" s="35"/>
      <c r="K85" s="35"/>
      <c r="L85" s="50"/>
      <c r="S85" s="33"/>
      <c r="T85" s="33"/>
      <c r="U85" s="33"/>
      <c r="V85" s="33"/>
      <c r="W85" s="33"/>
      <c r="X85" s="33"/>
      <c r="Y85" s="33"/>
      <c r="Z85" s="33"/>
      <c r="AA85" s="33"/>
      <c r="AB85" s="33"/>
      <c r="AC85" s="33"/>
      <c r="AD85" s="33"/>
      <c r="AE85" s="33"/>
    </row>
    <row r="86" spans="1:31" s="2" customFormat="1" ht="12" customHeight="1" hidden="1">
      <c r="A86" s="33"/>
      <c r="B86" s="34"/>
      <c r="C86" s="28" t="s">
        <v>102</v>
      </c>
      <c r="D86" s="35"/>
      <c r="E86" s="35"/>
      <c r="F86" s="35"/>
      <c r="G86" s="35"/>
      <c r="H86" s="35"/>
      <c r="I86" s="115"/>
      <c r="J86" s="35"/>
      <c r="K86" s="35"/>
      <c r="L86" s="50"/>
      <c r="S86" s="33"/>
      <c r="T86" s="33"/>
      <c r="U86" s="33"/>
      <c r="V86" s="33"/>
      <c r="W86" s="33"/>
      <c r="X86" s="33"/>
      <c r="Y86" s="33"/>
      <c r="Z86" s="33"/>
      <c r="AA86" s="33"/>
      <c r="AB86" s="33"/>
      <c r="AC86" s="33"/>
      <c r="AD86" s="33"/>
      <c r="AE86" s="33"/>
    </row>
    <row r="87" spans="1:31" s="2" customFormat="1" ht="16.5" customHeight="1" hidden="1">
      <c r="A87" s="33"/>
      <c r="B87" s="34"/>
      <c r="C87" s="35"/>
      <c r="D87" s="35"/>
      <c r="E87" s="293" t="str">
        <f>E9</f>
        <v>SO 02 - Rekonstrukce zatrubnění</v>
      </c>
      <c r="F87" s="324"/>
      <c r="G87" s="324"/>
      <c r="H87" s="324"/>
      <c r="I87" s="115"/>
      <c r="J87" s="35"/>
      <c r="K87" s="35"/>
      <c r="L87" s="50"/>
      <c r="S87" s="33"/>
      <c r="T87" s="33"/>
      <c r="U87" s="33"/>
      <c r="V87" s="33"/>
      <c r="W87" s="33"/>
      <c r="X87" s="33"/>
      <c r="Y87" s="33"/>
      <c r="Z87" s="33"/>
      <c r="AA87" s="33"/>
      <c r="AB87" s="33"/>
      <c r="AC87" s="33"/>
      <c r="AD87" s="33"/>
      <c r="AE87" s="33"/>
    </row>
    <row r="88" spans="1:31" s="2" customFormat="1" ht="6.95" customHeight="1" hidden="1">
      <c r="A88" s="33"/>
      <c r="B88" s="34"/>
      <c r="C88" s="35"/>
      <c r="D88" s="35"/>
      <c r="E88" s="35"/>
      <c r="F88" s="35"/>
      <c r="G88" s="35"/>
      <c r="H88" s="35"/>
      <c r="I88" s="115"/>
      <c r="J88" s="35"/>
      <c r="K88" s="35"/>
      <c r="L88" s="50"/>
      <c r="S88" s="33"/>
      <c r="T88" s="33"/>
      <c r="U88" s="33"/>
      <c r="V88" s="33"/>
      <c r="W88" s="33"/>
      <c r="X88" s="33"/>
      <c r="Y88" s="33"/>
      <c r="Z88" s="33"/>
      <c r="AA88" s="33"/>
      <c r="AB88" s="33"/>
      <c r="AC88" s="33"/>
      <c r="AD88" s="33"/>
      <c r="AE88" s="33"/>
    </row>
    <row r="89" spans="1:31" s="2" customFormat="1" ht="12" customHeight="1" hidden="1">
      <c r="A89" s="33"/>
      <c r="B89" s="34"/>
      <c r="C89" s="28" t="s">
        <v>20</v>
      </c>
      <c r="D89" s="35"/>
      <c r="E89" s="35"/>
      <c r="F89" s="26" t="str">
        <f>F12</f>
        <v xml:space="preserve"> </v>
      </c>
      <c r="G89" s="35"/>
      <c r="H89" s="35"/>
      <c r="I89" s="117" t="s">
        <v>22</v>
      </c>
      <c r="J89" s="65" t="str">
        <f>IF(J12="","",J12)</f>
        <v>15. 7. 2020</v>
      </c>
      <c r="K89" s="35"/>
      <c r="L89" s="50"/>
      <c r="S89" s="33"/>
      <c r="T89" s="33"/>
      <c r="U89" s="33"/>
      <c r="V89" s="33"/>
      <c r="W89" s="33"/>
      <c r="X89" s="33"/>
      <c r="Y89" s="33"/>
      <c r="Z89" s="33"/>
      <c r="AA89" s="33"/>
      <c r="AB89" s="33"/>
      <c r="AC89" s="33"/>
      <c r="AD89" s="33"/>
      <c r="AE89" s="33"/>
    </row>
    <row r="90" spans="1:31" s="2" customFormat="1" ht="6.95" customHeight="1" hidden="1">
      <c r="A90" s="33"/>
      <c r="B90" s="34"/>
      <c r="C90" s="35"/>
      <c r="D90" s="35"/>
      <c r="E90" s="35"/>
      <c r="F90" s="35"/>
      <c r="G90" s="35"/>
      <c r="H90" s="35"/>
      <c r="I90" s="115"/>
      <c r="J90" s="35"/>
      <c r="K90" s="35"/>
      <c r="L90" s="50"/>
      <c r="S90" s="33"/>
      <c r="T90" s="33"/>
      <c r="U90" s="33"/>
      <c r="V90" s="33"/>
      <c r="W90" s="33"/>
      <c r="X90" s="33"/>
      <c r="Y90" s="33"/>
      <c r="Z90" s="33"/>
      <c r="AA90" s="33"/>
      <c r="AB90" s="33"/>
      <c r="AC90" s="33"/>
      <c r="AD90" s="33"/>
      <c r="AE90" s="33"/>
    </row>
    <row r="91" spans="1:31" s="2" customFormat="1" ht="25.7" customHeight="1" hidden="1">
      <c r="A91" s="33"/>
      <c r="B91" s="34"/>
      <c r="C91" s="28" t="s">
        <v>24</v>
      </c>
      <c r="D91" s="35"/>
      <c r="E91" s="35"/>
      <c r="F91" s="26" t="str">
        <f>E15</f>
        <v>Město Krnov</v>
      </c>
      <c r="G91" s="35"/>
      <c r="H91" s="35"/>
      <c r="I91" s="117" t="s">
        <v>30</v>
      </c>
      <c r="J91" s="31" t="str">
        <f>E21</f>
        <v>Lesprojekt Krnov, s.r.o.</v>
      </c>
      <c r="K91" s="35"/>
      <c r="L91" s="50"/>
      <c r="S91" s="33"/>
      <c r="T91" s="33"/>
      <c r="U91" s="33"/>
      <c r="V91" s="33"/>
      <c r="W91" s="33"/>
      <c r="X91" s="33"/>
      <c r="Y91" s="33"/>
      <c r="Z91" s="33"/>
      <c r="AA91" s="33"/>
      <c r="AB91" s="33"/>
      <c r="AC91" s="33"/>
      <c r="AD91" s="33"/>
      <c r="AE91" s="33"/>
    </row>
    <row r="92" spans="1:31" s="2" customFormat="1" ht="15.2" customHeight="1" hidden="1">
      <c r="A92" s="33"/>
      <c r="B92" s="34"/>
      <c r="C92" s="28" t="s">
        <v>28</v>
      </c>
      <c r="D92" s="35"/>
      <c r="E92" s="35"/>
      <c r="F92" s="26" t="str">
        <f>IF(E18="","",E18)</f>
        <v>Vyplň údaj</v>
      </c>
      <c r="G92" s="35"/>
      <c r="H92" s="35"/>
      <c r="I92" s="117" t="s">
        <v>33</v>
      </c>
      <c r="J92" s="31" t="str">
        <f>E24</f>
        <v xml:space="preserve"> </v>
      </c>
      <c r="K92" s="35"/>
      <c r="L92" s="50"/>
      <c r="S92" s="33"/>
      <c r="T92" s="33"/>
      <c r="U92" s="33"/>
      <c r="V92" s="33"/>
      <c r="W92" s="33"/>
      <c r="X92" s="33"/>
      <c r="Y92" s="33"/>
      <c r="Z92" s="33"/>
      <c r="AA92" s="33"/>
      <c r="AB92" s="33"/>
      <c r="AC92" s="33"/>
      <c r="AD92" s="33"/>
      <c r="AE92" s="33"/>
    </row>
    <row r="93" spans="1:31" s="2" customFormat="1" ht="10.35" customHeight="1" hidden="1">
      <c r="A93" s="33"/>
      <c r="B93" s="34"/>
      <c r="C93" s="35"/>
      <c r="D93" s="35"/>
      <c r="E93" s="35"/>
      <c r="F93" s="35"/>
      <c r="G93" s="35"/>
      <c r="H93" s="35"/>
      <c r="I93" s="115"/>
      <c r="J93" s="35"/>
      <c r="K93" s="35"/>
      <c r="L93" s="50"/>
      <c r="S93" s="33"/>
      <c r="T93" s="33"/>
      <c r="U93" s="33"/>
      <c r="V93" s="33"/>
      <c r="W93" s="33"/>
      <c r="X93" s="33"/>
      <c r="Y93" s="33"/>
      <c r="Z93" s="33"/>
      <c r="AA93" s="33"/>
      <c r="AB93" s="33"/>
      <c r="AC93" s="33"/>
      <c r="AD93" s="33"/>
      <c r="AE93" s="33"/>
    </row>
    <row r="94" spans="1:31" s="2" customFormat="1" ht="29.25" customHeight="1" hidden="1">
      <c r="A94" s="33"/>
      <c r="B94" s="34"/>
      <c r="C94" s="156" t="s">
        <v>105</v>
      </c>
      <c r="D94" s="157"/>
      <c r="E94" s="157"/>
      <c r="F94" s="157"/>
      <c r="G94" s="157"/>
      <c r="H94" s="157"/>
      <c r="I94" s="158"/>
      <c r="J94" s="159" t="s">
        <v>106</v>
      </c>
      <c r="K94" s="157"/>
      <c r="L94" s="50"/>
      <c r="S94" s="33"/>
      <c r="T94" s="33"/>
      <c r="U94" s="33"/>
      <c r="V94" s="33"/>
      <c r="W94" s="33"/>
      <c r="X94" s="33"/>
      <c r="Y94" s="33"/>
      <c r="Z94" s="33"/>
      <c r="AA94" s="33"/>
      <c r="AB94" s="33"/>
      <c r="AC94" s="33"/>
      <c r="AD94" s="33"/>
      <c r="AE94" s="33"/>
    </row>
    <row r="95" spans="1:31" s="2" customFormat="1" ht="10.35" customHeight="1" hidden="1">
      <c r="A95" s="33"/>
      <c r="B95" s="34"/>
      <c r="C95" s="35"/>
      <c r="D95" s="35"/>
      <c r="E95" s="35"/>
      <c r="F95" s="35"/>
      <c r="G95" s="35"/>
      <c r="H95" s="35"/>
      <c r="I95" s="115"/>
      <c r="J95" s="35"/>
      <c r="K95" s="35"/>
      <c r="L95" s="50"/>
      <c r="S95" s="33"/>
      <c r="T95" s="33"/>
      <c r="U95" s="33"/>
      <c r="V95" s="33"/>
      <c r="W95" s="33"/>
      <c r="X95" s="33"/>
      <c r="Y95" s="33"/>
      <c r="Z95" s="33"/>
      <c r="AA95" s="33"/>
      <c r="AB95" s="33"/>
      <c r="AC95" s="33"/>
      <c r="AD95" s="33"/>
      <c r="AE95" s="33"/>
    </row>
    <row r="96" spans="1:47" s="2" customFormat="1" ht="22.9" customHeight="1" hidden="1">
      <c r="A96" s="33"/>
      <c r="B96" s="34"/>
      <c r="C96" s="160" t="s">
        <v>107</v>
      </c>
      <c r="D96" s="35"/>
      <c r="E96" s="35"/>
      <c r="F96" s="35"/>
      <c r="G96" s="35"/>
      <c r="H96" s="35"/>
      <c r="I96" s="115"/>
      <c r="J96" s="83">
        <f>J125</f>
        <v>0</v>
      </c>
      <c r="K96" s="35"/>
      <c r="L96" s="50"/>
      <c r="S96" s="33"/>
      <c r="T96" s="33"/>
      <c r="U96" s="33"/>
      <c r="V96" s="33"/>
      <c r="W96" s="33"/>
      <c r="X96" s="33"/>
      <c r="Y96" s="33"/>
      <c r="Z96" s="33"/>
      <c r="AA96" s="33"/>
      <c r="AB96" s="33"/>
      <c r="AC96" s="33"/>
      <c r="AD96" s="33"/>
      <c r="AE96" s="33"/>
      <c r="AU96" s="16" t="s">
        <v>108</v>
      </c>
    </row>
    <row r="97" spans="2:12" s="9" customFormat="1" ht="24.95" customHeight="1" hidden="1">
      <c r="B97" s="161"/>
      <c r="C97" s="162"/>
      <c r="D97" s="163" t="s">
        <v>109</v>
      </c>
      <c r="E97" s="164"/>
      <c r="F97" s="164"/>
      <c r="G97" s="164"/>
      <c r="H97" s="164"/>
      <c r="I97" s="165"/>
      <c r="J97" s="166">
        <f>J126</f>
        <v>0</v>
      </c>
      <c r="K97" s="162"/>
      <c r="L97" s="167"/>
    </row>
    <row r="98" spans="2:12" s="10" customFormat="1" ht="19.9" customHeight="1" hidden="1">
      <c r="B98" s="168"/>
      <c r="C98" s="169"/>
      <c r="D98" s="170" t="s">
        <v>110</v>
      </c>
      <c r="E98" s="171"/>
      <c r="F98" s="171"/>
      <c r="G98" s="171"/>
      <c r="H98" s="171"/>
      <c r="I98" s="172"/>
      <c r="J98" s="173">
        <f>J127</f>
        <v>0</v>
      </c>
      <c r="K98" s="169"/>
      <c r="L98" s="174"/>
    </row>
    <row r="99" spans="2:12" s="10" customFormat="1" ht="19.9" customHeight="1" hidden="1">
      <c r="B99" s="168"/>
      <c r="C99" s="169"/>
      <c r="D99" s="170" t="s">
        <v>111</v>
      </c>
      <c r="E99" s="171"/>
      <c r="F99" s="171"/>
      <c r="G99" s="171"/>
      <c r="H99" s="171"/>
      <c r="I99" s="172"/>
      <c r="J99" s="173">
        <f>J191</f>
        <v>0</v>
      </c>
      <c r="K99" s="169"/>
      <c r="L99" s="174"/>
    </row>
    <row r="100" spans="2:12" s="10" customFormat="1" ht="19.9" customHeight="1" hidden="1">
      <c r="B100" s="168"/>
      <c r="C100" s="169"/>
      <c r="D100" s="170" t="s">
        <v>112</v>
      </c>
      <c r="E100" s="171"/>
      <c r="F100" s="171"/>
      <c r="G100" s="171"/>
      <c r="H100" s="171"/>
      <c r="I100" s="172"/>
      <c r="J100" s="173">
        <f>J201</f>
        <v>0</v>
      </c>
      <c r="K100" s="169"/>
      <c r="L100" s="174"/>
    </row>
    <row r="101" spans="2:12" s="10" customFormat="1" ht="19.9" customHeight="1" hidden="1">
      <c r="B101" s="168"/>
      <c r="C101" s="169"/>
      <c r="D101" s="170" t="s">
        <v>113</v>
      </c>
      <c r="E101" s="171"/>
      <c r="F101" s="171"/>
      <c r="G101" s="171"/>
      <c r="H101" s="171"/>
      <c r="I101" s="172"/>
      <c r="J101" s="173">
        <f>J214</f>
        <v>0</v>
      </c>
      <c r="K101" s="169"/>
      <c r="L101" s="174"/>
    </row>
    <row r="102" spans="2:12" s="10" customFormat="1" ht="19.9" customHeight="1" hidden="1">
      <c r="B102" s="168"/>
      <c r="C102" s="169"/>
      <c r="D102" s="170" t="s">
        <v>114</v>
      </c>
      <c r="E102" s="171"/>
      <c r="F102" s="171"/>
      <c r="G102" s="171"/>
      <c r="H102" s="171"/>
      <c r="I102" s="172"/>
      <c r="J102" s="173">
        <f>J225</f>
        <v>0</v>
      </c>
      <c r="K102" s="169"/>
      <c r="L102" s="174"/>
    </row>
    <row r="103" spans="2:12" s="10" customFormat="1" ht="19.9" customHeight="1" hidden="1">
      <c r="B103" s="168"/>
      <c r="C103" s="169"/>
      <c r="D103" s="170" t="s">
        <v>115</v>
      </c>
      <c r="E103" s="171"/>
      <c r="F103" s="171"/>
      <c r="G103" s="171"/>
      <c r="H103" s="171"/>
      <c r="I103" s="172"/>
      <c r="J103" s="173">
        <f>J231</f>
        <v>0</v>
      </c>
      <c r="K103" s="169"/>
      <c r="L103" s="174"/>
    </row>
    <row r="104" spans="2:12" s="10" customFormat="1" ht="19.9" customHeight="1" hidden="1">
      <c r="B104" s="168"/>
      <c r="C104" s="169"/>
      <c r="D104" s="170" t="s">
        <v>413</v>
      </c>
      <c r="E104" s="171"/>
      <c r="F104" s="171"/>
      <c r="G104" s="171"/>
      <c r="H104" s="171"/>
      <c r="I104" s="172"/>
      <c r="J104" s="173">
        <f>J247</f>
        <v>0</v>
      </c>
      <c r="K104" s="169"/>
      <c r="L104" s="174"/>
    </row>
    <row r="105" spans="2:12" s="10" customFormat="1" ht="19.9" customHeight="1" hidden="1">
      <c r="B105" s="168"/>
      <c r="C105" s="169"/>
      <c r="D105" s="170" t="s">
        <v>116</v>
      </c>
      <c r="E105" s="171"/>
      <c r="F105" s="171"/>
      <c r="G105" s="171"/>
      <c r="H105" s="171"/>
      <c r="I105" s="172"/>
      <c r="J105" s="173">
        <f>J256</f>
        <v>0</v>
      </c>
      <c r="K105" s="169"/>
      <c r="L105" s="174"/>
    </row>
    <row r="106" spans="1:31" s="2" customFormat="1" ht="21.75" customHeight="1" hidden="1">
      <c r="A106" s="33"/>
      <c r="B106" s="34"/>
      <c r="C106" s="35"/>
      <c r="D106" s="35"/>
      <c r="E106" s="35"/>
      <c r="F106" s="35"/>
      <c r="G106" s="35"/>
      <c r="H106" s="35"/>
      <c r="I106" s="115"/>
      <c r="J106" s="35"/>
      <c r="K106" s="35"/>
      <c r="L106" s="50"/>
      <c r="S106" s="33"/>
      <c r="T106" s="33"/>
      <c r="U106" s="33"/>
      <c r="V106" s="33"/>
      <c r="W106" s="33"/>
      <c r="X106" s="33"/>
      <c r="Y106" s="33"/>
      <c r="Z106" s="33"/>
      <c r="AA106" s="33"/>
      <c r="AB106" s="33"/>
      <c r="AC106" s="33"/>
      <c r="AD106" s="33"/>
      <c r="AE106" s="33"/>
    </row>
    <row r="107" spans="1:31" s="2" customFormat="1" ht="6.95" customHeight="1" hidden="1">
      <c r="A107" s="33"/>
      <c r="B107" s="53"/>
      <c r="C107" s="54"/>
      <c r="D107" s="54"/>
      <c r="E107" s="54"/>
      <c r="F107" s="54"/>
      <c r="G107" s="54"/>
      <c r="H107" s="54"/>
      <c r="I107" s="152"/>
      <c r="J107" s="54"/>
      <c r="K107" s="54"/>
      <c r="L107" s="50"/>
      <c r="S107" s="33"/>
      <c r="T107" s="33"/>
      <c r="U107" s="33"/>
      <c r="V107" s="33"/>
      <c r="W107" s="33"/>
      <c r="X107" s="33"/>
      <c r="Y107" s="33"/>
      <c r="Z107" s="33"/>
      <c r="AA107" s="33"/>
      <c r="AB107" s="33"/>
      <c r="AC107" s="33"/>
      <c r="AD107" s="33"/>
      <c r="AE107" s="33"/>
    </row>
    <row r="108" ht="11.25" hidden="1"/>
    <row r="109" ht="11.25" hidden="1"/>
    <row r="110" ht="11.25" hidden="1"/>
    <row r="111" spans="1:31" s="2" customFormat="1" ht="6.95" customHeight="1">
      <c r="A111" s="33"/>
      <c r="B111" s="55"/>
      <c r="C111" s="56"/>
      <c r="D111" s="56"/>
      <c r="E111" s="56"/>
      <c r="F111" s="56"/>
      <c r="G111" s="56"/>
      <c r="H111" s="56"/>
      <c r="I111" s="155"/>
      <c r="J111" s="56"/>
      <c r="K111" s="56"/>
      <c r="L111" s="50"/>
      <c r="S111" s="33"/>
      <c r="T111" s="33"/>
      <c r="U111" s="33"/>
      <c r="V111" s="33"/>
      <c r="W111" s="33"/>
      <c r="X111" s="33"/>
      <c r="Y111" s="33"/>
      <c r="Z111" s="33"/>
      <c r="AA111" s="33"/>
      <c r="AB111" s="33"/>
      <c r="AC111" s="33"/>
      <c r="AD111" s="33"/>
      <c r="AE111" s="33"/>
    </row>
    <row r="112" spans="1:31" s="2" customFormat="1" ht="24.95" customHeight="1">
      <c r="A112" s="33"/>
      <c r="B112" s="34"/>
      <c r="C112" s="22" t="s">
        <v>117</v>
      </c>
      <c r="D112" s="35"/>
      <c r="E112" s="35"/>
      <c r="F112" s="35"/>
      <c r="G112" s="35"/>
      <c r="H112" s="35"/>
      <c r="I112" s="115"/>
      <c r="J112" s="35"/>
      <c r="K112" s="35"/>
      <c r="L112" s="50"/>
      <c r="S112" s="33"/>
      <c r="T112" s="33"/>
      <c r="U112" s="33"/>
      <c r="V112" s="33"/>
      <c r="W112" s="33"/>
      <c r="X112" s="33"/>
      <c r="Y112" s="33"/>
      <c r="Z112" s="33"/>
      <c r="AA112" s="33"/>
      <c r="AB112" s="33"/>
      <c r="AC112" s="33"/>
      <c r="AD112" s="33"/>
      <c r="AE112" s="33"/>
    </row>
    <row r="113" spans="1:31" s="2" customFormat="1" ht="6.95" customHeight="1">
      <c r="A113" s="33"/>
      <c r="B113" s="34"/>
      <c r="C113" s="35"/>
      <c r="D113" s="35"/>
      <c r="E113" s="35"/>
      <c r="F113" s="35"/>
      <c r="G113" s="35"/>
      <c r="H113" s="35"/>
      <c r="I113" s="115"/>
      <c r="J113" s="35"/>
      <c r="K113" s="35"/>
      <c r="L113" s="50"/>
      <c r="S113" s="33"/>
      <c r="T113" s="33"/>
      <c r="U113" s="33"/>
      <c r="V113" s="33"/>
      <c r="W113" s="33"/>
      <c r="X113" s="33"/>
      <c r="Y113" s="33"/>
      <c r="Z113" s="33"/>
      <c r="AA113" s="33"/>
      <c r="AB113" s="33"/>
      <c r="AC113" s="33"/>
      <c r="AD113" s="33"/>
      <c r="AE113" s="33"/>
    </row>
    <row r="114" spans="1:31" s="2" customFormat="1" ht="12" customHeight="1">
      <c r="A114" s="33"/>
      <c r="B114" s="34"/>
      <c r="C114" s="28" t="s">
        <v>16</v>
      </c>
      <c r="D114" s="35"/>
      <c r="E114" s="35"/>
      <c r="F114" s="35"/>
      <c r="G114" s="35"/>
      <c r="H114" s="35"/>
      <c r="I114" s="115"/>
      <c r="J114" s="35"/>
      <c r="K114" s="35"/>
      <c r="L114" s="50"/>
      <c r="S114" s="33"/>
      <c r="T114" s="33"/>
      <c r="U114" s="33"/>
      <c r="V114" s="33"/>
      <c r="W114" s="33"/>
      <c r="X114" s="33"/>
      <c r="Y114" s="33"/>
      <c r="Z114" s="33"/>
      <c r="AA114" s="33"/>
      <c r="AB114" s="33"/>
      <c r="AC114" s="33"/>
      <c r="AD114" s="33"/>
      <c r="AE114" s="33"/>
    </row>
    <row r="115" spans="1:31" s="2" customFormat="1" ht="16.5" customHeight="1">
      <c r="A115" s="33"/>
      <c r="B115" s="34"/>
      <c r="C115" s="35"/>
      <c r="D115" s="35"/>
      <c r="E115" s="322" t="str">
        <f>E7</f>
        <v>Odlehčovací příkop Krnov - Chomýž</v>
      </c>
      <c r="F115" s="323"/>
      <c r="G115" s="323"/>
      <c r="H115" s="323"/>
      <c r="I115" s="115"/>
      <c r="J115" s="35"/>
      <c r="K115" s="35"/>
      <c r="L115" s="50"/>
      <c r="S115" s="33"/>
      <c r="T115" s="33"/>
      <c r="U115" s="33"/>
      <c r="V115" s="33"/>
      <c r="W115" s="33"/>
      <c r="X115" s="33"/>
      <c r="Y115" s="33"/>
      <c r="Z115" s="33"/>
      <c r="AA115" s="33"/>
      <c r="AB115" s="33"/>
      <c r="AC115" s="33"/>
      <c r="AD115" s="33"/>
      <c r="AE115" s="33"/>
    </row>
    <row r="116" spans="1:31" s="2" customFormat="1" ht="12" customHeight="1">
      <c r="A116" s="33"/>
      <c r="B116" s="34"/>
      <c r="C116" s="28" t="s">
        <v>102</v>
      </c>
      <c r="D116" s="35"/>
      <c r="E116" s="35"/>
      <c r="F116" s="35"/>
      <c r="G116" s="35"/>
      <c r="H116" s="35"/>
      <c r="I116" s="115"/>
      <c r="J116" s="35"/>
      <c r="K116" s="35"/>
      <c r="L116" s="50"/>
      <c r="S116" s="33"/>
      <c r="T116" s="33"/>
      <c r="U116" s="33"/>
      <c r="V116" s="33"/>
      <c r="W116" s="33"/>
      <c r="X116" s="33"/>
      <c r="Y116" s="33"/>
      <c r="Z116" s="33"/>
      <c r="AA116" s="33"/>
      <c r="AB116" s="33"/>
      <c r="AC116" s="33"/>
      <c r="AD116" s="33"/>
      <c r="AE116" s="33"/>
    </row>
    <row r="117" spans="1:31" s="2" customFormat="1" ht="16.5" customHeight="1">
      <c r="A117" s="33"/>
      <c r="B117" s="34"/>
      <c r="C117" s="35"/>
      <c r="D117" s="35"/>
      <c r="E117" s="293" t="str">
        <f>E9</f>
        <v>SO 02 - Rekonstrukce zatrubnění</v>
      </c>
      <c r="F117" s="324"/>
      <c r="G117" s="324"/>
      <c r="H117" s="324"/>
      <c r="I117" s="115"/>
      <c r="J117" s="35"/>
      <c r="K117" s="35"/>
      <c r="L117" s="50"/>
      <c r="S117" s="33"/>
      <c r="T117" s="33"/>
      <c r="U117" s="33"/>
      <c r="V117" s="33"/>
      <c r="W117" s="33"/>
      <c r="X117" s="33"/>
      <c r="Y117" s="33"/>
      <c r="Z117" s="33"/>
      <c r="AA117" s="33"/>
      <c r="AB117" s="33"/>
      <c r="AC117" s="33"/>
      <c r="AD117" s="33"/>
      <c r="AE117" s="33"/>
    </row>
    <row r="118" spans="1:31" s="2" customFormat="1" ht="6.95" customHeight="1">
      <c r="A118" s="33"/>
      <c r="B118" s="34"/>
      <c r="C118" s="35"/>
      <c r="D118" s="35"/>
      <c r="E118" s="35"/>
      <c r="F118" s="35"/>
      <c r="G118" s="35"/>
      <c r="H118" s="35"/>
      <c r="I118" s="115"/>
      <c r="J118" s="35"/>
      <c r="K118" s="35"/>
      <c r="L118" s="50"/>
      <c r="S118" s="33"/>
      <c r="T118" s="33"/>
      <c r="U118" s="33"/>
      <c r="V118" s="33"/>
      <c r="W118" s="33"/>
      <c r="X118" s="33"/>
      <c r="Y118" s="33"/>
      <c r="Z118" s="33"/>
      <c r="AA118" s="33"/>
      <c r="AB118" s="33"/>
      <c r="AC118" s="33"/>
      <c r="AD118" s="33"/>
      <c r="AE118" s="33"/>
    </row>
    <row r="119" spans="1:31" s="2" customFormat="1" ht="12" customHeight="1">
      <c r="A119" s="33"/>
      <c r="B119" s="34"/>
      <c r="C119" s="28" t="s">
        <v>20</v>
      </c>
      <c r="D119" s="35"/>
      <c r="E119" s="35"/>
      <c r="F119" s="26" t="str">
        <f>F12</f>
        <v xml:space="preserve"> </v>
      </c>
      <c r="G119" s="35"/>
      <c r="H119" s="35"/>
      <c r="I119" s="117" t="s">
        <v>22</v>
      </c>
      <c r="J119" s="65" t="str">
        <f>IF(J12="","",J12)</f>
        <v>15. 7. 2020</v>
      </c>
      <c r="K119" s="35"/>
      <c r="L119" s="50"/>
      <c r="S119" s="33"/>
      <c r="T119" s="33"/>
      <c r="U119" s="33"/>
      <c r="V119" s="33"/>
      <c r="W119" s="33"/>
      <c r="X119" s="33"/>
      <c r="Y119" s="33"/>
      <c r="Z119" s="33"/>
      <c r="AA119" s="33"/>
      <c r="AB119" s="33"/>
      <c r="AC119" s="33"/>
      <c r="AD119" s="33"/>
      <c r="AE119" s="33"/>
    </row>
    <row r="120" spans="1:31" s="2" customFormat="1" ht="6.95" customHeight="1">
      <c r="A120" s="33"/>
      <c r="B120" s="34"/>
      <c r="C120" s="35"/>
      <c r="D120" s="35"/>
      <c r="E120" s="35"/>
      <c r="F120" s="35"/>
      <c r="G120" s="35"/>
      <c r="H120" s="35"/>
      <c r="I120" s="115"/>
      <c r="J120" s="35"/>
      <c r="K120" s="35"/>
      <c r="L120" s="50"/>
      <c r="S120" s="33"/>
      <c r="T120" s="33"/>
      <c r="U120" s="33"/>
      <c r="V120" s="33"/>
      <c r="W120" s="33"/>
      <c r="X120" s="33"/>
      <c r="Y120" s="33"/>
      <c r="Z120" s="33"/>
      <c r="AA120" s="33"/>
      <c r="AB120" s="33"/>
      <c r="AC120" s="33"/>
      <c r="AD120" s="33"/>
      <c r="AE120" s="33"/>
    </row>
    <row r="121" spans="1:31" s="2" customFormat="1" ht="25.7" customHeight="1">
      <c r="A121" s="33"/>
      <c r="B121" s="34"/>
      <c r="C121" s="28" t="s">
        <v>24</v>
      </c>
      <c r="D121" s="35"/>
      <c r="E121" s="35"/>
      <c r="F121" s="26" t="str">
        <f>E15</f>
        <v>Město Krnov</v>
      </c>
      <c r="G121" s="35"/>
      <c r="H121" s="35"/>
      <c r="I121" s="117" t="s">
        <v>30</v>
      </c>
      <c r="J121" s="31" t="str">
        <f>E21</f>
        <v>Lesprojekt Krnov, s.r.o.</v>
      </c>
      <c r="K121" s="35"/>
      <c r="L121" s="50"/>
      <c r="S121" s="33"/>
      <c r="T121" s="33"/>
      <c r="U121" s="33"/>
      <c r="V121" s="33"/>
      <c r="W121" s="33"/>
      <c r="X121" s="33"/>
      <c r="Y121" s="33"/>
      <c r="Z121" s="33"/>
      <c r="AA121" s="33"/>
      <c r="AB121" s="33"/>
      <c r="AC121" s="33"/>
      <c r="AD121" s="33"/>
      <c r="AE121" s="33"/>
    </row>
    <row r="122" spans="1:31" s="2" customFormat="1" ht="15.2" customHeight="1">
      <c r="A122" s="33"/>
      <c r="B122" s="34"/>
      <c r="C122" s="28" t="s">
        <v>28</v>
      </c>
      <c r="D122" s="35"/>
      <c r="E122" s="35"/>
      <c r="F122" s="26" t="str">
        <f>IF(E18="","",E18)</f>
        <v>Vyplň údaj</v>
      </c>
      <c r="G122" s="35"/>
      <c r="H122" s="35"/>
      <c r="I122" s="117" t="s">
        <v>33</v>
      </c>
      <c r="J122" s="31" t="str">
        <f>E24</f>
        <v xml:space="preserve"> </v>
      </c>
      <c r="K122" s="35"/>
      <c r="L122" s="50"/>
      <c r="S122" s="33"/>
      <c r="T122" s="33"/>
      <c r="U122" s="33"/>
      <c r="V122" s="33"/>
      <c r="W122" s="33"/>
      <c r="X122" s="33"/>
      <c r="Y122" s="33"/>
      <c r="Z122" s="33"/>
      <c r="AA122" s="33"/>
      <c r="AB122" s="33"/>
      <c r="AC122" s="33"/>
      <c r="AD122" s="33"/>
      <c r="AE122" s="33"/>
    </row>
    <row r="123" spans="1:31" s="2" customFormat="1" ht="10.35" customHeight="1">
      <c r="A123" s="33"/>
      <c r="B123" s="34"/>
      <c r="C123" s="35"/>
      <c r="D123" s="35"/>
      <c r="E123" s="35"/>
      <c r="F123" s="35"/>
      <c r="G123" s="35"/>
      <c r="H123" s="35"/>
      <c r="I123" s="115"/>
      <c r="J123" s="35"/>
      <c r="K123" s="35"/>
      <c r="L123" s="50"/>
      <c r="S123" s="33"/>
      <c r="T123" s="33"/>
      <c r="U123" s="33"/>
      <c r="V123" s="33"/>
      <c r="W123" s="33"/>
      <c r="X123" s="33"/>
      <c r="Y123" s="33"/>
      <c r="Z123" s="33"/>
      <c r="AA123" s="33"/>
      <c r="AB123" s="33"/>
      <c r="AC123" s="33"/>
      <c r="AD123" s="33"/>
      <c r="AE123" s="33"/>
    </row>
    <row r="124" spans="1:31" s="11" customFormat="1" ht="29.25" customHeight="1">
      <c r="A124" s="175"/>
      <c r="B124" s="176"/>
      <c r="C124" s="177" t="s">
        <v>118</v>
      </c>
      <c r="D124" s="178" t="s">
        <v>60</v>
      </c>
      <c r="E124" s="178" t="s">
        <v>56</v>
      </c>
      <c r="F124" s="178" t="s">
        <v>57</v>
      </c>
      <c r="G124" s="178" t="s">
        <v>119</v>
      </c>
      <c r="H124" s="178" t="s">
        <v>120</v>
      </c>
      <c r="I124" s="179" t="s">
        <v>121</v>
      </c>
      <c r="J124" s="178" t="s">
        <v>106</v>
      </c>
      <c r="K124" s="180" t="s">
        <v>122</v>
      </c>
      <c r="L124" s="181"/>
      <c r="M124" s="74" t="s">
        <v>1</v>
      </c>
      <c r="N124" s="75" t="s">
        <v>39</v>
      </c>
      <c r="O124" s="75" t="s">
        <v>123</v>
      </c>
      <c r="P124" s="75" t="s">
        <v>124</v>
      </c>
      <c r="Q124" s="75" t="s">
        <v>125</v>
      </c>
      <c r="R124" s="75" t="s">
        <v>126</v>
      </c>
      <c r="S124" s="75" t="s">
        <v>127</v>
      </c>
      <c r="T124" s="76" t="s">
        <v>128</v>
      </c>
      <c r="U124" s="175"/>
      <c r="V124" s="175"/>
      <c r="W124" s="175"/>
      <c r="X124" s="175"/>
      <c r="Y124" s="175"/>
      <c r="Z124" s="175"/>
      <c r="AA124" s="175"/>
      <c r="AB124" s="175"/>
      <c r="AC124" s="175"/>
      <c r="AD124" s="175"/>
      <c r="AE124" s="175"/>
    </row>
    <row r="125" spans="1:63" s="2" customFormat="1" ht="22.9" customHeight="1">
      <c r="A125" s="33"/>
      <c r="B125" s="34"/>
      <c r="C125" s="81" t="s">
        <v>129</v>
      </c>
      <c r="D125" s="35"/>
      <c r="E125" s="35"/>
      <c r="F125" s="35"/>
      <c r="G125" s="35"/>
      <c r="H125" s="35"/>
      <c r="I125" s="115"/>
      <c r="J125" s="182">
        <f>BK125</f>
        <v>0</v>
      </c>
      <c r="K125" s="35"/>
      <c r="L125" s="38"/>
      <c r="M125" s="77"/>
      <c r="N125" s="183"/>
      <c r="O125" s="78"/>
      <c r="P125" s="184">
        <f>P126</f>
        <v>0</v>
      </c>
      <c r="Q125" s="78"/>
      <c r="R125" s="184">
        <f>R126</f>
        <v>481.2397680000001</v>
      </c>
      <c r="S125" s="78"/>
      <c r="T125" s="185">
        <f>T126</f>
        <v>148.79</v>
      </c>
      <c r="U125" s="33"/>
      <c r="V125" s="33"/>
      <c r="W125" s="33"/>
      <c r="X125" s="33"/>
      <c r="Y125" s="33"/>
      <c r="Z125" s="33"/>
      <c r="AA125" s="33"/>
      <c r="AB125" s="33"/>
      <c r="AC125" s="33"/>
      <c r="AD125" s="33"/>
      <c r="AE125" s="33"/>
      <c r="AT125" s="16" t="s">
        <v>74</v>
      </c>
      <c r="AU125" s="16" t="s">
        <v>108</v>
      </c>
      <c r="BK125" s="186">
        <f>BK126</f>
        <v>0</v>
      </c>
    </row>
    <row r="126" spans="2:63" s="12" customFormat="1" ht="25.9" customHeight="1">
      <c r="B126" s="187"/>
      <c r="C126" s="188"/>
      <c r="D126" s="189" t="s">
        <v>74</v>
      </c>
      <c r="E126" s="190" t="s">
        <v>130</v>
      </c>
      <c r="F126" s="190" t="s">
        <v>131</v>
      </c>
      <c r="G126" s="188"/>
      <c r="H126" s="188"/>
      <c r="I126" s="191"/>
      <c r="J126" s="192">
        <f>BK126</f>
        <v>0</v>
      </c>
      <c r="K126" s="188"/>
      <c r="L126" s="193"/>
      <c r="M126" s="194"/>
      <c r="N126" s="195"/>
      <c r="O126" s="195"/>
      <c r="P126" s="196">
        <f>P127+P191+P201+P214+P225+P231+P247+P256</f>
        <v>0</v>
      </c>
      <c r="Q126" s="195"/>
      <c r="R126" s="196">
        <f>R127+R191+R201+R214+R225+R231+R247+R256</f>
        <v>481.2397680000001</v>
      </c>
      <c r="S126" s="195"/>
      <c r="T126" s="197">
        <f>T127+T191+T201+T214+T225+T231+T247+T256</f>
        <v>148.79</v>
      </c>
      <c r="AR126" s="198" t="s">
        <v>83</v>
      </c>
      <c r="AT126" s="199" t="s">
        <v>74</v>
      </c>
      <c r="AU126" s="199" t="s">
        <v>75</v>
      </c>
      <c r="AY126" s="198" t="s">
        <v>132</v>
      </c>
      <c r="BK126" s="200">
        <f>BK127+BK191+BK201+BK214+BK225+BK231+BK247+BK256</f>
        <v>0</v>
      </c>
    </row>
    <row r="127" spans="2:63" s="12" customFormat="1" ht="22.9" customHeight="1">
      <c r="B127" s="187"/>
      <c r="C127" s="188"/>
      <c r="D127" s="189" t="s">
        <v>74</v>
      </c>
      <c r="E127" s="201" t="s">
        <v>83</v>
      </c>
      <c r="F127" s="201" t="s">
        <v>133</v>
      </c>
      <c r="G127" s="188"/>
      <c r="H127" s="188"/>
      <c r="I127" s="191"/>
      <c r="J127" s="202">
        <f>BK127</f>
        <v>0</v>
      </c>
      <c r="K127" s="188"/>
      <c r="L127" s="193"/>
      <c r="M127" s="194"/>
      <c r="N127" s="195"/>
      <c r="O127" s="195"/>
      <c r="P127" s="196">
        <f>SUM(P128:P190)</f>
        <v>0</v>
      </c>
      <c r="Q127" s="195"/>
      <c r="R127" s="196">
        <f>SUM(R128:R190)</f>
        <v>463.74904000000004</v>
      </c>
      <c r="S127" s="195"/>
      <c r="T127" s="197">
        <f>SUM(T128:T190)</f>
        <v>50.25</v>
      </c>
      <c r="AR127" s="198" t="s">
        <v>83</v>
      </c>
      <c r="AT127" s="199" t="s">
        <v>74</v>
      </c>
      <c r="AU127" s="199" t="s">
        <v>83</v>
      </c>
      <c r="AY127" s="198" t="s">
        <v>132</v>
      </c>
      <c r="BK127" s="200">
        <f>SUM(BK128:BK190)</f>
        <v>0</v>
      </c>
    </row>
    <row r="128" spans="1:65" s="2" customFormat="1" ht="16.5" customHeight="1">
      <c r="A128" s="33"/>
      <c r="B128" s="34"/>
      <c r="C128" s="203" t="s">
        <v>83</v>
      </c>
      <c r="D128" s="203" t="s">
        <v>134</v>
      </c>
      <c r="E128" s="204" t="s">
        <v>414</v>
      </c>
      <c r="F128" s="205" t="s">
        <v>415</v>
      </c>
      <c r="G128" s="206" t="s">
        <v>224</v>
      </c>
      <c r="H128" s="207">
        <v>15</v>
      </c>
      <c r="I128" s="208"/>
      <c r="J128" s="209">
        <f>ROUND(I128*H128,2)</f>
        <v>0</v>
      </c>
      <c r="K128" s="205" t="s">
        <v>138</v>
      </c>
      <c r="L128" s="38"/>
      <c r="M128" s="210" t="s">
        <v>1</v>
      </c>
      <c r="N128" s="211" t="s">
        <v>40</v>
      </c>
      <c r="O128" s="70"/>
      <c r="P128" s="212">
        <f>O128*H128</f>
        <v>0</v>
      </c>
      <c r="Q128" s="212">
        <v>0</v>
      </c>
      <c r="R128" s="212">
        <f>Q128*H128</f>
        <v>0</v>
      </c>
      <c r="S128" s="212">
        <v>0.48</v>
      </c>
      <c r="T128" s="213">
        <f>S128*H128</f>
        <v>7.199999999999999</v>
      </c>
      <c r="U128" s="33"/>
      <c r="V128" s="33"/>
      <c r="W128" s="33"/>
      <c r="X128" s="33"/>
      <c r="Y128" s="33"/>
      <c r="Z128" s="33"/>
      <c r="AA128" s="33"/>
      <c r="AB128" s="33"/>
      <c r="AC128" s="33"/>
      <c r="AD128" s="33"/>
      <c r="AE128" s="33"/>
      <c r="AR128" s="214" t="s">
        <v>139</v>
      </c>
      <c r="AT128" s="214" t="s">
        <v>134</v>
      </c>
      <c r="AU128" s="214" t="s">
        <v>85</v>
      </c>
      <c r="AY128" s="16" t="s">
        <v>132</v>
      </c>
      <c r="BE128" s="215">
        <f>IF(N128="základní",J128,0)</f>
        <v>0</v>
      </c>
      <c r="BF128" s="215">
        <f>IF(N128="snížená",J128,0)</f>
        <v>0</v>
      </c>
      <c r="BG128" s="215">
        <f>IF(N128="zákl. přenesená",J128,0)</f>
        <v>0</v>
      </c>
      <c r="BH128" s="215">
        <f>IF(N128="sníž. přenesená",J128,0)</f>
        <v>0</v>
      </c>
      <c r="BI128" s="215">
        <f>IF(N128="nulová",J128,0)</f>
        <v>0</v>
      </c>
      <c r="BJ128" s="16" t="s">
        <v>83</v>
      </c>
      <c r="BK128" s="215">
        <f>ROUND(I128*H128,2)</f>
        <v>0</v>
      </c>
      <c r="BL128" s="16" t="s">
        <v>139</v>
      </c>
      <c r="BM128" s="214" t="s">
        <v>416</v>
      </c>
    </row>
    <row r="129" spans="1:47" s="2" customFormat="1" ht="48.75">
      <c r="A129" s="33"/>
      <c r="B129" s="34"/>
      <c r="C129" s="35"/>
      <c r="D129" s="216" t="s">
        <v>141</v>
      </c>
      <c r="E129" s="35"/>
      <c r="F129" s="217" t="s">
        <v>417</v>
      </c>
      <c r="G129" s="35"/>
      <c r="H129" s="35"/>
      <c r="I129" s="115"/>
      <c r="J129" s="35"/>
      <c r="K129" s="35"/>
      <c r="L129" s="38"/>
      <c r="M129" s="218"/>
      <c r="N129" s="219"/>
      <c r="O129" s="70"/>
      <c r="P129" s="70"/>
      <c r="Q129" s="70"/>
      <c r="R129" s="70"/>
      <c r="S129" s="70"/>
      <c r="T129" s="71"/>
      <c r="U129" s="33"/>
      <c r="V129" s="33"/>
      <c r="W129" s="33"/>
      <c r="X129" s="33"/>
      <c r="Y129" s="33"/>
      <c r="Z129" s="33"/>
      <c r="AA129" s="33"/>
      <c r="AB129" s="33"/>
      <c r="AC129" s="33"/>
      <c r="AD129" s="33"/>
      <c r="AE129" s="33"/>
      <c r="AT129" s="16" t="s">
        <v>141</v>
      </c>
      <c r="AU129" s="16" t="s">
        <v>85</v>
      </c>
    </row>
    <row r="130" spans="2:51" s="13" customFormat="1" ht="11.25">
      <c r="B130" s="220"/>
      <c r="C130" s="221"/>
      <c r="D130" s="216" t="s">
        <v>143</v>
      </c>
      <c r="E130" s="222" t="s">
        <v>1</v>
      </c>
      <c r="F130" s="223" t="s">
        <v>418</v>
      </c>
      <c r="G130" s="221"/>
      <c r="H130" s="224">
        <v>15</v>
      </c>
      <c r="I130" s="225"/>
      <c r="J130" s="221"/>
      <c r="K130" s="221"/>
      <c r="L130" s="226"/>
      <c r="M130" s="227"/>
      <c r="N130" s="228"/>
      <c r="O130" s="228"/>
      <c r="P130" s="228"/>
      <c r="Q130" s="228"/>
      <c r="R130" s="228"/>
      <c r="S130" s="228"/>
      <c r="T130" s="229"/>
      <c r="AT130" s="230" t="s">
        <v>143</v>
      </c>
      <c r="AU130" s="230" t="s">
        <v>85</v>
      </c>
      <c r="AV130" s="13" t="s">
        <v>85</v>
      </c>
      <c r="AW130" s="13" t="s">
        <v>32</v>
      </c>
      <c r="AX130" s="13" t="s">
        <v>83</v>
      </c>
      <c r="AY130" s="230" t="s">
        <v>132</v>
      </c>
    </row>
    <row r="131" spans="1:65" s="2" customFormat="1" ht="16.5" customHeight="1">
      <c r="A131" s="33"/>
      <c r="B131" s="34"/>
      <c r="C131" s="203" t="s">
        <v>85</v>
      </c>
      <c r="D131" s="203" t="s">
        <v>134</v>
      </c>
      <c r="E131" s="204" t="s">
        <v>419</v>
      </c>
      <c r="F131" s="205" t="s">
        <v>420</v>
      </c>
      <c r="G131" s="206" t="s">
        <v>224</v>
      </c>
      <c r="H131" s="207">
        <v>1</v>
      </c>
      <c r="I131" s="208"/>
      <c r="J131" s="209">
        <f>ROUND(I131*H131,2)</f>
        <v>0</v>
      </c>
      <c r="K131" s="205" t="s">
        <v>138</v>
      </c>
      <c r="L131" s="38"/>
      <c r="M131" s="210" t="s">
        <v>1</v>
      </c>
      <c r="N131" s="211" t="s">
        <v>40</v>
      </c>
      <c r="O131" s="70"/>
      <c r="P131" s="212">
        <f>O131*H131</f>
        <v>0</v>
      </c>
      <c r="Q131" s="212">
        <v>0</v>
      </c>
      <c r="R131" s="212">
        <f>Q131*H131</f>
        <v>0</v>
      </c>
      <c r="S131" s="212">
        <v>0.22</v>
      </c>
      <c r="T131" s="213">
        <f>S131*H131</f>
        <v>0.22</v>
      </c>
      <c r="U131" s="33"/>
      <c r="V131" s="33"/>
      <c r="W131" s="33"/>
      <c r="X131" s="33"/>
      <c r="Y131" s="33"/>
      <c r="Z131" s="33"/>
      <c r="AA131" s="33"/>
      <c r="AB131" s="33"/>
      <c r="AC131" s="33"/>
      <c r="AD131" s="33"/>
      <c r="AE131" s="33"/>
      <c r="AR131" s="214" t="s">
        <v>139</v>
      </c>
      <c r="AT131" s="214" t="s">
        <v>134</v>
      </c>
      <c r="AU131" s="214" t="s">
        <v>85</v>
      </c>
      <c r="AY131" s="16" t="s">
        <v>132</v>
      </c>
      <c r="BE131" s="215">
        <f>IF(N131="základní",J131,0)</f>
        <v>0</v>
      </c>
      <c r="BF131" s="215">
        <f>IF(N131="snížená",J131,0)</f>
        <v>0</v>
      </c>
      <c r="BG131" s="215">
        <f>IF(N131="zákl. přenesená",J131,0)</f>
        <v>0</v>
      </c>
      <c r="BH131" s="215">
        <f>IF(N131="sníž. přenesená",J131,0)</f>
        <v>0</v>
      </c>
      <c r="BI131" s="215">
        <f>IF(N131="nulová",J131,0)</f>
        <v>0</v>
      </c>
      <c r="BJ131" s="16" t="s">
        <v>83</v>
      </c>
      <c r="BK131" s="215">
        <f>ROUND(I131*H131,2)</f>
        <v>0</v>
      </c>
      <c r="BL131" s="16" t="s">
        <v>139</v>
      </c>
      <c r="BM131" s="214" t="s">
        <v>421</v>
      </c>
    </row>
    <row r="132" spans="1:47" s="2" customFormat="1" ht="126.75">
      <c r="A132" s="33"/>
      <c r="B132" s="34"/>
      <c r="C132" s="35"/>
      <c r="D132" s="216" t="s">
        <v>141</v>
      </c>
      <c r="E132" s="35"/>
      <c r="F132" s="217" t="s">
        <v>422</v>
      </c>
      <c r="G132" s="35"/>
      <c r="H132" s="35"/>
      <c r="I132" s="115"/>
      <c r="J132" s="35"/>
      <c r="K132" s="35"/>
      <c r="L132" s="38"/>
      <c r="M132" s="218"/>
      <c r="N132" s="219"/>
      <c r="O132" s="70"/>
      <c r="P132" s="70"/>
      <c r="Q132" s="70"/>
      <c r="R132" s="70"/>
      <c r="S132" s="70"/>
      <c r="T132" s="71"/>
      <c r="U132" s="33"/>
      <c r="V132" s="33"/>
      <c r="W132" s="33"/>
      <c r="X132" s="33"/>
      <c r="Y132" s="33"/>
      <c r="Z132" s="33"/>
      <c r="AA132" s="33"/>
      <c r="AB132" s="33"/>
      <c r="AC132" s="33"/>
      <c r="AD132" s="33"/>
      <c r="AE132" s="33"/>
      <c r="AT132" s="16" t="s">
        <v>141</v>
      </c>
      <c r="AU132" s="16" t="s">
        <v>85</v>
      </c>
    </row>
    <row r="133" spans="2:51" s="13" customFormat="1" ht="11.25">
      <c r="B133" s="220"/>
      <c r="C133" s="221"/>
      <c r="D133" s="216" t="s">
        <v>143</v>
      </c>
      <c r="E133" s="222" t="s">
        <v>1</v>
      </c>
      <c r="F133" s="223" t="s">
        <v>423</v>
      </c>
      <c r="G133" s="221"/>
      <c r="H133" s="224">
        <v>1</v>
      </c>
      <c r="I133" s="225"/>
      <c r="J133" s="221"/>
      <c r="K133" s="221"/>
      <c r="L133" s="226"/>
      <c r="M133" s="227"/>
      <c r="N133" s="228"/>
      <c r="O133" s="228"/>
      <c r="P133" s="228"/>
      <c r="Q133" s="228"/>
      <c r="R133" s="228"/>
      <c r="S133" s="228"/>
      <c r="T133" s="229"/>
      <c r="AT133" s="230" t="s">
        <v>143</v>
      </c>
      <c r="AU133" s="230" t="s">
        <v>85</v>
      </c>
      <c r="AV133" s="13" t="s">
        <v>85</v>
      </c>
      <c r="AW133" s="13" t="s">
        <v>32</v>
      </c>
      <c r="AX133" s="13" t="s">
        <v>83</v>
      </c>
      <c r="AY133" s="230" t="s">
        <v>132</v>
      </c>
    </row>
    <row r="134" spans="1:65" s="2" customFormat="1" ht="16.5" customHeight="1">
      <c r="A134" s="33"/>
      <c r="B134" s="34"/>
      <c r="C134" s="203" t="s">
        <v>148</v>
      </c>
      <c r="D134" s="203" t="s">
        <v>134</v>
      </c>
      <c r="E134" s="204" t="s">
        <v>424</v>
      </c>
      <c r="F134" s="205" t="s">
        <v>425</v>
      </c>
      <c r="G134" s="206" t="s">
        <v>224</v>
      </c>
      <c r="H134" s="207">
        <v>55</v>
      </c>
      <c r="I134" s="208"/>
      <c r="J134" s="209">
        <f>ROUND(I134*H134,2)</f>
        <v>0</v>
      </c>
      <c r="K134" s="205" t="s">
        <v>138</v>
      </c>
      <c r="L134" s="38"/>
      <c r="M134" s="210" t="s">
        <v>1</v>
      </c>
      <c r="N134" s="211" t="s">
        <v>40</v>
      </c>
      <c r="O134" s="70"/>
      <c r="P134" s="212">
        <f>O134*H134</f>
        <v>0</v>
      </c>
      <c r="Q134" s="212">
        <v>0</v>
      </c>
      <c r="R134" s="212">
        <f>Q134*H134</f>
        <v>0</v>
      </c>
      <c r="S134" s="212">
        <v>0.29</v>
      </c>
      <c r="T134" s="213">
        <f>S134*H134</f>
        <v>15.95</v>
      </c>
      <c r="U134" s="33"/>
      <c r="V134" s="33"/>
      <c r="W134" s="33"/>
      <c r="X134" s="33"/>
      <c r="Y134" s="33"/>
      <c r="Z134" s="33"/>
      <c r="AA134" s="33"/>
      <c r="AB134" s="33"/>
      <c r="AC134" s="33"/>
      <c r="AD134" s="33"/>
      <c r="AE134" s="33"/>
      <c r="AR134" s="214" t="s">
        <v>139</v>
      </c>
      <c r="AT134" s="214" t="s">
        <v>134</v>
      </c>
      <c r="AU134" s="214" t="s">
        <v>85</v>
      </c>
      <c r="AY134" s="16" t="s">
        <v>132</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139</v>
      </c>
      <c r="BM134" s="214" t="s">
        <v>426</v>
      </c>
    </row>
    <row r="135" spans="1:47" s="2" customFormat="1" ht="126.75">
      <c r="A135" s="33"/>
      <c r="B135" s="34"/>
      <c r="C135" s="35"/>
      <c r="D135" s="216" t="s">
        <v>141</v>
      </c>
      <c r="E135" s="35"/>
      <c r="F135" s="217" t="s">
        <v>422</v>
      </c>
      <c r="G135" s="35"/>
      <c r="H135" s="35"/>
      <c r="I135" s="115"/>
      <c r="J135" s="35"/>
      <c r="K135" s="35"/>
      <c r="L135" s="38"/>
      <c r="M135" s="218"/>
      <c r="N135" s="219"/>
      <c r="O135" s="70"/>
      <c r="P135" s="70"/>
      <c r="Q135" s="70"/>
      <c r="R135" s="70"/>
      <c r="S135" s="70"/>
      <c r="T135" s="71"/>
      <c r="U135" s="33"/>
      <c r="V135" s="33"/>
      <c r="W135" s="33"/>
      <c r="X135" s="33"/>
      <c r="Y135" s="33"/>
      <c r="Z135" s="33"/>
      <c r="AA135" s="33"/>
      <c r="AB135" s="33"/>
      <c r="AC135" s="33"/>
      <c r="AD135" s="33"/>
      <c r="AE135" s="33"/>
      <c r="AT135" s="16" t="s">
        <v>141</v>
      </c>
      <c r="AU135" s="16" t="s">
        <v>85</v>
      </c>
    </row>
    <row r="136" spans="2:51" s="13" customFormat="1" ht="11.25">
      <c r="B136" s="220"/>
      <c r="C136" s="221"/>
      <c r="D136" s="216" t="s">
        <v>143</v>
      </c>
      <c r="E136" s="222" t="s">
        <v>427</v>
      </c>
      <c r="F136" s="223" t="s">
        <v>428</v>
      </c>
      <c r="G136" s="221"/>
      <c r="H136" s="224">
        <v>55</v>
      </c>
      <c r="I136" s="225"/>
      <c r="J136" s="221"/>
      <c r="K136" s="221"/>
      <c r="L136" s="226"/>
      <c r="M136" s="227"/>
      <c r="N136" s="228"/>
      <c r="O136" s="228"/>
      <c r="P136" s="228"/>
      <c r="Q136" s="228"/>
      <c r="R136" s="228"/>
      <c r="S136" s="228"/>
      <c r="T136" s="229"/>
      <c r="AT136" s="230" t="s">
        <v>143</v>
      </c>
      <c r="AU136" s="230" t="s">
        <v>85</v>
      </c>
      <c r="AV136" s="13" t="s">
        <v>85</v>
      </c>
      <c r="AW136" s="13" t="s">
        <v>32</v>
      </c>
      <c r="AX136" s="13" t="s">
        <v>83</v>
      </c>
      <c r="AY136" s="230" t="s">
        <v>132</v>
      </c>
    </row>
    <row r="137" spans="1:65" s="2" customFormat="1" ht="16.5" customHeight="1">
      <c r="A137" s="33"/>
      <c r="B137" s="34"/>
      <c r="C137" s="203" t="s">
        <v>139</v>
      </c>
      <c r="D137" s="203" t="s">
        <v>134</v>
      </c>
      <c r="E137" s="204" t="s">
        <v>429</v>
      </c>
      <c r="F137" s="205" t="s">
        <v>430</v>
      </c>
      <c r="G137" s="206" t="s">
        <v>224</v>
      </c>
      <c r="H137" s="207">
        <v>105</v>
      </c>
      <c r="I137" s="208"/>
      <c r="J137" s="209">
        <f>ROUND(I137*H137,2)</f>
        <v>0</v>
      </c>
      <c r="K137" s="205" t="s">
        <v>138</v>
      </c>
      <c r="L137" s="38"/>
      <c r="M137" s="210" t="s">
        <v>1</v>
      </c>
      <c r="N137" s="211" t="s">
        <v>40</v>
      </c>
      <c r="O137" s="70"/>
      <c r="P137" s="212">
        <f>O137*H137</f>
        <v>0</v>
      </c>
      <c r="Q137" s="212">
        <v>9E-05</v>
      </c>
      <c r="R137" s="212">
        <f>Q137*H137</f>
        <v>0.00945</v>
      </c>
      <c r="S137" s="212">
        <v>0.256</v>
      </c>
      <c r="T137" s="213">
        <f>S137*H137</f>
        <v>26.88</v>
      </c>
      <c r="U137" s="33"/>
      <c r="V137" s="33"/>
      <c r="W137" s="33"/>
      <c r="X137" s="33"/>
      <c r="Y137" s="33"/>
      <c r="Z137" s="33"/>
      <c r="AA137" s="33"/>
      <c r="AB137" s="33"/>
      <c r="AC137" s="33"/>
      <c r="AD137" s="33"/>
      <c r="AE137" s="33"/>
      <c r="AR137" s="214" t="s">
        <v>139</v>
      </c>
      <c r="AT137" s="214" t="s">
        <v>134</v>
      </c>
      <c r="AU137" s="214" t="s">
        <v>85</v>
      </c>
      <c r="AY137" s="16" t="s">
        <v>132</v>
      </c>
      <c r="BE137" s="215">
        <f>IF(N137="základní",J137,0)</f>
        <v>0</v>
      </c>
      <c r="BF137" s="215">
        <f>IF(N137="snížená",J137,0)</f>
        <v>0</v>
      </c>
      <c r="BG137" s="215">
        <f>IF(N137="zákl. přenesená",J137,0)</f>
        <v>0</v>
      </c>
      <c r="BH137" s="215">
        <f>IF(N137="sníž. přenesená",J137,0)</f>
        <v>0</v>
      </c>
      <c r="BI137" s="215">
        <f>IF(N137="nulová",J137,0)</f>
        <v>0</v>
      </c>
      <c r="BJ137" s="16" t="s">
        <v>83</v>
      </c>
      <c r="BK137" s="215">
        <f>ROUND(I137*H137,2)</f>
        <v>0</v>
      </c>
      <c r="BL137" s="16" t="s">
        <v>139</v>
      </c>
      <c r="BM137" s="214" t="s">
        <v>431</v>
      </c>
    </row>
    <row r="138" spans="1:47" s="2" customFormat="1" ht="117">
      <c r="A138" s="33"/>
      <c r="B138" s="34"/>
      <c r="C138" s="35"/>
      <c r="D138" s="216" t="s">
        <v>141</v>
      </c>
      <c r="E138" s="35"/>
      <c r="F138" s="217" t="s">
        <v>432</v>
      </c>
      <c r="G138" s="35"/>
      <c r="H138" s="35"/>
      <c r="I138" s="115"/>
      <c r="J138" s="35"/>
      <c r="K138" s="35"/>
      <c r="L138" s="38"/>
      <c r="M138" s="218"/>
      <c r="N138" s="219"/>
      <c r="O138" s="70"/>
      <c r="P138" s="70"/>
      <c r="Q138" s="70"/>
      <c r="R138" s="70"/>
      <c r="S138" s="70"/>
      <c r="T138" s="71"/>
      <c r="U138" s="33"/>
      <c r="V138" s="33"/>
      <c r="W138" s="33"/>
      <c r="X138" s="33"/>
      <c r="Y138" s="33"/>
      <c r="Z138" s="33"/>
      <c r="AA138" s="33"/>
      <c r="AB138" s="33"/>
      <c r="AC138" s="33"/>
      <c r="AD138" s="33"/>
      <c r="AE138" s="33"/>
      <c r="AT138" s="16" t="s">
        <v>141</v>
      </c>
      <c r="AU138" s="16" t="s">
        <v>85</v>
      </c>
    </row>
    <row r="139" spans="2:51" s="13" customFormat="1" ht="11.25">
      <c r="B139" s="220"/>
      <c r="C139" s="221"/>
      <c r="D139" s="216" t="s">
        <v>143</v>
      </c>
      <c r="E139" s="222" t="s">
        <v>1</v>
      </c>
      <c r="F139" s="223" t="s">
        <v>433</v>
      </c>
      <c r="G139" s="221"/>
      <c r="H139" s="224">
        <v>105</v>
      </c>
      <c r="I139" s="225"/>
      <c r="J139" s="221"/>
      <c r="K139" s="221"/>
      <c r="L139" s="226"/>
      <c r="M139" s="227"/>
      <c r="N139" s="228"/>
      <c r="O139" s="228"/>
      <c r="P139" s="228"/>
      <c r="Q139" s="228"/>
      <c r="R139" s="228"/>
      <c r="S139" s="228"/>
      <c r="T139" s="229"/>
      <c r="AT139" s="230" t="s">
        <v>143</v>
      </c>
      <c r="AU139" s="230" t="s">
        <v>85</v>
      </c>
      <c r="AV139" s="13" t="s">
        <v>85</v>
      </c>
      <c r="AW139" s="13" t="s">
        <v>32</v>
      </c>
      <c r="AX139" s="13" t="s">
        <v>83</v>
      </c>
      <c r="AY139" s="230" t="s">
        <v>132</v>
      </c>
    </row>
    <row r="140" spans="1:65" s="2" customFormat="1" ht="16.5" customHeight="1">
      <c r="A140" s="33"/>
      <c r="B140" s="34"/>
      <c r="C140" s="203" t="s">
        <v>156</v>
      </c>
      <c r="D140" s="203" t="s">
        <v>134</v>
      </c>
      <c r="E140" s="204" t="s">
        <v>434</v>
      </c>
      <c r="F140" s="205" t="s">
        <v>435</v>
      </c>
      <c r="G140" s="206" t="s">
        <v>159</v>
      </c>
      <c r="H140" s="207">
        <v>188.034</v>
      </c>
      <c r="I140" s="208"/>
      <c r="J140" s="209">
        <f>ROUND(I140*H140,2)</f>
        <v>0</v>
      </c>
      <c r="K140" s="205" t="s">
        <v>138</v>
      </c>
      <c r="L140" s="38"/>
      <c r="M140" s="210" t="s">
        <v>1</v>
      </c>
      <c r="N140" s="211" t="s">
        <v>40</v>
      </c>
      <c r="O140" s="70"/>
      <c r="P140" s="212">
        <f>O140*H140</f>
        <v>0</v>
      </c>
      <c r="Q140" s="212">
        <v>0</v>
      </c>
      <c r="R140" s="212">
        <f>Q140*H140</f>
        <v>0</v>
      </c>
      <c r="S140" s="212">
        <v>0</v>
      </c>
      <c r="T140" s="213">
        <f>S140*H140</f>
        <v>0</v>
      </c>
      <c r="U140" s="33"/>
      <c r="V140" s="33"/>
      <c r="W140" s="33"/>
      <c r="X140" s="33"/>
      <c r="Y140" s="33"/>
      <c r="Z140" s="33"/>
      <c r="AA140" s="33"/>
      <c r="AB140" s="33"/>
      <c r="AC140" s="33"/>
      <c r="AD140" s="33"/>
      <c r="AE140" s="33"/>
      <c r="AR140" s="214" t="s">
        <v>139</v>
      </c>
      <c r="AT140" s="214" t="s">
        <v>134</v>
      </c>
      <c r="AU140" s="214" t="s">
        <v>85</v>
      </c>
      <c r="AY140" s="16" t="s">
        <v>132</v>
      </c>
      <c r="BE140" s="215">
        <f>IF(N140="základní",J140,0)</f>
        <v>0</v>
      </c>
      <c r="BF140" s="215">
        <f>IF(N140="snížená",J140,0)</f>
        <v>0</v>
      </c>
      <c r="BG140" s="215">
        <f>IF(N140="zákl. přenesená",J140,0)</f>
        <v>0</v>
      </c>
      <c r="BH140" s="215">
        <f>IF(N140="sníž. přenesená",J140,0)</f>
        <v>0</v>
      </c>
      <c r="BI140" s="215">
        <f>IF(N140="nulová",J140,0)</f>
        <v>0</v>
      </c>
      <c r="BJ140" s="16" t="s">
        <v>83</v>
      </c>
      <c r="BK140" s="215">
        <f>ROUND(I140*H140,2)</f>
        <v>0</v>
      </c>
      <c r="BL140" s="16" t="s">
        <v>139</v>
      </c>
      <c r="BM140" s="214" t="s">
        <v>436</v>
      </c>
    </row>
    <row r="141" spans="1:47" s="2" customFormat="1" ht="29.25">
      <c r="A141" s="33"/>
      <c r="B141" s="34"/>
      <c r="C141" s="35"/>
      <c r="D141" s="216" t="s">
        <v>141</v>
      </c>
      <c r="E141" s="35"/>
      <c r="F141" s="217" t="s">
        <v>437</v>
      </c>
      <c r="G141" s="35"/>
      <c r="H141" s="35"/>
      <c r="I141" s="115"/>
      <c r="J141" s="35"/>
      <c r="K141" s="35"/>
      <c r="L141" s="38"/>
      <c r="M141" s="218"/>
      <c r="N141" s="219"/>
      <c r="O141" s="70"/>
      <c r="P141" s="70"/>
      <c r="Q141" s="70"/>
      <c r="R141" s="70"/>
      <c r="S141" s="70"/>
      <c r="T141" s="71"/>
      <c r="U141" s="33"/>
      <c r="V141" s="33"/>
      <c r="W141" s="33"/>
      <c r="X141" s="33"/>
      <c r="Y141" s="33"/>
      <c r="Z141" s="33"/>
      <c r="AA141" s="33"/>
      <c r="AB141" s="33"/>
      <c r="AC141" s="33"/>
      <c r="AD141" s="33"/>
      <c r="AE141" s="33"/>
      <c r="AT141" s="16" t="s">
        <v>141</v>
      </c>
      <c r="AU141" s="16" t="s">
        <v>85</v>
      </c>
    </row>
    <row r="142" spans="2:51" s="13" customFormat="1" ht="11.25">
      <c r="B142" s="220"/>
      <c r="C142" s="221"/>
      <c r="D142" s="216" t="s">
        <v>143</v>
      </c>
      <c r="E142" s="222" t="s">
        <v>396</v>
      </c>
      <c r="F142" s="223" t="s">
        <v>438</v>
      </c>
      <c r="G142" s="221"/>
      <c r="H142" s="224">
        <v>488.4</v>
      </c>
      <c r="I142" s="225"/>
      <c r="J142" s="221"/>
      <c r="K142" s="221"/>
      <c r="L142" s="226"/>
      <c r="M142" s="227"/>
      <c r="N142" s="228"/>
      <c r="O142" s="228"/>
      <c r="P142" s="228"/>
      <c r="Q142" s="228"/>
      <c r="R142" s="228"/>
      <c r="S142" s="228"/>
      <c r="T142" s="229"/>
      <c r="AT142" s="230" t="s">
        <v>143</v>
      </c>
      <c r="AU142" s="230" t="s">
        <v>85</v>
      </c>
      <c r="AV142" s="13" t="s">
        <v>85</v>
      </c>
      <c r="AW142" s="13" t="s">
        <v>32</v>
      </c>
      <c r="AX142" s="13" t="s">
        <v>75</v>
      </c>
      <c r="AY142" s="230" t="s">
        <v>132</v>
      </c>
    </row>
    <row r="143" spans="2:51" s="13" customFormat="1" ht="11.25">
      <c r="B143" s="220"/>
      <c r="C143" s="221"/>
      <c r="D143" s="216" t="s">
        <v>143</v>
      </c>
      <c r="E143" s="222" t="s">
        <v>398</v>
      </c>
      <c r="F143" s="223" t="s">
        <v>439</v>
      </c>
      <c r="G143" s="221"/>
      <c r="H143" s="224">
        <v>268.62</v>
      </c>
      <c r="I143" s="225"/>
      <c r="J143" s="221"/>
      <c r="K143" s="221"/>
      <c r="L143" s="226"/>
      <c r="M143" s="227"/>
      <c r="N143" s="228"/>
      <c r="O143" s="228"/>
      <c r="P143" s="228"/>
      <c r="Q143" s="228"/>
      <c r="R143" s="228"/>
      <c r="S143" s="228"/>
      <c r="T143" s="229"/>
      <c r="AT143" s="230" t="s">
        <v>143</v>
      </c>
      <c r="AU143" s="230" t="s">
        <v>85</v>
      </c>
      <c r="AV143" s="13" t="s">
        <v>85</v>
      </c>
      <c r="AW143" s="13" t="s">
        <v>32</v>
      </c>
      <c r="AX143" s="13" t="s">
        <v>75</v>
      </c>
      <c r="AY143" s="230" t="s">
        <v>132</v>
      </c>
    </row>
    <row r="144" spans="2:51" s="13" customFormat="1" ht="11.25">
      <c r="B144" s="220"/>
      <c r="C144" s="221"/>
      <c r="D144" s="216" t="s">
        <v>143</v>
      </c>
      <c r="E144" s="222" t="s">
        <v>1</v>
      </c>
      <c r="F144" s="223" t="s">
        <v>440</v>
      </c>
      <c r="G144" s="221"/>
      <c r="H144" s="224">
        <v>188.034</v>
      </c>
      <c r="I144" s="225"/>
      <c r="J144" s="221"/>
      <c r="K144" s="221"/>
      <c r="L144" s="226"/>
      <c r="M144" s="227"/>
      <c r="N144" s="228"/>
      <c r="O144" s="228"/>
      <c r="P144" s="228"/>
      <c r="Q144" s="228"/>
      <c r="R144" s="228"/>
      <c r="S144" s="228"/>
      <c r="T144" s="229"/>
      <c r="AT144" s="230" t="s">
        <v>143</v>
      </c>
      <c r="AU144" s="230" t="s">
        <v>85</v>
      </c>
      <c r="AV144" s="13" t="s">
        <v>85</v>
      </c>
      <c r="AW144" s="13" t="s">
        <v>32</v>
      </c>
      <c r="AX144" s="13" t="s">
        <v>83</v>
      </c>
      <c r="AY144" s="230" t="s">
        <v>132</v>
      </c>
    </row>
    <row r="145" spans="1:65" s="2" customFormat="1" ht="16.5" customHeight="1">
      <c r="A145" s="33"/>
      <c r="B145" s="34"/>
      <c r="C145" s="203" t="s">
        <v>171</v>
      </c>
      <c r="D145" s="203" t="s">
        <v>134</v>
      </c>
      <c r="E145" s="204" t="s">
        <v>441</v>
      </c>
      <c r="F145" s="205" t="s">
        <v>442</v>
      </c>
      <c r="G145" s="206" t="s">
        <v>159</v>
      </c>
      <c r="H145" s="207">
        <v>153.846</v>
      </c>
      <c r="I145" s="208"/>
      <c r="J145" s="209">
        <f>ROUND(I145*H145,2)</f>
        <v>0</v>
      </c>
      <c r="K145" s="205" t="s">
        <v>138</v>
      </c>
      <c r="L145" s="38"/>
      <c r="M145" s="210" t="s">
        <v>1</v>
      </c>
      <c r="N145" s="211" t="s">
        <v>40</v>
      </c>
      <c r="O145" s="70"/>
      <c r="P145" s="212">
        <f>O145*H145</f>
        <v>0</v>
      </c>
      <c r="Q145" s="212">
        <v>0</v>
      </c>
      <c r="R145" s="212">
        <f>Q145*H145</f>
        <v>0</v>
      </c>
      <c r="S145" s="212">
        <v>0</v>
      </c>
      <c r="T145" s="213">
        <f>S145*H145</f>
        <v>0</v>
      </c>
      <c r="U145" s="33"/>
      <c r="V145" s="33"/>
      <c r="W145" s="33"/>
      <c r="X145" s="33"/>
      <c r="Y145" s="33"/>
      <c r="Z145" s="33"/>
      <c r="AA145" s="33"/>
      <c r="AB145" s="33"/>
      <c r="AC145" s="33"/>
      <c r="AD145" s="33"/>
      <c r="AE145" s="33"/>
      <c r="AR145" s="214" t="s">
        <v>139</v>
      </c>
      <c r="AT145" s="214" t="s">
        <v>134</v>
      </c>
      <c r="AU145" s="214" t="s">
        <v>85</v>
      </c>
      <c r="AY145" s="16" t="s">
        <v>132</v>
      </c>
      <c r="BE145" s="215">
        <f>IF(N145="základní",J145,0)</f>
        <v>0</v>
      </c>
      <c r="BF145" s="215">
        <f>IF(N145="snížená",J145,0)</f>
        <v>0</v>
      </c>
      <c r="BG145" s="215">
        <f>IF(N145="zákl. přenesená",J145,0)</f>
        <v>0</v>
      </c>
      <c r="BH145" s="215">
        <f>IF(N145="sníž. přenesená",J145,0)</f>
        <v>0</v>
      </c>
      <c r="BI145" s="215">
        <f>IF(N145="nulová",J145,0)</f>
        <v>0</v>
      </c>
      <c r="BJ145" s="16" t="s">
        <v>83</v>
      </c>
      <c r="BK145" s="215">
        <f>ROUND(I145*H145,2)</f>
        <v>0</v>
      </c>
      <c r="BL145" s="16" t="s">
        <v>139</v>
      </c>
      <c r="BM145" s="214" t="s">
        <v>443</v>
      </c>
    </row>
    <row r="146" spans="1:47" s="2" customFormat="1" ht="39">
      <c r="A146" s="33"/>
      <c r="B146" s="34"/>
      <c r="C146" s="35"/>
      <c r="D146" s="216" t="s">
        <v>141</v>
      </c>
      <c r="E146" s="35"/>
      <c r="F146" s="217" t="s">
        <v>444</v>
      </c>
      <c r="G146" s="35"/>
      <c r="H146" s="35"/>
      <c r="I146" s="115"/>
      <c r="J146" s="35"/>
      <c r="K146" s="35"/>
      <c r="L146" s="38"/>
      <c r="M146" s="218"/>
      <c r="N146" s="219"/>
      <c r="O146" s="70"/>
      <c r="P146" s="70"/>
      <c r="Q146" s="70"/>
      <c r="R146" s="70"/>
      <c r="S146" s="70"/>
      <c r="T146" s="71"/>
      <c r="U146" s="33"/>
      <c r="V146" s="33"/>
      <c r="W146" s="33"/>
      <c r="X146" s="33"/>
      <c r="Y146" s="33"/>
      <c r="Z146" s="33"/>
      <c r="AA146" s="33"/>
      <c r="AB146" s="33"/>
      <c r="AC146" s="33"/>
      <c r="AD146" s="33"/>
      <c r="AE146" s="33"/>
      <c r="AT146" s="16" t="s">
        <v>141</v>
      </c>
      <c r="AU146" s="16" t="s">
        <v>85</v>
      </c>
    </row>
    <row r="147" spans="2:51" s="13" customFormat="1" ht="11.25">
      <c r="B147" s="220"/>
      <c r="C147" s="221"/>
      <c r="D147" s="216" t="s">
        <v>143</v>
      </c>
      <c r="E147" s="222" t="s">
        <v>400</v>
      </c>
      <c r="F147" s="223" t="s">
        <v>445</v>
      </c>
      <c r="G147" s="221"/>
      <c r="H147" s="224">
        <v>219.78</v>
      </c>
      <c r="I147" s="225"/>
      <c r="J147" s="221"/>
      <c r="K147" s="221"/>
      <c r="L147" s="226"/>
      <c r="M147" s="227"/>
      <c r="N147" s="228"/>
      <c r="O147" s="228"/>
      <c r="P147" s="228"/>
      <c r="Q147" s="228"/>
      <c r="R147" s="228"/>
      <c r="S147" s="228"/>
      <c r="T147" s="229"/>
      <c r="AT147" s="230" t="s">
        <v>143</v>
      </c>
      <c r="AU147" s="230" t="s">
        <v>85</v>
      </c>
      <c r="AV147" s="13" t="s">
        <v>85</v>
      </c>
      <c r="AW147" s="13" t="s">
        <v>32</v>
      </c>
      <c r="AX147" s="13" t="s">
        <v>75</v>
      </c>
      <c r="AY147" s="230" t="s">
        <v>132</v>
      </c>
    </row>
    <row r="148" spans="2:51" s="13" customFormat="1" ht="11.25">
      <c r="B148" s="220"/>
      <c r="C148" s="221"/>
      <c r="D148" s="216" t="s">
        <v>143</v>
      </c>
      <c r="E148" s="222" t="s">
        <v>1</v>
      </c>
      <c r="F148" s="223" t="s">
        <v>446</v>
      </c>
      <c r="G148" s="221"/>
      <c r="H148" s="224">
        <v>153.846</v>
      </c>
      <c r="I148" s="225"/>
      <c r="J148" s="221"/>
      <c r="K148" s="221"/>
      <c r="L148" s="226"/>
      <c r="M148" s="227"/>
      <c r="N148" s="228"/>
      <c r="O148" s="228"/>
      <c r="P148" s="228"/>
      <c r="Q148" s="228"/>
      <c r="R148" s="228"/>
      <c r="S148" s="228"/>
      <c r="T148" s="229"/>
      <c r="AT148" s="230" t="s">
        <v>143</v>
      </c>
      <c r="AU148" s="230" t="s">
        <v>85</v>
      </c>
      <c r="AV148" s="13" t="s">
        <v>85</v>
      </c>
      <c r="AW148" s="13" t="s">
        <v>32</v>
      </c>
      <c r="AX148" s="13" t="s">
        <v>83</v>
      </c>
      <c r="AY148" s="230" t="s">
        <v>132</v>
      </c>
    </row>
    <row r="149" spans="1:65" s="2" customFormat="1" ht="16.5" customHeight="1">
      <c r="A149" s="33"/>
      <c r="B149" s="34"/>
      <c r="C149" s="203" t="s">
        <v>176</v>
      </c>
      <c r="D149" s="203" t="s">
        <v>134</v>
      </c>
      <c r="E149" s="204" t="s">
        <v>447</v>
      </c>
      <c r="F149" s="205" t="s">
        <v>448</v>
      </c>
      <c r="G149" s="206" t="s">
        <v>159</v>
      </c>
      <c r="H149" s="207">
        <v>80.586</v>
      </c>
      <c r="I149" s="208"/>
      <c r="J149" s="209">
        <f>ROUND(I149*H149,2)</f>
        <v>0</v>
      </c>
      <c r="K149" s="205" t="s">
        <v>138</v>
      </c>
      <c r="L149" s="38"/>
      <c r="M149" s="210" t="s">
        <v>1</v>
      </c>
      <c r="N149" s="211" t="s">
        <v>40</v>
      </c>
      <c r="O149" s="70"/>
      <c r="P149" s="212">
        <f>O149*H149</f>
        <v>0</v>
      </c>
      <c r="Q149" s="212">
        <v>0</v>
      </c>
      <c r="R149" s="212">
        <f>Q149*H149</f>
        <v>0</v>
      </c>
      <c r="S149" s="212">
        <v>0</v>
      </c>
      <c r="T149" s="213">
        <f>S149*H149</f>
        <v>0</v>
      </c>
      <c r="U149" s="33"/>
      <c r="V149" s="33"/>
      <c r="W149" s="33"/>
      <c r="X149" s="33"/>
      <c r="Y149" s="33"/>
      <c r="Z149" s="33"/>
      <c r="AA149" s="33"/>
      <c r="AB149" s="33"/>
      <c r="AC149" s="33"/>
      <c r="AD149" s="33"/>
      <c r="AE149" s="33"/>
      <c r="AR149" s="214" t="s">
        <v>139</v>
      </c>
      <c r="AT149" s="214" t="s">
        <v>134</v>
      </c>
      <c r="AU149" s="214" t="s">
        <v>85</v>
      </c>
      <c r="AY149" s="16" t="s">
        <v>132</v>
      </c>
      <c r="BE149" s="215">
        <f>IF(N149="základní",J149,0)</f>
        <v>0</v>
      </c>
      <c r="BF149" s="215">
        <f>IF(N149="snížená",J149,0)</f>
        <v>0</v>
      </c>
      <c r="BG149" s="215">
        <f>IF(N149="zákl. přenesená",J149,0)</f>
        <v>0</v>
      </c>
      <c r="BH149" s="215">
        <f>IF(N149="sníž. přenesená",J149,0)</f>
        <v>0</v>
      </c>
      <c r="BI149" s="215">
        <f>IF(N149="nulová",J149,0)</f>
        <v>0</v>
      </c>
      <c r="BJ149" s="16" t="s">
        <v>83</v>
      </c>
      <c r="BK149" s="215">
        <f>ROUND(I149*H149,2)</f>
        <v>0</v>
      </c>
      <c r="BL149" s="16" t="s">
        <v>139</v>
      </c>
      <c r="BM149" s="214" t="s">
        <v>449</v>
      </c>
    </row>
    <row r="150" spans="1:47" s="2" customFormat="1" ht="29.25">
      <c r="A150" s="33"/>
      <c r="B150" s="34"/>
      <c r="C150" s="35"/>
      <c r="D150" s="216" t="s">
        <v>141</v>
      </c>
      <c r="E150" s="35"/>
      <c r="F150" s="217" t="s">
        <v>437</v>
      </c>
      <c r="G150" s="35"/>
      <c r="H150" s="35"/>
      <c r="I150" s="115"/>
      <c r="J150" s="35"/>
      <c r="K150" s="35"/>
      <c r="L150" s="38"/>
      <c r="M150" s="218"/>
      <c r="N150" s="219"/>
      <c r="O150" s="70"/>
      <c r="P150" s="70"/>
      <c r="Q150" s="70"/>
      <c r="R150" s="70"/>
      <c r="S150" s="70"/>
      <c r="T150" s="71"/>
      <c r="U150" s="33"/>
      <c r="V150" s="33"/>
      <c r="W150" s="33"/>
      <c r="X150" s="33"/>
      <c r="Y150" s="33"/>
      <c r="Z150" s="33"/>
      <c r="AA150" s="33"/>
      <c r="AB150" s="33"/>
      <c r="AC150" s="33"/>
      <c r="AD150" s="33"/>
      <c r="AE150" s="33"/>
      <c r="AT150" s="16" t="s">
        <v>141</v>
      </c>
      <c r="AU150" s="16" t="s">
        <v>85</v>
      </c>
    </row>
    <row r="151" spans="2:51" s="13" customFormat="1" ht="11.25">
      <c r="B151" s="220"/>
      <c r="C151" s="221"/>
      <c r="D151" s="216" t="s">
        <v>143</v>
      </c>
      <c r="E151" s="222" t="s">
        <v>1</v>
      </c>
      <c r="F151" s="223" t="s">
        <v>450</v>
      </c>
      <c r="G151" s="221"/>
      <c r="H151" s="224">
        <v>80.586</v>
      </c>
      <c r="I151" s="225"/>
      <c r="J151" s="221"/>
      <c r="K151" s="221"/>
      <c r="L151" s="226"/>
      <c r="M151" s="227"/>
      <c r="N151" s="228"/>
      <c r="O151" s="228"/>
      <c r="P151" s="228"/>
      <c r="Q151" s="228"/>
      <c r="R151" s="228"/>
      <c r="S151" s="228"/>
      <c r="T151" s="229"/>
      <c r="AT151" s="230" t="s">
        <v>143</v>
      </c>
      <c r="AU151" s="230" t="s">
        <v>85</v>
      </c>
      <c r="AV151" s="13" t="s">
        <v>85</v>
      </c>
      <c r="AW151" s="13" t="s">
        <v>32</v>
      </c>
      <c r="AX151" s="13" t="s">
        <v>83</v>
      </c>
      <c r="AY151" s="230" t="s">
        <v>132</v>
      </c>
    </row>
    <row r="152" spans="1:65" s="2" customFormat="1" ht="16.5" customHeight="1">
      <c r="A152" s="33"/>
      <c r="B152" s="34"/>
      <c r="C152" s="203" t="s">
        <v>186</v>
      </c>
      <c r="D152" s="203" t="s">
        <v>134</v>
      </c>
      <c r="E152" s="204" t="s">
        <v>451</v>
      </c>
      <c r="F152" s="205" t="s">
        <v>452</v>
      </c>
      <c r="G152" s="206" t="s">
        <v>159</v>
      </c>
      <c r="H152" s="207">
        <v>65.934</v>
      </c>
      <c r="I152" s="208"/>
      <c r="J152" s="209">
        <f>ROUND(I152*H152,2)</f>
        <v>0</v>
      </c>
      <c r="K152" s="205" t="s">
        <v>138</v>
      </c>
      <c r="L152" s="38"/>
      <c r="M152" s="210" t="s">
        <v>1</v>
      </c>
      <c r="N152" s="211" t="s">
        <v>40</v>
      </c>
      <c r="O152" s="70"/>
      <c r="P152" s="212">
        <f>O152*H152</f>
        <v>0</v>
      </c>
      <c r="Q152" s="212">
        <v>0</v>
      </c>
      <c r="R152" s="212">
        <f>Q152*H152</f>
        <v>0</v>
      </c>
      <c r="S152" s="212">
        <v>0</v>
      </c>
      <c r="T152" s="213">
        <f>S152*H152</f>
        <v>0</v>
      </c>
      <c r="U152" s="33"/>
      <c r="V152" s="33"/>
      <c r="W152" s="33"/>
      <c r="X152" s="33"/>
      <c r="Y152" s="33"/>
      <c r="Z152" s="33"/>
      <c r="AA152" s="33"/>
      <c r="AB152" s="33"/>
      <c r="AC152" s="33"/>
      <c r="AD152" s="33"/>
      <c r="AE152" s="33"/>
      <c r="AR152" s="214" t="s">
        <v>139</v>
      </c>
      <c r="AT152" s="214" t="s">
        <v>134</v>
      </c>
      <c r="AU152" s="214" t="s">
        <v>85</v>
      </c>
      <c r="AY152" s="16" t="s">
        <v>132</v>
      </c>
      <c r="BE152" s="215">
        <f>IF(N152="základní",J152,0)</f>
        <v>0</v>
      </c>
      <c r="BF152" s="215">
        <f>IF(N152="snížená",J152,0)</f>
        <v>0</v>
      </c>
      <c r="BG152" s="215">
        <f>IF(N152="zákl. přenesená",J152,0)</f>
        <v>0</v>
      </c>
      <c r="BH152" s="215">
        <f>IF(N152="sníž. přenesená",J152,0)</f>
        <v>0</v>
      </c>
      <c r="BI152" s="215">
        <f>IF(N152="nulová",J152,0)</f>
        <v>0</v>
      </c>
      <c r="BJ152" s="16" t="s">
        <v>83</v>
      </c>
      <c r="BK152" s="215">
        <f>ROUND(I152*H152,2)</f>
        <v>0</v>
      </c>
      <c r="BL152" s="16" t="s">
        <v>139</v>
      </c>
      <c r="BM152" s="214" t="s">
        <v>453</v>
      </c>
    </row>
    <row r="153" spans="1:47" s="2" customFormat="1" ht="39">
      <c r="A153" s="33"/>
      <c r="B153" s="34"/>
      <c r="C153" s="35"/>
      <c r="D153" s="216" t="s">
        <v>141</v>
      </c>
      <c r="E153" s="35"/>
      <c r="F153" s="217" t="s">
        <v>444</v>
      </c>
      <c r="G153" s="35"/>
      <c r="H153" s="35"/>
      <c r="I153" s="115"/>
      <c r="J153" s="35"/>
      <c r="K153" s="35"/>
      <c r="L153" s="38"/>
      <c r="M153" s="218"/>
      <c r="N153" s="219"/>
      <c r="O153" s="70"/>
      <c r="P153" s="70"/>
      <c r="Q153" s="70"/>
      <c r="R153" s="70"/>
      <c r="S153" s="70"/>
      <c r="T153" s="71"/>
      <c r="U153" s="33"/>
      <c r="V153" s="33"/>
      <c r="W153" s="33"/>
      <c r="X153" s="33"/>
      <c r="Y153" s="33"/>
      <c r="Z153" s="33"/>
      <c r="AA153" s="33"/>
      <c r="AB153" s="33"/>
      <c r="AC153" s="33"/>
      <c r="AD153" s="33"/>
      <c r="AE153" s="33"/>
      <c r="AT153" s="16" t="s">
        <v>141</v>
      </c>
      <c r="AU153" s="16" t="s">
        <v>85</v>
      </c>
    </row>
    <row r="154" spans="2:51" s="13" customFormat="1" ht="11.25">
      <c r="B154" s="220"/>
      <c r="C154" s="221"/>
      <c r="D154" s="216" t="s">
        <v>143</v>
      </c>
      <c r="E154" s="222" t="s">
        <v>1</v>
      </c>
      <c r="F154" s="223" t="s">
        <v>454</v>
      </c>
      <c r="G154" s="221"/>
      <c r="H154" s="224">
        <v>65.934</v>
      </c>
      <c r="I154" s="225"/>
      <c r="J154" s="221"/>
      <c r="K154" s="221"/>
      <c r="L154" s="226"/>
      <c r="M154" s="227"/>
      <c r="N154" s="228"/>
      <c r="O154" s="228"/>
      <c r="P154" s="228"/>
      <c r="Q154" s="228"/>
      <c r="R154" s="228"/>
      <c r="S154" s="228"/>
      <c r="T154" s="229"/>
      <c r="AT154" s="230" t="s">
        <v>143</v>
      </c>
      <c r="AU154" s="230" t="s">
        <v>85</v>
      </c>
      <c r="AV154" s="13" t="s">
        <v>85</v>
      </c>
      <c r="AW154" s="13" t="s">
        <v>32</v>
      </c>
      <c r="AX154" s="13" t="s">
        <v>83</v>
      </c>
      <c r="AY154" s="230" t="s">
        <v>132</v>
      </c>
    </row>
    <row r="155" spans="1:65" s="2" customFormat="1" ht="16.5" customHeight="1">
      <c r="A155" s="33"/>
      <c r="B155" s="34"/>
      <c r="C155" s="203" t="s">
        <v>191</v>
      </c>
      <c r="D155" s="203" t="s">
        <v>134</v>
      </c>
      <c r="E155" s="204" t="s">
        <v>455</v>
      </c>
      <c r="F155" s="205" t="s">
        <v>456</v>
      </c>
      <c r="G155" s="206" t="s">
        <v>224</v>
      </c>
      <c r="H155" s="207">
        <v>370</v>
      </c>
      <c r="I155" s="208"/>
      <c r="J155" s="209">
        <f>ROUND(I155*H155,2)</f>
        <v>0</v>
      </c>
      <c r="K155" s="205" t="s">
        <v>138</v>
      </c>
      <c r="L155" s="38"/>
      <c r="M155" s="210" t="s">
        <v>1</v>
      </c>
      <c r="N155" s="211" t="s">
        <v>40</v>
      </c>
      <c r="O155" s="70"/>
      <c r="P155" s="212">
        <f>O155*H155</f>
        <v>0</v>
      </c>
      <c r="Q155" s="212">
        <v>0.00064</v>
      </c>
      <c r="R155" s="212">
        <f>Q155*H155</f>
        <v>0.2368</v>
      </c>
      <c r="S155" s="212">
        <v>0</v>
      </c>
      <c r="T155" s="213">
        <f>S155*H155</f>
        <v>0</v>
      </c>
      <c r="U155" s="33"/>
      <c r="V155" s="33"/>
      <c r="W155" s="33"/>
      <c r="X155" s="33"/>
      <c r="Y155" s="33"/>
      <c r="Z155" s="33"/>
      <c r="AA155" s="33"/>
      <c r="AB155" s="33"/>
      <c r="AC155" s="33"/>
      <c r="AD155" s="33"/>
      <c r="AE155" s="33"/>
      <c r="AR155" s="214" t="s">
        <v>139</v>
      </c>
      <c r="AT155" s="214" t="s">
        <v>134</v>
      </c>
      <c r="AU155" s="214" t="s">
        <v>85</v>
      </c>
      <c r="AY155" s="16" t="s">
        <v>132</v>
      </c>
      <c r="BE155" s="215">
        <f>IF(N155="základní",J155,0)</f>
        <v>0</v>
      </c>
      <c r="BF155" s="215">
        <f>IF(N155="snížená",J155,0)</f>
        <v>0</v>
      </c>
      <c r="BG155" s="215">
        <f>IF(N155="zákl. přenesená",J155,0)</f>
        <v>0</v>
      </c>
      <c r="BH155" s="215">
        <f>IF(N155="sníž. přenesená",J155,0)</f>
        <v>0</v>
      </c>
      <c r="BI155" s="215">
        <f>IF(N155="nulová",J155,0)</f>
        <v>0</v>
      </c>
      <c r="BJ155" s="16" t="s">
        <v>83</v>
      </c>
      <c r="BK155" s="215">
        <f>ROUND(I155*H155,2)</f>
        <v>0</v>
      </c>
      <c r="BL155" s="16" t="s">
        <v>139</v>
      </c>
      <c r="BM155" s="214" t="s">
        <v>457</v>
      </c>
    </row>
    <row r="156" spans="1:47" s="2" customFormat="1" ht="19.5">
      <c r="A156" s="33"/>
      <c r="B156" s="34"/>
      <c r="C156" s="35"/>
      <c r="D156" s="216" t="s">
        <v>141</v>
      </c>
      <c r="E156" s="35"/>
      <c r="F156" s="217" t="s">
        <v>458</v>
      </c>
      <c r="G156" s="35"/>
      <c r="H156" s="35"/>
      <c r="I156" s="115"/>
      <c r="J156" s="35"/>
      <c r="K156" s="35"/>
      <c r="L156" s="38"/>
      <c r="M156" s="218"/>
      <c r="N156" s="219"/>
      <c r="O156" s="70"/>
      <c r="P156" s="70"/>
      <c r="Q156" s="70"/>
      <c r="R156" s="70"/>
      <c r="S156" s="70"/>
      <c r="T156" s="71"/>
      <c r="U156" s="33"/>
      <c r="V156" s="33"/>
      <c r="W156" s="33"/>
      <c r="X156" s="33"/>
      <c r="Y156" s="33"/>
      <c r="Z156" s="33"/>
      <c r="AA156" s="33"/>
      <c r="AB156" s="33"/>
      <c r="AC156" s="33"/>
      <c r="AD156" s="33"/>
      <c r="AE156" s="33"/>
      <c r="AT156" s="16" t="s">
        <v>141</v>
      </c>
      <c r="AU156" s="16" t="s">
        <v>85</v>
      </c>
    </row>
    <row r="157" spans="2:51" s="13" customFormat="1" ht="11.25">
      <c r="B157" s="220"/>
      <c r="C157" s="221"/>
      <c r="D157" s="216" t="s">
        <v>143</v>
      </c>
      <c r="E157" s="222" t="s">
        <v>406</v>
      </c>
      <c r="F157" s="223" t="s">
        <v>459</v>
      </c>
      <c r="G157" s="221"/>
      <c r="H157" s="224">
        <v>370</v>
      </c>
      <c r="I157" s="225"/>
      <c r="J157" s="221"/>
      <c r="K157" s="221"/>
      <c r="L157" s="226"/>
      <c r="M157" s="227"/>
      <c r="N157" s="228"/>
      <c r="O157" s="228"/>
      <c r="P157" s="228"/>
      <c r="Q157" s="228"/>
      <c r="R157" s="228"/>
      <c r="S157" s="228"/>
      <c r="T157" s="229"/>
      <c r="AT157" s="230" t="s">
        <v>143</v>
      </c>
      <c r="AU157" s="230" t="s">
        <v>85</v>
      </c>
      <c r="AV157" s="13" t="s">
        <v>85</v>
      </c>
      <c r="AW157" s="13" t="s">
        <v>32</v>
      </c>
      <c r="AX157" s="13" t="s">
        <v>83</v>
      </c>
      <c r="AY157" s="230" t="s">
        <v>132</v>
      </c>
    </row>
    <row r="158" spans="1:65" s="2" customFormat="1" ht="16.5" customHeight="1">
      <c r="A158" s="33"/>
      <c r="B158" s="34"/>
      <c r="C158" s="203" t="s">
        <v>197</v>
      </c>
      <c r="D158" s="203" t="s">
        <v>134</v>
      </c>
      <c r="E158" s="204" t="s">
        <v>460</v>
      </c>
      <c r="F158" s="205" t="s">
        <v>461</v>
      </c>
      <c r="G158" s="206" t="s">
        <v>224</v>
      </c>
      <c r="H158" s="207">
        <v>370</v>
      </c>
      <c r="I158" s="208"/>
      <c r="J158" s="209">
        <f>ROUND(I158*H158,2)</f>
        <v>0</v>
      </c>
      <c r="K158" s="205" t="s">
        <v>138</v>
      </c>
      <c r="L158" s="38"/>
      <c r="M158" s="210" t="s">
        <v>1</v>
      </c>
      <c r="N158" s="211" t="s">
        <v>40</v>
      </c>
      <c r="O158" s="70"/>
      <c r="P158" s="212">
        <f>O158*H158</f>
        <v>0</v>
      </c>
      <c r="Q158" s="212">
        <v>0</v>
      </c>
      <c r="R158" s="212">
        <f>Q158*H158</f>
        <v>0</v>
      </c>
      <c r="S158" s="212">
        <v>0</v>
      </c>
      <c r="T158" s="213">
        <f>S158*H158</f>
        <v>0</v>
      </c>
      <c r="U158" s="33"/>
      <c r="V158" s="33"/>
      <c r="W158" s="33"/>
      <c r="X158" s="33"/>
      <c r="Y158" s="33"/>
      <c r="Z158" s="33"/>
      <c r="AA158" s="33"/>
      <c r="AB158" s="33"/>
      <c r="AC158" s="33"/>
      <c r="AD158" s="33"/>
      <c r="AE158" s="33"/>
      <c r="AR158" s="214" t="s">
        <v>139</v>
      </c>
      <c r="AT158" s="214" t="s">
        <v>134</v>
      </c>
      <c r="AU158" s="214" t="s">
        <v>85</v>
      </c>
      <c r="AY158" s="16" t="s">
        <v>132</v>
      </c>
      <c r="BE158" s="215">
        <f>IF(N158="základní",J158,0)</f>
        <v>0</v>
      </c>
      <c r="BF158" s="215">
        <f>IF(N158="snížená",J158,0)</f>
        <v>0</v>
      </c>
      <c r="BG158" s="215">
        <f>IF(N158="zákl. přenesená",J158,0)</f>
        <v>0</v>
      </c>
      <c r="BH158" s="215">
        <f>IF(N158="sníž. přenesená",J158,0)</f>
        <v>0</v>
      </c>
      <c r="BI158" s="215">
        <f>IF(N158="nulová",J158,0)</f>
        <v>0</v>
      </c>
      <c r="BJ158" s="16" t="s">
        <v>83</v>
      </c>
      <c r="BK158" s="215">
        <f>ROUND(I158*H158,2)</f>
        <v>0</v>
      </c>
      <c r="BL158" s="16" t="s">
        <v>139</v>
      </c>
      <c r="BM158" s="214" t="s">
        <v>462</v>
      </c>
    </row>
    <row r="159" spans="2:51" s="13" customFormat="1" ht="11.25">
      <c r="B159" s="220"/>
      <c r="C159" s="221"/>
      <c r="D159" s="216" t="s">
        <v>143</v>
      </c>
      <c r="E159" s="222" t="s">
        <v>1</v>
      </c>
      <c r="F159" s="223" t="s">
        <v>406</v>
      </c>
      <c r="G159" s="221"/>
      <c r="H159" s="224">
        <v>370</v>
      </c>
      <c r="I159" s="225"/>
      <c r="J159" s="221"/>
      <c r="K159" s="221"/>
      <c r="L159" s="226"/>
      <c r="M159" s="227"/>
      <c r="N159" s="228"/>
      <c r="O159" s="228"/>
      <c r="P159" s="228"/>
      <c r="Q159" s="228"/>
      <c r="R159" s="228"/>
      <c r="S159" s="228"/>
      <c r="T159" s="229"/>
      <c r="AT159" s="230" t="s">
        <v>143</v>
      </c>
      <c r="AU159" s="230" t="s">
        <v>85</v>
      </c>
      <c r="AV159" s="13" t="s">
        <v>85</v>
      </c>
      <c r="AW159" s="13" t="s">
        <v>32</v>
      </c>
      <c r="AX159" s="13" t="s">
        <v>83</v>
      </c>
      <c r="AY159" s="230" t="s">
        <v>132</v>
      </c>
    </row>
    <row r="160" spans="1:65" s="2" customFormat="1" ht="16.5" customHeight="1">
      <c r="A160" s="33"/>
      <c r="B160" s="34"/>
      <c r="C160" s="203" t="s">
        <v>207</v>
      </c>
      <c r="D160" s="203" t="s">
        <v>134</v>
      </c>
      <c r="E160" s="204" t="s">
        <v>463</v>
      </c>
      <c r="F160" s="205" t="s">
        <v>464</v>
      </c>
      <c r="G160" s="206" t="s">
        <v>159</v>
      </c>
      <c r="H160" s="207">
        <v>341.88</v>
      </c>
      <c r="I160" s="208"/>
      <c r="J160" s="209">
        <f>ROUND(I160*H160,2)</f>
        <v>0</v>
      </c>
      <c r="K160" s="205" t="s">
        <v>138</v>
      </c>
      <c r="L160" s="38"/>
      <c r="M160" s="210" t="s">
        <v>1</v>
      </c>
      <c r="N160" s="211" t="s">
        <v>40</v>
      </c>
      <c r="O160" s="70"/>
      <c r="P160" s="212">
        <f>O160*H160</f>
        <v>0</v>
      </c>
      <c r="Q160" s="212">
        <v>0</v>
      </c>
      <c r="R160" s="212">
        <f>Q160*H160</f>
        <v>0</v>
      </c>
      <c r="S160" s="212">
        <v>0</v>
      </c>
      <c r="T160" s="213">
        <f>S160*H160</f>
        <v>0</v>
      </c>
      <c r="U160" s="33"/>
      <c r="V160" s="33"/>
      <c r="W160" s="33"/>
      <c r="X160" s="33"/>
      <c r="Y160" s="33"/>
      <c r="Z160" s="33"/>
      <c r="AA160" s="33"/>
      <c r="AB160" s="33"/>
      <c r="AC160" s="33"/>
      <c r="AD160" s="33"/>
      <c r="AE160" s="33"/>
      <c r="AR160" s="214" t="s">
        <v>139</v>
      </c>
      <c r="AT160" s="214" t="s">
        <v>134</v>
      </c>
      <c r="AU160" s="214" t="s">
        <v>85</v>
      </c>
      <c r="AY160" s="16" t="s">
        <v>132</v>
      </c>
      <c r="BE160" s="215">
        <f>IF(N160="základní",J160,0)</f>
        <v>0</v>
      </c>
      <c r="BF160" s="215">
        <f>IF(N160="snížená",J160,0)</f>
        <v>0</v>
      </c>
      <c r="BG160" s="215">
        <f>IF(N160="zákl. přenesená",J160,0)</f>
        <v>0</v>
      </c>
      <c r="BH160" s="215">
        <f>IF(N160="sníž. přenesená",J160,0)</f>
        <v>0</v>
      </c>
      <c r="BI160" s="215">
        <f>IF(N160="nulová",J160,0)</f>
        <v>0</v>
      </c>
      <c r="BJ160" s="16" t="s">
        <v>83</v>
      </c>
      <c r="BK160" s="215">
        <f>ROUND(I160*H160,2)</f>
        <v>0</v>
      </c>
      <c r="BL160" s="16" t="s">
        <v>139</v>
      </c>
      <c r="BM160" s="214" t="s">
        <v>465</v>
      </c>
    </row>
    <row r="161" spans="1:47" s="2" customFormat="1" ht="39">
      <c r="A161" s="33"/>
      <c r="B161" s="34"/>
      <c r="C161" s="35"/>
      <c r="D161" s="216" t="s">
        <v>141</v>
      </c>
      <c r="E161" s="35"/>
      <c r="F161" s="217" t="s">
        <v>466</v>
      </c>
      <c r="G161" s="35"/>
      <c r="H161" s="35"/>
      <c r="I161" s="115"/>
      <c r="J161" s="35"/>
      <c r="K161" s="35"/>
      <c r="L161" s="38"/>
      <c r="M161" s="218"/>
      <c r="N161" s="219"/>
      <c r="O161" s="70"/>
      <c r="P161" s="70"/>
      <c r="Q161" s="70"/>
      <c r="R161" s="70"/>
      <c r="S161" s="70"/>
      <c r="T161" s="71"/>
      <c r="U161" s="33"/>
      <c r="V161" s="33"/>
      <c r="W161" s="33"/>
      <c r="X161" s="33"/>
      <c r="Y161" s="33"/>
      <c r="Z161" s="33"/>
      <c r="AA161" s="33"/>
      <c r="AB161" s="33"/>
      <c r="AC161" s="33"/>
      <c r="AD161" s="33"/>
      <c r="AE161" s="33"/>
      <c r="AT161" s="16" t="s">
        <v>141</v>
      </c>
      <c r="AU161" s="16" t="s">
        <v>85</v>
      </c>
    </row>
    <row r="162" spans="2:51" s="13" customFormat="1" ht="11.25">
      <c r="B162" s="220"/>
      <c r="C162" s="221"/>
      <c r="D162" s="216" t="s">
        <v>143</v>
      </c>
      <c r="E162" s="222" t="s">
        <v>402</v>
      </c>
      <c r="F162" s="223" t="s">
        <v>467</v>
      </c>
      <c r="G162" s="221"/>
      <c r="H162" s="224">
        <v>341.88</v>
      </c>
      <c r="I162" s="225"/>
      <c r="J162" s="221"/>
      <c r="K162" s="221"/>
      <c r="L162" s="226"/>
      <c r="M162" s="227"/>
      <c r="N162" s="228"/>
      <c r="O162" s="228"/>
      <c r="P162" s="228"/>
      <c r="Q162" s="228"/>
      <c r="R162" s="228"/>
      <c r="S162" s="228"/>
      <c r="T162" s="229"/>
      <c r="AT162" s="230" t="s">
        <v>143</v>
      </c>
      <c r="AU162" s="230" t="s">
        <v>85</v>
      </c>
      <c r="AV162" s="13" t="s">
        <v>85</v>
      </c>
      <c r="AW162" s="13" t="s">
        <v>32</v>
      </c>
      <c r="AX162" s="13" t="s">
        <v>83</v>
      </c>
      <c r="AY162" s="230" t="s">
        <v>132</v>
      </c>
    </row>
    <row r="163" spans="1:65" s="2" customFormat="1" ht="21.75" customHeight="1">
      <c r="A163" s="33"/>
      <c r="B163" s="34"/>
      <c r="C163" s="203" t="s">
        <v>214</v>
      </c>
      <c r="D163" s="203" t="s">
        <v>134</v>
      </c>
      <c r="E163" s="204" t="s">
        <v>468</v>
      </c>
      <c r="F163" s="205" t="s">
        <v>469</v>
      </c>
      <c r="G163" s="206" t="s">
        <v>159</v>
      </c>
      <c r="H163" s="207">
        <v>4102.56</v>
      </c>
      <c r="I163" s="208"/>
      <c r="J163" s="209">
        <f>ROUND(I163*H163,2)</f>
        <v>0</v>
      </c>
      <c r="K163" s="205" t="s">
        <v>138</v>
      </c>
      <c r="L163" s="38"/>
      <c r="M163" s="210" t="s">
        <v>1</v>
      </c>
      <c r="N163" s="211" t="s">
        <v>40</v>
      </c>
      <c r="O163" s="70"/>
      <c r="P163" s="212">
        <f>O163*H163</f>
        <v>0</v>
      </c>
      <c r="Q163" s="212">
        <v>0</v>
      </c>
      <c r="R163" s="212">
        <f>Q163*H163</f>
        <v>0</v>
      </c>
      <c r="S163" s="212">
        <v>0</v>
      </c>
      <c r="T163" s="213">
        <f>S163*H163</f>
        <v>0</v>
      </c>
      <c r="U163" s="33"/>
      <c r="V163" s="33"/>
      <c r="W163" s="33"/>
      <c r="X163" s="33"/>
      <c r="Y163" s="33"/>
      <c r="Z163" s="33"/>
      <c r="AA163" s="33"/>
      <c r="AB163" s="33"/>
      <c r="AC163" s="33"/>
      <c r="AD163" s="33"/>
      <c r="AE163" s="33"/>
      <c r="AR163" s="214" t="s">
        <v>139</v>
      </c>
      <c r="AT163" s="214" t="s">
        <v>134</v>
      </c>
      <c r="AU163" s="214" t="s">
        <v>85</v>
      </c>
      <c r="AY163" s="16" t="s">
        <v>132</v>
      </c>
      <c r="BE163" s="215">
        <f>IF(N163="základní",J163,0)</f>
        <v>0</v>
      </c>
      <c r="BF163" s="215">
        <f>IF(N163="snížená",J163,0)</f>
        <v>0</v>
      </c>
      <c r="BG163" s="215">
        <f>IF(N163="zákl. přenesená",J163,0)</f>
        <v>0</v>
      </c>
      <c r="BH163" s="215">
        <f>IF(N163="sníž. přenesená",J163,0)</f>
        <v>0</v>
      </c>
      <c r="BI163" s="215">
        <f>IF(N163="nulová",J163,0)</f>
        <v>0</v>
      </c>
      <c r="BJ163" s="16" t="s">
        <v>83</v>
      </c>
      <c r="BK163" s="215">
        <f>ROUND(I163*H163,2)</f>
        <v>0</v>
      </c>
      <c r="BL163" s="16" t="s">
        <v>139</v>
      </c>
      <c r="BM163" s="214" t="s">
        <v>470</v>
      </c>
    </row>
    <row r="164" spans="1:47" s="2" customFormat="1" ht="39">
      <c r="A164" s="33"/>
      <c r="B164" s="34"/>
      <c r="C164" s="35"/>
      <c r="D164" s="216" t="s">
        <v>141</v>
      </c>
      <c r="E164" s="35"/>
      <c r="F164" s="217" t="s">
        <v>466</v>
      </c>
      <c r="G164" s="35"/>
      <c r="H164" s="35"/>
      <c r="I164" s="115"/>
      <c r="J164" s="35"/>
      <c r="K164" s="35"/>
      <c r="L164" s="38"/>
      <c r="M164" s="218"/>
      <c r="N164" s="219"/>
      <c r="O164" s="70"/>
      <c r="P164" s="70"/>
      <c r="Q164" s="70"/>
      <c r="R164" s="70"/>
      <c r="S164" s="70"/>
      <c r="T164" s="71"/>
      <c r="U164" s="33"/>
      <c r="V164" s="33"/>
      <c r="W164" s="33"/>
      <c r="X164" s="33"/>
      <c r="Y164" s="33"/>
      <c r="Z164" s="33"/>
      <c r="AA164" s="33"/>
      <c r="AB164" s="33"/>
      <c r="AC164" s="33"/>
      <c r="AD164" s="33"/>
      <c r="AE164" s="33"/>
      <c r="AT164" s="16" t="s">
        <v>141</v>
      </c>
      <c r="AU164" s="16" t="s">
        <v>85</v>
      </c>
    </row>
    <row r="165" spans="2:51" s="13" customFormat="1" ht="11.25">
      <c r="B165" s="220"/>
      <c r="C165" s="221"/>
      <c r="D165" s="216" t="s">
        <v>143</v>
      </c>
      <c r="E165" s="222" t="s">
        <v>1</v>
      </c>
      <c r="F165" s="223" t="s">
        <v>471</v>
      </c>
      <c r="G165" s="221"/>
      <c r="H165" s="224">
        <v>4102.56</v>
      </c>
      <c r="I165" s="225"/>
      <c r="J165" s="221"/>
      <c r="K165" s="221"/>
      <c r="L165" s="226"/>
      <c r="M165" s="227"/>
      <c r="N165" s="228"/>
      <c r="O165" s="228"/>
      <c r="P165" s="228"/>
      <c r="Q165" s="228"/>
      <c r="R165" s="228"/>
      <c r="S165" s="228"/>
      <c r="T165" s="229"/>
      <c r="AT165" s="230" t="s">
        <v>143</v>
      </c>
      <c r="AU165" s="230" t="s">
        <v>85</v>
      </c>
      <c r="AV165" s="13" t="s">
        <v>85</v>
      </c>
      <c r="AW165" s="13" t="s">
        <v>32</v>
      </c>
      <c r="AX165" s="13" t="s">
        <v>83</v>
      </c>
      <c r="AY165" s="230" t="s">
        <v>132</v>
      </c>
    </row>
    <row r="166" spans="1:65" s="2" customFormat="1" ht="16.5" customHeight="1">
      <c r="A166" s="33"/>
      <c r="B166" s="34"/>
      <c r="C166" s="203" t="s">
        <v>221</v>
      </c>
      <c r="D166" s="203" t="s">
        <v>134</v>
      </c>
      <c r="E166" s="204" t="s">
        <v>472</v>
      </c>
      <c r="F166" s="205" t="s">
        <v>473</v>
      </c>
      <c r="G166" s="206" t="s">
        <v>159</v>
      </c>
      <c r="H166" s="207">
        <v>146.52</v>
      </c>
      <c r="I166" s="208"/>
      <c r="J166" s="209">
        <f>ROUND(I166*H166,2)</f>
        <v>0</v>
      </c>
      <c r="K166" s="205" t="s">
        <v>138</v>
      </c>
      <c r="L166" s="38"/>
      <c r="M166" s="210" t="s">
        <v>1</v>
      </c>
      <c r="N166" s="211" t="s">
        <v>40</v>
      </c>
      <c r="O166" s="70"/>
      <c r="P166" s="212">
        <f>O166*H166</f>
        <v>0</v>
      </c>
      <c r="Q166" s="212">
        <v>0</v>
      </c>
      <c r="R166" s="212">
        <f>Q166*H166</f>
        <v>0</v>
      </c>
      <c r="S166" s="212">
        <v>0</v>
      </c>
      <c r="T166" s="213">
        <f>S166*H166</f>
        <v>0</v>
      </c>
      <c r="U166" s="33"/>
      <c r="V166" s="33"/>
      <c r="W166" s="33"/>
      <c r="X166" s="33"/>
      <c r="Y166" s="33"/>
      <c r="Z166" s="33"/>
      <c r="AA166" s="33"/>
      <c r="AB166" s="33"/>
      <c r="AC166" s="33"/>
      <c r="AD166" s="33"/>
      <c r="AE166" s="33"/>
      <c r="AR166" s="214" t="s">
        <v>139</v>
      </c>
      <c r="AT166" s="214" t="s">
        <v>134</v>
      </c>
      <c r="AU166" s="214" t="s">
        <v>85</v>
      </c>
      <c r="AY166" s="16" t="s">
        <v>132</v>
      </c>
      <c r="BE166" s="215">
        <f>IF(N166="základní",J166,0)</f>
        <v>0</v>
      </c>
      <c r="BF166" s="215">
        <f>IF(N166="snížená",J166,0)</f>
        <v>0</v>
      </c>
      <c r="BG166" s="215">
        <f>IF(N166="zákl. přenesená",J166,0)</f>
        <v>0</v>
      </c>
      <c r="BH166" s="215">
        <f>IF(N166="sníž. přenesená",J166,0)</f>
        <v>0</v>
      </c>
      <c r="BI166" s="215">
        <f>IF(N166="nulová",J166,0)</f>
        <v>0</v>
      </c>
      <c r="BJ166" s="16" t="s">
        <v>83</v>
      </c>
      <c r="BK166" s="215">
        <f>ROUND(I166*H166,2)</f>
        <v>0</v>
      </c>
      <c r="BL166" s="16" t="s">
        <v>139</v>
      </c>
      <c r="BM166" s="214" t="s">
        <v>474</v>
      </c>
    </row>
    <row r="167" spans="1:47" s="2" customFormat="1" ht="39">
      <c r="A167" s="33"/>
      <c r="B167" s="34"/>
      <c r="C167" s="35"/>
      <c r="D167" s="216" t="s">
        <v>141</v>
      </c>
      <c r="E167" s="35"/>
      <c r="F167" s="217" t="s">
        <v>466</v>
      </c>
      <c r="G167" s="35"/>
      <c r="H167" s="35"/>
      <c r="I167" s="115"/>
      <c r="J167" s="35"/>
      <c r="K167" s="35"/>
      <c r="L167" s="38"/>
      <c r="M167" s="218"/>
      <c r="N167" s="219"/>
      <c r="O167" s="70"/>
      <c r="P167" s="70"/>
      <c r="Q167" s="70"/>
      <c r="R167" s="70"/>
      <c r="S167" s="70"/>
      <c r="T167" s="71"/>
      <c r="U167" s="33"/>
      <c r="V167" s="33"/>
      <c r="W167" s="33"/>
      <c r="X167" s="33"/>
      <c r="Y167" s="33"/>
      <c r="Z167" s="33"/>
      <c r="AA167" s="33"/>
      <c r="AB167" s="33"/>
      <c r="AC167" s="33"/>
      <c r="AD167" s="33"/>
      <c r="AE167" s="33"/>
      <c r="AT167" s="16" t="s">
        <v>141</v>
      </c>
      <c r="AU167" s="16" t="s">
        <v>85</v>
      </c>
    </row>
    <row r="168" spans="2:51" s="13" customFormat="1" ht="11.25">
      <c r="B168" s="220"/>
      <c r="C168" s="221"/>
      <c r="D168" s="216" t="s">
        <v>143</v>
      </c>
      <c r="E168" s="222" t="s">
        <v>404</v>
      </c>
      <c r="F168" s="223" t="s">
        <v>475</v>
      </c>
      <c r="G168" s="221"/>
      <c r="H168" s="224">
        <v>146.52</v>
      </c>
      <c r="I168" s="225"/>
      <c r="J168" s="221"/>
      <c r="K168" s="221"/>
      <c r="L168" s="226"/>
      <c r="M168" s="227"/>
      <c r="N168" s="228"/>
      <c r="O168" s="228"/>
      <c r="P168" s="228"/>
      <c r="Q168" s="228"/>
      <c r="R168" s="228"/>
      <c r="S168" s="228"/>
      <c r="T168" s="229"/>
      <c r="AT168" s="230" t="s">
        <v>143</v>
      </c>
      <c r="AU168" s="230" t="s">
        <v>85</v>
      </c>
      <c r="AV168" s="13" t="s">
        <v>85</v>
      </c>
      <c r="AW168" s="13" t="s">
        <v>32</v>
      </c>
      <c r="AX168" s="13" t="s">
        <v>83</v>
      </c>
      <c r="AY168" s="230" t="s">
        <v>132</v>
      </c>
    </row>
    <row r="169" spans="1:65" s="2" customFormat="1" ht="21.75" customHeight="1">
      <c r="A169" s="33"/>
      <c r="B169" s="34"/>
      <c r="C169" s="203" t="s">
        <v>228</v>
      </c>
      <c r="D169" s="203" t="s">
        <v>134</v>
      </c>
      <c r="E169" s="204" t="s">
        <v>476</v>
      </c>
      <c r="F169" s="205" t="s">
        <v>477</v>
      </c>
      <c r="G169" s="206" t="s">
        <v>159</v>
      </c>
      <c r="H169" s="207">
        <v>1758.24</v>
      </c>
      <c r="I169" s="208"/>
      <c r="J169" s="209">
        <f>ROUND(I169*H169,2)</f>
        <v>0</v>
      </c>
      <c r="K169" s="205" t="s">
        <v>138</v>
      </c>
      <c r="L169" s="38"/>
      <c r="M169" s="210" t="s">
        <v>1</v>
      </c>
      <c r="N169" s="211" t="s">
        <v>40</v>
      </c>
      <c r="O169" s="70"/>
      <c r="P169" s="212">
        <f>O169*H169</f>
        <v>0</v>
      </c>
      <c r="Q169" s="212">
        <v>0</v>
      </c>
      <c r="R169" s="212">
        <f>Q169*H169</f>
        <v>0</v>
      </c>
      <c r="S169" s="212">
        <v>0</v>
      </c>
      <c r="T169" s="213">
        <f>S169*H169</f>
        <v>0</v>
      </c>
      <c r="U169" s="33"/>
      <c r="V169" s="33"/>
      <c r="W169" s="33"/>
      <c r="X169" s="33"/>
      <c r="Y169" s="33"/>
      <c r="Z169" s="33"/>
      <c r="AA169" s="33"/>
      <c r="AB169" s="33"/>
      <c r="AC169" s="33"/>
      <c r="AD169" s="33"/>
      <c r="AE169" s="33"/>
      <c r="AR169" s="214" t="s">
        <v>139</v>
      </c>
      <c r="AT169" s="214" t="s">
        <v>134</v>
      </c>
      <c r="AU169" s="214" t="s">
        <v>85</v>
      </c>
      <c r="AY169" s="16" t="s">
        <v>132</v>
      </c>
      <c r="BE169" s="215">
        <f>IF(N169="základní",J169,0)</f>
        <v>0</v>
      </c>
      <c r="BF169" s="215">
        <f>IF(N169="snížená",J169,0)</f>
        <v>0</v>
      </c>
      <c r="BG169" s="215">
        <f>IF(N169="zákl. přenesená",J169,0)</f>
        <v>0</v>
      </c>
      <c r="BH169" s="215">
        <f>IF(N169="sníž. přenesená",J169,0)</f>
        <v>0</v>
      </c>
      <c r="BI169" s="215">
        <f>IF(N169="nulová",J169,0)</f>
        <v>0</v>
      </c>
      <c r="BJ169" s="16" t="s">
        <v>83</v>
      </c>
      <c r="BK169" s="215">
        <f>ROUND(I169*H169,2)</f>
        <v>0</v>
      </c>
      <c r="BL169" s="16" t="s">
        <v>139</v>
      </c>
      <c r="BM169" s="214" t="s">
        <v>478</v>
      </c>
    </row>
    <row r="170" spans="1:47" s="2" customFormat="1" ht="39">
      <c r="A170" s="33"/>
      <c r="B170" s="34"/>
      <c r="C170" s="35"/>
      <c r="D170" s="216" t="s">
        <v>141</v>
      </c>
      <c r="E170" s="35"/>
      <c r="F170" s="217" t="s">
        <v>466</v>
      </c>
      <c r="G170" s="35"/>
      <c r="H170" s="35"/>
      <c r="I170" s="115"/>
      <c r="J170" s="35"/>
      <c r="K170" s="35"/>
      <c r="L170" s="38"/>
      <c r="M170" s="218"/>
      <c r="N170" s="219"/>
      <c r="O170" s="70"/>
      <c r="P170" s="70"/>
      <c r="Q170" s="70"/>
      <c r="R170" s="70"/>
      <c r="S170" s="70"/>
      <c r="T170" s="71"/>
      <c r="U170" s="33"/>
      <c r="V170" s="33"/>
      <c r="W170" s="33"/>
      <c r="X170" s="33"/>
      <c r="Y170" s="33"/>
      <c r="Z170" s="33"/>
      <c r="AA170" s="33"/>
      <c r="AB170" s="33"/>
      <c r="AC170" s="33"/>
      <c r="AD170" s="33"/>
      <c r="AE170" s="33"/>
      <c r="AT170" s="16" t="s">
        <v>141</v>
      </c>
      <c r="AU170" s="16" t="s">
        <v>85</v>
      </c>
    </row>
    <row r="171" spans="2:51" s="13" customFormat="1" ht="11.25">
      <c r="B171" s="220"/>
      <c r="C171" s="221"/>
      <c r="D171" s="216" t="s">
        <v>143</v>
      </c>
      <c r="E171" s="222" t="s">
        <v>1</v>
      </c>
      <c r="F171" s="223" t="s">
        <v>479</v>
      </c>
      <c r="G171" s="221"/>
      <c r="H171" s="224">
        <v>1758.24</v>
      </c>
      <c r="I171" s="225"/>
      <c r="J171" s="221"/>
      <c r="K171" s="221"/>
      <c r="L171" s="226"/>
      <c r="M171" s="227"/>
      <c r="N171" s="228"/>
      <c r="O171" s="228"/>
      <c r="P171" s="228"/>
      <c r="Q171" s="228"/>
      <c r="R171" s="228"/>
      <c r="S171" s="228"/>
      <c r="T171" s="229"/>
      <c r="AT171" s="230" t="s">
        <v>143</v>
      </c>
      <c r="AU171" s="230" t="s">
        <v>85</v>
      </c>
      <c r="AV171" s="13" t="s">
        <v>85</v>
      </c>
      <c r="AW171" s="13" t="s">
        <v>32</v>
      </c>
      <c r="AX171" s="13" t="s">
        <v>83</v>
      </c>
      <c r="AY171" s="230" t="s">
        <v>132</v>
      </c>
    </row>
    <row r="172" spans="1:65" s="2" customFormat="1" ht="16.5" customHeight="1">
      <c r="A172" s="33"/>
      <c r="B172" s="34"/>
      <c r="C172" s="203" t="s">
        <v>8</v>
      </c>
      <c r="D172" s="203" t="s">
        <v>134</v>
      </c>
      <c r="E172" s="204" t="s">
        <v>198</v>
      </c>
      <c r="F172" s="205" t="s">
        <v>199</v>
      </c>
      <c r="G172" s="206" t="s">
        <v>159</v>
      </c>
      <c r="H172" s="207">
        <v>189</v>
      </c>
      <c r="I172" s="208"/>
      <c r="J172" s="209">
        <f>ROUND(I172*H172,2)</f>
        <v>0</v>
      </c>
      <c r="K172" s="205" t="s">
        <v>138</v>
      </c>
      <c r="L172" s="38"/>
      <c r="M172" s="210" t="s">
        <v>1</v>
      </c>
      <c r="N172" s="211" t="s">
        <v>40</v>
      </c>
      <c r="O172" s="70"/>
      <c r="P172" s="212">
        <f>O172*H172</f>
        <v>0</v>
      </c>
      <c r="Q172" s="212">
        <v>0</v>
      </c>
      <c r="R172" s="212">
        <f>Q172*H172</f>
        <v>0</v>
      </c>
      <c r="S172" s="212">
        <v>0</v>
      </c>
      <c r="T172" s="213">
        <f>S172*H172</f>
        <v>0</v>
      </c>
      <c r="U172" s="33"/>
      <c r="V172" s="33"/>
      <c r="W172" s="33"/>
      <c r="X172" s="33"/>
      <c r="Y172" s="33"/>
      <c r="Z172" s="33"/>
      <c r="AA172" s="33"/>
      <c r="AB172" s="33"/>
      <c r="AC172" s="33"/>
      <c r="AD172" s="33"/>
      <c r="AE172" s="33"/>
      <c r="AR172" s="214" t="s">
        <v>139</v>
      </c>
      <c r="AT172" s="214" t="s">
        <v>134</v>
      </c>
      <c r="AU172" s="214" t="s">
        <v>85</v>
      </c>
      <c r="AY172" s="16" t="s">
        <v>132</v>
      </c>
      <c r="BE172" s="215">
        <f>IF(N172="základní",J172,0)</f>
        <v>0</v>
      </c>
      <c r="BF172" s="215">
        <f>IF(N172="snížená",J172,0)</f>
        <v>0</v>
      </c>
      <c r="BG172" s="215">
        <f>IF(N172="zákl. přenesená",J172,0)</f>
        <v>0</v>
      </c>
      <c r="BH172" s="215">
        <f>IF(N172="sníž. přenesená",J172,0)</f>
        <v>0</v>
      </c>
      <c r="BI172" s="215">
        <f>IF(N172="nulová",J172,0)</f>
        <v>0</v>
      </c>
      <c r="BJ172" s="16" t="s">
        <v>83</v>
      </c>
      <c r="BK172" s="215">
        <f>ROUND(I172*H172,2)</f>
        <v>0</v>
      </c>
      <c r="BL172" s="16" t="s">
        <v>139</v>
      </c>
      <c r="BM172" s="214" t="s">
        <v>480</v>
      </c>
    </row>
    <row r="173" spans="1:47" s="2" customFormat="1" ht="107.25">
      <c r="A173" s="33"/>
      <c r="B173" s="34"/>
      <c r="C173" s="35"/>
      <c r="D173" s="216" t="s">
        <v>141</v>
      </c>
      <c r="E173" s="35"/>
      <c r="F173" s="217" t="s">
        <v>201</v>
      </c>
      <c r="G173" s="35"/>
      <c r="H173" s="35"/>
      <c r="I173" s="115"/>
      <c r="J173" s="35"/>
      <c r="K173" s="35"/>
      <c r="L173" s="38"/>
      <c r="M173" s="218"/>
      <c r="N173" s="219"/>
      <c r="O173" s="70"/>
      <c r="P173" s="70"/>
      <c r="Q173" s="70"/>
      <c r="R173" s="70"/>
      <c r="S173" s="70"/>
      <c r="T173" s="71"/>
      <c r="U173" s="33"/>
      <c r="V173" s="33"/>
      <c r="W173" s="33"/>
      <c r="X173" s="33"/>
      <c r="Y173" s="33"/>
      <c r="Z173" s="33"/>
      <c r="AA173" s="33"/>
      <c r="AB173" s="33"/>
      <c r="AC173" s="33"/>
      <c r="AD173" s="33"/>
      <c r="AE173" s="33"/>
      <c r="AT173" s="16" t="s">
        <v>141</v>
      </c>
      <c r="AU173" s="16" t="s">
        <v>85</v>
      </c>
    </row>
    <row r="174" spans="2:51" s="13" customFormat="1" ht="11.25">
      <c r="B174" s="220"/>
      <c r="C174" s="221"/>
      <c r="D174" s="216" t="s">
        <v>143</v>
      </c>
      <c r="E174" s="222" t="s">
        <v>1</v>
      </c>
      <c r="F174" s="223" t="s">
        <v>481</v>
      </c>
      <c r="G174" s="221"/>
      <c r="H174" s="224">
        <v>20</v>
      </c>
      <c r="I174" s="225"/>
      <c r="J174" s="221"/>
      <c r="K174" s="221"/>
      <c r="L174" s="226"/>
      <c r="M174" s="227"/>
      <c r="N174" s="228"/>
      <c r="O174" s="228"/>
      <c r="P174" s="228"/>
      <c r="Q174" s="228"/>
      <c r="R174" s="228"/>
      <c r="S174" s="228"/>
      <c r="T174" s="229"/>
      <c r="AT174" s="230" t="s">
        <v>143</v>
      </c>
      <c r="AU174" s="230" t="s">
        <v>85</v>
      </c>
      <c r="AV174" s="13" t="s">
        <v>85</v>
      </c>
      <c r="AW174" s="13" t="s">
        <v>32</v>
      </c>
      <c r="AX174" s="13" t="s">
        <v>75</v>
      </c>
      <c r="AY174" s="230" t="s">
        <v>132</v>
      </c>
    </row>
    <row r="175" spans="2:51" s="13" customFormat="1" ht="11.25">
      <c r="B175" s="220"/>
      <c r="C175" s="221"/>
      <c r="D175" s="216" t="s">
        <v>143</v>
      </c>
      <c r="E175" s="222" t="s">
        <v>1</v>
      </c>
      <c r="F175" s="223" t="s">
        <v>482</v>
      </c>
      <c r="G175" s="221"/>
      <c r="H175" s="224">
        <v>169</v>
      </c>
      <c r="I175" s="225"/>
      <c r="J175" s="221"/>
      <c r="K175" s="221"/>
      <c r="L175" s="226"/>
      <c r="M175" s="227"/>
      <c r="N175" s="228"/>
      <c r="O175" s="228"/>
      <c r="P175" s="228"/>
      <c r="Q175" s="228"/>
      <c r="R175" s="228"/>
      <c r="S175" s="228"/>
      <c r="T175" s="229"/>
      <c r="AT175" s="230" t="s">
        <v>143</v>
      </c>
      <c r="AU175" s="230" t="s">
        <v>85</v>
      </c>
      <c r="AV175" s="13" t="s">
        <v>85</v>
      </c>
      <c r="AW175" s="13" t="s">
        <v>32</v>
      </c>
      <c r="AX175" s="13" t="s">
        <v>75</v>
      </c>
      <c r="AY175" s="230" t="s">
        <v>132</v>
      </c>
    </row>
    <row r="176" spans="2:51" s="14" customFormat="1" ht="11.25">
      <c r="B176" s="231"/>
      <c r="C176" s="232"/>
      <c r="D176" s="216" t="s">
        <v>143</v>
      </c>
      <c r="E176" s="233" t="s">
        <v>97</v>
      </c>
      <c r="F176" s="234" t="s">
        <v>169</v>
      </c>
      <c r="G176" s="232"/>
      <c r="H176" s="235">
        <v>189</v>
      </c>
      <c r="I176" s="236"/>
      <c r="J176" s="232"/>
      <c r="K176" s="232"/>
      <c r="L176" s="237"/>
      <c r="M176" s="238"/>
      <c r="N176" s="239"/>
      <c r="O176" s="239"/>
      <c r="P176" s="239"/>
      <c r="Q176" s="239"/>
      <c r="R176" s="239"/>
      <c r="S176" s="239"/>
      <c r="T176" s="240"/>
      <c r="AT176" s="241" t="s">
        <v>143</v>
      </c>
      <c r="AU176" s="241" t="s">
        <v>85</v>
      </c>
      <c r="AV176" s="14" t="s">
        <v>139</v>
      </c>
      <c r="AW176" s="14" t="s">
        <v>32</v>
      </c>
      <c r="AX176" s="14" t="s">
        <v>83</v>
      </c>
      <c r="AY176" s="241" t="s">
        <v>132</v>
      </c>
    </row>
    <row r="177" spans="1:65" s="2" customFormat="1" ht="16.5" customHeight="1">
      <c r="A177" s="33"/>
      <c r="B177" s="34"/>
      <c r="C177" s="242" t="s">
        <v>237</v>
      </c>
      <c r="D177" s="242" t="s">
        <v>215</v>
      </c>
      <c r="E177" s="243" t="s">
        <v>483</v>
      </c>
      <c r="F177" s="244" t="s">
        <v>484</v>
      </c>
      <c r="G177" s="245" t="s">
        <v>218</v>
      </c>
      <c r="H177" s="246">
        <v>207.9</v>
      </c>
      <c r="I177" s="247"/>
      <c r="J177" s="248">
        <f>ROUND(I177*H177,2)</f>
        <v>0</v>
      </c>
      <c r="K177" s="244" t="s">
        <v>138</v>
      </c>
      <c r="L177" s="249"/>
      <c r="M177" s="250" t="s">
        <v>1</v>
      </c>
      <c r="N177" s="251" t="s">
        <v>40</v>
      </c>
      <c r="O177" s="70"/>
      <c r="P177" s="212">
        <f>O177*H177</f>
        <v>0</v>
      </c>
      <c r="Q177" s="212">
        <v>1</v>
      </c>
      <c r="R177" s="212">
        <f>Q177*H177</f>
        <v>207.9</v>
      </c>
      <c r="S177" s="212">
        <v>0</v>
      </c>
      <c r="T177" s="213">
        <f>S177*H177</f>
        <v>0</v>
      </c>
      <c r="U177" s="33"/>
      <c r="V177" s="33"/>
      <c r="W177" s="33"/>
      <c r="X177" s="33"/>
      <c r="Y177" s="33"/>
      <c r="Z177" s="33"/>
      <c r="AA177" s="33"/>
      <c r="AB177" s="33"/>
      <c r="AC177" s="33"/>
      <c r="AD177" s="33"/>
      <c r="AE177" s="33"/>
      <c r="AR177" s="214" t="s">
        <v>186</v>
      </c>
      <c r="AT177" s="214" t="s">
        <v>215</v>
      </c>
      <c r="AU177" s="214" t="s">
        <v>85</v>
      </c>
      <c r="AY177" s="16" t="s">
        <v>132</v>
      </c>
      <c r="BE177" s="215">
        <f>IF(N177="základní",J177,0)</f>
        <v>0</v>
      </c>
      <c r="BF177" s="215">
        <f>IF(N177="snížená",J177,0)</f>
        <v>0</v>
      </c>
      <c r="BG177" s="215">
        <f>IF(N177="zákl. přenesená",J177,0)</f>
        <v>0</v>
      </c>
      <c r="BH177" s="215">
        <f>IF(N177="sníž. přenesená",J177,0)</f>
        <v>0</v>
      </c>
      <c r="BI177" s="215">
        <f>IF(N177="nulová",J177,0)</f>
        <v>0</v>
      </c>
      <c r="BJ177" s="16" t="s">
        <v>83</v>
      </c>
      <c r="BK177" s="215">
        <f>ROUND(I177*H177,2)</f>
        <v>0</v>
      </c>
      <c r="BL177" s="16" t="s">
        <v>139</v>
      </c>
      <c r="BM177" s="214" t="s">
        <v>485</v>
      </c>
    </row>
    <row r="178" spans="2:51" s="13" customFormat="1" ht="11.25">
      <c r="B178" s="220"/>
      <c r="C178" s="221"/>
      <c r="D178" s="216" t="s">
        <v>143</v>
      </c>
      <c r="E178" s="221"/>
      <c r="F178" s="223" t="s">
        <v>486</v>
      </c>
      <c r="G178" s="221"/>
      <c r="H178" s="224">
        <v>207.9</v>
      </c>
      <c r="I178" s="225"/>
      <c r="J178" s="221"/>
      <c r="K178" s="221"/>
      <c r="L178" s="226"/>
      <c r="M178" s="227"/>
      <c r="N178" s="228"/>
      <c r="O178" s="228"/>
      <c r="P178" s="228"/>
      <c r="Q178" s="228"/>
      <c r="R178" s="228"/>
      <c r="S178" s="228"/>
      <c r="T178" s="229"/>
      <c r="AT178" s="230" t="s">
        <v>143</v>
      </c>
      <c r="AU178" s="230" t="s">
        <v>85</v>
      </c>
      <c r="AV178" s="13" t="s">
        <v>85</v>
      </c>
      <c r="AW178" s="13" t="s">
        <v>4</v>
      </c>
      <c r="AX178" s="13" t="s">
        <v>83</v>
      </c>
      <c r="AY178" s="230" t="s">
        <v>132</v>
      </c>
    </row>
    <row r="179" spans="1:65" s="2" customFormat="1" ht="16.5" customHeight="1">
      <c r="A179" s="33"/>
      <c r="B179" s="34"/>
      <c r="C179" s="203" t="s">
        <v>144</v>
      </c>
      <c r="D179" s="203" t="s">
        <v>134</v>
      </c>
      <c r="E179" s="204" t="s">
        <v>208</v>
      </c>
      <c r="F179" s="205" t="s">
        <v>209</v>
      </c>
      <c r="G179" s="206" t="s">
        <v>159</v>
      </c>
      <c r="H179" s="207">
        <v>142</v>
      </c>
      <c r="I179" s="208"/>
      <c r="J179" s="209">
        <f>ROUND(I179*H179,2)</f>
        <v>0</v>
      </c>
      <c r="K179" s="205" t="s">
        <v>138</v>
      </c>
      <c r="L179" s="38"/>
      <c r="M179" s="210" t="s">
        <v>1</v>
      </c>
      <c r="N179" s="211" t="s">
        <v>40</v>
      </c>
      <c r="O179" s="70"/>
      <c r="P179" s="212">
        <f>O179*H179</f>
        <v>0</v>
      </c>
      <c r="Q179" s="212">
        <v>0</v>
      </c>
      <c r="R179" s="212">
        <f>Q179*H179</f>
        <v>0</v>
      </c>
      <c r="S179" s="212">
        <v>0</v>
      </c>
      <c r="T179" s="213">
        <f>S179*H179</f>
        <v>0</v>
      </c>
      <c r="U179" s="33"/>
      <c r="V179" s="33"/>
      <c r="W179" s="33"/>
      <c r="X179" s="33"/>
      <c r="Y179" s="33"/>
      <c r="Z179" s="33"/>
      <c r="AA179" s="33"/>
      <c r="AB179" s="33"/>
      <c r="AC179" s="33"/>
      <c r="AD179" s="33"/>
      <c r="AE179" s="33"/>
      <c r="AR179" s="214" t="s">
        <v>139</v>
      </c>
      <c r="AT179" s="214" t="s">
        <v>134</v>
      </c>
      <c r="AU179" s="214" t="s">
        <v>85</v>
      </c>
      <c r="AY179" s="16" t="s">
        <v>132</v>
      </c>
      <c r="BE179" s="215">
        <f>IF(N179="základní",J179,0)</f>
        <v>0</v>
      </c>
      <c r="BF179" s="215">
        <f>IF(N179="snížená",J179,0)</f>
        <v>0</v>
      </c>
      <c r="BG179" s="215">
        <f>IF(N179="zákl. přenesená",J179,0)</f>
        <v>0</v>
      </c>
      <c r="BH179" s="215">
        <f>IF(N179="sníž. přenesená",J179,0)</f>
        <v>0</v>
      </c>
      <c r="BI179" s="215">
        <f>IF(N179="nulová",J179,0)</f>
        <v>0</v>
      </c>
      <c r="BJ179" s="16" t="s">
        <v>83</v>
      </c>
      <c r="BK179" s="215">
        <f>ROUND(I179*H179,2)</f>
        <v>0</v>
      </c>
      <c r="BL179" s="16" t="s">
        <v>139</v>
      </c>
      <c r="BM179" s="214" t="s">
        <v>487</v>
      </c>
    </row>
    <row r="180" spans="1:47" s="2" customFormat="1" ht="58.5">
      <c r="A180" s="33"/>
      <c r="B180" s="34"/>
      <c r="C180" s="35"/>
      <c r="D180" s="216" t="s">
        <v>141</v>
      </c>
      <c r="E180" s="35"/>
      <c r="F180" s="217" t="s">
        <v>211</v>
      </c>
      <c r="G180" s="35"/>
      <c r="H180" s="35"/>
      <c r="I180" s="115"/>
      <c r="J180" s="35"/>
      <c r="K180" s="35"/>
      <c r="L180" s="38"/>
      <c r="M180" s="218"/>
      <c r="N180" s="219"/>
      <c r="O180" s="70"/>
      <c r="P180" s="70"/>
      <c r="Q180" s="70"/>
      <c r="R180" s="70"/>
      <c r="S180" s="70"/>
      <c r="T180" s="71"/>
      <c r="U180" s="33"/>
      <c r="V180" s="33"/>
      <c r="W180" s="33"/>
      <c r="X180" s="33"/>
      <c r="Y180" s="33"/>
      <c r="Z180" s="33"/>
      <c r="AA180" s="33"/>
      <c r="AB180" s="33"/>
      <c r="AC180" s="33"/>
      <c r="AD180" s="33"/>
      <c r="AE180" s="33"/>
      <c r="AT180" s="16" t="s">
        <v>141</v>
      </c>
      <c r="AU180" s="16" t="s">
        <v>85</v>
      </c>
    </row>
    <row r="181" spans="2:51" s="13" customFormat="1" ht="11.25">
      <c r="B181" s="220"/>
      <c r="C181" s="221"/>
      <c r="D181" s="216" t="s">
        <v>143</v>
      </c>
      <c r="E181" s="222" t="s">
        <v>1</v>
      </c>
      <c r="F181" s="223" t="s">
        <v>488</v>
      </c>
      <c r="G181" s="221"/>
      <c r="H181" s="224">
        <v>142</v>
      </c>
      <c r="I181" s="225"/>
      <c r="J181" s="221"/>
      <c r="K181" s="221"/>
      <c r="L181" s="226"/>
      <c r="M181" s="227"/>
      <c r="N181" s="228"/>
      <c r="O181" s="228"/>
      <c r="P181" s="228"/>
      <c r="Q181" s="228"/>
      <c r="R181" s="228"/>
      <c r="S181" s="228"/>
      <c r="T181" s="229"/>
      <c r="AT181" s="230" t="s">
        <v>143</v>
      </c>
      <c r="AU181" s="230" t="s">
        <v>85</v>
      </c>
      <c r="AV181" s="13" t="s">
        <v>85</v>
      </c>
      <c r="AW181" s="13" t="s">
        <v>32</v>
      </c>
      <c r="AX181" s="13" t="s">
        <v>83</v>
      </c>
      <c r="AY181" s="230" t="s">
        <v>132</v>
      </c>
    </row>
    <row r="182" spans="1:65" s="2" customFormat="1" ht="16.5" customHeight="1">
      <c r="A182" s="33"/>
      <c r="B182" s="34"/>
      <c r="C182" s="242" t="s">
        <v>246</v>
      </c>
      <c r="D182" s="242" t="s">
        <v>215</v>
      </c>
      <c r="E182" s="243" t="s">
        <v>216</v>
      </c>
      <c r="F182" s="244" t="s">
        <v>217</v>
      </c>
      <c r="G182" s="245" t="s">
        <v>218</v>
      </c>
      <c r="H182" s="246">
        <v>255.6</v>
      </c>
      <c r="I182" s="247"/>
      <c r="J182" s="248">
        <f>ROUND(I182*H182,2)</f>
        <v>0</v>
      </c>
      <c r="K182" s="244" t="s">
        <v>138</v>
      </c>
      <c r="L182" s="249"/>
      <c r="M182" s="250" t="s">
        <v>1</v>
      </c>
      <c r="N182" s="251" t="s">
        <v>40</v>
      </c>
      <c r="O182" s="70"/>
      <c r="P182" s="212">
        <f>O182*H182</f>
        <v>0</v>
      </c>
      <c r="Q182" s="212">
        <v>1</v>
      </c>
      <c r="R182" s="212">
        <f>Q182*H182</f>
        <v>255.6</v>
      </c>
      <c r="S182" s="212">
        <v>0</v>
      </c>
      <c r="T182" s="213">
        <f>S182*H182</f>
        <v>0</v>
      </c>
      <c r="U182" s="33"/>
      <c r="V182" s="33"/>
      <c r="W182" s="33"/>
      <c r="X182" s="33"/>
      <c r="Y182" s="33"/>
      <c r="Z182" s="33"/>
      <c r="AA182" s="33"/>
      <c r="AB182" s="33"/>
      <c r="AC182" s="33"/>
      <c r="AD182" s="33"/>
      <c r="AE182" s="33"/>
      <c r="AR182" s="214" t="s">
        <v>186</v>
      </c>
      <c r="AT182" s="214" t="s">
        <v>215</v>
      </c>
      <c r="AU182" s="214" t="s">
        <v>85</v>
      </c>
      <c r="AY182" s="16" t="s">
        <v>132</v>
      </c>
      <c r="BE182" s="215">
        <f>IF(N182="základní",J182,0)</f>
        <v>0</v>
      </c>
      <c r="BF182" s="215">
        <f>IF(N182="snížená",J182,0)</f>
        <v>0</v>
      </c>
      <c r="BG182" s="215">
        <f>IF(N182="zákl. přenesená",J182,0)</f>
        <v>0</v>
      </c>
      <c r="BH182" s="215">
        <f>IF(N182="sníž. přenesená",J182,0)</f>
        <v>0</v>
      </c>
      <c r="BI182" s="215">
        <f>IF(N182="nulová",J182,0)</f>
        <v>0</v>
      </c>
      <c r="BJ182" s="16" t="s">
        <v>83</v>
      </c>
      <c r="BK182" s="215">
        <f>ROUND(I182*H182,2)</f>
        <v>0</v>
      </c>
      <c r="BL182" s="16" t="s">
        <v>139</v>
      </c>
      <c r="BM182" s="214" t="s">
        <v>489</v>
      </c>
    </row>
    <row r="183" spans="2:51" s="13" customFormat="1" ht="11.25">
      <c r="B183" s="220"/>
      <c r="C183" s="221"/>
      <c r="D183" s="216" t="s">
        <v>143</v>
      </c>
      <c r="E183" s="221"/>
      <c r="F183" s="223" t="s">
        <v>490</v>
      </c>
      <c r="G183" s="221"/>
      <c r="H183" s="224">
        <v>255.6</v>
      </c>
      <c r="I183" s="225"/>
      <c r="J183" s="221"/>
      <c r="K183" s="221"/>
      <c r="L183" s="226"/>
      <c r="M183" s="227"/>
      <c r="N183" s="228"/>
      <c r="O183" s="228"/>
      <c r="P183" s="228"/>
      <c r="Q183" s="228"/>
      <c r="R183" s="228"/>
      <c r="S183" s="228"/>
      <c r="T183" s="229"/>
      <c r="AT183" s="230" t="s">
        <v>143</v>
      </c>
      <c r="AU183" s="230" t="s">
        <v>85</v>
      </c>
      <c r="AV183" s="13" t="s">
        <v>85</v>
      </c>
      <c r="AW183" s="13" t="s">
        <v>4</v>
      </c>
      <c r="AX183" s="13" t="s">
        <v>83</v>
      </c>
      <c r="AY183" s="230" t="s">
        <v>132</v>
      </c>
    </row>
    <row r="184" spans="1:65" s="2" customFormat="1" ht="16.5" customHeight="1">
      <c r="A184" s="33"/>
      <c r="B184" s="34"/>
      <c r="C184" s="203" t="s">
        <v>250</v>
      </c>
      <c r="D184" s="203" t="s">
        <v>134</v>
      </c>
      <c r="E184" s="204" t="s">
        <v>491</v>
      </c>
      <c r="F184" s="205" t="s">
        <v>492</v>
      </c>
      <c r="G184" s="206" t="s">
        <v>224</v>
      </c>
      <c r="H184" s="207">
        <v>186</v>
      </c>
      <c r="I184" s="208"/>
      <c r="J184" s="209">
        <f>ROUND(I184*H184,2)</f>
        <v>0</v>
      </c>
      <c r="K184" s="205" t="s">
        <v>138</v>
      </c>
      <c r="L184" s="38"/>
      <c r="M184" s="210" t="s">
        <v>1</v>
      </c>
      <c r="N184" s="211" t="s">
        <v>40</v>
      </c>
      <c r="O184" s="70"/>
      <c r="P184" s="212">
        <f>O184*H184</f>
        <v>0</v>
      </c>
      <c r="Q184" s="212">
        <v>0</v>
      </c>
      <c r="R184" s="212">
        <f>Q184*H184</f>
        <v>0</v>
      </c>
      <c r="S184" s="212">
        <v>0</v>
      </c>
      <c r="T184" s="213">
        <f>S184*H184</f>
        <v>0</v>
      </c>
      <c r="U184" s="33"/>
      <c r="V184" s="33"/>
      <c r="W184" s="33"/>
      <c r="X184" s="33"/>
      <c r="Y184" s="33"/>
      <c r="Z184" s="33"/>
      <c r="AA184" s="33"/>
      <c r="AB184" s="33"/>
      <c r="AC184" s="33"/>
      <c r="AD184" s="33"/>
      <c r="AE184" s="33"/>
      <c r="AR184" s="214" t="s">
        <v>139</v>
      </c>
      <c r="AT184" s="214" t="s">
        <v>134</v>
      </c>
      <c r="AU184" s="214" t="s">
        <v>85</v>
      </c>
      <c r="AY184" s="16" t="s">
        <v>132</v>
      </c>
      <c r="BE184" s="215">
        <f>IF(N184="základní",J184,0)</f>
        <v>0</v>
      </c>
      <c r="BF184" s="215">
        <f>IF(N184="snížená",J184,0)</f>
        <v>0</v>
      </c>
      <c r="BG184" s="215">
        <f>IF(N184="zákl. přenesená",J184,0)</f>
        <v>0</v>
      </c>
      <c r="BH184" s="215">
        <f>IF(N184="sníž. přenesená",J184,0)</f>
        <v>0</v>
      </c>
      <c r="BI184" s="215">
        <f>IF(N184="nulová",J184,0)</f>
        <v>0</v>
      </c>
      <c r="BJ184" s="16" t="s">
        <v>83</v>
      </c>
      <c r="BK184" s="215">
        <f>ROUND(I184*H184,2)</f>
        <v>0</v>
      </c>
      <c r="BL184" s="16" t="s">
        <v>139</v>
      </c>
      <c r="BM184" s="214" t="s">
        <v>493</v>
      </c>
    </row>
    <row r="185" spans="1:47" s="2" customFormat="1" ht="29.25">
      <c r="A185" s="33"/>
      <c r="B185" s="34"/>
      <c r="C185" s="35"/>
      <c r="D185" s="216" t="s">
        <v>141</v>
      </c>
      <c r="E185" s="35"/>
      <c r="F185" s="217" t="s">
        <v>494</v>
      </c>
      <c r="G185" s="35"/>
      <c r="H185" s="35"/>
      <c r="I185" s="115"/>
      <c r="J185" s="35"/>
      <c r="K185" s="35"/>
      <c r="L185" s="38"/>
      <c r="M185" s="218"/>
      <c r="N185" s="219"/>
      <c r="O185" s="70"/>
      <c r="P185" s="70"/>
      <c r="Q185" s="70"/>
      <c r="R185" s="70"/>
      <c r="S185" s="70"/>
      <c r="T185" s="71"/>
      <c r="U185" s="33"/>
      <c r="V185" s="33"/>
      <c r="W185" s="33"/>
      <c r="X185" s="33"/>
      <c r="Y185" s="33"/>
      <c r="Z185" s="33"/>
      <c r="AA185" s="33"/>
      <c r="AB185" s="33"/>
      <c r="AC185" s="33"/>
      <c r="AD185" s="33"/>
      <c r="AE185" s="33"/>
      <c r="AT185" s="16" t="s">
        <v>141</v>
      </c>
      <c r="AU185" s="16" t="s">
        <v>85</v>
      </c>
    </row>
    <row r="186" spans="2:51" s="13" customFormat="1" ht="11.25">
      <c r="B186" s="220"/>
      <c r="C186" s="221"/>
      <c r="D186" s="216" t="s">
        <v>143</v>
      </c>
      <c r="E186" s="222" t="s">
        <v>1</v>
      </c>
      <c r="F186" s="223" t="s">
        <v>495</v>
      </c>
      <c r="G186" s="221"/>
      <c r="H186" s="224">
        <v>186</v>
      </c>
      <c r="I186" s="225"/>
      <c r="J186" s="221"/>
      <c r="K186" s="221"/>
      <c r="L186" s="226"/>
      <c r="M186" s="227"/>
      <c r="N186" s="228"/>
      <c r="O186" s="228"/>
      <c r="P186" s="228"/>
      <c r="Q186" s="228"/>
      <c r="R186" s="228"/>
      <c r="S186" s="228"/>
      <c r="T186" s="229"/>
      <c r="AT186" s="230" t="s">
        <v>143</v>
      </c>
      <c r="AU186" s="230" t="s">
        <v>85</v>
      </c>
      <c r="AV186" s="13" t="s">
        <v>85</v>
      </c>
      <c r="AW186" s="13" t="s">
        <v>32</v>
      </c>
      <c r="AX186" s="13" t="s">
        <v>83</v>
      </c>
      <c r="AY186" s="230" t="s">
        <v>132</v>
      </c>
    </row>
    <row r="187" spans="1:65" s="2" customFormat="1" ht="16.5" customHeight="1">
      <c r="A187" s="33"/>
      <c r="B187" s="34"/>
      <c r="C187" s="203" t="s">
        <v>256</v>
      </c>
      <c r="D187" s="203" t="s">
        <v>134</v>
      </c>
      <c r="E187" s="204" t="s">
        <v>232</v>
      </c>
      <c r="F187" s="205" t="s">
        <v>233</v>
      </c>
      <c r="G187" s="206" t="s">
        <v>224</v>
      </c>
      <c r="H187" s="207">
        <v>186</v>
      </c>
      <c r="I187" s="208"/>
      <c r="J187" s="209">
        <f>ROUND(I187*H187,2)</f>
        <v>0</v>
      </c>
      <c r="K187" s="205" t="s">
        <v>138</v>
      </c>
      <c r="L187" s="38"/>
      <c r="M187" s="210" t="s">
        <v>1</v>
      </c>
      <c r="N187" s="211" t="s">
        <v>40</v>
      </c>
      <c r="O187" s="70"/>
      <c r="P187" s="212">
        <f>O187*H187</f>
        <v>0</v>
      </c>
      <c r="Q187" s="212">
        <v>0</v>
      </c>
      <c r="R187" s="212">
        <f>Q187*H187</f>
        <v>0</v>
      </c>
      <c r="S187" s="212">
        <v>0</v>
      </c>
      <c r="T187" s="213">
        <f>S187*H187</f>
        <v>0</v>
      </c>
      <c r="U187" s="33"/>
      <c r="V187" s="33"/>
      <c r="W187" s="33"/>
      <c r="X187" s="33"/>
      <c r="Y187" s="33"/>
      <c r="Z187" s="33"/>
      <c r="AA187" s="33"/>
      <c r="AB187" s="33"/>
      <c r="AC187" s="33"/>
      <c r="AD187" s="33"/>
      <c r="AE187" s="33"/>
      <c r="AR187" s="214" t="s">
        <v>139</v>
      </c>
      <c r="AT187" s="214" t="s">
        <v>134</v>
      </c>
      <c r="AU187" s="214" t="s">
        <v>85</v>
      </c>
      <c r="AY187" s="16" t="s">
        <v>132</v>
      </c>
      <c r="BE187" s="215">
        <f>IF(N187="základní",J187,0)</f>
        <v>0</v>
      </c>
      <c r="BF187" s="215">
        <f>IF(N187="snížená",J187,0)</f>
        <v>0</v>
      </c>
      <c r="BG187" s="215">
        <f>IF(N187="zákl. přenesená",J187,0)</f>
        <v>0</v>
      </c>
      <c r="BH187" s="215">
        <f>IF(N187="sníž. přenesená",J187,0)</f>
        <v>0</v>
      </c>
      <c r="BI187" s="215">
        <f>IF(N187="nulová",J187,0)</f>
        <v>0</v>
      </c>
      <c r="BJ187" s="16" t="s">
        <v>83</v>
      </c>
      <c r="BK187" s="215">
        <f>ROUND(I187*H187,2)</f>
        <v>0</v>
      </c>
      <c r="BL187" s="16" t="s">
        <v>139</v>
      </c>
      <c r="BM187" s="214" t="s">
        <v>496</v>
      </c>
    </row>
    <row r="188" spans="1:47" s="2" customFormat="1" ht="68.25">
      <c r="A188" s="33"/>
      <c r="B188" s="34"/>
      <c r="C188" s="35"/>
      <c r="D188" s="216" t="s">
        <v>141</v>
      </c>
      <c r="E188" s="35"/>
      <c r="F188" s="217" t="s">
        <v>235</v>
      </c>
      <c r="G188" s="35"/>
      <c r="H188" s="35"/>
      <c r="I188" s="115"/>
      <c r="J188" s="35"/>
      <c r="K188" s="35"/>
      <c r="L188" s="38"/>
      <c r="M188" s="218"/>
      <c r="N188" s="219"/>
      <c r="O188" s="70"/>
      <c r="P188" s="70"/>
      <c r="Q188" s="70"/>
      <c r="R188" s="70"/>
      <c r="S188" s="70"/>
      <c r="T188" s="71"/>
      <c r="U188" s="33"/>
      <c r="V188" s="33"/>
      <c r="W188" s="33"/>
      <c r="X188" s="33"/>
      <c r="Y188" s="33"/>
      <c r="Z188" s="33"/>
      <c r="AA188" s="33"/>
      <c r="AB188" s="33"/>
      <c r="AC188" s="33"/>
      <c r="AD188" s="33"/>
      <c r="AE188" s="33"/>
      <c r="AT188" s="16" t="s">
        <v>141</v>
      </c>
      <c r="AU188" s="16" t="s">
        <v>85</v>
      </c>
    </row>
    <row r="189" spans="1:65" s="2" customFormat="1" ht="16.5" customHeight="1">
      <c r="A189" s="33"/>
      <c r="B189" s="34"/>
      <c r="C189" s="242" t="s">
        <v>7</v>
      </c>
      <c r="D189" s="242" t="s">
        <v>215</v>
      </c>
      <c r="E189" s="243" t="s">
        <v>238</v>
      </c>
      <c r="F189" s="244" t="s">
        <v>239</v>
      </c>
      <c r="G189" s="245" t="s">
        <v>240</v>
      </c>
      <c r="H189" s="246">
        <v>2.79</v>
      </c>
      <c r="I189" s="247"/>
      <c r="J189" s="248">
        <f>ROUND(I189*H189,2)</f>
        <v>0</v>
      </c>
      <c r="K189" s="244" t="s">
        <v>138</v>
      </c>
      <c r="L189" s="249"/>
      <c r="M189" s="250" t="s">
        <v>1</v>
      </c>
      <c r="N189" s="251" t="s">
        <v>40</v>
      </c>
      <c r="O189" s="70"/>
      <c r="P189" s="212">
        <f>O189*H189</f>
        <v>0</v>
      </c>
      <c r="Q189" s="212">
        <v>0.001</v>
      </c>
      <c r="R189" s="212">
        <f>Q189*H189</f>
        <v>0.00279</v>
      </c>
      <c r="S189" s="212">
        <v>0</v>
      </c>
      <c r="T189" s="213">
        <f>S189*H189</f>
        <v>0</v>
      </c>
      <c r="U189" s="33"/>
      <c r="V189" s="33"/>
      <c r="W189" s="33"/>
      <c r="X189" s="33"/>
      <c r="Y189" s="33"/>
      <c r="Z189" s="33"/>
      <c r="AA189" s="33"/>
      <c r="AB189" s="33"/>
      <c r="AC189" s="33"/>
      <c r="AD189" s="33"/>
      <c r="AE189" s="33"/>
      <c r="AR189" s="214" t="s">
        <v>186</v>
      </c>
      <c r="AT189" s="214" t="s">
        <v>215</v>
      </c>
      <c r="AU189" s="214" t="s">
        <v>85</v>
      </c>
      <c r="AY189" s="16" t="s">
        <v>132</v>
      </c>
      <c r="BE189" s="215">
        <f>IF(N189="základní",J189,0)</f>
        <v>0</v>
      </c>
      <c r="BF189" s="215">
        <f>IF(N189="snížená",J189,0)</f>
        <v>0</v>
      </c>
      <c r="BG189" s="215">
        <f>IF(N189="zákl. přenesená",J189,0)</f>
        <v>0</v>
      </c>
      <c r="BH189" s="215">
        <f>IF(N189="sníž. přenesená",J189,0)</f>
        <v>0</v>
      </c>
      <c r="BI189" s="215">
        <f>IF(N189="nulová",J189,0)</f>
        <v>0</v>
      </c>
      <c r="BJ189" s="16" t="s">
        <v>83</v>
      </c>
      <c r="BK189" s="215">
        <f>ROUND(I189*H189,2)</f>
        <v>0</v>
      </c>
      <c r="BL189" s="16" t="s">
        <v>139</v>
      </c>
      <c r="BM189" s="214" t="s">
        <v>497</v>
      </c>
    </row>
    <row r="190" spans="2:51" s="13" customFormat="1" ht="11.25">
      <c r="B190" s="220"/>
      <c r="C190" s="221"/>
      <c r="D190" s="216" t="s">
        <v>143</v>
      </c>
      <c r="E190" s="221"/>
      <c r="F190" s="223" t="s">
        <v>498</v>
      </c>
      <c r="G190" s="221"/>
      <c r="H190" s="224">
        <v>2.79</v>
      </c>
      <c r="I190" s="225"/>
      <c r="J190" s="221"/>
      <c r="K190" s="221"/>
      <c r="L190" s="226"/>
      <c r="M190" s="227"/>
      <c r="N190" s="228"/>
      <c r="O190" s="228"/>
      <c r="P190" s="228"/>
      <c r="Q190" s="228"/>
      <c r="R190" s="228"/>
      <c r="S190" s="228"/>
      <c r="T190" s="229"/>
      <c r="AT190" s="230" t="s">
        <v>143</v>
      </c>
      <c r="AU190" s="230" t="s">
        <v>85</v>
      </c>
      <c r="AV190" s="13" t="s">
        <v>85</v>
      </c>
      <c r="AW190" s="13" t="s">
        <v>4</v>
      </c>
      <c r="AX190" s="13" t="s">
        <v>83</v>
      </c>
      <c r="AY190" s="230" t="s">
        <v>132</v>
      </c>
    </row>
    <row r="191" spans="2:63" s="12" customFormat="1" ht="22.9" customHeight="1">
      <c r="B191" s="187"/>
      <c r="C191" s="188"/>
      <c r="D191" s="189" t="s">
        <v>74</v>
      </c>
      <c r="E191" s="201" t="s">
        <v>148</v>
      </c>
      <c r="F191" s="201" t="s">
        <v>271</v>
      </c>
      <c r="G191" s="188"/>
      <c r="H191" s="188"/>
      <c r="I191" s="191"/>
      <c r="J191" s="202">
        <f>BK191</f>
        <v>0</v>
      </c>
      <c r="K191" s="188"/>
      <c r="L191" s="193"/>
      <c r="M191" s="194"/>
      <c r="N191" s="195"/>
      <c r="O191" s="195"/>
      <c r="P191" s="196">
        <f>SUM(P192:P200)</f>
        <v>0</v>
      </c>
      <c r="Q191" s="195"/>
      <c r="R191" s="196">
        <f>SUM(R192:R200)</f>
        <v>0.019488</v>
      </c>
      <c r="S191" s="195"/>
      <c r="T191" s="197">
        <f>SUM(T192:T200)</f>
        <v>0</v>
      </c>
      <c r="AR191" s="198" t="s">
        <v>83</v>
      </c>
      <c r="AT191" s="199" t="s">
        <v>74</v>
      </c>
      <c r="AU191" s="199" t="s">
        <v>83</v>
      </c>
      <c r="AY191" s="198" t="s">
        <v>132</v>
      </c>
      <c r="BK191" s="200">
        <f>SUM(BK192:BK200)</f>
        <v>0</v>
      </c>
    </row>
    <row r="192" spans="1:65" s="2" customFormat="1" ht="16.5" customHeight="1">
      <c r="A192" s="33"/>
      <c r="B192" s="34"/>
      <c r="C192" s="203" t="s">
        <v>263</v>
      </c>
      <c r="D192" s="203" t="s">
        <v>134</v>
      </c>
      <c r="E192" s="204" t="s">
        <v>499</v>
      </c>
      <c r="F192" s="205" t="s">
        <v>500</v>
      </c>
      <c r="G192" s="206" t="s">
        <v>159</v>
      </c>
      <c r="H192" s="207">
        <v>2</v>
      </c>
      <c r="I192" s="208"/>
      <c r="J192" s="209">
        <f>ROUND(I192*H192,2)</f>
        <v>0</v>
      </c>
      <c r="K192" s="205" t="s">
        <v>138</v>
      </c>
      <c r="L192" s="38"/>
      <c r="M192" s="210" t="s">
        <v>1</v>
      </c>
      <c r="N192" s="211" t="s">
        <v>40</v>
      </c>
      <c r="O192" s="70"/>
      <c r="P192" s="212">
        <f>O192*H192</f>
        <v>0</v>
      </c>
      <c r="Q192" s="212">
        <v>0</v>
      </c>
      <c r="R192" s="212">
        <f>Q192*H192</f>
        <v>0</v>
      </c>
      <c r="S192" s="212">
        <v>0</v>
      </c>
      <c r="T192" s="213">
        <f>S192*H192</f>
        <v>0</v>
      </c>
      <c r="U192" s="33"/>
      <c r="V192" s="33"/>
      <c r="W192" s="33"/>
      <c r="X192" s="33"/>
      <c r="Y192" s="33"/>
      <c r="Z192" s="33"/>
      <c r="AA192" s="33"/>
      <c r="AB192" s="33"/>
      <c r="AC192" s="33"/>
      <c r="AD192" s="33"/>
      <c r="AE192" s="33"/>
      <c r="AR192" s="214" t="s">
        <v>139</v>
      </c>
      <c r="AT192" s="214" t="s">
        <v>134</v>
      </c>
      <c r="AU192" s="214" t="s">
        <v>85</v>
      </c>
      <c r="AY192" s="16" t="s">
        <v>132</v>
      </c>
      <c r="BE192" s="215">
        <f>IF(N192="základní",J192,0)</f>
        <v>0</v>
      </c>
      <c r="BF192" s="215">
        <f>IF(N192="snížená",J192,0)</f>
        <v>0</v>
      </c>
      <c r="BG192" s="215">
        <f>IF(N192="zákl. přenesená",J192,0)</f>
        <v>0</v>
      </c>
      <c r="BH192" s="215">
        <f>IF(N192="sníž. přenesená",J192,0)</f>
        <v>0</v>
      </c>
      <c r="BI192" s="215">
        <f>IF(N192="nulová",J192,0)</f>
        <v>0</v>
      </c>
      <c r="BJ192" s="16" t="s">
        <v>83</v>
      </c>
      <c r="BK192" s="215">
        <f>ROUND(I192*H192,2)</f>
        <v>0</v>
      </c>
      <c r="BL192" s="16" t="s">
        <v>139</v>
      </c>
      <c r="BM192" s="214" t="s">
        <v>501</v>
      </c>
    </row>
    <row r="193" spans="1:47" s="2" customFormat="1" ht="146.25">
      <c r="A193" s="33"/>
      <c r="B193" s="34"/>
      <c r="C193" s="35"/>
      <c r="D193" s="216" t="s">
        <v>141</v>
      </c>
      <c r="E193" s="35"/>
      <c r="F193" s="217" t="s">
        <v>276</v>
      </c>
      <c r="G193" s="35"/>
      <c r="H193" s="35"/>
      <c r="I193" s="115"/>
      <c r="J193" s="35"/>
      <c r="K193" s="35"/>
      <c r="L193" s="38"/>
      <c r="M193" s="218"/>
      <c r="N193" s="219"/>
      <c r="O193" s="70"/>
      <c r="P193" s="70"/>
      <c r="Q193" s="70"/>
      <c r="R193" s="70"/>
      <c r="S193" s="70"/>
      <c r="T193" s="71"/>
      <c r="U193" s="33"/>
      <c r="V193" s="33"/>
      <c r="W193" s="33"/>
      <c r="X193" s="33"/>
      <c r="Y193" s="33"/>
      <c r="Z193" s="33"/>
      <c r="AA193" s="33"/>
      <c r="AB193" s="33"/>
      <c r="AC193" s="33"/>
      <c r="AD193" s="33"/>
      <c r="AE193" s="33"/>
      <c r="AT193" s="16" t="s">
        <v>141</v>
      </c>
      <c r="AU193" s="16" t="s">
        <v>85</v>
      </c>
    </row>
    <row r="194" spans="2:51" s="13" customFormat="1" ht="11.25">
      <c r="B194" s="220"/>
      <c r="C194" s="221"/>
      <c r="D194" s="216" t="s">
        <v>143</v>
      </c>
      <c r="E194" s="222" t="s">
        <v>1</v>
      </c>
      <c r="F194" s="223" t="s">
        <v>502</v>
      </c>
      <c r="G194" s="221"/>
      <c r="H194" s="224">
        <v>2</v>
      </c>
      <c r="I194" s="225"/>
      <c r="J194" s="221"/>
      <c r="K194" s="221"/>
      <c r="L194" s="226"/>
      <c r="M194" s="227"/>
      <c r="N194" s="228"/>
      <c r="O194" s="228"/>
      <c r="P194" s="228"/>
      <c r="Q194" s="228"/>
      <c r="R194" s="228"/>
      <c r="S194" s="228"/>
      <c r="T194" s="229"/>
      <c r="AT194" s="230" t="s">
        <v>143</v>
      </c>
      <c r="AU194" s="230" t="s">
        <v>85</v>
      </c>
      <c r="AV194" s="13" t="s">
        <v>85</v>
      </c>
      <c r="AW194" s="13" t="s">
        <v>32</v>
      </c>
      <c r="AX194" s="13" t="s">
        <v>83</v>
      </c>
      <c r="AY194" s="230" t="s">
        <v>132</v>
      </c>
    </row>
    <row r="195" spans="1:65" s="2" customFormat="1" ht="16.5" customHeight="1">
      <c r="A195" s="33"/>
      <c r="B195" s="34"/>
      <c r="C195" s="203" t="s">
        <v>267</v>
      </c>
      <c r="D195" s="203" t="s">
        <v>134</v>
      </c>
      <c r="E195" s="204" t="s">
        <v>284</v>
      </c>
      <c r="F195" s="205" t="s">
        <v>285</v>
      </c>
      <c r="G195" s="206" t="s">
        <v>224</v>
      </c>
      <c r="H195" s="207">
        <v>2.4</v>
      </c>
      <c r="I195" s="208"/>
      <c r="J195" s="209">
        <f>ROUND(I195*H195,2)</f>
        <v>0</v>
      </c>
      <c r="K195" s="205" t="s">
        <v>1</v>
      </c>
      <c r="L195" s="38"/>
      <c r="M195" s="210" t="s">
        <v>1</v>
      </c>
      <c r="N195" s="211" t="s">
        <v>40</v>
      </c>
      <c r="O195" s="70"/>
      <c r="P195" s="212">
        <f>O195*H195</f>
        <v>0</v>
      </c>
      <c r="Q195" s="212">
        <v>0.00726</v>
      </c>
      <c r="R195" s="212">
        <f>Q195*H195</f>
        <v>0.017424</v>
      </c>
      <c r="S195" s="212">
        <v>0</v>
      </c>
      <c r="T195" s="213">
        <f>S195*H195</f>
        <v>0</v>
      </c>
      <c r="U195" s="33"/>
      <c r="V195" s="33"/>
      <c r="W195" s="33"/>
      <c r="X195" s="33"/>
      <c r="Y195" s="33"/>
      <c r="Z195" s="33"/>
      <c r="AA195" s="33"/>
      <c r="AB195" s="33"/>
      <c r="AC195" s="33"/>
      <c r="AD195" s="33"/>
      <c r="AE195" s="33"/>
      <c r="AR195" s="214" t="s">
        <v>139</v>
      </c>
      <c r="AT195" s="214" t="s">
        <v>134</v>
      </c>
      <c r="AU195" s="214" t="s">
        <v>85</v>
      </c>
      <c r="AY195" s="16" t="s">
        <v>132</v>
      </c>
      <c r="BE195" s="215">
        <f>IF(N195="základní",J195,0)</f>
        <v>0</v>
      </c>
      <c r="BF195" s="215">
        <f>IF(N195="snížená",J195,0)</f>
        <v>0</v>
      </c>
      <c r="BG195" s="215">
        <f>IF(N195="zákl. přenesená",J195,0)</f>
        <v>0</v>
      </c>
      <c r="BH195" s="215">
        <f>IF(N195="sníž. přenesená",J195,0)</f>
        <v>0</v>
      </c>
      <c r="BI195" s="215">
        <f>IF(N195="nulová",J195,0)</f>
        <v>0</v>
      </c>
      <c r="BJ195" s="16" t="s">
        <v>83</v>
      </c>
      <c r="BK195" s="215">
        <f>ROUND(I195*H195,2)</f>
        <v>0</v>
      </c>
      <c r="BL195" s="16" t="s">
        <v>139</v>
      </c>
      <c r="BM195" s="214" t="s">
        <v>503</v>
      </c>
    </row>
    <row r="196" spans="1:47" s="2" customFormat="1" ht="107.25">
      <c r="A196" s="33"/>
      <c r="B196" s="34"/>
      <c r="C196" s="35"/>
      <c r="D196" s="216" t="s">
        <v>141</v>
      </c>
      <c r="E196" s="35"/>
      <c r="F196" s="217" t="s">
        <v>287</v>
      </c>
      <c r="G196" s="35"/>
      <c r="H196" s="35"/>
      <c r="I196" s="115"/>
      <c r="J196" s="35"/>
      <c r="K196" s="35"/>
      <c r="L196" s="38"/>
      <c r="M196" s="218"/>
      <c r="N196" s="219"/>
      <c r="O196" s="70"/>
      <c r="P196" s="70"/>
      <c r="Q196" s="70"/>
      <c r="R196" s="70"/>
      <c r="S196" s="70"/>
      <c r="T196" s="71"/>
      <c r="U196" s="33"/>
      <c r="V196" s="33"/>
      <c r="W196" s="33"/>
      <c r="X196" s="33"/>
      <c r="Y196" s="33"/>
      <c r="Z196" s="33"/>
      <c r="AA196" s="33"/>
      <c r="AB196" s="33"/>
      <c r="AC196" s="33"/>
      <c r="AD196" s="33"/>
      <c r="AE196" s="33"/>
      <c r="AT196" s="16" t="s">
        <v>141</v>
      </c>
      <c r="AU196" s="16" t="s">
        <v>85</v>
      </c>
    </row>
    <row r="197" spans="2:51" s="13" customFormat="1" ht="11.25">
      <c r="B197" s="220"/>
      <c r="C197" s="221"/>
      <c r="D197" s="216" t="s">
        <v>143</v>
      </c>
      <c r="E197" s="222" t="s">
        <v>1</v>
      </c>
      <c r="F197" s="223" t="s">
        <v>504</v>
      </c>
      <c r="G197" s="221"/>
      <c r="H197" s="224">
        <v>2.4</v>
      </c>
      <c r="I197" s="225"/>
      <c r="J197" s="221"/>
      <c r="K197" s="221"/>
      <c r="L197" s="226"/>
      <c r="M197" s="227"/>
      <c r="N197" s="228"/>
      <c r="O197" s="228"/>
      <c r="P197" s="228"/>
      <c r="Q197" s="228"/>
      <c r="R197" s="228"/>
      <c r="S197" s="228"/>
      <c r="T197" s="229"/>
      <c r="AT197" s="230" t="s">
        <v>143</v>
      </c>
      <c r="AU197" s="230" t="s">
        <v>85</v>
      </c>
      <c r="AV197" s="13" t="s">
        <v>85</v>
      </c>
      <c r="AW197" s="13" t="s">
        <v>32</v>
      </c>
      <c r="AX197" s="13" t="s">
        <v>83</v>
      </c>
      <c r="AY197" s="230" t="s">
        <v>132</v>
      </c>
    </row>
    <row r="198" spans="1:65" s="2" customFormat="1" ht="16.5" customHeight="1">
      <c r="A198" s="33"/>
      <c r="B198" s="34"/>
      <c r="C198" s="203" t="s">
        <v>272</v>
      </c>
      <c r="D198" s="203" t="s">
        <v>134</v>
      </c>
      <c r="E198" s="204" t="s">
        <v>299</v>
      </c>
      <c r="F198" s="205" t="s">
        <v>300</v>
      </c>
      <c r="G198" s="206" t="s">
        <v>224</v>
      </c>
      <c r="H198" s="207">
        <v>2.4</v>
      </c>
      <c r="I198" s="208"/>
      <c r="J198" s="209">
        <f>ROUND(I198*H198,2)</f>
        <v>0</v>
      </c>
      <c r="K198" s="205" t="s">
        <v>1</v>
      </c>
      <c r="L198" s="38"/>
      <c r="M198" s="210" t="s">
        <v>1</v>
      </c>
      <c r="N198" s="211" t="s">
        <v>40</v>
      </c>
      <c r="O198" s="70"/>
      <c r="P198" s="212">
        <f>O198*H198</f>
        <v>0</v>
      </c>
      <c r="Q198" s="212">
        <v>0.00086</v>
      </c>
      <c r="R198" s="212">
        <f>Q198*H198</f>
        <v>0.002064</v>
      </c>
      <c r="S198" s="212">
        <v>0</v>
      </c>
      <c r="T198" s="213">
        <f>S198*H198</f>
        <v>0</v>
      </c>
      <c r="U198" s="33"/>
      <c r="V198" s="33"/>
      <c r="W198" s="33"/>
      <c r="X198" s="33"/>
      <c r="Y198" s="33"/>
      <c r="Z198" s="33"/>
      <c r="AA198" s="33"/>
      <c r="AB198" s="33"/>
      <c r="AC198" s="33"/>
      <c r="AD198" s="33"/>
      <c r="AE198" s="33"/>
      <c r="AR198" s="214" t="s">
        <v>139</v>
      </c>
      <c r="AT198" s="214" t="s">
        <v>134</v>
      </c>
      <c r="AU198" s="214" t="s">
        <v>85</v>
      </c>
      <c r="AY198" s="16" t="s">
        <v>132</v>
      </c>
      <c r="BE198" s="215">
        <f>IF(N198="základní",J198,0)</f>
        <v>0</v>
      </c>
      <c r="BF198" s="215">
        <f>IF(N198="snížená",J198,0)</f>
        <v>0</v>
      </c>
      <c r="BG198" s="215">
        <f>IF(N198="zákl. přenesená",J198,0)</f>
        <v>0</v>
      </c>
      <c r="BH198" s="215">
        <f>IF(N198="sníž. přenesená",J198,0)</f>
        <v>0</v>
      </c>
      <c r="BI198" s="215">
        <f>IF(N198="nulová",J198,0)</f>
        <v>0</v>
      </c>
      <c r="BJ198" s="16" t="s">
        <v>83</v>
      </c>
      <c r="BK198" s="215">
        <f>ROUND(I198*H198,2)</f>
        <v>0</v>
      </c>
      <c r="BL198" s="16" t="s">
        <v>139</v>
      </c>
      <c r="BM198" s="214" t="s">
        <v>505</v>
      </c>
    </row>
    <row r="199" spans="1:47" s="2" customFormat="1" ht="107.25">
      <c r="A199" s="33"/>
      <c r="B199" s="34"/>
      <c r="C199" s="35"/>
      <c r="D199" s="216" t="s">
        <v>141</v>
      </c>
      <c r="E199" s="35"/>
      <c r="F199" s="217" t="s">
        <v>287</v>
      </c>
      <c r="G199" s="35"/>
      <c r="H199" s="35"/>
      <c r="I199" s="115"/>
      <c r="J199" s="35"/>
      <c r="K199" s="35"/>
      <c r="L199" s="38"/>
      <c r="M199" s="218"/>
      <c r="N199" s="219"/>
      <c r="O199" s="70"/>
      <c r="P199" s="70"/>
      <c r="Q199" s="70"/>
      <c r="R199" s="70"/>
      <c r="S199" s="70"/>
      <c r="T199" s="71"/>
      <c r="U199" s="33"/>
      <c r="V199" s="33"/>
      <c r="W199" s="33"/>
      <c r="X199" s="33"/>
      <c r="Y199" s="33"/>
      <c r="Z199" s="33"/>
      <c r="AA199" s="33"/>
      <c r="AB199" s="33"/>
      <c r="AC199" s="33"/>
      <c r="AD199" s="33"/>
      <c r="AE199" s="33"/>
      <c r="AT199" s="16" t="s">
        <v>141</v>
      </c>
      <c r="AU199" s="16" t="s">
        <v>85</v>
      </c>
    </row>
    <row r="200" spans="2:51" s="13" customFormat="1" ht="11.25">
      <c r="B200" s="220"/>
      <c r="C200" s="221"/>
      <c r="D200" s="216" t="s">
        <v>143</v>
      </c>
      <c r="E200" s="222" t="s">
        <v>1</v>
      </c>
      <c r="F200" s="223" t="s">
        <v>504</v>
      </c>
      <c r="G200" s="221"/>
      <c r="H200" s="224">
        <v>2.4</v>
      </c>
      <c r="I200" s="225"/>
      <c r="J200" s="221"/>
      <c r="K200" s="221"/>
      <c r="L200" s="226"/>
      <c r="M200" s="227"/>
      <c r="N200" s="228"/>
      <c r="O200" s="228"/>
      <c r="P200" s="228"/>
      <c r="Q200" s="228"/>
      <c r="R200" s="228"/>
      <c r="S200" s="228"/>
      <c r="T200" s="229"/>
      <c r="AT200" s="230" t="s">
        <v>143</v>
      </c>
      <c r="AU200" s="230" t="s">
        <v>85</v>
      </c>
      <c r="AV200" s="13" t="s">
        <v>85</v>
      </c>
      <c r="AW200" s="13" t="s">
        <v>32</v>
      </c>
      <c r="AX200" s="13" t="s">
        <v>83</v>
      </c>
      <c r="AY200" s="230" t="s">
        <v>132</v>
      </c>
    </row>
    <row r="201" spans="2:63" s="12" customFormat="1" ht="22.9" customHeight="1">
      <c r="B201" s="187"/>
      <c r="C201" s="188"/>
      <c r="D201" s="189" t="s">
        <v>74</v>
      </c>
      <c r="E201" s="201" t="s">
        <v>139</v>
      </c>
      <c r="F201" s="201" t="s">
        <v>306</v>
      </c>
      <c r="G201" s="188"/>
      <c r="H201" s="188"/>
      <c r="I201" s="191"/>
      <c r="J201" s="202">
        <f>BK201</f>
        <v>0</v>
      </c>
      <c r="K201" s="188"/>
      <c r="L201" s="193"/>
      <c r="M201" s="194"/>
      <c r="N201" s="195"/>
      <c r="O201" s="195"/>
      <c r="P201" s="196">
        <f>SUM(P202:P213)</f>
        <v>0</v>
      </c>
      <c r="Q201" s="195"/>
      <c r="R201" s="196">
        <f>SUM(R202:R213)</f>
        <v>17.38893</v>
      </c>
      <c r="S201" s="195"/>
      <c r="T201" s="197">
        <f>SUM(T202:T213)</f>
        <v>0</v>
      </c>
      <c r="AR201" s="198" t="s">
        <v>83</v>
      </c>
      <c r="AT201" s="199" t="s">
        <v>74</v>
      </c>
      <c r="AU201" s="199" t="s">
        <v>83</v>
      </c>
      <c r="AY201" s="198" t="s">
        <v>132</v>
      </c>
      <c r="BK201" s="200">
        <f>SUM(BK202:BK213)</f>
        <v>0</v>
      </c>
    </row>
    <row r="202" spans="1:65" s="2" customFormat="1" ht="16.5" customHeight="1">
      <c r="A202" s="33"/>
      <c r="B202" s="34"/>
      <c r="C202" s="203" t="s">
        <v>283</v>
      </c>
      <c r="D202" s="203" t="s">
        <v>134</v>
      </c>
      <c r="E202" s="204" t="s">
        <v>506</v>
      </c>
      <c r="F202" s="205" t="s">
        <v>507</v>
      </c>
      <c r="G202" s="206" t="s">
        <v>224</v>
      </c>
      <c r="H202" s="207">
        <v>13</v>
      </c>
      <c r="I202" s="208"/>
      <c r="J202" s="209">
        <f>ROUND(I202*H202,2)</f>
        <v>0</v>
      </c>
      <c r="K202" s="205" t="s">
        <v>138</v>
      </c>
      <c r="L202" s="38"/>
      <c r="M202" s="210" t="s">
        <v>1</v>
      </c>
      <c r="N202" s="211" t="s">
        <v>40</v>
      </c>
      <c r="O202" s="70"/>
      <c r="P202" s="212">
        <f>O202*H202</f>
        <v>0</v>
      </c>
      <c r="Q202" s="212">
        <v>0.21252</v>
      </c>
      <c r="R202" s="212">
        <f>Q202*H202</f>
        <v>2.7627599999999997</v>
      </c>
      <c r="S202" s="212">
        <v>0</v>
      </c>
      <c r="T202" s="213">
        <f>S202*H202</f>
        <v>0</v>
      </c>
      <c r="U202" s="33"/>
      <c r="V202" s="33"/>
      <c r="W202" s="33"/>
      <c r="X202" s="33"/>
      <c r="Y202" s="33"/>
      <c r="Z202" s="33"/>
      <c r="AA202" s="33"/>
      <c r="AB202" s="33"/>
      <c r="AC202" s="33"/>
      <c r="AD202" s="33"/>
      <c r="AE202" s="33"/>
      <c r="AR202" s="214" t="s">
        <v>139</v>
      </c>
      <c r="AT202" s="214" t="s">
        <v>134</v>
      </c>
      <c r="AU202" s="214" t="s">
        <v>85</v>
      </c>
      <c r="AY202" s="16" t="s">
        <v>132</v>
      </c>
      <c r="BE202" s="215">
        <f>IF(N202="základní",J202,0)</f>
        <v>0</v>
      </c>
      <c r="BF202" s="215">
        <f>IF(N202="snížená",J202,0)</f>
        <v>0</v>
      </c>
      <c r="BG202" s="215">
        <f>IF(N202="zákl. přenesená",J202,0)</f>
        <v>0</v>
      </c>
      <c r="BH202" s="215">
        <f>IF(N202="sníž. přenesená",J202,0)</f>
        <v>0</v>
      </c>
      <c r="BI202" s="215">
        <f>IF(N202="nulová",J202,0)</f>
        <v>0</v>
      </c>
      <c r="BJ202" s="16" t="s">
        <v>83</v>
      </c>
      <c r="BK202" s="215">
        <f>ROUND(I202*H202,2)</f>
        <v>0</v>
      </c>
      <c r="BL202" s="16" t="s">
        <v>139</v>
      </c>
      <c r="BM202" s="214" t="s">
        <v>508</v>
      </c>
    </row>
    <row r="203" spans="1:47" s="2" customFormat="1" ht="29.25">
      <c r="A203" s="33"/>
      <c r="B203" s="34"/>
      <c r="C203" s="35"/>
      <c r="D203" s="216" t="s">
        <v>141</v>
      </c>
      <c r="E203" s="35"/>
      <c r="F203" s="217" t="s">
        <v>509</v>
      </c>
      <c r="G203" s="35"/>
      <c r="H203" s="35"/>
      <c r="I203" s="115"/>
      <c r="J203" s="35"/>
      <c r="K203" s="35"/>
      <c r="L203" s="38"/>
      <c r="M203" s="218"/>
      <c r="N203" s="219"/>
      <c r="O203" s="70"/>
      <c r="P203" s="70"/>
      <c r="Q203" s="70"/>
      <c r="R203" s="70"/>
      <c r="S203" s="70"/>
      <c r="T203" s="71"/>
      <c r="U203" s="33"/>
      <c r="V203" s="33"/>
      <c r="W203" s="33"/>
      <c r="X203" s="33"/>
      <c r="Y203" s="33"/>
      <c r="Z203" s="33"/>
      <c r="AA203" s="33"/>
      <c r="AB203" s="33"/>
      <c r="AC203" s="33"/>
      <c r="AD203" s="33"/>
      <c r="AE203" s="33"/>
      <c r="AT203" s="16" t="s">
        <v>141</v>
      </c>
      <c r="AU203" s="16" t="s">
        <v>85</v>
      </c>
    </row>
    <row r="204" spans="2:51" s="13" customFormat="1" ht="11.25">
      <c r="B204" s="220"/>
      <c r="C204" s="221"/>
      <c r="D204" s="216" t="s">
        <v>143</v>
      </c>
      <c r="E204" s="222" t="s">
        <v>412</v>
      </c>
      <c r="F204" s="223" t="s">
        <v>510</v>
      </c>
      <c r="G204" s="221"/>
      <c r="H204" s="224">
        <v>13</v>
      </c>
      <c r="I204" s="225"/>
      <c r="J204" s="221"/>
      <c r="K204" s="221"/>
      <c r="L204" s="226"/>
      <c r="M204" s="227"/>
      <c r="N204" s="228"/>
      <c r="O204" s="228"/>
      <c r="P204" s="228"/>
      <c r="Q204" s="228"/>
      <c r="R204" s="228"/>
      <c r="S204" s="228"/>
      <c r="T204" s="229"/>
      <c r="AT204" s="230" t="s">
        <v>143</v>
      </c>
      <c r="AU204" s="230" t="s">
        <v>85</v>
      </c>
      <c r="AV204" s="13" t="s">
        <v>85</v>
      </c>
      <c r="AW204" s="13" t="s">
        <v>32</v>
      </c>
      <c r="AX204" s="13" t="s">
        <v>83</v>
      </c>
      <c r="AY204" s="230" t="s">
        <v>132</v>
      </c>
    </row>
    <row r="205" spans="1:65" s="2" customFormat="1" ht="16.5" customHeight="1">
      <c r="A205" s="33"/>
      <c r="B205" s="34"/>
      <c r="C205" s="203" t="s">
        <v>293</v>
      </c>
      <c r="D205" s="203" t="s">
        <v>134</v>
      </c>
      <c r="E205" s="204" t="s">
        <v>511</v>
      </c>
      <c r="F205" s="205" t="s">
        <v>512</v>
      </c>
      <c r="G205" s="206" t="s">
        <v>224</v>
      </c>
      <c r="H205" s="207">
        <v>13</v>
      </c>
      <c r="I205" s="208"/>
      <c r="J205" s="209">
        <f>ROUND(I205*H205,2)</f>
        <v>0</v>
      </c>
      <c r="K205" s="205" t="s">
        <v>138</v>
      </c>
      <c r="L205" s="38"/>
      <c r="M205" s="210" t="s">
        <v>1</v>
      </c>
      <c r="N205" s="211" t="s">
        <v>40</v>
      </c>
      <c r="O205" s="70"/>
      <c r="P205" s="212">
        <f>O205*H205</f>
        <v>0</v>
      </c>
      <c r="Q205" s="212">
        <v>0.1873</v>
      </c>
      <c r="R205" s="212">
        <f>Q205*H205</f>
        <v>2.4349</v>
      </c>
      <c r="S205" s="212">
        <v>0</v>
      </c>
      <c r="T205" s="213">
        <f>S205*H205</f>
        <v>0</v>
      </c>
      <c r="U205" s="33"/>
      <c r="V205" s="33"/>
      <c r="W205" s="33"/>
      <c r="X205" s="33"/>
      <c r="Y205" s="33"/>
      <c r="Z205" s="33"/>
      <c r="AA205" s="33"/>
      <c r="AB205" s="33"/>
      <c r="AC205" s="33"/>
      <c r="AD205" s="33"/>
      <c r="AE205" s="33"/>
      <c r="AR205" s="214" t="s">
        <v>139</v>
      </c>
      <c r="AT205" s="214" t="s">
        <v>134</v>
      </c>
      <c r="AU205" s="214" t="s">
        <v>85</v>
      </c>
      <c r="AY205" s="16" t="s">
        <v>132</v>
      </c>
      <c r="BE205" s="215">
        <f>IF(N205="základní",J205,0)</f>
        <v>0</v>
      </c>
      <c r="BF205" s="215">
        <f>IF(N205="snížená",J205,0)</f>
        <v>0</v>
      </c>
      <c r="BG205" s="215">
        <f>IF(N205="zákl. přenesená",J205,0)</f>
        <v>0</v>
      </c>
      <c r="BH205" s="215">
        <f>IF(N205="sníž. přenesená",J205,0)</f>
        <v>0</v>
      </c>
      <c r="BI205" s="215">
        <f>IF(N205="nulová",J205,0)</f>
        <v>0</v>
      </c>
      <c r="BJ205" s="16" t="s">
        <v>83</v>
      </c>
      <c r="BK205" s="215">
        <f>ROUND(I205*H205,2)</f>
        <v>0</v>
      </c>
      <c r="BL205" s="16" t="s">
        <v>139</v>
      </c>
      <c r="BM205" s="214" t="s">
        <v>513</v>
      </c>
    </row>
    <row r="206" spans="1:47" s="2" customFormat="1" ht="29.25">
      <c r="A206" s="33"/>
      <c r="B206" s="34"/>
      <c r="C206" s="35"/>
      <c r="D206" s="216" t="s">
        <v>141</v>
      </c>
      <c r="E206" s="35"/>
      <c r="F206" s="217" t="s">
        <v>514</v>
      </c>
      <c r="G206" s="35"/>
      <c r="H206" s="35"/>
      <c r="I206" s="115"/>
      <c r="J206" s="35"/>
      <c r="K206" s="35"/>
      <c r="L206" s="38"/>
      <c r="M206" s="218"/>
      <c r="N206" s="219"/>
      <c r="O206" s="70"/>
      <c r="P206" s="70"/>
      <c r="Q206" s="70"/>
      <c r="R206" s="70"/>
      <c r="S206" s="70"/>
      <c r="T206" s="71"/>
      <c r="U206" s="33"/>
      <c r="V206" s="33"/>
      <c r="W206" s="33"/>
      <c r="X206" s="33"/>
      <c r="Y206" s="33"/>
      <c r="Z206" s="33"/>
      <c r="AA206" s="33"/>
      <c r="AB206" s="33"/>
      <c r="AC206" s="33"/>
      <c r="AD206" s="33"/>
      <c r="AE206" s="33"/>
      <c r="AT206" s="16" t="s">
        <v>141</v>
      </c>
      <c r="AU206" s="16" t="s">
        <v>85</v>
      </c>
    </row>
    <row r="207" spans="2:51" s="13" customFormat="1" ht="11.25">
      <c r="B207" s="220"/>
      <c r="C207" s="221"/>
      <c r="D207" s="216" t="s">
        <v>143</v>
      </c>
      <c r="E207" s="222" t="s">
        <v>1</v>
      </c>
      <c r="F207" s="223" t="s">
        <v>412</v>
      </c>
      <c r="G207" s="221"/>
      <c r="H207" s="224">
        <v>13</v>
      </c>
      <c r="I207" s="225"/>
      <c r="J207" s="221"/>
      <c r="K207" s="221"/>
      <c r="L207" s="226"/>
      <c r="M207" s="227"/>
      <c r="N207" s="228"/>
      <c r="O207" s="228"/>
      <c r="P207" s="228"/>
      <c r="Q207" s="228"/>
      <c r="R207" s="228"/>
      <c r="S207" s="228"/>
      <c r="T207" s="229"/>
      <c r="AT207" s="230" t="s">
        <v>143</v>
      </c>
      <c r="AU207" s="230" t="s">
        <v>85</v>
      </c>
      <c r="AV207" s="13" t="s">
        <v>85</v>
      </c>
      <c r="AW207" s="13" t="s">
        <v>32</v>
      </c>
      <c r="AX207" s="13" t="s">
        <v>83</v>
      </c>
      <c r="AY207" s="230" t="s">
        <v>132</v>
      </c>
    </row>
    <row r="208" spans="1:65" s="2" customFormat="1" ht="16.5" customHeight="1">
      <c r="A208" s="33"/>
      <c r="B208" s="34"/>
      <c r="C208" s="203" t="s">
        <v>298</v>
      </c>
      <c r="D208" s="203" t="s">
        <v>134</v>
      </c>
      <c r="E208" s="204" t="s">
        <v>515</v>
      </c>
      <c r="F208" s="205" t="s">
        <v>516</v>
      </c>
      <c r="G208" s="206" t="s">
        <v>159</v>
      </c>
      <c r="H208" s="207">
        <v>49</v>
      </c>
      <c r="I208" s="208"/>
      <c r="J208" s="209">
        <f>ROUND(I208*H208,2)</f>
        <v>0</v>
      </c>
      <c r="K208" s="205" t="s">
        <v>138</v>
      </c>
      <c r="L208" s="38"/>
      <c r="M208" s="210" t="s">
        <v>1</v>
      </c>
      <c r="N208" s="211" t="s">
        <v>40</v>
      </c>
      <c r="O208" s="70"/>
      <c r="P208" s="212">
        <f>O208*H208</f>
        <v>0</v>
      </c>
      <c r="Q208" s="212">
        <v>0</v>
      </c>
      <c r="R208" s="212">
        <f>Q208*H208</f>
        <v>0</v>
      </c>
      <c r="S208" s="212">
        <v>0</v>
      </c>
      <c r="T208" s="213">
        <f>S208*H208</f>
        <v>0</v>
      </c>
      <c r="U208" s="33"/>
      <c r="V208" s="33"/>
      <c r="W208" s="33"/>
      <c r="X208" s="33"/>
      <c r="Y208" s="33"/>
      <c r="Z208" s="33"/>
      <c r="AA208" s="33"/>
      <c r="AB208" s="33"/>
      <c r="AC208" s="33"/>
      <c r="AD208" s="33"/>
      <c r="AE208" s="33"/>
      <c r="AR208" s="214" t="s">
        <v>139</v>
      </c>
      <c r="AT208" s="214" t="s">
        <v>134</v>
      </c>
      <c r="AU208" s="214" t="s">
        <v>85</v>
      </c>
      <c r="AY208" s="16" t="s">
        <v>132</v>
      </c>
      <c r="BE208" s="215">
        <f>IF(N208="základní",J208,0)</f>
        <v>0</v>
      </c>
      <c r="BF208" s="215">
        <f>IF(N208="snížená",J208,0)</f>
        <v>0</v>
      </c>
      <c r="BG208" s="215">
        <f>IF(N208="zákl. přenesená",J208,0)</f>
        <v>0</v>
      </c>
      <c r="BH208" s="215">
        <f>IF(N208="sníž. přenesená",J208,0)</f>
        <v>0</v>
      </c>
      <c r="BI208" s="215">
        <f>IF(N208="nulová",J208,0)</f>
        <v>0</v>
      </c>
      <c r="BJ208" s="16" t="s">
        <v>83</v>
      </c>
      <c r="BK208" s="215">
        <f>ROUND(I208*H208,2)</f>
        <v>0</v>
      </c>
      <c r="BL208" s="16" t="s">
        <v>139</v>
      </c>
      <c r="BM208" s="214" t="s">
        <v>517</v>
      </c>
    </row>
    <row r="209" spans="1:47" s="2" customFormat="1" ht="29.25">
      <c r="A209" s="33"/>
      <c r="B209" s="34"/>
      <c r="C209" s="35"/>
      <c r="D209" s="216" t="s">
        <v>141</v>
      </c>
      <c r="E209" s="35"/>
      <c r="F209" s="217" t="s">
        <v>518</v>
      </c>
      <c r="G209" s="35"/>
      <c r="H209" s="35"/>
      <c r="I209" s="115"/>
      <c r="J209" s="35"/>
      <c r="K209" s="35"/>
      <c r="L209" s="38"/>
      <c r="M209" s="218"/>
      <c r="N209" s="219"/>
      <c r="O209" s="70"/>
      <c r="P209" s="70"/>
      <c r="Q209" s="70"/>
      <c r="R209" s="70"/>
      <c r="S209" s="70"/>
      <c r="T209" s="71"/>
      <c r="U209" s="33"/>
      <c r="V209" s="33"/>
      <c r="W209" s="33"/>
      <c r="X209" s="33"/>
      <c r="Y209" s="33"/>
      <c r="Z209" s="33"/>
      <c r="AA209" s="33"/>
      <c r="AB209" s="33"/>
      <c r="AC209" s="33"/>
      <c r="AD209" s="33"/>
      <c r="AE209" s="33"/>
      <c r="AT209" s="16" t="s">
        <v>141</v>
      </c>
      <c r="AU209" s="16" t="s">
        <v>85</v>
      </c>
    </row>
    <row r="210" spans="2:51" s="13" customFormat="1" ht="11.25">
      <c r="B210" s="220"/>
      <c r="C210" s="221"/>
      <c r="D210" s="216" t="s">
        <v>143</v>
      </c>
      <c r="E210" s="222" t="s">
        <v>1</v>
      </c>
      <c r="F210" s="223" t="s">
        <v>519</v>
      </c>
      <c r="G210" s="221"/>
      <c r="H210" s="224">
        <v>49</v>
      </c>
      <c r="I210" s="225"/>
      <c r="J210" s="221"/>
      <c r="K210" s="221"/>
      <c r="L210" s="226"/>
      <c r="M210" s="227"/>
      <c r="N210" s="228"/>
      <c r="O210" s="228"/>
      <c r="P210" s="228"/>
      <c r="Q210" s="228"/>
      <c r="R210" s="228"/>
      <c r="S210" s="228"/>
      <c r="T210" s="229"/>
      <c r="AT210" s="230" t="s">
        <v>143</v>
      </c>
      <c r="AU210" s="230" t="s">
        <v>85</v>
      </c>
      <c r="AV210" s="13" t="s">
        <v>85</v>
      </c>
      <c r="AW210" s="13" t="s">
        <v>32</v>
      </c>
      <c r="AX210" s="13" t="s">
        <v>83</v>
      </c>
      <c r="AY210" s="230" t="s">
        <v>132</v>
      </c>
    </row>
    <row r="211" spans="1:65" s="2" customFormat="1" ht="16.5" customHeight="1">
      <c r="A211" s="33"/>
      <c r="B211" s="34"/>
      <c r="C211" s="203" t="s">
        <v>302</v>
      </c>
      <c r="D211" s="203" t="s">
        <v>134</v>
      </c>
      <c r="E211" s="204" t="s">
        <v>520</v>
      </c>
      <c r="F211" s="205" t="s">
        <v>521</v>
      </c>
      <c r="G211" s="206" t="s">
        <v>224</v>
      </c>
      <c r="H211" s="207">
        <v>13</v>
      </c>
      <c r="I211" s="208"/>
      <c r="J211" s="209">
        <f>ROUND(I211*H211,2)</f>
        <v>0</v>
      </c>
      <c r="K211" s="205" t="s">
        <v>138</v>
      </c>
      <c r="L211" s="38"/>
      <c r="M211" s="210" t="s">
        <v>1</v>
      </c>
      <c r="N211" s="211" t="s">
        <v>40</v>
      </c>
      <c r="O211" s="70"/>
      <c r="P211" s="212">
        <f>O211*H211</f>
        <v>0</v>
      </c>
      <c r="Q211" s="212">
        <v>0.93779</v>
      </c>
      <c r="R211" s="212">
        <f>Q211*H211</f>
        <v>12.19127</v>
      </c>
      <c r="S211" s="212">
        <v>0</v>
      </c>
      <c r="T211" s="213">
        <f>S211*H211</f>
        <v>0</v>
      </c>
      <c r="U211" s="33"/>
      <c r="V211" s="33"/>
      <c r="W211" s="33"/>
      <c r="X211" s="33"/>
      <c r="Y211" s="33"/>
      <c r="Z211" s="33"/>
      <c r="AA211" s="33"/>
      <c r="AB211" s="33"/>
      <c r="AC211" s="33"/>
      <c r="AD211" s="33"/>
      <c r="AE211" s="33"/>
      <c r="AR211" s="214" t="s">
        <v>139</v>
      </c>
      <c r="AT211" s="214" t="s">
        <v>134</v>
      </c>
      <c r="AU211" s="214" t="s">
        <v>85</v>
      </c>
      <c r="AY211" s="16" t="s">
        <v>132</v>
      </c>
      <c r="BE211" s="215">
        <f>IF(N211="základní",J211,0)</f>
        <v>0</v>
      </c>
      <c r="BF211" s="215">
        <f>IF(N211="snížená",J211,0)</f>
        <v>0</v>
      </c>
      <c r="BG211" s="215">
        <f>IF(N211="zákl. přenesená",J211,0)</f>
        <v>0</v>
      </c>
      <c r="BH211" s="215">
        <f>IF(N211="sníž. přenesená",J211,0)</f>
        <v>0</v>
      </c>
      <c r="BI211" s="215">
        <f>IF(N211="nulová",J211,0)</f>
        <v>0</v>
      </c>
      <c r="BJ211" s="16" t="s">
        <v>83</v>
      </c>
      <c r="BK211" s="215">
        <f>ROUND(I211*H211,2)</f>
        <v>0</v>
      </c>
      <c r="BL211" s="16" t="s">
        <v>139</v>
      </c>
      <c r="BM211" s="214" t="s">
        <v>522</v>
      </c>
    </row>
    <row r="212" spans="1:47" s="2" customFormat="1" ht="48.75">
      <c r="A212" s="33"/>
      <c r="B212" s="34"/>
      <c r="C212" s="35"/>
      <c r="D212" s="216" t="s">
        <v>141</v>
      </c>
      <c r="E212" s="35"/>
      <c r="F212" s="217" t="s">
        <v>523</v>
      </c>
      <c r="G212" s="35"/>
      <c r="H212" s="35"/>
      <c r="I212" s="115"/>
      <c r="J212" s="35"/>
      <c r="K212" s="35"/>
      <c r="L212" s="38"/>
      <c r="M212" s="218"/>
      <c r="N212" s="219"/>
      <c r="O212" s="70"/>
      <c r="P212" s="70"/>
      <c r="Q212" s="70"/>
      <c r="R212" s="70"/>
      <c r="S212" s="70"/>
      <c r="T212" s="71"/>
      <c r="U212" s="33"/>
      <c r="V212" s="33"/>
      <c r="W212" s="33"/>
      <c r="X212" s="33"/>
      <c r="Y212" s="33"/>
      <c r="Z212" s="33"/>
      <c r="AA212" s="33"/>
      <c r="AB212" s="33"/>
      <c r="AC212" s="33"/>
      <c r="AD212" s="33"/>
      <c r="AE212" s="33"/>
      <c r="AT212" s="16" t="s">
        <v>141</v>
      </c>
      <c r="AU212" s="16" t="s">
        <v>85</v>
      </c>
    </row>
    <row r="213" spans="2:51" s="13" customFormat="1" ht="11.25">
      <c r="B213" s="220"/>
      <c r="C213" s="221"/>
      <c r="D213" s="216" t="s">
        <v>143</v>
      </c>
      <c r="E213" s="222" t="s">
        <v>1</v>
      </c>
      <c r="F213" s="223" t="s">
        <v>412</v>
      </c>
      <c r="G213" s="221"/>
      <c r="H213" s="224">
        <v>13</v>
      </c>
      <c r="I213" s="225"/>
      <c r="J213" s="221"/>
      <c r="K213" s="221"/>
      <c r="L213" s="226"/>
      <c r="M213" s="227"/>
      <c r="N213" s="228"/>
      <c r="O213" s="228"/>
      <c r="P213" s="228"/>
      <c r="Q213" s="228"/>
      <c r="R213" s="228"/>
      <c r="S213" s="228"/>
      <c r="T213" s="229"/>
      <c r="AT213" s="230" t="s">
        <v>143</v>
      </c>
      <c r="AU213" s="230" t="s">
        <v>85</v>
      </c>
      <c r="AV213" s="13" t="s">
        <v>85</v>
      </c>
      <c r="AW213" s="13" t="s">
        <v>32</v>
      </c>
      <c r="AX213" s="13" t="s">
        <v>83</v>
      </c>
      <c r="AY213" s="230" t="s">
        <v>132</v>
      </c>
    </row>
    <row r="214" spans="2:63" s="12" customFormat="1" ht="22.9" customHeight="1">
      <c r="B214" s="187"/>
      <c r="C214" s="188"/>
      <c r="D214" s="189" t="s">
        <v>74</v>
      </c>
      <c r="E214" s="201" t="s">
        <v>156</v>
      </c>
      <c r="F214" s="201" t="s">
        <v>325</v>
      </c>
      <c r="G214" s="188"/>
      <c r="H214" s="188"/>
      <c r="I214" s="191"/>
      <c r="J214" s="202">
        <f>BK214</f>
        <v>0</v>
      </c>
      <c r="K214" s="188"/>
      <c r="L214" s="193"/>
      <c r="M214" s="194"/>
      <c r="N214" s="195"/>
      <c r="O214" s="195"/>
      <c r="P214" s="196">
        <f>SUM(P215:P224)</f>
        <v>0</v>
      </c>
      <c r="Q214" s="195"/>
      <c r="R214" s="196">
        <f>SUM(R215:R224)</f>
        <v>0</v>
      </c>
      <c r="S214" s="195"/>
      <c r="T214" s="197">
        <f>SUM(T215:T224)</f>
        <v>0</v>
      </c>
      <c r="AR214" s="198" t="s">
        <v>83</v>
      </c>
      <c r="AT214" s="199" t="s">
        <v>74</v>
      </c>
      <c r="AU214" s="199" t="s">
        <v>83</v>
      </c>
      <c r="AY214" s="198" t="s">
        <v>132</v>
      </c>
      <c r="BK214" s="200">
        <f>SUM(BK215:BK224)</f>
        <v>0</v>
      </c>
    </row>
    <row r="215" spans="1:65" s="2" customFormat="1" ht="16.5" customHeight="1">
      <c r="A215" s="33"/>
      <c r="B215" s="34"/>
      <c r="C215" s="203" t="s">
        <v>307</v>
      </c>
      <c r="D215" s="203" t="s">
        <v>134</v>
      </c>
      <c r="E215" s="204" t="s">
        <v>524</v>
      </c>
      <c r="F215" s="205" t="s">
        <v>525</v>
      </c>
      <c r="G215" s="206" t="s">
        <v>224</v>
      </c>
      <c r="H215" s="207">
        <v>105</v>
      </c>
      <c r="I215" s="208"/>
      <c r="J215" s="209">
        <f>ROUND(I215*H215,2)</f>
        <v>0</v>
      </c>
      <c r="K215" s="205" t="s">
        <v>526</v>
      </c>
      <c r="L215" s="38"/>
      <c r="M215" s="210" t="s">
        <v>1</v>
      </c>
      <c r="N215" s="211" t="s">
        <v>40</v>
      </c>
      <c r="O215" s="70"/>
      <c r="P215" s="212">
        <f>O215*H215</f>
        <v>0</v>
      </c>
      <c r="Q215" s="212">
        <v>0</v>
      </c>
      <c r="R215" s="212">
        <f>Q215*H215</f>
        <v>0</v>
      </c>
      <c r="S215" s="212">
        <v>0</v>
      </c>
      <c r="T215" s="213">
        <f>S215*H215</f>
        <v>0</v>
      </c>
      <c r="U215" s="33"/>
      <c r="V215" s="33"/>
      <c r="W215" s="33"/>
      <c r="X215" s="33"/>
      <c r="Y215" s="33"/>
      <c r="Z215" s="33"/>
      <c r="AA215" s="33"/>
      <c r="AB215" s="33"/>
      <c r="AC215" s="33"/>
      <c r="AD215" s="33"/>
      <c r="AE215" s="33"/>
      <c r="AR215" s="214" t="s">
        <v>139</v>
      </c>
      <c r="AT215" s="214" t="s">
        <v>134</v>
      </c>
      <c r="AU215" s="214" t="s">
        <v>85</v>
      </c>
      <c r="AY215" s="16" t="s">
        <v>132</v>
      </c>
      <c r="BE215" s="215">
        <f>IF(N215="základní",J215,0)</f>
        <v>0</v>
      </c>
      <c r="BF215" s="215">
        <f>IF(N215="snížená",J215,0)</f>
        <v>0</v>
      </c>
      <c r="BG215" s="215">
        <f>IF(N215="zákl. přenesená",J215,0)</f>
        <v>0</v>
      </c>
      <c r="BH215" s="215">
        <f>IF(N215="sníž. přenesená",J215,0)</f>
        <v>0</v>
      </c>
      <c r="BI215" s="215">
        <f>IF(N215="nulová",J215,0)</f>
        <v>0</v>
      </c>
      <c r="BJ215" s="16" t="s">
        <v>83</v>
      </c>
      <c r="BK215" s="215">
        <f>ROUND(I215*H215,2)</f>
        <v>0</v>
      </c>
      <c r="BL215" s="16" t="s">
        <v>139</v>
      </c>
      <c r="BM215" s="214" t="s">
        <v>527</v>
      </c>
    </row>
    <row r="216" spans="2:51" s="13" customFormat="1" ht="11.25">
      <c r="B216" s="220"/>
      <c r="C216" s="221"/>
      <c r="D216" s="216" t="s">
        <v>143</v>
      </c>
      <c r="E216" s="222" t="s">
        <v>410</v>
      </c>
      <c r="F216" s="223" t="s">
        <v>528</v>
      </c>
      <c r="G216" s="221"/>
      <c r="H216" s="224">
        <v>105</v>
      </c>
      <c r="I216" s="225"/>
      <c r="J216" s="221"/>
      <c r="K216" s="221"/>
      <c r="L216" s="226"/>
      <c r="M216" s="227"/>
      <c r="N216" s="228"/>
      <c r="O216" s="228"/>
      <c r="P216" s="228"/>
      <c r="Q216" s="228"/>
      <c r="R216" s="228"/>
      <c r="S216" s="228"/>
      <c r="T216" s="229"/>
      <c r="AT216" s="230" t="s">
        <v>143</v>
      </c>
      <c r="AU216" s="230" t="s">
        <v>85</v>
      </c>
      <c r="AV216" s="13" t="s">
        <v>85</v>
      </c>
      <c r="AW216" s="13" t="s">
        <v>32</v>
      </c>
      <c r="AX216" s="13" t="s">
        <v>83</v>
      </c>
      <c r="AY216" s="230" t="s">
        <v>132</v>
      </c>
    </row>
    <row r="217" spans="1:65" s="2" customFormat="1" ht="16.5" customHeight="1">
      <c r="A217" s="33"/>
      <c r="B217" s="34"/>
      <c r="C217" s="203" t="s">
        <v>318</v>
      </c>
      <c r="D217" s="203" t="s">
        <v>134</v>
      </c>
      <c r="E217" s="204" t="s">
        <v>529</v>
      </c>
      <c r="F217" s="205" t="s">
        <v>530</v>
      </c>
      <c r="G217" s="206" t="s">
        <v>224</v>
      </c>
      <c r="H217" s="207">
        <v>105</v>
      </c>
      <c r="I217" s="208"/>
      <c r="J217" s="209">
        <f>ROUND(I217*H217,2)</f>
        <v>0</v>
      </c>
      <c r="K217" s="205" t="s">
        <v>138</v>
      </c>
      <c r="L217" s="38"/>
      <c r="M217" s="210" t="s">
        <v>1</v>
      </c>
      <c r="N217" s="211" t="s">
        <v>40</v>
      </c>
      <c r="O217" s="70"/>
      <c r="P217" s="212">
        <f>O217*H217</f>
        <v>0</v>
      </c>
      <c r="Q217" s="212">
        <v>0</v>
      </c>
      <c r="R217" s="212">
        <f>Q217*H217</f>
        <v>0</v>
      </c>
      <c r="S217" s="212">
        <v>0</v>
      </c>
      <c r="T217" s="213">
        <f>S217*H217</f>
        <v>0</v>
      </c>
      <c r="U217" s="33"/>
      <c r="V217" s="33"/>
      <c r="W217" s="33"/>
      <c r="X217" s="33"/>
      <c r="Y217" s="33"/>
      <c r="Z217" s="33"/>
      <c r="AA217" s="33"/>
      <c r="AB217" s="33"/>
      <c r="AC217" s="33"/>
      <c r="AD217" s="33"/>
      <c r="AE217" s="33"/>
      <c r="AR217" s="214" t="s">
        <v>139</v>
      </c>
      <c r="AT217" s="214" t="s">
        <v>134</v>
      </c>
      <c r="AU217" s="214" t="s">
        <v>85</v>
      </c>
      <c r="AY217" s="16" t="s">
        <v>132</v>
      </c>
      <c r="BE217" s="215">
        <f>IF(N217="základní",J217,0)</f>
        <v>0</v>
      </c>
      <c r="BF217" s="215">
        <f>IF(N217="snížená",J217,0)</f>
        <v>0</v>
      </c>
      <c r="BG217" s="215">
        <f>IF(N217="zákl. přenesená",J217,0)</f>
        <v>0</v>
      </c>
      <c r="BH217" s="215">
        <f>IF(N217="sníž. přenesená",J217,0)</f>
        <v>0</v>
      </c>
      <c r="BI217" s="215">
        <f>IF(N217="nulová",J217,0)</f>
        <v>0</v>
      </c>
      <c r="BJ217" s="16" t="s">
        <v>83</v>
      </c>
      <c r="BK217" s="215">
        <f>ROUND(I217*H217,2)</f>
        <v>0</v>
      </c>
      <c r="BL217" s="16" t="s">
        <v>139</v>
      </c>
      <c r="BM217" s="214" t="s">
        <v>531</v>
      </c>
    </row>
    <row r="218" spans="1:47" s="2" customFormat="1" ht="29.25">
      <c r="A218" s="33"/>
      <c r="B218" s="34"/>
      <c r="C218" s="35"/>
      <c r="D218" s="216" t="s">
        <v>141</v>
      </c>
      <c r="E218" s="35"/>
      <c r="F218" s="217" t="s">
        <v>532</v>
      </c>
      <c r="G218" s="35"/>
      <c r="H218" s="35"/>
      <c r="I218" s="115"/>
      <c r="J218" s="35"/>
      <c r="K218" s="35"/>
      <c r="L218" s="38"/>
      <c r="M218" s="218"/>
      <c r="N218" s="219"/>
      <c r="O218" s="70"/>
      <c r="P218" s="70"/>
      <c r="Q218" s="70"/>
      <c r="R218" s="70"/>
      <c r="S218" s="70"/>
      <c r="T218" s="71"/>
      <c r="U218" s="33"/>
      <c r="V218" s="33"/>
      <c r="W218" s="33"/>
      <c r="X218" s="33"/>
      <c r="Y218" s="33"/>
      <c r="Z218" s="33"/>
      <c r="AA218" s="33"/>
      <c r="AB218" s="33"/>
      <c r="AC218" s="33"/>
      <c r="AD218" s="33"/>
      <c r="AE218" s="33"/>
      <c r="AT218" s="16" t="s">
        <v>141</v>
      </c>
      <c r="AU218" s="16" t="s">
        <v>85</v>
      </c>
    </row>
    <row r="219" spans="2:51" s="13" customFormat="1" ht="11.25">
      <c r="B219" s="220"/>
      <c r="C219" s="221"/>
      <c r="D219" s="216" t="s">
        <v>143</v>
      </c>
      <c r="E219" s="222" t="s">
        <v>1</v>
      </c>
      <c r="F219" s="223" t="s">
        <v>410</v>
      </c>
      <c r="G219" s="221"/>
      <c r="H219" s="224">
        <v>105</v>
      </c>
      <c r="I219" s="225"/>
      <c r="J219" s="221"/>
      <c r="K219" s="221"/>
      <c r="L219" s="226"/>
      <c r="M219" s="227"/>
      <c r="N219" s="228"/>
      <c r="O219" s="228"/>
      <c r="P219" s="228"/>
      <c r="Q219" s="228"/>
      <c r="R219" s="228"/>
      <c r="S219" s="228"/>
      <c r="T219" s="229"/>
      <c r="AT219" s="230" t="s">
        <v>143</v>
      </c>
      <c r="AU219" s="230" t="s">
        <v>85</v>
      </c>
      <c r="AV219" s="13" t="s">
        <v>85</v>
      </c>
      <c r="AW219" s="13" t="s">
        <v>32</v>
      </c>
      <c r="AX219" s="13" t="s">
        <v>83</v>
      </c>
      <c r="AY219" s="230" t="s">
        <v>132</v>
      </c>
    </row>
    <row r="220" spans="1:65" s="2" customFormat="1" ht="16.5" customHeight="1">
      <c r="A220" s="33"/>
      <c r="B220" s="34"/>
      <c r="C220" s="203" t="s">
        <v>326</v>
      </c>
      <c r="D220" s="203" t="s">
        <v>134</v>
      </c>
      <c r="E220" s="204" t="s">
        <v>533</v>
      </c>
      <c r="F220" s="205" t="s">
        <v>534</v>
      </c>
      <c r="G220" s="206" t="s">
        <v>224</v>
      </c>
      <c r="H220" s="207">
        <v>105</v>
      </c>
      <c r="I220" s="208"/>
      <c r="J220" s="209">
        <f>ROUND(I220*H220,2)</f>
        <v>0</v>
      </c>
      <c r="K220" s="205" t="s">
        <v>526</v>
      </c>
      <c r="L220" s="38"/>
      <c r="M220" s="210" t="s">
        <v>1</v>
      </c>
      <c r="N220" s="211" t="s">
        <v>40</v>
      </c>
      <c r="O220" s="70"/>
      <c r="P220" s="212">
        <f>O220*H220</f>
        <v>0</v>
      </c>
      <c r="Q220" s="212">
        <v>0</v>
      </c>
      <c r="R220" s="212">
        <f>Q220*H220</f>
        <v>0</v>
      </c>
      <c r="S220" s="212">
        <v>0</v>
      </c>
      <c r="T220" s="213">
        <f>S220*H220</f>
        <v>0</v>
      </c>
      <c r="U220" s="33"/>
      <c r="V220" s="33"/>
      <c r="W220" s="33"/>
      <c r="X220" s="33"/>
      <c r="Y220" s="33"/>
      <c r="Z220" s="33"/>
      <c r="AA220" s="33"/>
      <c r="AB220" s="33"/>
      <c r="AC220" s="33"/>
      <c r="AD220" s="33"/>
      <c r="AE220" s="33"/>
      <c r="AR220" s="214" t="s">
        <v>139</v>
      </c>
      <c r="AT220" s="214" t="s">
        <v>134</v>
      </c>
      <c r="AU220" s="214" t="s">
        <v>85</v>
      </c>
      <c r="AY220" s="16" t="s">
        <v>132</v>
      </c>
      <c r="BE220" s="215">
        <f>IF(N220="základní",J220,0)</f>
        <v>0</v>
      </c>
      <c r="BF220" s="215">
        <f>IF(N220="snížená",J220,0)</f>
        <v>0</v>
      </c>
      <c r="BG220" s="215">
        <f>IF(N220="zákl. přenesená",J220,0)</f>
        <v>0</v>
      </c>
      <c r="BH220" s="215">
        <f>IF(N220="sníž. přenesená",J220,0)</f>
        <v>0</v>
      </c>
      <c r="BI220" s="215">
        <f>IF(N220="nulová",J220,0)</f>
        <v>0</v>
      </c>
      <c r="BJ220" s="16" t="s">
        <v>83</v>
      </c>
      <c r="BK220" s="215">
        <f>ROUND(I220*H220,2)</f>
        <v>0</v>
      </c>
      <c r="BL220" s="16" t="s">
        <v>139</v>
      </c>
      <c r="BM220" s="214" t="s">
        <v>535</v>
      </c>
    </row>
    <row r="221" spans="2:51" s="13" customFormat="1" ht="11.25">
      <c r="B221" s="220"/>
      <c r="C221" s="221"/>
      <c r="D221" s="216" t="s">
        <v>143</v>
      </c>
      <c r="E221" s="222" t="s">
        <v>1</v>
      </c>
      <c r="F221" s="223" t="s">
        <v>410</v>
      </c>
      <c r="G221" s="221"/>
      <c r="H221" s="224">
        <v>105</v>
      </c>
      <c r="I221" s="225"/>
      <c r="J221" s="221"/>
      <c r="K221" s="221"/>
      <c r="L221" s="226"/>
      <c r="M221" s="227"/>
      <c r="N221" s="228"/>
      <c r="O221" s="228"/>
      <c r="P221" s="228"/>
      <c r="Q221" s="228"/>
      <c r="R221" s="228"/>
      <c r="S221" s="228"/>
      <c r="T221" s="229"/>
      <c r="AT221" s="230" t="s">
        <v>143</v>
      </c>
      <c r="AU221" s="230" t="s">
        <v>85</v>
      </c>
      <c r="AV221" s="13" t="s">
        <v>85</v>
      </c>
      <c r="AW221" s="13" t="s">
        <v>32</v>
      </c>
      <c r="AX221" s="13" t="s">
        <v>83</v>
      </c>
      <c r="AY221" s="230" t="s">
        <v>132</v>
      </c>
    </row>
    <row r="222" spans="1:65" s="2" customFormat="1" ht="16.5" customHeight="1">
      <c r="A222" s="33"/>
      <c r="B222" s="34"/>
      <c r="C222" s="203" t="s">
        <v>332</v>
      </c>
      <c r="D222" s="203" t="s">
        <v>134</v>
      </c>
      <c r="E222" s="204" t="s">
        <v>536</v>
      </c>
      <c r="F222" s="205" t="s">
        <v>537</v>
      </c>
      <c r="G222" s="206" t="s">
        <v>224</v>
      </c>
      <c r="H222" s="207">
        <v>105</v>
      </c>
      <c r="I222" s="208"/>
      <c r="J222" s="209">
        <f>ROUND(I222*H222,2)</f>
        <v>0</v>
      </c>
      <c r="K222" s="205" t="s">
        <v>138</v>
      </c>
      <c r="L222" s="38"/>
      <c r="M222" s="210" t="s">
        <v>1</v>
      </c>
      <c r="N222" s="211" t="s">
        <v>40</v>
      </c>
      <c r="O222" s="70"/>
      <c r="P222" s="212">
        <f>O222*H222</f>
        <v>0</v>
      </c>
      <c r="Q222" s="212">
        <v>0</v>
      </c>
      <c r="R222" s="212">
        <f>Q222*H222</f>
        <v>0</v>
      </c>
      <c r="S222" s="212">
        <v>0</v>
      </c>
      <c r="T222" s="213">
        <f>S222*H222</f>
        <v>0</v>
      </c>
      <c r="U222" s="33"/>
      <c r="V222" s="33"/>
      <c r="W222" s="33"/>
      <c r="X222" s="33"/>
      <c r="Y222" s="33"/>
      <c r="Z222" s="33"/>
      <c r="AA222" s="33"/>
      <c r="AB222" s="33"/>
      <c r="AC222" s="33"/>
      <c r="AD222" s="33"/>
      <c r="AE222" s="33"/>
      <c r="AR222" s="214" t="s">
        <v>139</v>
      </c>
      <c r="AT222" s="214" t="s">
        <v>134</v>
      </c>
      <c r="AU222" s="214" t="s">
        <v>85</v>
      </c>
      <c r="AY222" s="16" t="s">
        <v>132</v>
      </c>
      <c r="BE222" s="215">
        <f>IF(N222="základní",J222,0)</f>
        <v>0</v>
      </c>
      <c r="BF222" s="215">
        <f>IF(N222="snížená",J222,0)</f>
        <v>0</v>
      </c>
      <c r="BG222" s="215">
        <f>IF(N222="zákl. přenesená",J222,0)</f>
        <v>0</v>
      </c>
      <c r="BH222" s="215">
        <f>IF(N222="sníž. přenesená",J222,0)</f>
        <v>0</v>
      </c>
      <c r="BI222" s="215">
        <f>IF(N222="nulová",J222,0)</f>
        <v>0</v>
      </c>
      <c r="BJ222" s="16" t="s">
        <v>83</v>
      </c>
      <c r="BK222" s="215">
        <f>ROUND(I222*H222,2)</f>
        <v>0</v>
      </c>
      <c r="BL222" s="16" t="s">
        <v>139</v>
      </c>
      <c r="BM222" s="214" t="s">
        <v>538</v>
      </c>
    </row>
    <row r="223" spans="1:47" s="2" customFormat="1" ht="29.25">
      <c r="A223" s="33"/>
      <c r="B223" s="34"/>
      <c r="C223" s="35"/>
      <c r="D223" s="216" t="s">
        <v>141</v>
      </c>
      <c r="E223" s="35"/>
      <c r="F223" s="217" t="s">
        <v>539</v>
      </c>
      <c r="G223" s="35"/>
      <c r="H223" s="35"/>
      <c r="I223" s="115"/>
      <c r="J223" s="35"/>
      <c r="K223" s="35"/>
      <c r="L223" s="38"/>
      <c r="M223" s="218"/>
      <c r="N223" s="219"/>
      <c r="O223" s="70"/>
      <c r="P223" s="70"/>
      <c r="Q223" s="70"/>
      <c r="R223" s="70"/>
      <c r="S223" s="70"/>
      <c r="T223" s="71"/>
      <c r="U223" s="33"/>
      <c r="V223" s="33"/>
      <c r="W223" s="33"/>
      <c r="X223" s="33"/>
      <c r="Y223" s="33"/>
      <c r="Z223" s="33"/>
      <c r="AA223" s="33"/>
      <c r="AB223" s="33"/>
      <c r="AC223" s="33"/>
      <c r="AD223" s="33"/>
      <c r="AE223" s="33"/>
      <c r="AT223" s="16" t="s">
        <v>141</v>
      </c>
      <c r="AU223" s="16" t="s">
        <v>85</v>
      </c>
    </row>
    <row r="224" spans="2:51" s="13" customFormat="1" ht="11.25">
      <c r="B224" s="220"/>
      <c r="C224" s="221"/>
      <c r="D224" s="216" t="s">
        <v>143</v>
      </c>
      <c r="E224" s="222" t="s">
        <v>1</v>
      </c>
      <c r="F224" s="223" t="s">
        <v>410</v>
      </c>
      <c r="G224" s="221"/>
      <c r="H224" s="224">
        <v>105</v>
      </c>
      <c r="I224" s="225"/>
      <c r="J224" s="221"/>
      <c r="K224" s="221"/>
      <c r="L224" s="226"/>
      <c r="M224" s="227"/>
      <c r="N224" s="228"/>
      <c r="O224" s="228"/>
      <c r="P224" s="228"/>
      <c r="Q224" s="228"/>
      <c r="R224" s="228"/>
      <c r="S224" s="228"/>
      <c r="T224" s="229"/>
      <c r="AT224" s="230" t="s">
        <v>143</v>
      </c>
      <c r="AU224" s="230" t="s">
        <v>85</v>
      </c>
      <c r="AV224" s="13" t="s">
        <v>85</v>
      </c>
      <c r="AW224" s="13" t="s">
        <v>32</v>
      </c>
      <c r="AX224" s="13" t="s">
        <v>83</v>
      </c>
      <c r="AY224" s="230" t="s">
        <v>132</v>
      </c>
    </row>
    <row r="225" spans="2:63" s="12" customFormat="1" ht="22.9" customHeight="1">
      <c r="B225" s="187"/>
      <c r="C225" s="188"/>
      <c r="D225" s="189" t="s">
        <v>74</v>
      </c>
      <c r="E225" s="201" t="s">
        <v>186</v>
      </c>
      <c r="F225" s="201" t="s">
        <v>331</v>
      </c>
      <c r="G225" s="188"/>
      <c r="H225" s="188"/>
      <c r="I225" s="191"/>
      <c r="J225" s="202">
        <f>BK225</f>
        <v>0</v>
      </c>
      <c r="K225" s="188"/>
      <c r="L225" s="193"/>
      <c r="M225" s="194"/>
      <c r="N225" s="195"/>
      <c r="O225" s="195"/>
      <c r="P225" s="196">
        <f>SUM(P226:P230)</f>
        <v>0</v>
      </c>
      <c r="Q225" s="195"/>
      <c r="R225" s="196">
        <f>SUM(R226:R230)</f>
        <v>0</v>
      </c>
      <c r="S225" s="195"/>
      <c r="T225" s="197">
        <f>SUM(T226:T230)</f>
        <v>95.9</v>
      </c>
      <c r="AR225" s="198" t="s">
        <v>83</v>
      </c>
      <c r="AT225" s="199" t="s">
        <v>74</v>
      </c>
      <c r="AU225" s="199" t="s">
        <v>83</v>
      </c>
      <c r="AY225" s="198" t="s">
        <v>132</v>
      </c>
      <c r="BK225" s="200">
        <f>SUM(BK226:BK230)</f>
        <v>0</v>
      </c>
    </row>
    <row r="226" spans="1:65" s="2" customFormat="1" ht="16.5" customHeight="1">
      <c r="A226" s="33"/>
      <c r="B226" s="34"/>
      <c r="C226" s="203" t="s">
        <v>338</v>
      </c>
      <c r="D226" s="203" t="s">
        <v>134</v>
      </c>
      <c r="E226" s="204" t="s">
        <v>339</v>
      </c>
      <c r="F226" s="205" t="s">
        <v>340</v>
      </c>
      <c r="G226" s="206" t="s">
        <v>321</v>
      </c>
      <c r="H226" s="207">
        <v>95</v>
      </c>
      <c r="I226" s="208"/>
      <c r="J226" s="209">
        <f>ROUND(I226*H226,2)</f>
        <v>0</v>
      </c>
      <c r="K226" s="205" t="s">
        <v>138</v>
      </c>
      <c r="L226" s="38"/>
      <c r="M226" s="210" t="s">
        <v>1</v>
      </c>
      <c r="N226" s="211" t="s">
        <v>40</v>
      </c>
      <c r="O226" s="70"/>
      <c r="P226" s="212">
        <f>O226*H226</f>
        <v>0</v>
      </c>
      <c r="Q226" s="212">
        <v>0</v>
      </c>
      <c r="R226" s="212">
        <f>Q226*H226</f>
        <v>0</v>
      </c>
      <c r="S226" s="212">
        <v>0.7</v>
      </c>
      <c r="T226" s="213">
        <f>S226*H226</f>
        <v>66.5</v>
      </c>
      <c r="U226" s="33"/>
      <c r="V226" s="33"/>
      <c r="W226" s="33"/>
      <c r="X226" s="33"/>
      <c r="Y226" s="33"/>
      <c r="Z226" s="33"/>
      <c r="AA226" s="33"/>
      <c r="AB226" s="33"/>
      <c r="AC226" s="33"/>
      <c r="AD226" s="33"/>
      <c r="AE226" s="33"/>
      <c r="AR226" s="214" t="s">
        <v>139</v>
      </c>
      <c r="AT226" s="214" t="s">
        <v>134</v>
      </c>
      <c r="AU226" s="214" t="s">
        <v>85</v>
      </c>
      <c r="AY226" s="16" t="s">
        <v>132</v>
      </c>
      <c r="BE226" s="215">
        <f>IF(N226="základní",J226,0)</f>
        <v>0</v>
      </c>
      <c r="BF226" s="215">
        <f>IF(N226="snížená",J226,0)</f>
        <v>0</v>
      </c>
      <c r="BG226" s="215">
        <f>IF(N226="zákl. přenesená",J226,0)</f>
        <v>0</v>
      </c>
      <c r="BH226" s="215">
        <f>IF(N226="sníž. přenesená",J226,0)</f>
        <v>0</v>
      </c>
      <c r="BI226" s="215">
        <f>IF(N226="nulová",J226,0)</f>
        <v>0</v>
      </c>
      <c r="BJ226" s="16" t="s">
        <v>83</v>
      </c>
      <c r="BK226" s="215">
        <f>ROUND(I226*H226,2)</f>
        <v>0</v>
      </c>
      <c r="BL226" s="16" t="s">
        <v>139</v>
      </c>
      <c r="BM226" s="214" t="s">
        <v>540</v>
      </c>
    </row>
    <row r="227" spans="1:47" s="2" customFormat="1" ht="29.25">
      <c r="A227" s="33"/>
      <c r="B227" s="34"/>
      <c r="C227" s="35"/>
      <c r="D227" s="216" t="s">
        <v>141</v>
      </c>
      <c r="E227" s="35"/>
      <c r="F227" s="217" t="s">
        <v>336</v>
      </c>
      <c r="G227" s="35"/>
      <c r="H227" s="35"/>
      <c r="I227" s="115"/>
      <c r="J227" s="35"/>
      <c r="K227" s="35"/>
      <c r="L227" s="38"/>
      <c r="M227" s="218"/>
      <c r="N227" s="219"/>
      <c r="O227" s="70"/>
      <c r="P227" s="70"/>
      <c r="Q227" s="70"/>
      <c r="R227" s="70"/>
      <c r="S227" s="70"/>
      <c r="T227" s="71"/>
      <c r="U227" s="33"/>
      <c r="V227" s="33"/>
      <c r="W227" s="33"/>
      <c r="X227" s="33"/>
      <c r="Y227" s="33"/>
      <c r="Z227" s="33"/>
      <c r="AA227" s="33"/>
      <c r="AB227" s="33"/>
      <c r="AC227" s="33"/>
      <c r="AD227" s="33"/>
      <c r="AE227" s="33"/>
      <c r="AT227" s="16" t="s">
        <v>141</v>
      </c>
      <c r="AU227" s="16" t="s">
        <v>85</v>
      </c>
    </row>
    <row r="228" spans="1:65" s="2" customFormat="1" ht="16.5" customHeight="1">
      <c r="A228" s="33"/>
      <c r="B228" s="34"/>
      <c r="C228" s="203" t="s">
        <v>344</v>
      </c>
      <c r="D228" s="203" t="s">
        <v>134</v>
      </c>
      <c r="E228" s="204" t="s">
        <v>541</v>
      </c>
      <c r="F228" s="205" t="s">
        <v>542</v>
      </c>
      <c r="G228" s="206" t="s">
        <v>321</v>
      </c>
      <c r="H228" s="207">
        <v>42</v>
      </c>
      <c r="I228" s="208"/>
      <c r="J228" s="209">
        <f>ROUND(I228*H228,2)</f>
        <v>0</v>
      </c>
      <c r="K228" s="205" t="s">
        <v>1</v>
      </c>
      <c r="L228" s="38"/>
      <c r="M228" s="210" t="s">
        <v>1</v>
      </c>
      <c r="N228" s="211" t="s">
        <v>40</v>
      </c>
      <c r="O228" s="70"/>
      <c r="P228" s="212">
        <f>O228*H228</f>
        <v>0</v>
      </c>
      <c r="Q228" s="212">
        <v>0</v>
      </c>
      <c r="R228" s="212">
        <f>Q228*H228</f>
        <v>0</v>
      </c>
      <c r="S228" s="212">
        <v>0.7</v>
      </c>
      <c r="T228" s="213">
        <f>S228*H228</f>
        <v>29.4</v>
      </c>
      <c r="U228" s="33"/>
      <c r="V228" s="33"/>
      <c r="W228" s="33"/>
      <c r="X228" s="33"/>
      <c r="Y228" s="33"/>
      <c r="Z228" s="33"/>
      <c r="AA228" s="33"/>
      <c r="AB228" s="33"/>
      <c r="AC228" s="33"/>
      <c r="AD228" s="33"/>
      <c r="AE228" s="33"/>
      <c r="AR228" s="214" t="s">
        <v>139</v>
      </c>
      <c r="AT228" s="214" t="s">
        <v>134</v>
      </c>
      <c r="AU228" s="214" t="s">
        <v>85</v>
      </c>
      <c r="AY228" s="16" t="s">
        <v>132</v>
      </c>
      <c r="BE228" s="215">
        <f>IF(N228="základní",J228,0)</f>
        <v>0</v>
      </c>
      <c r="BF228" s="215">
        <f>IF(N228="snížená",J228,0)</f>
        <v>0</v>
      </c>
      <c r="BG228" s="215">
        <f>IF(N228="zákl. přenesená",J228,0)</f>
        <v>0</v>
      </c>
      <c r="BH228" s="215">
        <f>IF(N228="sníž. přenesená",J228,0)</f>
        <v>0</v>
      </c>
      <c r="BI228" s="215">
        <f>IF(N228="nulová",J228,0)</f>
        <v>0</v>
      </c>
      <c r="BJ228" s="16" t="s">
        <v>83</v>
      </c>
      <c r="BK228" s="215">
        <f>ROUND(I228*H228,2)</f>
        <v>0</v>
      </c>
      <c r="BL228" s="16" t="s">
        <v>139</v>
      </c>
      <c r="BM228" s="214" t="s">
        <v>543</v>
      </c>
    </row>
    <row r="229" spans="1:47" s="2" customFormat="1" ht="29.25">
      <c r="A229" s="33"/>
      <c r="B229" s="34"/>
      <c r="C229" s="35"/>
      <c r="D229" s="216" t="s">
        <v>141</v>
      </c>
      <c r="E229" s="35"/>
      <c r="F229" s="217" t="s">
        <v>336</v>
      </c>
      <c r="G229" s="35"/>
      <c r="H229" s="35"/>
      <c r="I229" s="115"/>
      <c r="J229" s="35"/>
      <c r="K229" s="35"/>
      <c r="L229" s="38"/>
      <c r="M229" s="218"/>
      <c r="N229" s="219"/>
      <c r="O229" s="70"/>
      <c r="P229" s="70"/>
      <c r="Q229" s="70"/>
      <c r="R229" s="70"/>
      <c r="S229" s="70"/>
      <c r="T229" s="71"/>
      <c r="U229" s="33"/>
      <c r="V229" s="33"/>
      <c r="W229" s="33"/>
      <c r="X229" s="33"/>
      <c r="Y229" s="33"/>
      <c r="Z229" s="33"/>
      <c r="AA229" s="33"/>
      <c r="AB229" s="33"/>
      <c r="AC229" s="33"/>
      <c r="AD229" s="33"/>
      <c r="AE229" s="33"/>
      <c r="AT229" s="16" t="s">
        <v>141</v>
      </c>
      <c r="AU229" s="16" t="s">
        <v>85</v>
      </c>
    </row>
    <row r="230" spans="2:51" s="13" customFormat="1" ht="11.25">
      <c r="B230" s="220"/>
      <c r="C230" s="221"/>
      <c r="D230" s="216" t="s">
        <v>143</v>
      </c>
      <c r="E230" s="222" t="s">
        <v>1</v>
      </c>
      <c r="F230" s="223" t="s">
        <v>544</v>
      </c>
      <c r="G230" s="221"/>
      <c r="H230" s="224">
        <v>42</v>
      </c>
      <c r="I230" s="225"/>
      <c r="J230" s="221"/>
      <c r="K230" s="221"/>
      <c r="L230" s="226"/>
      <c r="M230" s="227"/>
      <c r="N230" s="228"/>
      <c r="O230" s="228"/>
      <c r="P230" s="228"/>
      <c r="Q230" s="228"/>
      <c r="R230" s="228"/>
      <c r="S230" s="228"/>
      <c r="T230" s="229"/>
      <c r="AT230" s="230" t="s">
        <v>143</v>
      </c>
      <c r="AU230" s="230" t="s">
        <v>85</v>
      </c>
      <c r="AV230" s="13" t="s">
        <v>85</v>
      </c>
      <c r="AW230" s="13" t="s">
        <v>32</v>
      </c>
      <c r="AX230" s="13" t="s">
        <v>83</v>
      </c>
      <c r="AY230" s="230" t="s">
        <v>132</v>
      </c>
    </row>
    <row r="231" spans="2:63" s="12" customFormat="1" ht="22.9" customHeight="1">
      <c r="B231" s="187"/>
      <c r="C231" s="188"/>
      <c r="D231" s="189" t="s">
        <v>74</v>
      </c>
      <c r="E231" s="201" t="s">
        <v>191</v>
      </c>
      <c r="F231" s="201" t="s">
        <v>343</v>
      </c>
      <c r="G231" s="188"/>
      <c r="H231" s="188"/>
      <c r="I231" s="191"/>
      <c r="J231" s="202">
        <f>BK231</f>
        <v>0</v>
      </c>
      <c r="K231" s="188"/>
      <c r="L231" s="193"/>
      <c r="M231" s="194"/>
      <c r="N231" s="195"/>
      <c r="O231" s="195"/>
      <c r="P231" s="196">
        <f>SUM(P232:P246)</f>
        <v>0</v>
      </c>
      <c r="Q231" s="195"/>
      <c r="R231" s="196">
        <f>SUM(R232:R246)</f>
        <v>0.08231</v>
      </c>
      <c r="S231" s="195"/>
      <c r="T231" s="197">
        <f>SUM(T232:T246)</f>
        <v>2.64</v>
      </c>
      <c r="AR231" s="198" t="s">
        <v>83</v>
      </c>
      <c r="AT231" s="199" t="s">
        <v>74</v>
      </c>
      <c r="AU231" s="199" t="s">
        <v>83</v>
      </c>
      <c r="AY231" s="198" t="s">
        <v>132</v>
      </c>
      <c r="BK231" s="200">
        <f>SUM(BK232:BK246)</f>
        <v>0</v>
      </c>
    </row>
    <row r="232" spans="1:65" s="2" customFormat="1" ht="16.5" customHeight="1">
      <c r="A232" s="33"/>
      <c r="B232" s="34"/>
      <c r="C232" s="203" t="s">
        <v>350</v>
      </c>
      <c r="D232" s="203" t="s">
        <v>134</v>
      </c>
      <c r="E232" s="204" t="s">
        <v>545</v>
      </c>
      <c r="F232" s="205" t="s">
        <v>546</v>
      </c>
      <c r="G232" s="206" t="s">
        <v>321</v>
      </c>
      <c r="H232" s="207">
        <v>68</v>
      </c>
      <c r="I232" s="208"/>
      <c r="J232" s="209">
        <f>ROUND(I232*H232,2)</f>
        <v>0</v>
      </c>
      <c r="K232" s="205" t="s">
        <v>138</v>
      </c>
      <c r="L232" s="38"/>
      <c r="M232" s="210" t="s">
        <v>1</v>
      </c>
      <c r="N232" s="211" t="s">
        <v>40</v>
      </c>
      <c r="O232" s="70"/>
      <c r="P232" s="212">
        <f>O232*H232</f>
        <v>0</v>
      </c>
      <c r="Q232" s="212">
        <v>0.00061</v>
      </c>
      <c r="R232" s="212">
        <f>Q232*H232</f>
        <v>0.041479999999999996</v>
      </c>
      <c r="S232" s="212">
        <v>0</v>
      </c>
      <c r="T232" s="213">
        <f>S232*H232</f>
        <v>0</v>
      </c>
      <c r="U232" s="33"/>
      <c r="V232" s="33"/>
      <c r="W232" s="33"/>
      <c r="X232" s="33"/>
      <c r="Y232" s="33"/>
      <c r="Z232" s="33"/>
      <c r="AA232" s="33"/>
      <c r="AB232" s="33"/>
      <c r="AC232" s="33"/>
      <c r="AD232" s="33"/>
      <c r="AE232" s="33"/>
      <c r="AR232" s="214" t="s">
        <v>139</v>
      </c>
      <c r="AT232" s="214" t="s">
        <v>134</v>
      </c>
      <c r="AU232" s="214" t="s">
        <v>85</v>
      </c>
      <c r="AY232" s="16" t="s">
        <v>132</v>
      </c>
      <c r="BE232" s="215">
        <f>IF(N232="základní",J232,0)</f>
        <v>0</v>
      </c>
      <c r="BF232" s="215">
        <f>IF(N232="snížená",J232,0)</f>
        <v>0</v>
      </c>
      <c r="BG232" s="215">
        <f>IF(N232="zákl. přenesená",J232,0)</f>
        <v>0</v>
      </c>
      <c r="BH232" s="215">
        <f>IF(N232="sníž. přenesená",J232,0)</f>
        <v>0</v>
      </c>
      <c r="BI232" s="215">
        <f>IF(N232="nulová",J232,0)</f>
        <v>0</v>
      </c>
      <c r="BJ232" s="16" t="s">
        <v>83</v>
      </c>
      <c r="BK232" s="215">
        <f>ROUND(I232*H232,2)</f>
        <v>0</v>
      </c>
      <c r="BL232" s="16" t="s">
        <v>139</v>
      </c>
      <c r="BM232" s="214" t="s">
        <v>547</v>
      </c>
    </row>
    <row r="233" spans="1:47" s="2" customFormat="1" ht="19.5">
      <c r="A233" s="33"/>
      <c r="B233" s="34"/>
      <c r="C233" s="35"/>
      <c r="D233" s="216" t="s">
        <v>141</v>
      </c>
      <c r="E233" s="35"/>
      <c r="F233" s="217" t="s">
        <v>548</v>
      </c>
      <c r="G233" s="35"/>
      <c r="H233" s="35"/>
      <c r="I233" s="115"/>
      <c r="J233" s="35"/>
      <c r="K233" s="35"/>
      <c r="L233" s="38"/>
      <c r="M233" s="218"/>
      <c r="N233" s="219"/>
      <c r="O233" s="70"/>
      <c r="P233" s="70"/>
      <c r="Q233" s="70"/>
      <c r="R233" s="70"/>
      <c r="S233" s="70"/>
      <c r="T233" s="71"/>
      <c r="U233" s="33"/>
      <c r="V233" s="33"/>
      <c r="W233" s="33"/>
      <c r="X233" s="33"/>
      <c r="Y233" s="33"/>
      <c r="Z233" s="33"/>
      <c r="AA233" s="33"/>
      <c r="AB233" s="33"/>
      <c r="AC233" s="33"/>
      <c r="AD233" s="33"/>
      <c r="AE233" s="33"/>
      <c r="AT233" s="16" t="s">
        <v>141</v>
      </c>
      <c r="AU233" s="16" t="s">
        <v>85</v>
      </c>
    </row>
    <row r="234" spans="2:51" s="13" customFormat="1" ht="11.25">
      <c r="B234" s="220"/>
      <c r="C234" s="221"/>
      <c r="D234" s="216" t="s">
        <v>143</v>
      </c>
      <c r="E234" s="222" t="s">
        <v>1</v>
      </c>
      <c r="F234" s="223" t="s">
        <v>549</v>
      </c>
      <c r="G234" s="221"/>
      <c r="H234" s="224">
        <v>68</v>
      </c>
      <c r="I234" s="225"/>
      <c r="J234" s="221"/>
      <c r="K234" s="221"/>
      <c r="L234" s="226"/>
      <c r="M234" s="227"/>
      <c r="N234" s="228"/>
      <c r="O234" s="228"/>
      <c r="P234" s="228"/>
      <c r="Q234" s="228"/>
      <c r="R234" s="228"/>
      <c r="S234" s="228"/>
      <c r="T234" s="229"/>
      <c r="AT234" s="230" t="s">
        <v>143</v>
      </c>
      <c r="AU234" s="230" t="s">
        <v>85</v>
      </c>
      <c r="AV234" s="13" t="s">
        <v>85</v>
      </c>
      <c r="AW234" s="13" t="s">
        <v>32</v>
      </c>
      <c r="AX234" s="13" t="s">
        <v>83</v>
      </c>
      <c r="AY234" s="230" t="s">
        <v>132</v>
      </c>
    </row>
    <row r="235" spans="1:65" s="2" customFormat="1" ht="16.5" customHeight="1">
      <c r="A235" s="33"/>
      <c r="B235" s="34"/>
      <c r="C235" s="203" t="s">
        <v>355</v>
      </c>
      <c r="D235" s="203" t="s">
        <v>134</v>
      </c>
      <c r="E235" s="204" t="s">
        <v>550</v>
      </c>
      <c r="F235" s="205" t="s">
        <v>551</v>
      </c>
      <c r="G235" s="206" t="s">
        <v>159</v>
      </c>
      <c r="H235" s="207">
        <v>1.2</v>
      </c>
      <c r="I235" s="208"/>
      <c r="J235" s="209">
        <f>ROUND(I235*H235,2)</f>
        <v>0</v>
      </c>
      <c r="K235" s="205" t="s">
        <v>138</v>
      </c>
      <c r="L235" s="38"/>
      <c r="M235" s="210" t="s">
        <v>1</v>
      </c>
      <c r="N235" s="211" t="s">
        <v>40</v>
      </c>
      <c r="O235" s="70"/>
      <c r="P235" s="212">
        <f>O235*H235</f>
        <v>0</v>
      </c>
      <c r="Q235" s="212">
        <v>0</v>
      </c>
      <c r="R235" s="212">
        <f>Q235*H235</f>
        <v>0</v>
      </c>
      <c r="S235" s="212">
        <v>2.2</v>
      </c>
      <c r="T235" s="213">
        <f>S235*H235</f>
        <v>2.64</v>
      </c>
      <c r="U235" s="33"/>
      <c r="V235" s="33"/>
      <c r="W235" s="33"/>
      <c r="X235" s="33"/>
      <c r="Y235" s="33"/>
      <c r="Z235" s="33"/>
      <c r="AA235" s="33"/>
      <c r="AB235" s="33"/>
      <c r="AC235" s="33"/>
      <c r="AD235" s="33"/>
      <c r="AE235" s="33"/>
      <c r="AR235" s="214" t="s">
        <v>139</v>
      </c>
      <c r="AT235" s="214" t="s">
        <v>134</v>
      </c>
      <c r="AU235" s="214" t="s">
        <v>85</v>
      </c>
      <c r="AY235" s="16" t="s">
        <v>132</v>
      </c>
      <c r="BE235" s="215">
        <f>IF(N235="základní",J235,0)</f>
        <v>0</v>
      </c>
      <c r="BF235" s="215">
        <f>IF(N235="snížená",J235,0)</f>
        <v>0</v>
      </c>
      <c r="BG235" s="215">
        <f>IF(N235="zákl. přenesená",J235,0)</f>
        <v>0</v>
      </c>
      <c r="BH235" s="215">
        <f>IF(N235="sníž. přenesená",J235,0)</f>
        <v>0</v>
      </c>
      <c r="BI235" s="215">
        <f>IF(N235="nulová",J235,0)</f>
        <v>0</v>
      </c>
      <c r="BJ235" s="16" t="s">
        <v>83</v>
      </c>
      <c r="BK235" s="215">
        <f>ROUND(I235*H235,2)</f>
        <v>0</v>
      </c>
      <c r="BL235" s="16" t="s">
        <v>139</v>
      </c>
      <c r="BM235" s="214" t="s">
        <v>552</v>
      </c>
    </row>
    <row r="236" spans="1:47" s="2" customFormat="1" ht="29.25">
      <c r="A236" s="33"/>
      <c r="B236" s="34"/>
      <c r="C236" s="35"/>
      <c r="D236" s="216" t="s">
        <v>141</v>
      </c>
      <c r="E236" s="35"/>
      <c r="F236" s="217" t="s">
        <v>553</v>
      </c>
      <c r="G236" s="35"/>
      <c r="H236" s="35"/>
      <c r="I236" s="115"/>
      <c r="J236" s="35"/>
      <c r="K236" s="35"/>
      <c r="L236" s="38"/>
      <c r="M236" s="218"/>
      <c r="N236" s="219"/>
      <c r="O236" s="70"/>
      <c r="P236" s="70"/>
      <c r="Q236" s="70"/>
      <c r="R236" s="70"/>
      <c r="S236" s="70"/>
      <c r="T236" s="71"/>
      <c r="U236" s="33"/>
      <c r="V236" s="33"/>
      <c r="W236" s="33"/>
      <c r="X236" s="33"/>
      <c r="Y236" s="33"/>
      <c r="Z236" s="33"/>
      <c r="AA236" s="33"/>
      <c r="AB236" s="33"/>
      <c r="AC236" s="33"/>
      <c r="AD236" s="33"/>
      <c r="AE236" s="33"/>
      <c r="AT236" s="16" t="s">
        <v>141</v>
      </c>
      <c r="AU236" s="16" t="s">
        <v>85</v>
      </c>
    </row>
    <row r="237" spans="2:51" s="13" customFormat="1" ht="11.25">
      <c r="B237" s="220"/>
      <c r="C237" s="221"/>
      <c r="D237" s="216" t="s">
        <v>143</v>
      </c>
      <c r="E237" s="222" t="s">
        <v>1</v>
      </c>
      <c r="F237" s="223" t="s">
        <v>554</v>
      </c>
      <c r="G237" s="221"/>
      <c r="H237" s="224">
        <v>1.2</v>
      </c>
      <c r="I237" s="225"/>
      <c r="J237" s="221"/>
      <c r="K237" s="221"/>
      <c r="L237" s="226"/>
      <c r="M237" s="227"/>
      <c r="N237" s="228"/>
      <c r="O237" s="228"/>
      <c r="P237" s="228"/>
      <c r="Q237" s="228"/>
      <c r="R237" s="228"/>
      <c r="S237" s="228"/>
      <c r="T237" s="229"/>
      <c r="AT237" s="230" t="s">
        <v>143</v>
      </c>
      <c r="AU237" s="230" t="s">
        <v>85</v>
      </c>
      <c r="AV237" s="13" t="s">
        <v>85</v>
      </c>
      <c r="AW237" s="13" t="s">
        <v>32</v>
      </c>
      <c r="AX237" s="13" t="s">
        <v>83</v>
      </c>
      <c r="AY237" s="230" t="s">
        <v>132</v>
      </c>
    </row>
    <row r="238" spans="1:65" s="2" customFormat="1" ht="16.5" customHeight="1">
      <c r="A238" s="33"/>
      <c r="B238" s="34"/>
      <c r="C238" s="203" t="s">
        <v>361</v>
      </c>
      <c r="D238" s="203" t="s">
        <v>134</v>
      </c>
      <c r="E238" s="204" t="s">
        <v>555</v>
      </c>
      <c r="F238" s="205" t="s">
        <v>556</v>
      </c>
      <c r="G238" s="206" t="s">
        <v>321</v>
      </c>
      <c r="H238" s="207">
        <v>95</v>
      </c>
      <c r="I238" s="208"/>
      <c r="J238" s="209">
        <f>ROUND(I238*H238,2)</f>
        <v>0</v>
      </c>
      <c r="K238" s="205" t="s">
        <v>1</v>
      </c>
      <c r="L238" s="38"/>
      <c r="M238" s="210" t="s">
        <v>1</v>
      </c>
      <c r="N238" s="211" t="s">
        <v>40</v>
      </c>
      <c r="O238" s="70"/>
      <c r="P238" s="212">
        <f>O238*H238</f>
        <v>0</v>
      </c>
      <c r="Q238" s="212">
        <v>0</v>
      </c>
      <c r="R238" s="212">
        <f>Q238*H238</f>
        <v>0</v>
      </c>
      <c r="S238" s="212">
        <v>0</v>
      </c>
      <c r="T238" s="213">
        <f>S238*H238</f>
        <v>0</v>
      </c>
      <c r="U238" s="33"/>
      <c r="V238" s="33"/>
      <c r="W238" s="33"/>
      <c r="X238" s="33"/>
      <c r="Y238" s="33"/>
      <c r="Z238" s="33"/>
      <c r="AA238" s="33"/>
      <c r="AB238" s="33"/>
      <c r="AC238" s="33"/>
      <c r="AD238" s="33"/>
      <c r="AE238" s="33"/>
      <c r="AR238" s="214" t="s">
        <v>139</v>
      </c>
      <c r="AT238" s="214" t="s">
        <v>134</v>
      </c>
      <c r="AU238" s="214" t="s">
        <v>85</v>
      </c>
      <c r="AY238" s="16" t="s">
        <v>132</v>
      </c>
      <c r="BE238" s="215">
        <f>IF(N238="základní",J238,0)</f>
        <v>0</v>
      </c>
      <c r="BF238" s="215">
        <f>IF(N238="snížená",J238,0)</f>
        <v>0</v>
      </c>
      <c r="BG238" s="215">
        <f>IF(N238="zákl. přenesená",J238,0)</f>
        <v>0</v>
      </c>
      <c r="BH238" s="215">
        <f>IF(N238="sníž. přenesená",J238,0)</f>
        <v>0</v>
      </c>
      <c r="BI238" s="215">
        <f>IF(N238="nulová",J238,0)</f>
        <v>0</v>
      </c>
      <c r="BJ238" s="16" t="s">
        <v>83</v>
      </c>
      <c r="BK238" s="215">
        <f>ROUND(I238*H238,2)</f>
        <v>0</v>
      </c>
      <c r="BL238" s="16" t="s">
        <v>139</v>
      </c>
      <c r="BM238" s="214" t="s">
        <v>557</v>
      </c>
    </row>
    <row r="239" spans="1:47" s="2" customFormat="1" ht="68.25">
      <c r="A239" s="33"/>
      <c r="B239" s="34"/>
      <c r="C239" s="35"/>
      <c r="D239" s="216" t="s">
        <v>141</v>
      </c>
      <c r="E239" s="35"/>
      <c r="F239" s="217" t="s">
        <v>348</v>
      </c>
      <c r="G239" s="35"/>
      <c r="H239" s="35"/>
      <c r="I239" s="115"/>
      <c r="J239" s="35"/>
      <c r="K239" s="35"/>
      <c r="L239" s="38"/>
      <c r="M239" s="218"/>
      <c r="N239" s="219"/>
      <c r="O239" s="70"/>
      <c r="P239" s="70"/>
      <c r="Q239" s="70"/>
      <c r="R239" s="70"/>
      <c r="S239" s="70"/>
      <c r="T239" s="71"/>
      <c r="U239" s="33"/>
      <c r="V239" s="33"/>
      <c r="W239" s="33"/>
      <c r="X239" s="33"/>
      <c r="Y239" s="33"/>
      <c r="Z239" s="33"/>
      <c r="AA239" s="33"/>
      <c r="AB239" s="33"/>
      <c r="AC239" s="33"/>
      <c r="AD239" s="33"/>
      <c r="AE239" s="33"/>
      <c r="AT239" s="16" t="s">
        <v>141</v>
      </c>
      <c r="AU239" s="16" t="s">
        <v>85</v>
      </c>
    </row>
    <row r="240" spans="1:65" s="2" customFormat="1" ht="16.5" customHeight="1">
      <c r="A240" s="33"/>
      <c r="B240" s="34"/>
      <c r="C240" s="242" t="s">
        <v>367</v>
      </c>
      <c r="D240" s="242" t="s">
        <v>215</v>
      </c>
      <c r="E240" s="243" t="s">
        <v>351</v>
      </c>
      <c r="F240" s="244" t="s">
        <v>558</v>
      </c>
      <c r="G240" s="245" t="s">
        <v>375</v>
      </c>
      <c r="H240" s="246">
        <v>1</v>
      </c>
      <c r="I240" s="247"/>
      <c r="J240" s="248">
        <f>ROUND(I240*H240,2)</f>
        <v>0</v>
      </c>
      <c r="K240" s="244" t="s">
        <v>1</v>
      </c>
      <c r="L240" s="249"/>
      <c r="M240" s="250" t="s">
        <v>1</v>
      </c>
      <c r="N240" s="251" t="s">
        <v>40</v>
      </c>
      <c r="O240" s="70"/>
      <c r="P240" s="212">
        <f>O240*H240</f>
        <v>0</v>
      </c>
      <c r="Q240" s="212">
        <v>0.04083</v>
      </c>
      <c r="R240" s="212">
        <f>Q240*H240</f>
        <v>0.04083</v>
      </c>
      <c r="S240" s="212">
        <v>0</v>
      </c>
      <c r="T240" s="213">
        <f>S240*H240</f>
        <v>0</v>
      </c>
      <c r="U240" s="33"/>
      <c r="V240" s="33"/>
      <c r="W240" s="33"/>
      <c r="X240" s="33"/>
      <c r="Y240" s="33"/>
      <c r="Z240" s="33"/>
      <c r="AA240" s="33"/>
      <c r="AB240" s="33"/>
      <c r="AC240" s="33"/>
      <c r="AD240" s="33"/>
      <c r="AE240" s="33"/>
      <c r="AR240" s="214" t="s">
        <v>186</v>
      </c>
      <c r="AT240" s="214" t="s">
        <v>215</v>
      </c>
      <c r="AU240" s="214" t="s">
        <v>85</v>
      </c>
      <c r="AY240" s="16" t="s">
        <v>132</v>
      </c>
      <c r="BE240" s="215">
        <f>IF(N240="základní",J240,0)</f>
        <v>0</v>
      </c>
      <c r="BF240" s="215">
        <f>IF(N240="snížená",J240,0)</f>
        <v>0</v>
      </c>
      <c r="BG240" s="215">
        <f>IF(N240="zákl. přenesená",J240,0)</f>
        <v>0</v>
      </c>
      <c r="BH240" s="215">
        <f>IF(N240="sníž. přenesená",J240,0)</f>
        <v>0</v>
      </c>
      <c r="BI240" s="215">
        <f>IF(N240="nulová",J240,0)</f>
        <v>0</v>
      </c>
      <c r="BJ240" s="16" t="s">
        <v>83</v>
      </c>
      <c r="BK240" s="215">
        <f>ROUND(I240*H240,2)</f>
        <v>0</v>
      </c>
      <c r="BL240" s="16" t="s">
        <v>139</v>
      </c>
      <c r="BM240" s="214" t="s">
        <v>559</v>
      </c>
    </row>
    <row r="241" spans="1:65" s="2" customFormat="1" ht="16.5" customHeight="1">
      <c r="A241" s="33"/>
      <c r="B241" s="34"/>
      <c r="C241" s="203" t="s">
        <v>372</v>
      </c>
      <c r="D241" s="203" t="s">
        <v>134</v>
      </c>
      <c r="E241" s="204" t="s">
        <v>560</v>
      </c>
      <c r="F241" s="205" t="s">
        <v>561</v>
      </c>
      <c r="G241" s="206" t="s">
        <v>321</v>
      </c>
      <c r="H241" s="207">
        <v>138</v>
      </c>
      <c r="I241" s="208"/>
      <c r="J241" s="209">
        <f>ROUND(I241*H241,2)</f>
        <v>0</v>
      </c>
      <c r="K241" s="205" t="s">
        <v>138</v>
      </c>
      <c r="L241" s="38"/>
      <c r="M241" s="210" t="s">
        <v>1</v>
      </c>
      <c r="N241" s="211" t="s">
        <v>40</v>
      </c>
      <c r="O241" s="70"/>
      <c r="P241" s="212">
        <f>O241*H241</f>
        <v>0</v>
      </c>
      <c r="Q241" s="212">
        <v>0</v>
      </c>
      <c r="R241" s="212">
        <f>Q241*H241</f>
        <v>0</v>
      </c>
      <c r="S241" s="212">
        <v>0</v>
      </c>
      <c r="T241" s="213">
        <f>S241*H241</f>
        <v>0</v>
      </c>
      <c r="U241" s="33"/>
      <c r="V241" s="33"/>
      <c r="W241" s="33"/>
      <c r="X241" s="33"/>
      <c r="Y241" s="33"/>
      <c r="Z241" s="33"/>
      <c r="AA241" s="33"/>
      <c r="AB241" s="33"/>
      <c r="AC241" s="33"/>
      <c r="AD241" s="33"/>
      <c r="AE241" s="33"/>
      <c r="AR241" s="214" t="s">
        <v>139</v>
      </c>
      <c r="AT241" s="214" t="s">
        <v>134</v>
      </c>
      <c r="AU241" s="214" t="s">
        <v>85</v>
      </c>
      <c r="AY241" s="16" t="s">
        <v>132</v>
      </c>
      <c r="BE241" s="215">
        <f>IF(N241="základní",J241,0)</f>
        <v>0</v>
      </c>
      <c r="BF241" s="215">
        <f>IF(N241="snížená",J241,0)</f>
        <v>0</v>
      </c>
      <c r="BG241" s="215">
        <f>IF(N241="zákl. přenesená",J241,0)</f>
        <v>0</v>
      </c>
      <c r="BH241" s="215">
        <f>IF(N241="sníž. přenesená",J241,0)</f>
        <v>0</v>
      </c>
      <c r="BI241" s="215">
        <f>IF(N241="nulová",J241,0)</f>
        <v>0</v>
      </c>
      <c r="BJ241" s="16" t="s">
        <v>83</v>
      </c>
      <c r="BK241" s="215">
        <f>ROUND(I241*H241,2)</f>
        <v>0</v>
      </c>
      <c r="BL241" s="16" t="s">
        <v>139</v>
      </c>
      <c r="BM241" s="214" t="s">
        <v>562</v>
      </c>
    </row>
    <row r="242" spans="1:47" s="2" customFormat="1" ht="19.5">
      <c r="A242" s="33"/>
      <c r="B242" s="34"/>
      <c r="C242" s="35"/>
      <c r="D242" s="216" t="s">
        <v>141</v>
      </c>
      <c r="E242" s="35"/>
      <c r="F242" s="217" t="s">
        <v>563</v>
      </c>
      <c r="G242" s="35"/>
      <c r="H242" s="35"/>
      <c r="I242" s="115"/>
      <c r="J242" s="35"/>
      <c r="K242" s="35"/>
      <c r="L242" s="38"/>
      <c r="M242" s="218"/>
      <c r="N242" s="219"/>
      <c r="O242" s="70"/>
      <c r="P242" s="70"/>
      <c r="Q242" s="70"/>
      <c r="R242" s="70"/>
      <c r="S242" s="70"/>
      <c r="T242" s="71"/>
      <c r="U242" s="33"/>
      <c r="V242" s="33"/>
      <c r="W242" s="33"/>
      <c r="X242" s="33"/>
      <c r="Y242" s="33"/>
      <c r="Z242" s="33"/>
      <c r="AA242" s="33"/>
      <c r="AB242" s="33"/>
      <c r="AC242" s="33"/>
      <c r="AD242" s="33"/>
      <c r="AE242" s="33"/>
      <c r="AT242" s="16" t="s">
        <v>141</v>
      </c>
      <c r="AU242" s="16" t="s">
        <v>85</v>
      </c>
    </row>
    <row r="243" spans="2:51" s="13" customFormat="1" ht="11.25">
      <c r="B243" s="220"/>
      <c r="C243" s="221"/>
      <c r="D243" s="216" t="s">
        <v>143</v>
      </c>
      <c r="E243" s="222" t="s">
        <v>1</v>
      </c>
      <c r="F243" s="223" t="s">
        <v>564</v>
      </c>
      <c r="G243" s="221"/>
      <c r="H243" s="224">
        <v>138</v>
      </c>
      <c r="I243" s="225"/>
      <c r="J243" s="221"/>
      <c r="K243" s="221"/>
      <c r="L243" s="226"/>
      <c r="M243" s="227"/>
      <c r="N243" s="228"/>
      <c r="O243" s="228"/>
      <c r="P243" s="228"/>
      <c r="Q243" s="228"/>
      <c r="R243" s="228"/>
      <c r="S243" s="228"/>
      <c r="T243" s="229"/>
      <c r="AT243" s="230" t="s">
        <v>143</v>
      </c>
      <c r="AU243" s="230" t="s">
        <v>85</v>
      </c>
      <c r="AV243" s="13" t="s">
        <v>85</v>
      </c>
      <c r="AW243" s="13" t="s">
        <v>32</v>
      </c>
      <c r="AX243" s="13" t="s">
        <v>83</v>
      </c>
      <c r="AY243" s="230" t="s">
        <v>132</v>
      </c>
    </row>
    <row r="244" spans="1:65" s="2" customFormat="1" ht="16.5" customHeight="1">
      <c r="A244" s="33"/>
      <c r="B244" s="34"/>
      <c r="C244" s="203" t="s">
        <v>379</v>
      </c>
      <c r="D244" s="203" t="s">
        <v>134</v>
      </c>
      <c r="E244" s="204" t="s">
        <v>565</v>
      </c>
      <c r="F244" s="205" t="s">
        <v>566</v>
      </c>
      <c r="G244" s="206" t="s">
        <v>321</v>
      </c>
      <c r="H244" s="207">
        <v>61</v>
      </c>
      <c r="I244" s="208"/>
      <c r="J244" s="209">
        <f>ROUND(I244*H244,2)</f>
        <v>0</v>
      </c>
      <c r="K244" s="205" t="s">
        <v>1</v>
      </c>
      <c r="L244" s="38"/>
      <c r="M244" s="210" t="s">
        <v>1</v>
      </c>
      <c r="N244" s="211" t="s">
        <v>40</v>
      </c>
      <c r="O244" s="70"/>
      <c r="P244" s="212">
        <f>O244*H244</f>
        <v>0</v>
      </c>
      <c r="Q244" s="212">
        <v>0</v>
      </c>
      <c r="R244" s="212">
        <f>Q244*H244</f>
        <v>0</v>
      </c>
      <c r="S244" s="212">
        <v>0</v>
      </c>
      <c r="T244" s="213">
        <f>S244*H244</f>
        <v>0</v>
      </c>
      <c r="U244" s="33"/>
      <c r="V244" s="33"/>
      <c r="W244" s="33"/>
      <c r="X244" s="33"/>
      <c r="Y244" s="33"/>
      <c r="Z244" s="33"/>
      <c r="AA244" s="33"/>
      <c r="AB244" s="33"/>
      <c r="AC244" s="33"/>
      <c r="AD244" s="33"/>
      <c r="AE244" s="33"/>
      <c r="AR244" s="214" t="s">
        <v>139</v>
      </c>
      <c r="AT244" s="214" t="s">
        <v>134</v>
      </c>
      <c r="AU244" s="214" t="s">
        <v>85</v>
      </c>
      <c r="AY244" s="16" t="s">
        <v>132</v>
      </c>
      <c r="BE244" s="215">
        <f>IF(N244="základní",J244,0)</f>
        <v>0</v>
      </c>
      <c r="BF244" s="215">
        <f>IF(N244="snížená",J244,0)</f>
        <v>0</v>
      </c>
      <c r="BG244" s="215">
        <f>IF(N244="zákl. přenesená",J244,0)</f>
        <v>0</v>
      </c>
      <c r="BH244" s="215">
        <f>IF(N244="sníž. přenesená",J244,0)</f>
        <v>0</v>
      </c>
      <c r="BI244" s="215">
        <f>IF(N244="nulová",J244,0)</f>
        <v>0</v>
      </c>
      <c r="BJ244" s="16" t="s">
        <v>83</v>
      </c>
      <c r="BK244" s="215">
        <f>ROUND(I244*H244,2)</f>
        <v>0</v>
      </c>
      <c r="BL244" s="16" t="s">
        <v>139</v>
      </c>
      <c r="BM244" s="214" t="s">
        <v>567</v>
      </c>
    </row>
    <row r="245" spans="1:47" s="2" customFormat="1" ht="19.5">
      <c r="A245" s="33"/>
      <c r="B245" s="34"/>
      <c r="C245" s="35"/>
      <c r="D245" s="216" t="s">
        <v>141</v>
      </c>
      <c r="E245" s="35"/>
      <c r="F245" s="217" t="s">
        <v>563</v>
      </c>
      <c r="G245" s="35"/>
      <c r="H245" s="35"/>
      <c r="I245" s="115"/>
      <c r="J245" s="35"/>
      <c r="K245" s="35"/>
      <c r="L245" s="38"/>
      <c r="M245" s="218"/>
      <c r="N245" s="219"/>
      <c r="O245" s="70"/>
      <c r="P245" s="70"/>
      <c r="Q245" s="70"/>
      <c r="R245" s="70"/>
      <c r="S245" s="70"/>
      <c r="T245" s="71"/>
      <c r="U245" s="33"/>
      <c r="V245" s="33"/>
      <c r="W245" s="33"/>
      <c r="X245" s="33"/>
      <c r="Y245" s="33"/>
      <c r="Z245" s="33"/>
      <c r="AA245" s="33"/>
      <c r="AB245" s="33"/>
      <c r="AC245" s="33"/>
      <c r="AD245" s="33"/>
      <c r="AE245" s="33"/>
      <c r="AT245" s="16" t="s">
        <v>141</v>
      </c>
      <c r="AU245" s="16" t="s">
        <v>85</v>
      </c>
    </row>
    <row r="246" spans="2:51" s="13" customFormat="1" ht="11.25">
      <c r="B246" s="220"/>
      <c r="C246" s="221"/>
      <c r="D246" s="216" t="s">
        <v>143</v>
      </c>
      <c r="E246" s="222" t="s">
        <v>1</v>
      </c>
      <c r="F246" s="223" t="s">
        <v>568</v>
      </c>
      <c r="G246" s="221"/>
      <c r="H246" s="224">
        <v>61</v>
      </c>
      <c r="I246" s="225"/>
      <c r="J246" s="221"/>
      <c r="K246" s="221"/>
      <c r="L246" s="226"/>
      <c r="M246" s="227"/>
      <c r="N246" s="228"/>
      <c r="O246" s="228"/>
      <c r="P246" s="228"/>
      <c r="Q246" s="228"/>
      <c r="R246" s="228"/>
      <c r="S246" s="228"/>
      <c r="T246" s="229"/>
      <c r="AT246" s="230" t="s">
        <v>143</v>
      </c>
      <c r="AU246" s="230" t="s">
        <v>85</v>
      </c>
      <c r="AV246" s="13" t="s">
        <v>85</v>
      </c>
      <c r="AW246" s="13" t="s">
        <v>32</v>
      </c>
      <c r="AX246" s="13" t="s">
        <v>83</v>
      </c>
      <c r="AY246" s="230" t="s">
        <v>132</v>
      </c>
    </row>
    <row r="247" spans="2:63" s="12" customFormat="1" ht="22.9" customHeight="1">
      <c r="B247" s="187"/>
      <c r="C247" s="188"/>
      <c r="D247" s="189" t="s">
        <v>74</v>
      </c>
      <c r="E247" s="201" t="s">
        <v>569</v>
      </c>
      <c r="F247" s="201" t="s">
        <v>570</v>
      </c>
      <c r="G247" s="188"/>
      <c r="H247" s="188"/>
      <c r="I247" s="191"/>
      <c r="J247" s="202">
        <f>BK247</f>
        <v>0</v>
      </c>
      <c r="K247" s="188"/>
      <c r="L247" s="193"/>
      <c r="M247" s="194"/>
      <c r="N247" s="195"/>
      <c r="O247" s="195"/>
      <c r="P247" s="196">
        <f>SUM(P248:P255)</f>
        <v>0</v>
      </c>
      <c r="Q247" s="195"/>
      <c r="R247" s="196">
        <f>SUM(R248:R255)</f>
        <v>0</v>
      </c>
      <c r="S247" s="195"/>
      <c r="T247" s="197">
        <f>SUM(T248:T255)</f>
        <v>0</v>
      </c>
      <c r="AR247" s="198" t="s">
        <v>83</v>
      </c>
      <c r="AT247" s="199" t="s">
        <v>74</v>
      </c>
      <c r="AU247" s="199" t="s">
        <v>83</v>
      </c>
      <c r="AY247" s="198" t="s">
        <v>132</v>
      </c>
      <c r="BK247" s="200">
        <f>SUM(BK248:BK255)</f>
        <v>0</v>
      </c>
    </row>
    <row r="248" spans="1:65" s="2" customFormat="1" ht="16.5" customHeight="1">
      <c r="A248" s="33"/>
      <c r="B248" s="34"/>
      <c r="C248" s="203" t="s">
        <v>391</v>
      </c>
      <c r="D248" s="203" t="s">
        <v>134</v>
      </c>
      <c r="E248" s="204" t="s">
        <v>571</v>
      </c>
      <c r="F248" s="205" t="s">
        <v>572</v>
      </c>
      <c r="G248" s="206" t="s">
        <v>218</v>
      </c>
      <c r="H248" s="207">
        <v>148.79</v>
      </c>
      <c r="I248" s="208"/>
      <c r="J248" s="209">
        <f>ROUND(I248*H248,2)</f>
        <v>0</v>
      </c>
      <c r="K248" s="205" t="s">
        <v>138</v>
      </c>
      <c r="L248" s="38"/>
      <c r="M248" s="210" t="s">
        <v>1</v>
      </c>
      <c r="N248" s="211" t="s">
        <v>40</v>
      </c>
      <c r="O248" s="70"/>
      <c r="P248" s="212">
        <f>O248*H248</f>
        <v>0</v>
      </c>
      <c r="Q248" s="212">
        <v>0</v>
      </c>
      <c r="R248" s="212">
        <f>Q248*H248</f>
        <v>0</v>
      </c>
      <c r="S248" s="212">
        <v>0</v>
      </c>
      <c r="T248" s="213">
        <f>S248*H248</f>
        <v>0</v>
      </c>
      <c r="U248" s="33"/>
      <c r="V248" s="33"/>
      <c r="W248" s="33"/>
      <c r="X248" s="33"/>
      <c r="Y248" s="33"/>
      <c r="Z248" s="33"/>
      <c r="AA248" s="33"/>
      <c r="AB248" s="33"/>
      <c r="AC248" s="33"/>
      <c r="AD248" s="33"/>
      <c r="AE248" s="33"/>
      <c r="AR248" s="214" t="s">
        <v>139</v>
      </c>
      <c r="AT248" s="214" t="s">
        <v>134</v>
      </c>
      <c r="AU248" s="214" t="s">
        <v>85</v>
      </c>
      <c r="AY248" s="16" t="s">
        <v>132</v>
      </c>
      <c r="BE248" s="215">
        <f>IF(N248="základní",J248,0)</f>
        <v>0</v>
      </c>
      <c r="BF248" s="215">
        <f>IF(N248="snížená",J248,0)</f>
        <v>0</v>
      </c>
      <c r="BG248" s="215">
        <f>IF(N248="zákl. přenesená",J248,0)</f>
        <v>0</v>
      </c>
      <c r="BH248" s="215">
        <f>IF(N248="sníž. přenesená",J248,0)</f>
        <v>0</v>
      </c>
      <c r="BI248" s="215">
        <f>IF(N248="nulová",J248,0)</f>
        <v>0</v>
      </c>
      <c r="BJ248" s="16" t="s">
        <v>83</v>
      </c>
      <c r="BK248" s="215">
        <f>ROUND(I248*H248,2)</f>
        <v>0</v>
      </c>
      <c r="BL248" s="16" t="s">
        <v>139</v>
      </c>
      <c r="BM248" s="214" t="s">
        <v>573</v>
      </c>
    </row>
    <row r="249" spans="1:47" s="2" customFormat="1" ht="48.75">
      <c r="A249" s="33"/>
      <c r="B249" s="34"/>
      <c r="C249" s="35"/>
      <c r="D249" s="216" t="s">
        <v>141</v>
      </c>
      <c r="E249" s="35"/>
      <c r="F249" s="217" t="s">
        <v>574</v>
      </c>
      <c r="G249" s="35"/>
      <c r="H249" s="35"/>
      <c r="I249" s="115"/>
      <c r="J249" s="35"/>
      <c r="K249" s="35"/>
      <c r="L249" s="38"/>
      <c r="M249" s="218"/>
      <c r="N249" s="219"/>
      <c r="O249" s="70"/>
      <c r="P249" s="70"/>
      <c r="Q249" s="70"/>
      <c r="R249" s="70"/>
      <c r="S249" s="70"/>
      <c r="T249" s="71"/>
      <c r="U249" s="33"/>
      <c r="V249" s="33"/>
      <c r="W249" s="33"/>
      <c r="X249" s="33"/>
      <c r="Y249" s="33"/>
      <c r="Z249" s="33"/>
      <c r="AA249" s="33"/>
      <c r="AB249" s="33"/>
      <c r="AC249" s="33"/>
      <c r="AD249" s="33"/>
      <c r="AE249" s="33"/>
      <c r="AT249" s="16" t="s">
        <v>141</v>
      </c>
      <c r="AU249" s="16" t="s">
        <v>85</v>
      </c>
    </row>
    <row r="250" spans="1:65" s="2" customFormat="1" ht="16.5" customHeight="1">
      <c r="A250" s="33"/>
      <c r="B250" s="34"/>
      <c r="C250" s="203" t="s">
        <v>384</v>
      </c>
      <c r="D250" s="203" t="s">
        <v>134</v>
      </c>
      <c r="E250" s="204" t="s">
        <v>575</v>
      </c>
      <c r="F250" s="205" t="s">
        <v>576</v>
      </c>
      <c r="G250" s="206" t="s">
        <v>218</v>
      </c>
      <c r="H250" s="207">
        <v>3124.59</v>
      </c>
      <c r="I250" s="208"/>
      <c r="J250" s="209">
        <f>ROUND(I250*H250,2)</f>
        <v>0</v>
      </c>
      <c r="K250" s="205" t="s">
        <v>138</v>
      </c>
      <c r="L250" s="38"/>
      <c r="M250" s="210" t="s">
        <v>1</v>
      </c>
      <c r="N250" s="211" t="s">
        <v>40</v>
      </c>
      <c r="O250" s="70"/>
      <c r="P250" s="212">
        <f>O250*H250</f>
        <v>0</v>
      </c>
      <c r="Q250" s="212">
        <v>0</v>
      </c>
      <c r="R250" s="212">
        <f>Q250*H250</f>
        <v>0</v>
      </c>
      <c r="S250" s="212">
        <v>0</v>
      </c>
      <c r="T250" s="213">
        <f>S250*H250</f>
        <v>0</v>
      </c>
      <c r="U250" s="33"/>
      <c r="V250" s="33"/>
      <c r="W250" s="33"/>
      <c r="X250" s="33"/>
      <c r="Y250" s="33"/>
      <c r="Z250" s="33"/>
      <c r="AA250" s="33"/>
      <c r="AB250" s="33"/>
      <c r="AC250" s="33"/>
      <c r="AD250" s="33"/>
      <c r="AE250" s="33"/>
      <c r="AR250" s="214" t="s">
        <v>139</v>
      </c>
      <c r="AT250" s="214" t="s">
        <v>134</v>
      </c>
      <c r="AU250" s="214" t="s">
        <v>85</v>
      </c>
      <c r="AY250" s="16" t="s">
        <v>132</v>
      </c>
      <c r="BE250" s="215">
        <f>IF(N250="základní",J250,0)</f>
        <v>0</v>
      </c>
      <c r="BF250" s="215">
        <f>IF(N250="snížená",J250,0)</f>
        <v>0</v>
      </c>
      <c r="BG250" s="215">
        <f>IF(N250="zákl. přenesená",J250,0)</f>
        <v>0</v>
      </c>
      <c r="BH250" s="215">
        <f>IF(N250="sníž. přenesená",J250,0)</f>
        <v>0</v>
      </c>
      <c r="BI250" s="215">
        <f>IF(N250="nulová",J250,0)</f>
        <v>0</v>
      </c>
      <c r="BJ250" s="16" t="s">
        <v>83</v>
      </c>
      <c r="BK250" s="215">
        <f>ROUND(I250*H250,2)</f>
        <v>0</v>
      </c>
      <c r="BL250" s="16" t="s">
        <v>139</v>
      </c>
      <c r="BM250" s="214" t="s">
        <v>577</v>
      </c>
    </row>
    <row r="251" spans="1:47" s="2" customFormat="1" ht="48.75">
      <c r="A251" s="33"/>
      <c r="B251" s="34"/>
      <c r="C251" s="35"/>
      <c r="D251" s="216" t="s">
        <v>141</v>
      </c>
      <c r="E251" s="35"/>
      <c r="F251" s="217" t="s">
        <v>574</v>
      </c>
      <c r="G251" s="35"/>
      <c r="H251" s="35"/>
      <c r="I251" s="115"/>
      <c r="J251" s="35"/>
      <c r="K251" s="35"/>
      <c r="L251" s="38"/>
      <c r="M251" s="218"/>
      <c r="N251" s="219"/>
      <c r="O251" s="70"/>
      <c r="P251" s="70"/>
      <c r="Q251" s="70"/>
      <c r="R251" s="70"/>
      <c r="S251" s="70"/>
      <c r="T251" s="71"/>
      <c r="U251" s="33"/>
      <c r="V251" s="33"/>
      <c r="W251" s="33"/>
      <c r="X251" s="33"/>
      <c r="Y251" s="33"/>
      <c r="Z251" s="33"/>
      <c r="AA251" s="33"/>
      <c r="AB251" s="33"/>
      <c r="AC251" s="33"/>
      <c r="AD251" s="33"/>
      <c r="AE251" s="33"/>
      <c r="AT251" s="16" t="s">
        <v>141</v>
      </c>
      <c r="AU251" s="16" t="s">
        <v>85</v>
      </c>
    </row>
    <row r="252" spans="2:51" s="13" customFormat="1" ht="11.25">
      <c r="B252" s="220"/>
      <c r="C252" s="221"/>
      <c r="D252" s="216" t="s">
        <v>143</v>
      </c>
      <c r="E252" s="221"/>
      <c r="F252" s="223" t="s">
        <v>578</v>
      </c>
      <c r="G252" s="221"/>
      <c r="H252" s="224">
        <v>3124.59</v>
      </c>
      <c r="I252" s="225"/>
      <c r="J252" s="221"/>
      <c r="K252" s="221"/>
      <c r="L252" s="226"/>
      <c r="M252" s="227"/>
      <c r="N252" s="228"/>
      <c r="O252" s="228"/>
      <c r="P252" s="228"/>
      <c r="Q252" s="228"/>
      <c r="R252" s="228"/>
      <c r="S252" s="228"/>
      <c r="T252" s="229"/>
      <c r="AT252" s="230" t="s">
        <v>143</v>
      </c>
      <c r="AU252" s="230" t="s">
        <v>85</v>
      </c>
      <c r="AV252" s="13" t="s">
        <v>85</v>
      </c>
      <c r="AW252" s="13" t="s">
        <v>4</v>
      </c>
      <c r="AX252" s="13" t="s">
        <v>83</v>
      </c>
      <c r="AY252" s="230" t="s">
        <v>132</v>
      </c>
    </row>
    <row r="253" spans="1:65" s="2" customFormat="1" ht="21.75" customHeight="1">
      <c r="A253" s="33"/>
      <c r="B253" s="34"/>
      <c r="C253" s="203" t="s">
        <v>579</v>
      </c>
      <c r="D253" s="203" t="s">
        <v>134</v>
      </c>
      <c r="E253" s="204" t="s">
        <v>580</v>
      </c>
      <c r="F253" s="205" t="s">
        <v>581</v>
      </c>
      <c r="G253" s="206" t="s">
        <v>218</v>
      </c>
      <c r="H253" s="207">
        <v>634.92</v>
      </c>
      <c r="I253" s="208"/>
      <c r="J253" s="209">
        <f>ROUND(I253*H253,2)</f>
        <v>0</v>
      </c>
      <c r="K253" s="205" t="s">
        <v>138</v>
      </c>
      <c r="L253" s="38"/>
      <c r="M253" s="210" t="s">
        <v>1</v>
      </c>
      <c r="N253" s="211" t="s">
        <v>40</v>
      </c>
      <c r="O253" s="70"/>
      <c r="P253" s="212">
        <f>O253*H253</f>
        <v>0</v>
      </c>
      <c r="Q253" s="212">
        <v>0</v>
      </c>
      <c r="R253" s="212">
        <f>Q253*H253</f>
        <v>0</v>
      </c>
      <c r="S253" s="212">
        <v>0</v>
      </c>
      <c r="T253" s="213">
        <f>S253*H253</f>
        <v>0</v>
      </c>
      <c r="U253" s="33"/>
      <c r="V253" s="33"/>
      <c r="W253" s="33"/>
      <c r="X253" s="33"/>
      <c r="Y253" s="33"/>
      <c r="Z253" s="33"/>
      <c r="AA253" s="33"/>
      <c r="AB253" s="33"/>
      <c r="AC253" s="33"/>
      <c r="AD253" s="33"/>
      <c r="AE253" s="33"/>
      <c r="AR253" s="214" t="s">
        <v>139</v>
      </c>
      <c r="AT253" s="214" t="s">
        <v>134</v>
      </c>
      <c r="AU253" s="214" t="s">
        <v>85</v>
      </c>
      <c r="AY253" s="16" t="s">
        <v>132</v>
      </c>
      <c r="BE253" s="215">
        <f>IF(N253="základní",J253,0)</f>
        <v>0</v>
      </c>
      <c r="BF253" s="215">
        <f>IF(N253="snížená",J253,0)</f>
        <v>0</v>
      </c>
      <c r="BG253" s="215">
        <f>IF(N253="zákl. přenesená",J253,0)</f>
        <v>0</v>
      </c>
      <c r="BH253" s="215">
        <f>IF(N253="sníž. přenesená",J253,0)</f>
        <v>0</v>
      </c>
      <c r="BI253" s="215">
        <f>IF(N253="nulová",J253,0)</f>
        <v>0</v>
      </c>
      <c r="BJ253" s="16" t="s">
        <v>83</v>
      </c>
      <c r="BK253" s="215">
        <f>ROUND(I253*H253,2)</f>
        <v>0</v>
      </c>
      <c r="BL253" s="16" t="s">
        <v>139</v>
      </c>
      <c r="BM253" s="214" t="s">
        <v>582</v>
      </c>
    </row>
    <row r="254" spans="2:51" s="13" customFormat="1" ht="11.25">
      <c r="B254" s="220"/>
      <c r="C254" s="221"/>
      <c r="D254" s="216" t="s">
        <v>143</v>
      </c>
      <c r="E254" s="222" t="s">
        <v>1</v>
      </c>
      <c r="F254" s="223" t="s">
        <v>583</v>
      </c>
      <c r="G254" s="221"/>
      <c r="H254" s="224">
        <v>634.92</v>
      </c>
      <c r="I254" s="225"/>
      <c r="J254" s="221"/>
      <c r="K254" s="221"/>
      <c r="L254" s="226"/>
      <c r="M254" s="227"/>
      <c r="N254" s="228"/>
      <c r="O254" s="228"/>
      <c r="P254" s="228"/>
      <c r="Q254" s="228"/>
      <c r="R254" s="228"/>
      <c r="S254" s="228"/>
      <c r="T254" s="229"/>
      <c r="AT254" s="230" t="s">
        <v>143</v>
      </c>
      <c r="AU254" s="230" t="s">
        <v>85</v>
      </c>
      <c r="AV254" s="13" t="s">
        <v>85</v>
      </c>
      <c r="AW254" s="13" t="s">
        <v>32</v>
      </c>
      <c r="AX254" s="13" t="s">
        <v>83</v>
      </c>
      <c r="AY254" s="230" t="s">
        <v>132</v>
      </c>
    </row>
    <row r="255" spans="1:65" s="2" customFormat="1" ht="21.75" customHeight="1">
      <c r="A255" s="33"/>
      <c r="B255" s="34"/>
      <c r="C255" s="203" t="s">
        <v>584</v>
      </c>
      <c r="D255" s="203" t="s">
        <v>134</v>
      </c>
      <c r="E255" s="204" t="s">
        <v>585</v>
      </c>
      <c r="F255" s="205" t="s">
        <v>586</v>
      </c>
      <c r="G255" s="206" t="s">
        <v>218</v>
      </c>
      <c r="H255" s="207">
        <v>148.79</v>
      </c>
      <c r="I255" s="208"/>
      <c r="J255" s="209">
        <f>ROUND(I255*H255,2)</f>
        <v>0</v>
      </c>
      <c r="K255" s="205" t="s">
        <v>138</v>
      </c>
      <c r="L255" s="38"/>
      <c r="M255" s="210" t="s">
        <v>1</v>
      </c>
      <c r="N255" s="211" t="s">
        <v>40</v>
      </c>
      <c r="O255" s="70"/>
      <c r="P255" s="212">
        <f>O255*H255</f>
        <v>0</v>
      </c>
      <c r="Q255" s="212">
        <v>0</v>
      </c>
      <c r="R255" s="212">
        <f>Q255*H255</f>
        <v>0</v>
      </c>
      <c r="S255" s="212">
        <v>0</v>
      </c>
      <c r="T255" s="213">
        <f>S255*H255</f>
        <v>0</v>
      </c>
      <c r="U255" s="33"/>
      <c r="V255" s="33"/>
      <c r="W255" s="33"/>
      <c r="X255" s="33"/>
      <c r="Y255" s="33"/>
      <c r="Z255" s="33"/>
      <c r="AA255" s="33"/>
      <c r="AB255" s="33"/>
      <c r="AC255" s="33"/>
      <c r="AD255" s="33"/>
      <c r="AE255" s="33"/>
      <c r="AR255" s="214" t="s">
        <v>139</v>
      </c>
      <c r="AT255" s="214" t="s">
        <v>134</v>
      </c>
      <c r="AU255" s="214" t="s">
        <v>85</v>
      </c>
      <c r="AY255" s="16" t="s">
        <v>132</v>
      </c>
      <c r="BE255" s="215">
        <f>IF(N255="základní",J255,0)</f>
        <v>0</v>
      </c>
      <c r="BF255" s="215">
        <f>IF(N255="snížená",J255,0)</f>
        <v>0</v>
      </c>
      <c r="BG255" s="215">
        <f>IF(N255="zákl. přenesená",J255,0)</f>
        <v>0</v>
      </c>
      <c r="BH255" s="215">
        <f>IF(N255="sníž. přenesená",J255,0)</f>
        <v>0</v>
      </c>
      <c r="BI255" s="215">
        <f>IF(N255="nulová",J255,0)</f>
        <v>0</v>
      </c>
      <c r="BJ255" s="16" t="s">
        <v>83</v>
      </c>
      <c r="BK255" s="215">
        <f>ROUND(I255*H255,2)</f>
        <v>0</v>
      </c>
      <c r="BL255" s="16" t="s">
        <v>139</v>
      </c>
      <c r="BM255" s="214" t="s">
        <v>587</v>
      </c>
    </row>
    <row r="256" spans="2:63" s="12" customFormat="1" ht="22.9" customHeight="1">
      <c r="B256" s="187"/>
      <c r="C256" s="188"/>
      <c r="D256" s="189" t="s">
        <v>74</v>
      </c>
      <c r="E256" s="201" t="s">
        <v>389</v>
      </c>
      <c r="F256" s="201" t="s">
        <v>390</v>
      </c>
      <c r="G256" s="188"/>
      <c r="H256" s="188"/>
      <c r="I256" s="191"/>
      <c r="J256" s="202">
        <f>BK256</f>
        <v>0</v>
      </c>
      <c r="K256" s="188"/>
      <c r="L256" s="193"/>
      <c r="M256" s="194"/>
      <c r="N256" s="195"/>
      <c r="O256" s="195"/>
      <c r="P256" s="196">
        <f>SUM(P257:P258)</f>
        <v>0</v>
      </c>
      <c r="Q256" s="195"/>
      <c r="R256" s="196">
        <f>SUM(R257:R258)</f>
        <v>0</v>
      </c>
      <c r="S256" s="195"/>
      <c r="T256" s="197">
        <f>SUM(T257:T258)</f>
        <v>0</v>
      </c>
      <c r="AR256" s="198" t="s">
        <v>83</v>
      </c>
      <c r="AT256" s="199" t="s">
        <v>74</v>
      </c>
      <c r="AU256" s="199" t="s">
        <v>83</v>
      </c>
      <c r="AY256" s="198" t="s">
        <v>132</v>
      </c>
      <c r="BK256" s="200">
        <f>SUM(BK257:BK258)</f>
        <v>0</v>
      </c>
    </row>
    <row r="257" spans="1:65" s="2" customFormat="1" ht="16.5" customHeight="1">
      <c r="A257" s="33"/>
      <c r="B257" s="34"/>
      <c r="C257" s="203" t="s">
        <v>588</v>
      </c>
      <c r="D257" s="203" t="s">
        <v>134</v>
      </c>
      <c r="E257" s="204" t="s">
        <v>589</v>
      </c>
      <c r="F257" s="205" t="s">
        <v>590</v>
      </c>
      <c r="G257" s="206" t="s">
        <v>218</v>
      </c>
      <c r="H257" s="207">
        <v>481.24</v>
      </c>
      <c r="I257" s="208"/>
      <c r="J257" s="209">
        <f>ROUND(I257*H257,2)</f>
        <v>0</v>
      </c>
      <c r="K257" s="205" t="s">
        <v>138</v>
      </c>
      <c r="L257" s="38"/>
      <c r="M257" s="210" t="s">
        <v>1</v>
      </c>
      <c r="N257" s="211" t="s">
        <v>40</v>
      </c>
      <c r="O257" s="70"/>
      <c r="P257" s="212">
        <f>O257*H257</f>
        <v>0</v>
      </c>
      <c r="Q257" s="212">
        <v>0</v>
      </c>
      <c r="R257" s="212">
        <f>Q257*H257</f>
        <v>0</v>
      </c>
      <c r="S257" s="212">
        <v>0</v>
      </c>
      <c r="T257" s="213">
        <f>S257*H257</f>
        <v>0</v>
      </c>
      <c r="U257" s="33"/>
      <c r="V257" s="33"/>
      <c r="W257" s="33"/>
      <c r="X257" s="33"/>
      <c r="Y257" s="33"/>
      <c r="Z257" s="33"/>
      <c r="AA257" s="33"/>
      <c r="AB257" s="33"/>
      <c r="AC257" s="33"/>
      <c r="AD257" s="33"/>
      <c r="AE257" s="33"/>
      <c r="AR257" s="214" t="s">
        <v>139</v>
      </c>
      <c r="AT257" s="214" t="s">
        <v>134</v>
      </c>
      <c r="AU257" s="214" t="s">
        <v>85</v>
      </c>
      <c r="AY257" s="16" t="s">
        <v>132</v>
      </c>
      <c r="BE257" s="215">
        <f>IF(N257="základní",J257,0)</f>
        <v>0</v>
      </c>
      <c r="BF257" s="215">
        <f>IF(N257="snížená",J257,0)</f>
        <v>0</v>
      </c>
      <c r="BG257" s="215">
        <f>IF(N257="zákl. přenesená",J257,0)</f>
        <v>0</v>
      </c>
      <c r="BH257" s="215">
        <f>IF(N257="sníž. přenesená",J257,0)</f>
        <v>0</v>
      </c>
      <c r="BI257" s="215">
        <f>IF(N257="nulová",J257,0)</f>
        <v>0</v>
      </c>
      <c r="BJ257" s="16" t="s">
        <v>83</v>
      </c>
      <c r="BK257" s="215">
        <f>ROUND(I257*H257,2)</f>
        <v>0</v>
      </c>
      <c r="BL257" s="16" t="s">
        <v>139</v>
      </c>
      <c r="BM257" s="214" t="s">
        <v>591</v>
      </c>
    </row>
    <row r="258" spans="1:47" s="2" customFormat="1" ht="19.5">
      <c r="A258" s="33"/>
      <c r="B258" s="34"/>
      <c r="C258" s="35"/>
      <c r="D258" s="216" t="s">
        <v>141</v>
      </c>
      <c r="E258" s="35"/>
      <c r="F258" s="217" t="s">
        <v>592</v>
      </c>
      <c r="G258" s="35"/>
      <c r="H258" s="35"/>
      <c r="I258" s="115"/>
      <c r="J258" s="35"/>
      <c r="K258" s="35"/>
      <c r="L258" s="38"/>
      <c r="M258" s="252"/>
      <c r="N258" s="253"/>
      <c r="O258" s="254"/>
      <c r="P258" s="254"/>
      <c r="Q258" s="254"/>
      <c r="R258" s="254"/>
      <c r="S258" s="254"/>
      <c r="T258" s="255"/>
      <c r="U258" s="33"/>
      <c r="V258" s="33"/>
      <c r="W258" s="33"/>
      <c r="X258" s="33"/>
      <c r="Y258" s="33"/>
      <c r="Z258" s="33"/>
      <c r="AA258" s="33"/>
      <c r="AB258" s="33"/>
      <c r="AC258" s="33"/>
      <c r="AD258" s="33"/>
      <c r="AE258" s="33"/>
      <c r="AT258" s="16" t="s">
        <v>141</v>
      </c>
      <c r="AU258" s="16" t="s">
        <v>85</v>
      </c>
    </row>
    <row r="259" spans="1:31" s="2" customFormat="1" ht="6.95" customHeight="1">
      <c r="A259" s="33"/>
      <c r="B259" s="53"/>
      <c r="C259" s="54"/>
      <c r="D259" s="54"/>
      <c r="E259" s="54"/>
      <c r="F259" s="54"/>
      <c r="G259" s="54"/>
      <c r="H259" s="54"/>
      <c r="I259" s="152"/>
      <c r="J259" s="54"/>
      <c r="K259" s="54"/>
      <c r="L259" s="38"/>
      <c r="M259" s="33"/>
      <c r="O259" s="33"/>
      <c r="P259" s="33"/>
      <c r="Q259" s="33"/>
      <c r="R259" s="33"/>
      <c r="S259" s="33"/>
      <c r="T259" s="33"/>
      <c r="U259" s="33"/>
      <c r="V259" s="33"/>
      <c r="W259" s="33"/>
      <c r="X259" s="33"/>
      <c r="Y259" s="33"/>
      <c r="Z259" s="33"/>
      <c r="AA259" s="33"/>
      <c r="AB259" s="33"/>
      <c r="AC259" s="33"/>
      <c r="AD259" s="33"/>
      <c r="AE259" s="33"/>
    </row>
  </sheetData>
  <sheetProtection algorithmName="SHA-512" hashValue="wNC8Wv3l3ezoHOJZ6AhD29K4v4cVi9hsETbymLvW8CmLeC4lt9gSPh4be5VLs6aDxCzCRJwca1RlZB6xBFrORA==" saltValue="M4fTIjBP2CdxXHHqsJmQcd/OeMzW/JSb7xaTvGN1yi4DtO4yz+FNOyC6Ga7mhtRs1VtyyfVViy1rsIdfQxpRsA==" spinCount="100000" sheet="1" objects="1" scenarios="1" formatColumns="0" formatRows="0" autoFilter="0"/>
  <autoFilter ref="C124:K258"/>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6"/>
  <sheetViews>
    <sheetView showGridLines="0" workbookViewId="0" topLeftCell="A10"/>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7"/>
      <c r="L2" s="314"/>
      <c r="M2" s="314"/>
      <c r="N2" s="314"/>
      <c r="O2" s="314"/>
      <c r="P2" s="314"/>
      <c r="Q2" s="314"/>
      <c r="R2" s="314"/>
      <c r="S2" s="314"/>
      <c r="T2" s="314"/>
      <c r="U2" s="314"/>
      <c r="V2" s="314"/>
      <c r="AT2" s="16" t="s">
        <v>91</v>
      </c>
    </row>
    <row r="3" spans="2:46" s="1" customFormat="1" ht="6.95" customHeight="1">
      <c r="B3" s="109"/>
      <c r="C3" s="110"/>
      <c r="D3" s="110"/>
      <c r="E3" s="110"/>
      <c r="F3" s="110"/>
      <c r="G3" s="110"/>
      <c r="H3" s="110"/>
      <c r="I3" s="111"/>
      <c r="J3" s="110"/>
      <c r="K3" s="110"/>
      <c r="L3" s="19"/>
      <c r="AT3" s="16" t="s">
        <v>85</v>
      </c>
    </row>
    <row r="4" spans="2:46" s="1" customFormat="1" ht="24.95" customHeight="1">
      <c r="B4" s="19"/>
      <c r="D4" s="112" t="s">
        <v>96</v>
      </c>
      <c r="I4" s="107"/>
      <c r="L4" s="19"/>
      <c r="M4" s="113" t="s">
        <v>10</v>
      </c>
      <c r="AT4" s="16" t="s">
        <v>4</v>
      </c>
    </row>
    <row r="5" spans="2:12" s="1" customFormat="1" ht="6.95" customHeight="1">
      <c r="B5" s="19"/>
      <c r="I5" s="107"/>
      <c r="L5" s="19"/>
    </row>
    <row r="6" spans="2:12" s="1" customFormat="1" ht="12" customHeight="1">
      <c r="B6" s="19"/>
      <c r="D6" s="114" t="s">
        <v>16</v>
      </c>
      <c r="I6" s="107"/>
      <c r="L6" s="19"/>
    </row>
    <row r="7" spans="2:12" s="1" customFormat="1" ht="16.5" customHeight="1">
      <c r="B7" s="19"/>
      <c r="E7" s="315" t="str">
        <f>'Rekapitulace stavby'!K6</f>
        <v>Odlehčovací příkop Krnov - Chomýž</v>
      </c>
      <c r="F7" s="316"/>
      <c r="G7" s="316"/>
      <c r="H7" s="316"/>
      <c r="I7" s="107"/>
      <c r="L7" s="19"/>
    </row>
    <row r="8" spans="1:31" s="2" customFormat="1" ht="12" customHeight="1">
      <c r="A8" s="33"/>
      <c r="B8" s="38"/>
      <c r="C8" s="33"/>
      <c r="D8" s="114" t="s">
        <v>102</v>
      </c>
      <c r="E8" s="33"/>
      <c r="F8" s="33"/>
      <c r="G8" s="33"/>
      <c r="H8" s="33"/>
      <c r="I8" s="115"/>
      <c r="J8" s="33"/>
      <c r="K8" s="33"/>
      <c r="L8" s="50"/>
      <c r="S8" s="33"/>
      <c r="T8" s="33"/>
      <c r="U8" s="33"/>
      <c r="V8" s="33"/>
      <c r="W8" s="33"/>
      <c r="X8" s="33"/>
      <c r="Y8" s="33"/>
      <c r="Z8" s="33"/>
      <c r="AA8" s="33"/>
      <c r="AB8" s="33"/>
      <c r="AC8" s="33"/>
      <c r="AD8" s="33"/>
      <c r="AE8" s="33"/>
    </row>
    <row r="9" spans="1:31" s="2" customFormat="1" ht="16.5" customHeight="1">
      <c r="A9" s="33"/>
      <c r="B9" s="38"/>
      <c r="C9" s="33"/>
      <c r="D9" s="33"/>
      <c r="E9" s="317" t="s">
        <v>593</v>
      </c>
      <c r="F9" s="318"/>
      <c r="G9" s="318"/>
      <c r="H9" s="318"/>
      <c r="I9" s="115"/>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115"/>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4" t="s">
        <v>18</v>
      </c>
      <c r="E11" s="33"/>
      <c r="F11" s="116" t="s">
        <v>1</v>
      </c>
      <c r="G11" s="33"/>
      <c r="H11" s="33"/>
      <c r="I11" s="117" t="s">
        <v>19</v>
      </c>
      <c r="J11" s="116"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4" t="s">
        <v>20</v>
      </c>
      <c r="E12" s="33"/>
      <c r="F12" s="116" t="s">
        <v>21</v>
      </c>
      <c r="G12" s="33"/>
      <c r="H12" s="33"/>
      <c r="I12" s="117" t="s">
        <v>22</v>
      </c>
      <c r="J12" s="118" t="str">
        <f>'Rekapitulace stavby'!AN8</f>
        <v>15. 7. 2020</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15"/>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4" t="s">
        <v>24</v>
      </c>
      <c r="E14" s="33"/>
      <c r="F14" s="33"/>
      <c r="G14" s="33"/>
      <c r="H14" s="33"/>
      <c r="I14" s="117" t="s">
        <v>25</v>
      </c>
      <c r="J14" s="116"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6" t="s">
        <v>26</v>
      </c>
      <c r="F15" s="33"/>
      <c r="G15" s="33"/>
      <c r="H15" s="33"/>
      <c r="I15" s="117" t="s">
        <v>27</v>
      </c>
      <c r="J15" s="116" t="s">
        <v>1</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15"/>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4" t="s">
        <v>28</v>
      </c>
      <c r="E17" s="33"/>
      <c r="F17" s="33"/>
      <c r="G17" s="33"/>
      <c r="H17" s="33"/>
      <c r="I17" s="117" t="s">
        <v>25</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19" t="str">
        <f>'Rekapitulace stavby'!E14</f>
        <v>Vyplň údaj</v>
      </c>
      <c r="F18" s="320"/>
      <c r="G18" s="320"/>
      <c r="H18" s="320"/>
      <c r="I18" s="117" t="s">
        <v>27</v>
      </c>
      <c r="J18" s="29"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15"/>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4" t="s">
        <v>30</v>
      </c>
      <c r="E20" s="33"/>
      <c r="F20" s="33"/>
      <c r="G20" s="33"/>
      <c r="H20" s="33"/>
      <c r="I20" s="117" t="s">
        <v>25</v>
      </c>
      <c r="J20" s="116"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6" t="s">
        <v>31</v>
      </c>
      <c r="F21" s="33"/>
      <c r="G21" s="33"/>
      <c r="H21" s="33"/>
      <c r="I21" s="117" t="s">
        <v>27</v>
      </c>
      <c r="J21" s="116" t="s">
        <v>1</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15"/>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4" t="s">
        <v>33</v>
      </c>
      <c r="E23" s="33"/>
      <c r="F23" s="33"/>
      <c r="G23" s="33"/>
      <c r="H23" s="33"/>
      <c r="I23" s="117" t="s">
        <v>25</v>
      </c>
      <c r="J23" s="116"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6" t="str">
        <f>IF('Rekapitulace stavby'!E20="","",'Rekapitulace stavby'!E20)</f>
        <v xml:space="preserve"> </v>
      </c>
      <c r="F24" s="33"/>
      <c r="G24" s="33"/>
      <c r="H24" s="33"/>
      <c r="I24" s="117" t="s">
        <v>27</v>
      </c>
      <c r="J24" s="116"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15"/>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4" t="s">
        <v>34</v>
      </c>
      <c r="E26" s="33"/>
      <c r="F26" s="33"/>
      <c r="G26" s="33"/>
      <c r="H26" s="33"/>
      <c r="I26" s="115"/>
      <c r="J26" s="33"/>
      <c r="K26" s="33"/>
      <c r="L26" s="50"/>
      <c r="S26" s="33"/>
      <c r="T26" s="33"/>
      <c r="U26" s="33"/>
      <c r="V26" s="33"/>
      <c r="W26" s="33"/>
      <c r="X26" s="33"/>
      <c r="Y26" s="33"/>
      <c r="Z26" s="33"/>
      <c r="AA26" s="33"/>
      <c r="AB26" s="33"/>
      <c r="AC26" s="33"/>
      <c r="AD26" s="33"/>
      <c r="AE26" s="33"/>
    </row>
    <row r="27" spans="1:31" s="8" customFormat="1" ht="16.5" customHeight="1">
      <c r="A27" s="119"/>
      <c r="B27" s="120"/>
      <c r="C27" s="119"/>
      <c r="D27" s="119"/>
      <c r="E27" s="321" t="s">
        <v>1</v>
      </c>
      <c r="F27" s="321"/>
      <c r="G27" s="321"/>
      <c r="H27" s="321"/>
      <c r="I27" s="121"/>
      <c r="J27" s="119"/>
      <c r="K27" s="119"/>
      <c r="L27" s="122"/>
      <c r="S27" s="119"/>
      <c r="T27" s="119"/>
      <c r="U27" s="119"/>
      <c r="V27" s="119"/>
      <c r="W27" s="119"/>
      <c r="X27" s="119"/>
      <c r="Y27" s="119"/>
      <c r="Z27" s="119"/>
      <c r="AA27" s="119"/>
      <c r="AB27" s="119"/>
      <c r="AC27" s="119"/>
      <c r="AD27" s="119"/>
      <c r="AE27" s="119"/>
    </row>
    <row r="28" spans="1:31" s="2" customFormat="1" ht="6.95" customHeight="1">
      <c r="A28" s="33"/>
      <c r="B28" s="38"/>
      <c r="C28" s="33"/>
      <c r="D28" s="33"/>
      <c r="E28" s="33"/>
      <c r="F28" s="33"/>
      <c r="G28" s="33"/>
      <c r="H28" s="33"/>
      <c r="I28" s="115"/>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23"/>
      <c r="E29" s="123"/>
      <c r="F29" s="123"/>
      <c r="G29" s="123"/>
      <c r="H29" s="123"/>
      <c r="I29" s="124"/>
      <c r="J29" s="123"/>
      <c r="K29" s="123"/>
      <c r="L29" s="50"/>
      <c r="S29" s="33"/>
      <c r="T29" s="33"/>
      <c r="U29" s="33"/>
      <c r="V29" s="33"/>
      <c r="W29" s="33"/>
      <c r="X29" s="33"/>
      <c r="Y29" s="33"/>
      <c r="Z29" s="33"/>
      <c r="AA29" s="33"/>
      <c r="AB29" s="33"/>
      <c r="AC29" s="33"/>
      <c r="AD29" s="33"/>
      <c r="AE29" s="33"/>
    </row>
    <row r="30" spans="1:31" s="2" customFormat="1" ht="25.35" customHeight="1">
      <c r="A30" s="33"/>
      <c r="B30" s="38"/>
      <c r="C30" s="33"/>
      <c r="D30" s="125" t="s">
        <v>35</v>
      </c>
      <c r="E30" s="33"/>
      <c r="F30" s="33"/>
      <c r="G30" s="33"/>
      <c r="H30" s="33"/>
      <c r="I30" s="115"/>
      <c r="J30" s="126">
        <f>ROUND(J120,2)</f>
        <v>0</v>
      </c>
      <c r="K30" s="33"/>
      <c r="L30" s="50"/>
      <c r="S30" s="33"/>
      <c r="T30" s="33"/>
      <c r="U30" s="33"/>
      <c r="V30" s="33"/>
      <c r="W30" s="33"/>
      <c r="X30" s="33"/>
      <c r="Y30" s="33"/>
      <c r="Z30" s="33"/>
      <c r="AA30" s="33"/>
      <c r="AB30" s="33"/>
      <c r="AC30" s="33"/>
      <c r="AD30" s="33"/>
      <c r="AE30" s="33"/>
    </row>
    <row r="31" spans="1:31" s="2" customFormat="1" ht="6.95" customHeight="1">
      <c r="A31" s="33"/>
      <c r="B31" s="38"/>
      <c r="C31" s="33"/>
      <c r="D31" s="123"/>
      <c r="E31" s="123"/>
      <c r="F31" s="123"/>
      <c r="G31" s="123"/>
      <c r="H31" s="123"/>
      <c r="I31" s="124"/>
      <c r="J31" s="123"/>
      <c r="K31" s="123"/>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7" t="s">
        <v>37</v>
      </c>
      <c r="G32" s="33"/>
      <c r="H32" s="33"/>
      <c r="I32" s="128" t="s">
        <v>36</v>
      </c>
      <c r="J32" s="127" t="s">
        <v>38</v>
      </c>
      <c r="K32" s="33"/>
      <c r="L32" s="50"/>
      <c r="S32" s="33"/>
      <c r="T32" s="33"/>
      <c r="U32" s="33"/>
      <c r="V32" s="33"/>
      <c r="W32" s="33"/>
      <c r="X32" s="33"/>
      <c r="Y32" s="33"/>
      <c r="Z32" s="33"/>
      <c r="AA32" s="33"/>
      <c r="AB32" s="33"/>
      <c r="AC32" s="33"/>
      <c r="AD32" s="33"/>
      <c r="AE32" s="33"/>
    </row>
    <row r="33" spans="1:31" s="2" customFormat="1" ht="14.45" customHeight="1">
      <c r="A33" s="33"/>
      <c r="B33" s="38"/>
      <c r="C33" s="33"/>
      <c r="D33" s="129" t="s">
        <v>39</v>
      </c>
      <c r="E33" s="114" t="s">
        <v>40</v>
      </c>
      <c r="F33" s="130">
        <f>ROUND((SUM(BE120:BE145)),2)</f>
        <v>0</v>
      </c>
      <c r="G33" s="33"/>
      <c r="H33" s="33"/>
      <c r="I33" s="131">
        <v>0.21</v>
      </c>
      <c r="J33" s="130">
        <f>ROUND(((SUM(BE120:BE145))*I33),2)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4" t="s">
        <v>41</v>
      </c>
      <c r="F34" s="130">
        <f>ROUND((SUM(BF120:BF145)),2)</f>
        <v>0</v>
      </c>
      <c r="G34" s="33"/>
      <c r="H34" s="33"/>
      <c r="I34" s="131">
        <v>0.15</v>
      </c>
      <c r="J34" s="130">
        <f>ROUND(((SUM(BF120:BF145))*I34),2)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4" t="s">
        <v>42</v>
      </c>
      <c r="F35" s="130">
        <f>ROUND((SUM(BG120:BG145)),2)</f>
        <v>0</v>
      </c>
      <c r="G35" s="33"/>
      <c r="H35" s="33"/>
      <c r="I35" s="131">
        <v>0.21</v>
      </c>
      <c r="J35" s="130">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4" t="s">
        <v>43</v>
      </c>
      <c r="F36" s="130">
        <f>ROUND((SUM(BH120:BH145)),2)</f>
        <v>0</v>
      </c>
      <c r="G36" s="33"/>
      <c r="H36" s="33"/>
      <c r="I36" s="131">
        <v>0.15</v>
      </c>
      <c r="J36" s="130">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4" t="s">
        <v>44</v>
      </c>
      <c r="F37" s="130">
        <f>ROUND((SUM(BI120:BI145)),2)</f>
        <v>0</v>
      </c>
      <c r="G37" s="33"/>
      <c r="H37" s="33"/>
      <c r="I37" s="131">
        <v>0</v>
      </c>
      <c r="J37" s="130">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15"/>
      <c r="J38" s="33"/>
      <c r="K38" s="33"/>
      <c r="L38" s="50"/>
      <c r="S38" s="33"/>
      <c r="T38" s="33"/>
      <c r="U38" s="33"/>
      <c r="V38" s="33"/>
      <c r="W38" s="33"/>
      <c r="X38" s="33"/>
      <c r="Y38" s="33"/>
      <c r="Z38" s="33"/>
      <c r="AA38" s="33"/>
      <c r="AB38" s="33"/>
      <c r="AC38" s="33"/>
      <c r="AD38" s="33"/>
      <c r="AE38" s="33"/>
    </row>
    <row r="39" spans="1:31" s="2" customFormat="1" ht="25.35" customHeight="1">
      <c r="A39" s="33"/>
      <c r="B39" s="38"/>
      <c r="C39" s="132"/>
      <c r="D39" s="133" t="s">
        <v>45</v>
      </c>
      <c r="E39" s="134"/>
      <c r="F39" s="134"/>
      <c r="G39" s="135" t="s">
        <v>46</v>
      </c>
      <c r="H39" s="136" t="s">
        <v>47</v>
      </c>
      <c r="I39" s="137"/>
      <c r="J39" s="138">
        <f>SUM(J30:J37)</f>
        <v>0</v>
      </c>
      <c r="K39" s="139"/>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115"/>
      <c r="J40" s="33"/>
      <c r="K40" s="33"/>
      <c r="L40" s="50"/>
      <c r="S40" s="33"/>
      <c r="T40" s="33"/>
      <c r="U40" s="33"/>
      <c r="V40" s="33"/>
      <c r="W40" s="33"/>
      <c r="X40" s="33"/>
      <c r="Y40" s="33"/>
      <c r="Z40" s="33"/>
      <c r="AA40" s="33"/>
      <c r="AB40" s="33"/>
      <c r="AC40" s="33"/>
      <c r="AD40" s="33"/>
      <c r="AE40" s="33"/>
    </row>
    <row r="41" spans="2:12" s="1" customFormat="1" ht="14.45" customHeight="1">
      <c r="B41" s="19"/>
      <c r="I41" s="107"/>
      <c r="L41" s="19"/>
    </row>
    <row r="42" spans="2:12" s="1" customFormat="1" ht="14.45" customHeight="1">
      <c r="B42" s="19"/>
      <c r="I42" s="107"/>
      <c r="L42" s="19"/>
    </row>
    <row r="43" spans="2:12" s="1" customFormat="1" ht="14.45" customHeight="1">
      <c r="B43" s="19"/>
      <c r="I43" s="107"/>
      <c r="L43" s="19"/>
    </row>
    <row r="44" spans="2:12" s="1" customFormat="1" ht="14.45" customHeight="1">
      <c r="B44" s="19"/>
      <c r="I44" s="107"/>
      <c r="L44" s="19"/>
    </row>
    <row r="45" spans="2:12" s="1" customFormat="1" ht="14.45" customHeight="1">
      <c r="B45" s="19"/>
      <c r="I45" s="107"/>
      <c r="L45" s="19"/>
    </row>
    <row r="46" spans="2:12" s="1" customFormat="1" ht="14.45" customHeight="1">
      <c r="B46" s="19"/>
      <c r="I46" s="107"/>
      <c r="L46" s="19"/>
    </row>
    <row r="47" spans="2:12" s="1" customFormat="1" ht="14.45" customHeight="1">
      <c r="B47" s="19"/>
      <c r="I47" s="107"/>
      <c r="L47" s="19"/>
    </row>
    <row r="48" spans="2:12" s="1" customFormat="1" ht="14.45" customHeight="1">
      <c r="B48" s="19"/>
      <c r="I48" s="107"/>
      <c r="L48" s="19"/>
    </row>
    <row r="49" spans="2:12" s="1" customFormat="1" ht="14.45" customHeight="1">
      <c r="B49" s="19"/>
      <c r="I49" s="107"/>
      <c r="L49" s="19"/>
    </row>
    <row r="50" spans="2:12" s="2" customFormat="1" ht="14.45" customHeight="1">
      <c r="B50" s="50"/>
      <c r="D50" s="140" t="s">
        <v>48</v>
      </c>
      <c r="E50" s="141"/>
      <c r="F50" s="141"/>
      <c r="G50" s="140" t="s">
        <v>49</v>
      </c>
      <c r="H50" s="141"/>
      <c r="I50" s="142"/>
      <c r="J50" s="141"/>
      <c r="K50" s="141"/>
      <c r="L50" s="50"/>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3"/>
      <c r="B61" s="38"/>
      <c r="C61" s="33"/>
      <c r="D61" s="143" t="s">
        <v>50</v>
      </c>
      <c r="E61" s="144"/>
      <c r="F61" s="145" t="s">
        <v>51</v>
      </c>
      <c r="G61" s="143" t="s">
        <v>50</v>
      </c>
      <c r="H61" s="144"/>
      <c r="I61" s="146"/>
      <c r="J61" s="147" t="s">
        <v>51</v>
      </c>
      <c r="K61" s="144"/>
      <c r="L61" s="50"/>
      <c r="S61" s="33"/>
      <c r="T61" s="33"/>
      <c r="U61" s="33"/>
      <c r="V61" s="33"/>
      <c r="W61" s="33"/>
      <c r="X61" s="33"/>
      <c r="Y61" s="33"/>
      <c r="Z61" s="33"/>
      <c r="AA61" s="33"/>
      <c r="AB61" s="33"/>
      <c r="AC61" s="33"/>
      <c r="AD61" s="33"/>
      <c r="AE61" s="33"/>
    </row>
    <row r="62" spans="2:12" ht="11.25">
      <c r="B62" s="19"/>
      <c r="L62" s="19"/>
    </row>
    <row r="63" spans="2:12" ht="11.25">
      <c r="B63" s="19"/>
      <c r="L63" s="19"/>
    </row>
    <row r="64" spans="2:12" ht="11.25">
      <c r="B64" s="19"/>
      <c r="L64" s="19"/>
    </row>
    <row r="65" spans="1:31" s="2" customFormat="1" ht="12.75">
      <c r="A65" s="33"/>
      <c r="B65" s="38"/>
      <c r="C65" s="33"/>
      <c r="D65" s="140" t="s">
        <v>52</v>
      </c>
      <c r="E65" s="148"/>
      <c r="F65" s="148"/>
      <c r="G65" s="140" t="s">
        <v>53</v>
      </c>
      <c r="H65" s="148"/>
      <c r="I65" s="149"/>
      <c r="J65" s="148"/>
      <c r="K65" s="148"/>
      <c r="L65" s="50"/>
      <c r="S65" s="33"/>
      <c r="T65" s="33"/>
      <c r="U65" s="33"/>
      <c r="V65" s="33"/>
      <c r="W65" s="33"/>
      <c r="X65" s="33"/>
      <c r="Y65" s="33"/>
      <c r="Z65" s="33"/>
      <c r="AA65" s="33"/>
      <c r="AB65" s="33"/>
      <c r="AC65" s="33"/>
      <c r="AD65" s="33"/>
      <c r="AE65" s="33"/>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3"/>
      <c r="B76" s="38"/>
      <c r="C76" s="33"/>
      <c r="D76" s="143" t="s">
        <v>50</v>
      </c>
      <c r="E76" s="144"/>
      <c r="F76" s="145" t="s">
        <v>51</v>
      </c>
      <c r="G76" s="143" t="s">
        <v>50</v>
      </c>
      <c r="H76" s="144"/>
      <c r="I76" s="146"/>
      <c r="J76" s="147" t="s">
        <v>51</v>
      </c>
      <c r="K76" s="144"/>
      <c r="L76" s="50"/>
      <c r="S76" s="33"/>
      <c r="T76" s="33"/>
      <c r="U76" s="33"/>
      <c r="V76" s="33"/>
      <c r="W76" s="33"/>
      <c r="X76" s="33"/>
      <c r="Y76" s="33"/>
      <c r="Z76" s="33"/>
      <c r="AA76" s="33"/>
      <c r="AB76" s="33"/>
      <c r="AC76" s="33"/>
      <c r="AD76" s="33"/>
      <c r="AE76" s="33"/>
    </row>
    <row r="77" spans="1:31" s="2" customFormat="1" ht="14.45" customHeight="1">
      <c r="A77" s="33"/>
      <c r="B77" s="150"/>
      <c r="C77" s="151"/>
      <c r="D77" s="151"/>
      <c r="E77" s="151"/>
      <c r="F77" s="151"/>
      <c r="G77" s="151"/>
      <c r="H77" s="151"/>
      <c r="I77" s="152"/>
      <c r="J77" s="151"/>
      <c r="K77" s="151"/>
      <c r="L77" s="50"/>
      <c r="S77" s="33"/>
      <c r="T77" s="33"/>
      <c r="U77" s="33"/>
      <c r="V77" s="33"/>
      <c r="W77" s="33"/>
      <c r="X77" s="33"/>
      <c r="Y77" s="33"/>
      <c r="Z77" s="33"/>
      <c r="AA77" s="33"/>
      <c r="AB77" s="33"/>
      <c r="AC77" s="33"/>
      <c r="AD77" s="33"/>
      <c r="AE77" s="33"/>
    </row>
    <row r="81" spans="1:31" s="2" customFormat="1" ht="6.95" customHeight="1" hidden="1">
      <c r="A81" s="33"/>
      <c r="B81" s="153"/>
      <c r="C81" s="154"/>
      <c r="D81" s="154"/>
      <c r="E81" s="154"/>
      <c r="F81" s="154"/>
      <c r="G81" s="154"/>
      <c r="H81" s="154"/>
      <c r="I81" s="155"/>
      <c r="J81" s="154"/>
      <c r="K81" s="154"/>
      <c r="L81" s="50"/>
      <c r="S81" s="33"/>
      <c r="T81" s="33"/>
      <c r="U81" s="33"/>
      <c r="V81" s="33"/>
      <c r="W81" s="33"/>
      <c r="X81" s="33"/>
      <c r="Y81" s="33"/>
      <c r="Z81" s="33"/>
      <c r="AA81" s="33"/>
      <c r="AB81" s="33"/>
      <c r="AC81" s="33"/>
      <c r="AD81" s="33"/>
      <c r="AE81" s="33"/>
    </row>
    <row r="82" spans="1:31" s="2" customFormat="1" ht="24.95" customHeight="1" hidden="1">
      <c r="A82" s="33"/>
      <c r="B82" s="34"/>
      <c r="C82" s="22" t="s">
        <v>104</v>
      </c>
      <c r="D82" s="35"/>
      <c r="E82" s="35"/>
      <c r="F82" s="35"/>
      <c r="G82" s="35"/>
      <c r="H82" s="35"/>
      <c r="I82" s="115"/>
      <c r="J82" s="35"/>
      <c r="K82" s="35"/>
      <c r="L82" s="50"/>
      <c r="S82" s="33"/>
      <c r="T82" s="33"/>
      <c r="U82" s="33"/>
      <c r="V82" s="33"/>
      <c r="W82" s="33"/>
      <c r="X82" s="33"/>
      <c r="Y82" s="33"/>
      <c r="Z82" s="33"/>
      <c r="AA82" s="33"/>
      <c r="AB82" s="33"/>
      <c r="AC82" s="33"/>
      <c r="AD82" s="33"/>
      <c r="AE82" s="33"/>
    </row>
    <row r="83" spans="1:31" s="2" customFormat="1" ht="6.95" customHeight="1" hidden="1">
      <c r="A83" s="33"/>
      <c r="B83" s="34"/>
      <c r="C83" s="35"/>
      <c r="D83" s="35"/>
      <c r="E83" s="35"/>
      <c r="F83" s="35"/>
      <c r="G83" s="35"/>
      <c r="H83" s="35"/>
      <c r="I83" s="115"/>
      <c r="J83" s="35"/>
      <c r="K83" s="35"/>
      <c r="L83" s="50"/>
      <c r="S83" s="33"/>
      <c r="T83" s="33"/>
      <c r="U83" s="33"/>
      <c r="V83" s="33"/>
      <c r="W83" s="33"/>
      <c r="X83" s="33"/>
      <c r="Y83" s="33"/>
      <c r="Z83" s="33"/>
      <c r="AA83" s="33"/>
      <c r="AB83" s="33"/>
      <c r="AC83" s="33"/>
      <c r="AD83" s="33"/>
      <c r="AE83" s="33"/>
    </row>
    <row r="84" spans="1:31" s="2" customFormat="1" ht="12" customHeight="1" hidden="1">
      <c r="A84" s="33"/>
      <c r="B84" s="34"/>
      <c r="C84" s="28" t="s">
        <v>16</v>
      </c>
      <c r="D84" s="35"/>
      <c r="E84" s="35"/>
      <c r="F84" s="35"/>
      <c r="G84" s="35"/>
      <c r="H84" s="35"/>
      <c r="I84" s="115"/>
      <c r="J84" s="35"/>
      <c r="K84" s="35"/>
      <c r="L84" s="50"/>
      <c r="S84" s="33"/>
      <c r="T84" s="33"/>
      <c r="U84" s="33"/>
      <c r="V84" s="33"/>
      <c r="W84" s="33"/>
      <c r="X84" s="33"/>
      <c r="Y84" s="33"/>
      <c r="Z84" s="33"/>
      <c r="AA84" s="33"/>
      <c r="AB84" s="33"/>
      <c r="AC84" s="33"/>
      <c r="AD84" s="33"/>
      <c r="AE84" s="33"/>
    </row>
    <row r="85" spans="1:31" s="2" customFormat="1" ht="16.5" customHeight="1" hidden="1">
      <c r="A85" s="33"/>
      <c r="B85" s="34"/>
      <c r="C85" s="35"/>
      <c r="D85" s="35"/>
      <c r="E85" s="322" t="str">
        <f>E7</f>
        <v>Odlehčovací příkop Krnov - Chomýž</v>
      </c>
      <c r="F85" s="323"/>
      <c r="G85" s="323"/>
      <c r="H85" s="323"/>
      <c r="I85" s="115"/>
      <c r="J85" s="35"/>
      <c r="K85" s="35"/>
      <c r="L85" s="50"/>
      <c r="S85" s="33"/>
      <c r="T85" s="33"/>
      <c r="U85" s="33"/>
      <c r="V85" s="33"/>
      <c r="W85" s="33"/>
      <c r="X85" s="33"/>
      <c r="Y85" s="33"/>
      <c r="Z85" s="33"/>
      <c r="AA85" s="33"/>
      <c r="AB85" s="33"/>
      <c r="AC85" s="33"/>
      <c r="AD85" s="33"/>
      <c r="AE85" s="33"/>
    </row>
    <row r="86" spans="1:31" s="2" customFormat="1" ht="12" customHeight="1" hidden="1">
      <c r="A86" s="33"/>
      <c r="B86" s="34"/>
      <c r="C86" s="28" t="s">
        <v>102</v>
      </c>
      <c r="D86" s="35"/>
      <c r="E86" s="35"/>
      <c r="F86" s="35"/>
      <c r="G86" s="35"/>
      <c r="H86" s="35"/>
      <c r="I86" s="115"/>
      <c r="J86" s="35"/>
      <c r="K86" s="35"/>
      <c r="L86" s="50"/>
      <c r="S86" s="33"/>
      <c r="T86" s="33"/>
      <c r="U86" s="33"/>
      <c r="V86" s="33"/>
      <c r="W86" s="33"/>
      <c r="X86" s="33"/>
      <c r="Y86" s="33"/>
      <c r="Z86" s="33"/>
      <c r="AA86" s="33"/>
      <c r="AB86" s="33"/>
      <c r="AC86" s="33"/>
      <c r="AD86" s="33"/>
      <c r="AE86" s="33"/>
    </row>
    <row r="87" spans="1:31" s="2" customFormat="1" ht="16.5" customHeight="1" hidden="1">
      <c r="A87" s="33"/>
      <c r="B87" s="34"/>
      <c r="C87" s="35"/>
      <c r="D87" s="35"/>
      <c r="E87" s="293" t="str">
        <f>E9</f>
        <v>VRN - Vedlejší rozpočtové náklady</v>
      </c>
      <c r="F87" s="324"/>
      <c r="G87" s="324"/>
      <c r="H87" s="324"/>
      <c r="I87" s="115"/>
      <c r="J87" s="35"/>
      <c r="K87" s="35"/>
      <c r="L87" s="50"/>
      <c r="S87" s="33"/>
      <c r="T87" s="33"/>
      <c r="U87" s="33"/>
      <c r="V87" s="33"/>
      <c r="W87" s="33"/>
      <c r="X87" s="33"/>
      <c r="Y87" s="33"/>
      <c r="Z87" s="33"/>
      <c r="AA87" s="33"/>
      <c r="AB87" s="33"/>
      <c r="AC87" s="33"/>
      <c r="AD87" s="33"/>
      <c r="AE87" s="33"/>
    </row>
    <row r="88" spans="1:31" s="2" customFormat="1" ht="6.95" customHeight="1" hidden="1">
      <c r="A88" s="33"/>
      <c r="B88" s="34"/>
      <c r="C88" s="35"/>
      <c r="D88" s="35"/>
      <c r="E88" s="35"/>
      <c r="F88" s="35"/>
      <c r="G88" s="35"/>
      <c r="H88" s="35"/>
      <c r="I88" s="115"/>
      <c r="J88" s="35"/>
      <c r="K88" s="35"/>
      <c r="L88" s="50"/>
      <c r="S88" s="33"/>
      <c r="T88" s="33"/>
      <c r="U88" s="33"/>
      <c r="V88" s="33"/>
      <c r="W88" s="33"/>
      <c r="X88" s="33"/>
      <c r="Y88" s="33"/>
      <c r="Z88" s="33"/>
      <c r="AA88" s="33"/>
      <c r="AB88" s="33"/>
      <c r="AC88" s="33"/>
      <c r="AD88" s="33"/>
      <c r="AE88" s="33"/>
    </row>
    <row r="89" spans="1:31" s="2" customFormat="1" ht="12" customHeight="1" hidden="1">
      <c r="A89" s="33"/>
      <c r="B89" s="34"/>
      <c r="C89" s="28" t="s">
        <v>20</v>
      </c>
      <c r="D89" s="35"/>
      <c r="E89" s="35"/>
      <c r="F89" s="26" t="str">
        <f>F12</f>
        <v xml:space="preserve"> </v>
      </c>
      <c r="G89" s="35"/>
      <c r="H89" s="35"/>
      <c r="I89" s="117" t="s">
        <v>22</v>
      </c>
      <c r="J89" s="65" t="str">
        <f>IF(J12="","",J12)</f>
        <v>15. 7. 2020</v>
      </c>
      <c r="K89" s="35"/>
      <c r="L89" s="50"/>
      <c r="S89" s="33"/>
      <c r="T89" s="33"/>
      <c r="U89" s="33"/>
      <c r="V89" s="33"/>
      <c r="W89" s="33"/>
      <c r="X89" s="33"/>
      <c r="Y89" s="33"/>
      <c r="Z89" s="33"/>
      <c r="AA89" s="33"/>
      <c r="AB89" s="33"/>
      <c r="AC89" s="33"/>
      <c r="AD89" s="33"/>
      <c r="AE89" s="33"/>
    </row>
    <row r="90" spans="1:31" s="2" customFormat="1" ht="6.95" customHeight="1" hidden="1">
      <c r="A90" s="33"/>
      <c r="B90" s="34"/>
      <c r="C90" s="35"/>
      <c r="D90" s="35"/>
      <c r="E90" s="35"/>
      <c r="F90" s="35"/>
      <c r="G90" s="35"/>
      <c r="H90" s="35"/>
      <c r="I90" s="115"/>
      <c r="J90" s="35"/>
      <c r="K90" s="35"/>
      <c r="L90" s="50"/>
      <c r="S90" s="33"/>
      <c r="T90" s="33"/>
      <c r="U90" s="33"/>
      <c r="V90" s="33"/>
      <c r="W90" s="33"/>
      <c r="X90" s="33"/>
      <c r="Y90" s="33"/>
      <c r="Z90" s="33"/>
      <c r="AA90" s="33"/>
      <c r="AB90" s="33"/>
      <c r="AC90" s="33"/>
      <c r="AD90" s="33"/>
      <c r="AE90" s="33"/>
    </row>
    <row r="91" spans="1:31" s="2" customFormat="1" ht="25.7" customHeight="1" hidden="1">
      <c r="A91" s="33"/>
      <c r="B91" s="34"/>
      <c r="C91" s="28" t="s">
        <v>24</v>
      </c>
      <c r="D91" s="35"/>
      <c r="E91" s="35"/>
      <c r="F91" s="26" t="str">
        <f>E15</f>
        <v>Město Krnov</v>
      </c>
      <c r="G91" s="35"/>
      <c r="H91" s="35"/>
      <c r="I91" s="117" t="s">
        <v>30</v>
      </c>
      <c r="J91" s="31" t="str">
        <f>E21</f>
        <v>Lesprojekt Krnov, s.r.o.</v>
      </c>
      <c r="K91" s="35"/>
      <c r="L91" s="50"/>
      <c r="S91" s="33"/>
      <c r="T91" s="33"/>
      <c r="U91" s="33"/>
      <c r="V91" s="33"/>
      <c r="W91" s="33"/>
      <c r="X91" s="33"/>
      <c r="Y91" s="33"/>
      <c r="Z91" s="33"/>
      <c r="AA91" s="33"/>
      <c r="AB91" s="33"/>
      <c r="AC91" s="33"/>
      <c r="AD91" s="33"/>
      <c r="AE91" s="33"/>
    </row>
    <row r="92" spans="1:31" s="2" customFormat="1" ht="15.2" customHeight="1" hidden="1">
      <c r="A92" s="33"/>
      <c r="B92" s="34"/>
      <c r="C92" s="28" t="s">
        <v>28</v>
      </c>
      <c r="D92" s="35"/>
      <c r="E92" s="35"/>
      <c r="F92" s="26" t="str">
        <f>IF(E18="","",E18)</f>
        <v>Vyplň údaj</v>
      </c>
      <c r="G92" s="35"/>
      <c r="H92" s="35"/>
      <c r="I92" s="117" t="s">
        <v>33</v>
      </c>
      <c r="J92" s="31" t="str">
        <f>E24</f>
        <v xml:space="preserve"> </v>
      </c>
      <c r="K92" s="35"/>
      <c r="L92" s="50"/>
      <c r="S92" s="33"/>
      <c r="T92" s="33"/>
      <c r="U92" s="33"/>
      <c r="V92" s="33"/>
      <c r="W92" s="33"/>
      <c r="X92" s="33"/>
      <c r="Y92" s="33"/>
      <c r="Z92" s="33"/>
      <c r="AA92" s="33"/>
      <c r="AB92" s="33"/>
      <c r="AC92" s="33"/>
      <c r="AD92" s="33"/>
      <c r="AE92" s="33"/>
    </row>
    <row r="93" spans="1:31" s="2" customFormat="1" ht="10.35" customHeight="1" hidden="1">
      <c r="A93" s="33"/>
      <c r="B93" s="34"/>
      <c r="C93" s="35"/>
      <c r="D93" s="35"/>
      <c r="E93" s="35"/>
      <c r="F93" s="35"/>
      <c r="G93" s="35"/>
      <c r="H93" s="35"/>
      <c r="I93" s="115"/>
      <c r="J93" s="35"/>
      <c r="K93" s="35"/>
      <c r="L93" s="50"/>
      <c r="S93" s="33"/>
      <c r="T93" s="33"/>
      <c r="U93" s="33"/>
      <c r="V93" s="33"/>
      <c r="W93" s="33"/>
      <c r="X93" s="33"/>
      <c r="Y93" s="33"/>
      <c r="Z93" s="33"/>
      <c r="AA93" s="33"/>
      <c r="AB93" s="33"/>
      <c r="AC93" s="33"/>
      <c r="AD93" s="33"/>
      <c r="AE93" s="33"/>
    </row>
    <row r="94" spans="1:31" s="2" customFormat="1" ht="29.25" customHeight="1" hidden="1">
      <c r="A94" s="33"/>
      <c r="B94" s="34"/>
      <c r="C94" s="156" t="s">
        <v>105</v>
      </c>
      <c r="D94" s="157"/>
      <c r="E94" s="157"/>
      <c r="F94" s="157"/>
      <c r="G94" s="157"/>
      <c r="H94" s="157"/>
      <c r="I94" s="158"/>
      <c r="J94" s="159" t="s">
        <v>106</v>
      </c>
      <c r="K94" s="157"/>
      <c r="L94" s="50"/>
      <c r="S94" s="33"/>
      <c r="T94" s="33"/>
      <c r="U94" s="33"/>
      <c r="V94" s="33"/>
      <c r="W94" s="33"/>
      <c r="X94" s="33"/>
      <c r="Y94" s="33"/>
      <c r="Z94" s="33"/>
      <c r="AA94" s="33"/>
      <c r="AB94" s="33"/>
      <c r="AC94" s="33"/>
      <c r="AD94" s="33"/>
      <c r="AE94" s="33"/>
    </row>
    <row r="95" spans="1:31" s="2" customFormat="1" ht="10.35" customHeight="1" hidden="1">
      <c r="A95" s="33"/>
      <c r="B95" s="34"/>
      <c r="C95" s="35"/>
      <c r="D95" s="35"/>
      <c r="E95" s="35"/>
      <c r="F95" s="35"/>
      <c r="G95" s="35"/>
      <c r="H95" s="35"/>
      <c r="I95" s="115"/>
      <c r="J95" s="35"/>
      <c r="K95" s="35"/>
      <c r="L95" s="50"/>
      <c r="S95" s="33"/>
      <c r="T95" s="33"/>
      <c r="U95" s="33"/>
      <c r="V95" s="33"/>
      <c r="W95" s="33"/>
      <c r="X95" s="33"/>
      <c r="Y95" s="33"/>
      <c r="Z95" s="33"/>
      <c r="AA95" s="33"/>
      <c r="AB95" s="33"/>
      <c r="AC95" s="33"/>
      <c r="AD95" s="33"/>
      <c r="AE95" s="33"/>
    </row>
    <row r="96" spans="1:47" s="2" customFormat="1" ht="22.9" customHeight="1" hidden="1">
      <c r="A96" s="33"/>
      <c r="B96" s="34"/>
      <c r="C96" s="160" t="s">
        <v>107</v>
      </c>
      <c r="D96" s="35"/>
      <c r="E96" s="35"/>
      <c r="F96" s="35"/>
      <c r="G96" s="35"/>
      <c r="H96" s="35"/>
      <c r="I96" s="115"/>
      <c r="J96" s="83">
        <f>J120</f>
        <v>0</v>
      </c>
      <c r="K96" s="35"/>
      <c r="L96" s="50"/>
      <c r="S96" s="33"/>
      <c r="T96" s="33"/>
      <c r="U96" s="33"/>
      <c r="V96" s="33"/>
      <c r="W96" s="33"/>
      <c r="X96" s="33"/>
      <c r="Y96" s="33"/>
      <c r="Z96" s="33"/>
      <c r="AA96" s="33"/>
      <c r="AB96" s="33"/>
      <c r="AC96" s="33"/>
      <c r="AD96" s="33"/>
      <c r="AE96" s="33"/>
      <c r="AU96" s="16" t="s">
        <v>108</v>
      </c>
    </row>
    <row r="97" spans="2:12" s="9" customFormat="1" ht="24.95" customHeight="1" hidden="1">
      <c r="B97" s="161"/>
      <c r="C97" s="162"/>
      <c r="D97" s="163" t="s">
        <v>593</v>
      </c>
      <c r="E97" s="164"/>
      <c r="F97" s="164"/>
      <c r="G97" s="164"/>
      <c r="H97" s="164"/>
      <c r="I97" s="165"/>
      <c r="J97" s="166">
        <f>J121</f>
        <v>0</v>
      </c>
      <c r="K97" s="162"/>
      <c r="L97" s="167"/>
    </row>
    <row r="98" spans="2:12" s="10" customFormat="1" ht="19.9" customHeight="1" hidden="1">
      <c r="B98" s="168"/>
      <c r="C98" s="169"/>
      <c r="D98" s="170" t="s">
        <v>594</v>
      </c>
      <c r="E98" s="171"/>
      <c r="F98" s="171"/>
      <c r="G98" s="171"/>
      <c r="H98" s="171"/>
      <c r="I98" s="172"/>
      <c r="J98" s="173">
        <f>J122</f>
        <v>0</v>
      </c>
      <c r="K98" s="169"/>
      <c r="L98" s="174"/>
    </row>
    <row r="99" spans="2:12" s="10" customFormat="1" ht="19.9" customHeight="1" hidden="1">
      <c r="B99" s="168"/>
      <c r="C99" s="169"/>
      <c r="D99" s="170" t="s">
        <v>595</v>
      </c>
      <c r="E99" s="171"/>
      <c r="F99" s="171"/>
      <c r="G99" s="171"/>
      <c r="H99" s="171"/>
      <c r="I99" s="172"/>
      <c r="J99" s="173">
        <f>J131</f>
        <v>0</v>
      </c>
      <c r="K99" s="169"/>
      <c r="L99" s="174"/>
    </row>
    <row r="100" spans="2:12" s="10" customFormat="1" ht="19.9" customHeight="1" hidden="1">
      <c r="B100" s="168"/>
      <c r="C100" s="169"/>
      <c r="D100" s="170" t="s">
        <v>596</v>
      </c>
      <c r="E100" s="171"/>
      <c r="F100" s="171"/>
      <c r="G100" s="171"/>
      <c r="H100" s="171"/>
      <c r="I100" s="172"/>
      <c r="J100" s="173">
        <f>J140</f>
        <v>0</v>
      </c>
      <c r="K100" s="169"/>
      <c r="L100" s="174"/>
    </row>
    <row r="101" spans="1:31" s="2" customFormat="1" ht="21.75" customHeight="1" hidden="1">
      <c r="A101" s="33"/>
      <c r="B101" s="34"/>
      <c r="C101" s="35"/>
      <c r="D101" s="35"/>
      <c r="E101" s="35"/>
      <c r="F101" s="35"/>
      <c r="G101" s="35"/>
      <c r="H101" s="35"/>
      <c r="I101" s="115"/>
      <c r="J101" s="35"/>
      <c r="K101" s="35"/>
      <c r="L101" s="50"/>
      <c r="S101" s="33"/>
      <c r="T101" s="33"/>
      <c r="U101" s="33"/>
      <c r="V101" s="33"/>
      <c r="W101" s="33"/>
      <c r="X101" s="33"/>
      <c r="Y101" s="33"/>
      <c r="Z101" s="33"/>
      <c r="AA101" s="33"/>
      <c r="AB101" s="33"/>
      <c r="AC101" s="33"/>
      <c r="AD101" s="33"/>
      <c r="AE101" s="33"/>
    </row>
    <row r="102" spans="1:31" s="2" customFormat="1" ht="6.95" customHeight="1" hidden="1">
      <c r="A102" s="33"/>
      <c r="B102" s="53"/>
      <c r="C102" s="54"/>
      <c r="D102" s="54"/>
      <c r="E102" s="54"/>
      <c r="F102" s="54"/>
      <c r="G102" s="54"/>
      <c r="H102" s="54"/>
      <c r="I102" s="152"/>
      <c r="J102" s="54"/>
      <c r="K102" s="54"/>
      <c r="L102" s="50"/>
      <c r="S102" s="33"/>
      <c r="T102" s="33"/>
      <c r="U102" s="33"/>
      <c r="V102" s="33"/>
      <c r="W102" s="33"/>
      <c r="X102" s="33"/>
      <c r="Y102" s="33"/>
      <c r="Z102" s="33"/>
      <c r="AA102" s="33"/>
      <c r="AB102" s="33"/>
      <c r="AC102" s="33"/>
      <c r="AD102" s="33"/>
      <c r="AE102" s="33"/>
    </row>
    <row r="103" ht="11.25" hidden="1"/>
    <row r="104" ht="11.25" hidden="1"/>
    <row r="105" ht="11.25" hidden="1"/>
    <row r="106" spans="1:31" s="2" customFormat="1" ht="6.95" customHeight="1">
      <c r="A106" s="33"/>
      <c r="B106" s="55"/>
      <c r="C106" s="56"/>
      <c r="D106" s="56"/>
      <c r="E106" s="56"/>
      <c r="F106" s="56"/>
      <c r="G106" s="56"/>
      <c r="H106" s="56"/>
      <c r="I106" s="155"/>
      <c r="J106" s="56"/>
      <c r="K106" s="56"/>
      <c r="L106" s="50"/>
      <c r="S106" s="33"/>
      <c r="T106" s="33"/>
      <c r="U106" s="33"/>
      <c r="V106" s="33"/>
      <c r="W106" s="33"/>
      <c r="X106" s="33"/>
      <c r="Y106" s="33"/>
      <c r="Z106" s="33"/>
      <c r="AA106" s="33"/>
      <c r="AB106" s="33"/>
      <c r="AC106" s="33"/>
      <c r="AD106" s="33"/>
      <c r="AE106" s="33"/>
    </row>
    <row r="107" spans="1:31" s="2" customFormat="1" ht="24.95" customHeight="1">
      <c r="A107" s="33"/>
      <c r="B107" s="34"/>
      <c r="C107" s="22" t="s">
        <v>117</v>
      </c>
      <c r="D107" s="35"/>
      <c r="E107" s="35"/>
      <c r="F107" s="35"/>
      <c r="G107" s="35"/>
      <c r="H107" s="35"/>
      <c r="I107" s="115"/>
      <c r="J107" s="35"/>
      <c r="K107" s="35"/>
      <c r="L107" s="50"/>
      <c r="S107" s="33"/>
      <c r="T107" s="33"/>
      <c r="U107" s="33"/>
      <c r="V107" s="33"/>
      <c r="W107" s="33"/>
      <c r="X107" s="33"/>
      <c r="Y107" s="33"/>
      <c r="Z107" s="33"/>
      <c r="AA107" s="33"/>
      <c r="AB107" s="33"/>
      <c r="AC107" s="33"/>
      <c r="AD107" s="33"/>
      <c r="AE107" s="33"/>
    </row>
    <row r="108" spans="1:31" s="2" customFormat="1" ht="6.95" customHeight="1">
      <c r="A108" s="33"/>
      <c r="B108" s="34"/>
      <c r="C108" s="35"/>
      <c r="D108" s="35"/>
      <c r="E108" s="35"/>
      <c r="F108" s="35"/>
      <c r="G108" s="35"/>
      <c r="H108" s="35"/>
      <c r="I108" s="115"/>
      <c r="J108" s="35"/>
      <c r="K108" s="35"/>
      <c r="L108" s="50"/>
      <c r="S108" s="33"/>
      <c r="T108" s="33"/>
      <c r="U108" s="33"/>
      <c r="V108" s="33"/>
      <c r="W108" s="33"/>
      <c r="X108" s="33"/>
      <c r="Y108" s="33"/>
      <c r="Z108" s="33"/>
      <c r="AA108" s="33"/>
      <c r="AB108" s="33"/>
      <c r="AC108" s="33"/>
      <c r="AD108" s="33"/>
      <c r="AE108" s="33"/>
    </row>
    <row r="109" spans="1:31" s="2" customFormat="1" ht="12" customHeight="1">
      <c r="A109" s="33"/>
      <c r="B109" s="34"/>
      <c r="C109" s="28" t="s">
        <v>16</v>
      </c>
      <c r="D109" s="35"/>
      <c r="E109" s="35"/>
      <c r="F109" s="35"/>
      <c r="G109" s="35"/>
      <c r="H109" s="35"/>
      <c r="I109" s="115"/>
      <c r="J109" s="35"/>
      <c r="K109" s="35"/>
      <c r="L109" s="50"/>
      <c r="S109" s="33"/>
      <c r="T109" s="33"/>
      <c r="U109" s="33"/>
      <c r="V109" s="33"/>
      <c r="W109" s="33"/>
      <c r="X109" s="33"/>
      <c r="Y109" s="33"/>
      <c r="Z109" s="33"/>
      <c r="AA109" s="33"/>
      <c r="AB109" s="33"/>
      <c r="AC109" s="33"/>
      <c r="AD109" s="33"/>
      <c r="AE109" s="33"/>
    </row>
    <row r="110" spans="1:31" s="2" customFormat="1" ht="16.5" customHeight="1">
      <c r="A110" s="33"/>
      <c r="B110" s="34"/>
      <c r="C110" s="35"/>
      <c r="D110" s="35"/>
      <c r="E110" s="322" t="str">
        <f>E7</f>
        <v>Odlehčovací příkop Krnov - Chomýž</v>
      </c>
      <c r="F110" s="323"/>
      <c r="G110" s="323"/>
      <c r="H110" s="323"/>
      <c r="I110" s="115"/>
      <c r="J110" s="35"/>
      <c r="K110" s="35"/>
      <c r="L110" s="50"/>
      <c r="S110" s="33"/>
      <c r="T110" s="33"/>
      <c r="U110" s="33"/>
      <c r="V110" s="33"/>
      <c r="W110" s="33"/>
      <c r="X110" s="33"/>
      <c r="Y110" s="33"/>
      <c r="Z110" s="33"/>
      <c r="AA110" s="33"/>
      <c r="AB110" s="33"/>
      <c r="AC110" s="33"/>
      <c r="AD110" s="33"/>
      <c r="AE110" s="33"/>
    </row>
    <row r="111" spans="1:31" s="2" customFormat="1" ht="12" customHeight="1">
      <c r="A111" s="33"/>
      <c r="B111" s="34"/>
      <c r="C111" s="28" t="s">
        <v>102</v>
      </c>
      <c r="D111" s="35"/>
      <c r="E111" s="35"/>
      <c r="F111" s="35"/>
      <c r="G111" s="35"/>
      <c r="H111" s="35"/>
      <c r="I111" s="115"/>
      <c r="J111" s="35"/>
      <c r="K111" s="35"/>
      <c r="L111" s="50"/>
      <c r="S111" s="33"/>
      <c r="T111" s="33"/>
      <c r="U111" s="33"/>
      <c r="V111" s="33"/>
      <c r="W111" s="33"/>
      <c r="X111" s="33"/>
      <c r="Y111" s="33"/>
      <c r="Z111" s="33"/>
      <c r="AA111" s="33"/>
      <c r="AB111" s="33"/>
      <c r="AC111" s="33"/>
      <c r="AD111" s="33"/>
      <c r="AE111" s="33"/>
    </row>
    <row r="112" spans="1:31" s="2" customFormat="1" ht="16.5" customHeight="1">
      <c r="A112" s="33"/>
      <c r="B112" s="34"/>
      <c r="C112" s="35"/>
      <c r="D112" s="35"/>
      <c r="E112" s="293" t="str">
        <f>E9</f>
        <v>VRN - Vedlejší rozpočtové náklady</v>
      </c>
      <c r="F112" s="324"/>
      <c r="G112" s="324"/>
      <c r="H112" s="324"/>
      <c r="I112" s="115"/>
      <c r="J112" s="35"/>
      <c r="K112" s="35"/>
      <c r="L112" s="50"/>
      <c r="S112" s="33"/>
      <c r="T112" s="33"/>
      <c r="U112" s="33"/>
      <c r="V112" s="33"/>
      <c r="W112" s="33"/>
      <c r="X112" s="33"/>
      <c r="Y112" s="33"/>
      <c r="Z112" s="33"/>
      <c r="AA112" s="33"/>
      <c r="AB112" s="33"/>
      <c r="AC112" s="33"/>
      <c r="AD112" s="33"/>
      <c r="AE112" s="33"/>
    </row>
    <row r="113" spans="1:31" s="2" customFormat="1" ht="6.95" customHeight="1">
      <c r="A113" s="33"/>
      <c r="B113" s="34"/>
      <c r="C113" s="35"/>
      <c r="D113" s="35"/>
      <c r="E113" s="35"/>
      <c r="F113" s="35"/>
      <c r="G113" s="35"/>
      <c r="H113" s="35"/>
      <c r="I113" s="115"/>
      <c r="J113" s="35"/>
      <c r="K113" s="35"/>
      <c r="L113" s="50"/>
      <c r="S113" s="33"/>
      <c r="T113" s="33"/>
      <c r="U113" s="33"/>
      <c r="V113" s="33"/>
      <c r="W113" s="33"/>
      <c r="X113" s="33"/>
      <c r="Y113" s="33"/>
      <c r="Z113" s="33"/>
      <c r="AA113" s="33"/>
      <c r="AB113" s="33"/>
      <c r="AC113" s="33"/>
      <c r="AD113" s="33"/>
      <c r="AE113" s="33"/>
    </row>
    <row r="114" spans="1:31" s="2" customFormat="1" ht="12" customHeight="1">
      <c r="A114" s="33"/>
      <c r="B114" s="34"/>
      <c r="C114" s="28" t="s">
        <v>20</v>
      </c>
      <c r="D114" s="35"/>
      <c r="E114" s="35"/>
      <c r="F114" s="26" t="str">
        <f>F12</f>
        <v xml:space="preserve"> </v>
      </c>
      <c r="G114" s="35"/>
      <c r="H114" s="35"/>
      <c r="I114" s="117" t="s">
        <v>22</v>
      </c>
      <c r="J114" s="65" t="str">
        <f>IF(J12="","",J12)</f>
        <v>15. 7. 2020</v>
      </c>
      <c r="K114" s="35"/>
      <c r="L114" s="50"/>
      <c r="S114" s="33"/>
      <c r="T114" s="33"/>
      <c r="U114" s="33"/>
      <c r="V114" s="33"/>
      <c r="W114" s="33"/>
      <c r="X114" s="33"/>
      <c r="Y114" s="33"/>
      <c r="Z114" s="33"/>
      <c r="AA114" s="33"/>
      <c r="AB114" s="33"/>
      <c r="AC114" s="33"/>
      <c r="AD114" s="33"/>
      <c r="AE114" s="33"/>
    </row>
    <row r="115" spans="1:31" s="2" customFormat="1" ht="6.95" customHeight="1">
      <c r="A115" s="33"/>
      <c r="B115" s="34"/>
      <c r="C115" s="35"/>
      <c r="D115" s="35"/>
      <c r="E115" s="35"/>
      <c r="F115" s="35"/>
      <c r="G115" s="35"/>
      <c r="H115" s="35"/>
      <c r="I115" s="115"/>
      <c r="J115" s="35"/>
      <c r="K115" s="35"/>
      <c r="L115" s="50"/>
      <c r="S115" s="33"/>
      <c r="T115" s="33"/>
      <c r="U115" s="33"/>
      <c r="V115" s="33"/>
      <c r="W115" s="33"/>
      <c r="X115" s="33"/>
      <c r="Y115" s="33"/>
      <c r="Z115" s="33"/>
      <c r="AA115" s="33"/>
      <c r="AB115" s="33"/>
      <c r="AC115" s="33"/>
      <c r="AD115" s="33"/>
      <c r="AE115" s="33"/>
    </row>
    <row r="116" spans="1:31" s="2" customFormat="1" ht="25.7" customHeight="1">
      <c r="A116" s="33"/>
      <c r="B116" s="34"/>
      <c r="C116" s="28" t="s">
        <v>24</v>
      </c>
      <c r="D116" s="35"/>
      <c r="E116" s="35"/>
      <c r="F116" s="26" t="str">
        <f>E15</f>
        <v>Město Krnov</v>
      </c>
      <c r="G116" s="35"/>
      <c r="H116" s="35"/>
      <c r="I116" s="117" t="s">
        <v>30</v>
      </c>
      <c r="J116" s="31" t="str">
        <f>E21</f>
        <v>Lesprojekt Krnov, s.r.o.</v>
      </c>
      <c r="K116" s="35"/>
      <c r="L116" s="50"/>
      <c r="S116" s="33"/>
      <c r="T116" s="33"/>
      <c r="U116" s="33"/>
      <c r="V116" s="33"/>
      <c r="W116" s="33"/>
      <c r="X116" s="33"/>
      <c r="Y116" s="33"/>
      <c r="Z116" s="33"/>
      <c r="AA116" s="33"/>
      <c r="AB116" s="33"/>
      <c r="AC116" s="33"/>
      <c r="AD116" s="33"/>
      <c r="AE116" s="33"/>
    </row>
    <row r="117" spans="1:31" s="2" customFormat="1" ht="15.2" customHeight="1">
      <c r="A117" s="33"/>
      <c r="B117" s="34"/>
      <c r="C117" s="28" t="s">
        <v>28</v>
      </c>
      <c r="D117" s="35"/>
      <c r="E117" s="35"/>
      <c r="F117" s="26" t="str">
        <f>IF(E18="","",E18)</f>
        <v>Vyplň údaj</v>
      </c>
      <c r="G117" s="35"/>
      <c r="H117" s="35"/>
      <c r="I117" s="117" t="s">
        <v>33</v>
      </c>
      <c r="J117" s="31" t="str">
        <f>E24</f>
        <v xml:space="preserve"> </v>
      </c>
      <c r="K117" s="35"/>
      <c r="L117" s="50"/>
      <c r="S117" s="33"/>
      <c r="T117" s="33"/>
      <c r="U117" s="33"/>
      <c r="V117" s="33"/>
      <c r="W117" s="33"/>
      <c r="X117" s="33"/>
      <c r="Y117" s="33"/>
      <c r="Z117" s="33"/>
      <c r="AA117" s="33"/>
      <c r="AB117" s="33"/>
      <c r="AC117" s="33"/>
      <c r="AD117" s="33"/>
      <c r="AE117" s="33"/>
    </row>
    <row r="118" spans="1:31" s="2" customFormat="1" ht="10.35" customHeight="1">
      <c r="A118" s="33"/>
      <c r="B118" s="34"/>
      <c r="C118" s="35"/>
      <c r="D118" s="35"/>
      <c r="E118" s="35"/>
      <c r="F118" s="35"/>
      <c r="G118" s="35"/>
      <c r="H118" s="35"/>
      <c r="I118" s="115"/>
      <c r="J118" s="35"/>
      <c r="K118" s="35"/>
      <c r="L118" s="50"/>
      <c r="S118" s="33"/>
      <c r="T118" s="33"/>
      <c r="U118" s="33"/>
      <c r="V118" s="33"/>
      <c r="W118" s="33"/>
      <c r="X118" s="33"/>
      <c r="Y118" s="33"/>
      <c r="Z118" s="33"/>
      <c r="AA118" s="33"/>
      <c r="AB118" s="33"/>
      <c r="AC118" s="33"/>
      <c r="AD118" s="33"/>
      <c r="AE118" s="33"/>
    </row>
    <row r="119" spans="1:31" s="11" customFormat="1" ht="29.25" customHeight="1">
      <c r="A119" s="175"/>
      <c r="B119" s="176"/>
      <c r="C119" s="177" t="s">
        <v>118</v>
      </c>
      <c r="D119" s="178" t="s">
        <v>60</v>
      </c>
      <c r="E119" s="178" t="s">
        <v>56</v>
      </c>
      <c r="F119" s="178" t="s">
        <v>57</v>
      </c>
      <c r="G119" s="178" t="s">
        <v>119</v>
      </c>
      <c r="H119" s="178" t="s">
        <v>120</v>
      </c>
      <c r="I119" s="179" t="s">
        <v>121</v>
      </c>
      <c r="J119" s="178" t="s">
        <v>106</v>
      </c>
      <c r="K119" s="180" t="s">
        <v>122</v>
      </c>
      <c r="L119" s="181"/>
      <c r="M119" s="74" t="s">
        <v>1</v>
      </c>
      <c r="N119" s="75" t="s">
        <v>39</v>
      </c>
      <c r="O119" s="75" t="s">
        <v>123</v>
      </c>
      <c r="P119" s="75" t="s">
        <v>124</v>
      </c>
      <c r="Q119" s="75" t="s">
        <v>125</v>
      </c>
      <c r="R119" s="75" t="s">
        <v>126</v>
      </c>
      <c r="S119" s="75" t="s">
        <v>127</v>
      </c>
      <c r="T119" s="76" t="s">
        <v>128</v>
      </c>
      <c r="U119" s="175"/>
      <c r="V119" s="175"/>
      <c r="W119" s="175"/>
      <c r="X119" s="175"/>
      <c r="Y119" s="175"/>
      <c r="Z119" s="175"/>
      <c r="AA119" s="175"/>
      <c r="AB119" s="175"/>
      <c r="AC119" s="175"/>
      <c r="AD119" s="175"/>
      <c r="AE119" s="175"/>
    </row>
    <row r="120" spans="1:63" s="2" customFormat="1" ht="22.9" customHeight="1">
      <c r="A120" s="33"/>
      <c r="B120" s="34"/>
      <c r="C120" s="81" t="s">
        <v>129</v>
      </c>
      <c r="D120" s="35"/>
      <c r="E120" s="35"/>
      <c r="F120" s="35"/>
      <c r="G120" s="35"/>
      <c r="H120" s="35"/>
      <c r="I120" s="115"/>
      <c r="J120" s="182">
        <f>BK120</f>
        <v>0</v>
      </c>
      <c r="K120" s="35"/>
      <c r="L120" s="38"/>
      <c r="M120" s="77"/>
      <c r="N120" s="183"/>
      <c r="O120" s="78"/>
      <c r="P120" s="184">
        <f>P121</f>
        <v>0</v>
      </c>
      <c r="Q120" s="78"/>
      <c r="R120" s="184">
        <f>R121</f>
        <v>0</v>
      </c>
      <c r="S120" s="78"/>
      <c r="T120" s="185">
        <f>T121</f>
        <v>0</v>
      </c>
      <c r="U120" s="33"/>
      <c r="V120" s="33"/>
      <c r="W120" s="33"/>
      <c r="X120" s="33"/>
      <c r="Y120" s="33"/>
      <c r="Z120" s="33"/>
      <c r="AA120" s="33"/>
      <c r="AB120" s="33"/>
      <c r="AC120" s="33"/>
      <c r="AD120" s="33"/>
      <c r="AE120" s="33"/>
      <c r="AT120" s="16" t="s">
        <v>74</v>
      </c>
      <c r="AU120" s="16" t="s">
        <v>108</v>
      </c>
      <c r="BK120" s="186">
        <f>BK121</f>
        <v>0</v>
      </c>
    </row>
    <row r="121" spans="2:63" s="12" customFormat="1" ht="25.9" customHeight="1">
      <c r="B121" s="187"/>
      <c r="C121" s="188"/>
      <c r="D121" s="189" t="s">
        <v>74</v>
      </c>
      <c r="E121" s="190" t="s">
        <v>89</v>
      </c>
      <c r="F121" s="190" t="s">
        <v>90</v>
      </c>
      <c r="G121" s="188"/>
      <c r="H121" s="188"/>
      <c r="I121" s="191"/>
      <c r="J121" s="192">
        <f>BK121</f>
        <v>0</v>
      </c>
      <c r="K121" s="188"/>
      <c r="L121" s="193"/>
      <c r="M121" s="194"/>
      <c r="N121" s="195"/>
      <c r="O121" s="195"/>
      <c r="P121" s="196">
        <f>P122+P131+P140</f>
        <v>0</v>
      </c>
      <c r="Q121" s="195"/>
      <c r="R121" s="196">
        <f>R122+R131+R140</f>
        <v>0</v>
      </c>
      <c r="S121" s="195"/>
      <c r="T121" s="197">
        <f>T122+T131+T140</f>
        <v>0</v>
      </c>
      <c r="AR121" s="198" t="s">
        <v>156</v>
      </c>
      <c r="AT121" s="199" t="s">
        <v>74</v>
      </c>
      <c r="AU121" s="199" t="s">
        <v>75</v>
      </c>
      <c r="AY121" s="198" t="s">
        <v>132</v>
      </c>
      <c r="BK121" s="200">
        <f>BK122+BK131+BK140</f>
        <v>0</v>
      </c>
    </row>
    <row r="122" spans="2:63" s="12" customFormat="1" ht="22.9" customHeight="1">
      <c r="B122" s="187"/>
      <c r="C122" s="188"/>
      <c r="D122" s="189" t="s">
        <v>74</v>
      </c>
      <c r="E122" s="201" t="s">
        <v>597</v>
      </c>
      <c r="F122" s="201" t="s">
        <v>598</v>
      </c>
      <c r="G122" s="188"/>
      <c r="H122" s="188"/>
      <c r="I122" s="191"/>
      <c r="J122" s="202">
        <f>BK122</f>
        <v>0</v>
      </c>
      <c r="K122" s="188"/>
      <c r="L122" s="193"/>
      <c r="M122" s="194"/>
      <c r="N122" s="195"/>
      <c r="O122" s="195"/>
      <c r="P122" s="196">
        <f>SUM(P123:P130)</f>
        <v>0</v>
      </c>
      <c r="Q122" s="195"/>
      <c r="R122" s="196">
        <f>SUM(R123:R130)</f>
        <v>0</v>
      </c>
      <c r="S122" s="195"/>
      <c r="T122" s="197">
        <f>SUM(T123:T130)</f>
        <v>0</v>
      </c>
      <c r="AR122" s="198" t="s">
        <v>156</v>
      </c>
      <c r="AT122" s="199" t="s">
        <v>74</v>
      </c>
      <c r="AU122" s="199" t="s">
        <v>83</v>
      </c>
      <c r="AY122" s="198" t="s">
        <v>132</v>
      </c>
      <c r="BK122" s="200">
        <f>SUM(BK123:BK130)</f>
        <v>0</v>
      </c>
    </row>
    <row r="123" spans="1:65" s="2" customFormat="1" ht="16.5" customHeight="1">
      <c r="A123" s="33"/>
      <c r="B123" s="34"/>
      <c r="C123" s="203" t="s">
        <v>83</v>
      </c>
      <c r="D123" s="203" t="s">
        <v>134</v>
      </c>
      <c r="E123" s="204" t="s">
        <v>599</v>
      </c>
      <c r="F123" s="205" t="s">
        <v>600</v>
      </c>
      <c r="G123" s="206" t="s">
        <v>601</v>
      </c>
      <c r="H123" s="207">
        <v>1</v>
      </c>
      <c r="I123" s="208"/>
      <c r="J123" s="209">
        <f>ROUND(I123*H123,2)</f>
        <v>0</v>
      </c>
      <c r="K123" s="205" t="s">
        <v>526</v>
      </c>
      <c r="L123" s="38"/>
      <c r="M123" s="210" t="s">
        <v>1</v>
      </c>
      <c r="N123" s="211" t="s">
        <v>40</v>
      </c>
      <c r="O123" s="70"/>
      <c r="P123" s="212">
        <f>O123*H123</f>
        <v>0</v>
      </c>
      <c r="Q123" s="212">
        <v>0</v>
      </c>
      <c r="R123" s="212">
        <f>Q123*H123</f>
        <v>0</v>
      </c>
      <c r="S123" s="212">
        <v>0</v>
      </c>
      <c r="T123" s="213">
        <f>S123*H123</f>
        <v>0</v>
      </c>
      <c r="U123" s="33"/>
      <c r="V123" s="33"/>
      <c r="W123" s="33"/>
      <c r="X123" s="33"/>
      <c r="Y123" s="33"/>
      <c r="Z123" s="33"/>
      <c r="AA123" s="33"/>
      <c r="AB123" s="33"/>
      <c r="AC123" s="33"/>
      <c r="AD123" s="33"/>
      <c r="AE123" s="33"/>
      <c r="AR123" s="214" t="s">
        <v>602</v>
      </c>
      <c r="AT123" s="214" t="s">
        <v>134</v>
      </c>
      <c r="AU123" s="214" t="s">
        <v>85</v>
      </c>
      <c r="AY123" s="16" t="s">
        <v>132</v>
      </c>
      <c r="BE123" s="215">
        <f>IF(N123="základní",J123,0)</f>
        <v>0</v>
      </c>
      <c r="BF123" s="215">
        <f>IF(N123="snížená",J123,0)</f>
        <v>0</v>
      </c>
      <c r="BG123" s="215">
        <f>IF(N123="zákl. přenesená",J123,0)</f>
        <v>0</v>
      </c>
      <c r="BH123" s="215">
        <f>IF(N123="sníž. přenesená",J123,0)</f>
        <v>0</v>
      </c>
      <c r="BI123" s="215">
        <f>IF(N123="nulová",J123,0)</f>
        <v>0</v>
      </c>
      <c r="BJ123" s="16" t="s">
        <v>83</v>
      </c>
      <c r="BK123" s="215">
        <f>ROUND(I123*H123,2)</f>
        <v>0</v>
      </c>
      <c r="BL123" s="16" t="s">
        <v>602</v>
      </c>
      <c r="BM123" s="214" t="s">
        <v>603</v>
      </c>
    </row>
    <row r="124" spans="1:47" s="2" customFormat="1" ht="19.5">
      <c r="A124" s="33"/>
      <c r="B124" s="34"/>
      <c r="C124" s="35"/>
      <c r="D124" s="216" t="s">
        <v>377</v>
      </c>
      <c r="E124" s="35"/>
      <c r="F124" s="217" t="s">
        <v>604</v>
      </c>
      <c r="G124" s="35"/>
      <c r="H124" s="35"/>
      <c r="I124" s="115"/>
      <c r="J124" s="35"/>
      <c r="K124" s="35"/>
      <c r="L124" s="38"/>
      <c r="M124" s="218"/>
      <c r="N124" s="219"/>
      <c r="O124" s="70"/>
      <c r="P124" s="70"/>
      <c r="Q124" s="70"/>
      <c r="R124" s="70"/>
      <c r="S124" s="70"/>
      <c r="T124" s="71"/>
      <c r="U124" s="33"/>
      <c r="V124" s="33"/>
      <c r="W124" s="33"/>
      <c r="X124" s="33"/>
      <c r="Y124" s="33"/>
      <c r="Z124" s="33"/>
      <c r="AA124" s="33"/>
      <c r="AB124" s="33"/>
      <c r="AC124" s="33"/>
      <c r="AD124" s="33"/>
      <c r="AE124" s="33"/>
      <c r="AT124" s="16" t="s">
        <v>377</v>
      </c>
      <c r="AU124" s="16" t="s">
        <v>85</v>
      </c>
    </row>
    <row r="125" spans="1:65" s="2" customFormat="1" ht="16.5" customHeight="1">
      <c r="A125" s="33"/>
      <c r="B125" s="34"/>
      <c r="C125" s="203" t="s">
        <v>85</v>
      </c>
      <c r="D125" s="203" t="s">
        <v>134</v>
      </c>
      <c r="E125" s="204" t="s">
        <v>605</v>
      </c>
      <c r="F125" s="205" t="s">
        <v>606</v>
      </c>
      <c r="G125" s="206" t="s">
        <v>601</v>
      </c>
      <c r="H125" s="207">
        <v>1</v>
      </c>
      <c r="I125" s="208"/>
      <c r="J125" s="209">
        <f>ROUND(I125*H125,2)</f>
        <v>0</v>
      </c>
      <c r="K125" s="205" t="s">
        <v>526</v>
      </c>
      <c r="L125" s="38"/>
      <c r="M125" s="210" t="s">
        <v>1</v>
      </c>
      <c r="N125" s="211" t="s">
        <v>40</v>
      </c>
      <c r="O125" s="70"/>
      <c r="P125" s="212">
        <f>O125*H125</f>
        <v>0</v>
      </c>
      <c r="Q125" s="212">
        <v>0</v>
      </c>
      <c r="R125" s="212">
        <f>Q125*H125</f>
        <v>0</v>
      </c>
      <c r="S125" s="212">
        <v>0</v>
      </c>
      <c r="T125" s="213">
        <f>S125*H125</f>
        <v>0</v>
      </c>
      <c r="U125" s="33"/>
      <c r="V125" s="33"/>
      <c r="W125" s="33"/>
      <c r="X125" s="33"/>
      <c r="Y125" s="33"/>
      <c r="Z125" s="33"/>
      <c r="AA125" s="33"/>
      <c r="AB125" s="33"/>
      <c r="AC125" s="33"/>
      <c r="AD125" s="33"/>
      <c r="AE125" s="33"/>
      <c r="AR125" s="214" t="s">
        <v>602</v>
      </c>
      <c r="AT125" s="214" t="s">
        <v>134</v>
      </c>
      <c r="AU125" s="214" t="s">
        <v>85</v>
      </c>
      <c r="AY125" s="16" t="s">
        <v>132</v>
      </c>
      <c r="BE125" s="215">
        <f>IF(N125="základní",J125,0)</f>
        <v>0</v>
      </c>
      <c r="BF125" s="215">
        <f>IF(N125="snížená",J125,0)</f>
        <v>0</v>
      </c>
      <c r="BG125" s="215">
        <f>IF(N125="zákl. přenesená",J125,0)</f>
        <v>0</v>
      </c>
      <c r="BH125" s="215">
        <f>IF(N125="sníž. přenesená",J125,0)</f>
        <v>0</v>
      </c>
      <c r="BI125" s="215">
        <f>IF(N125="nulová",J125,0)</f>
        <v>0</v>
      </c>
      <c r="BJ125" s="16" t="s">
        <v>83</v>
      </c>
      <c r="BK125" s="215">
        <f>ROUND(I125*H125,2)</f>
        <v>0</v>
      </c>
      <c r="BL125" s="16" t="s">
        <v>602</v>
      </c>
      <c r="BM125" s="214" t="s">
        <v>607</v>
      </c>
    </row>
    <row r="126" spans="1:47" s="2" customFormat="1" ht="29.25">
      <c r="A126" s="33"/>
      <c r="B126" s="34"/>
      <c r="C126" s="35"/>
      <c r="D126" s="216" t="s">
        <v>377</v>
      </c>
      <c r="E126" s="35"/>
      <c r="F126" s="217" t="s">
        <v>608</v>
      </c>
      <c r="G126" s="35"/>
      <c r="H126" s="35"/>
      <c r="I126" s="115"/>
      <c r="J126" s="35"/>
      <c r="K126" s="35"/>
      <c r="L126" s="38"/>
      <c r="M126" s="218"/>
      <c r="N126" s="219"/>
      <c r="O126" s="70"/>
      <c r="P126" s="70"/>
      <c r="Q126" s="70"/>
      <c r="R126" s="70"/>
      <c r="S126" s="70"/>
      <c r="T126" s="71"/>
      <c r="U126" s="33"/>
      <c r="V126" s="33"/>
      <c r="W126" s="33"/>
      <c r="X126" s="33"/>
      <c r="Y126" s="33"/>
      <c r="Z126" s="33"/>
      <c r="AA126" s="33"/>
      <c r="AB126" s="33"/>
      <c r="AC126" s="33"/>
      <c r="AD126" s="33"/>
      <c r="AE126" s="33"/>
      <c r="AT126" s="16" t="s">
        <v>377</v>
      </c>
      <c r="AU126" s="16" t="s">
        <v>85</v>
      </c>
    </row>
    <row r="127" spans="1:65" s="2" customFormat="1" ht="16.5" customHeight="1">
      <c r="A127" s="33"/>
      <c r="B127" s="34"/>
      <c r="C127" s="203" t="s">
        <v>148</v>
      </c>
      <c r="D127" s="203" t="s">
        <v>134</v>
      </c>
      <c r="E127" s="204" t="s">
        <v>609</v>
      </c>
      <c r="F127" s="205" t="s">
        <v>610</v>
      </c>
      <c r="G127" s="206" t="s">
        <v>601</v>
      </c>
      <c r="H127" s="207">
        <v>1</v>
      </c>
      <c r="I127" s="208"/>
      <c r="J127" s="209">
        <f>ROUND(I127*H127,2)</f>
        <v>0</v>
      </c>
      <c r="K127" s="205" t="s">
        <v>526</v>
      </c>
      <c r="L127" s="38"/>
      <c r="M127" s="210" t="s">
        <v>1</v>
      </c>
      <c r="N127" s="211" t="s">
        <v>40</v>
      </c>
      <c r="O127" s="70"/>
      <c r="P127" s="212">
        <f>O127*H127</f>
        <v>0</v>
      </c>
      <c r="Q127" s="212">
        <v>0</v>
      </c>
      <c r="R127" s="212">
        <f>Q127*H127</f>
        <v>0</v>
      </c>
      <c r="S127" s="212">
        <v>0</v>
      </c>
      <c r="T127" s="213">
        <f>S127*H127</f>
        <v>0</v>
      </c>
      <c r="U127" s="33"/>
      <c r="V127" s="33"/>
      <c r="W127" s="33"/>
      <c r="X127" s="33"/>
      <c r="Y127" s="33"/>
      <c r="Z127" s="33"/>
      <c r="AA127" s="33"/>
      <c r="AB127" s="33"/>
      <c r="AC127" s="33"/>
      <c r="AD127" s="33"/>
      <c r="AE127" s="33"/>
      <c r="AR127" s="214" t="s">
        <v>602</v>
      </c>
      <c r="AT127" s="214" t="s">
        <v>134</v>
      </c>
      <c r="AU127" s="214" t="s">
        <v>85</v>
      </c>
      <c r="AY127" s="16" t="s">
        <v>132</v>
      </c>
      <c r="BE127" s="215">
        <f>IF(N127="základní",J127,0)</f>
        <v>0</v>
      </c>
      <c r="BF127" s="215">
        <f>IF(N127="snížená",J127,0)</f>
        <v>0</v>
      </c>
      <c r="BG127" s="215">
        <f>IF(N127="zákl. přenesená",J127,0)</f>
        <v>0</v>
      </c>
      <c r="BH127" s="215">
        <f>IF(N127="sníž. přenesená",J127,0)</f>
        <v>0</v>
      </c>
      <c r="BI127" s="215">
        <f>IF(N127="nulová",J127,0)</f>
        <v>0</v>
      </c>
      <c r="BJ127" s="16" t="s">
        <v>83</v>
      </c>
      <c r="BK127" s="215">
        <f>ROUND(I127*H127,2)</f>
        <v>0</v>
      </c>
      <c r="BL127" s="16" t="s">
        <v>602</v>
      </c>
      <c r="BM127" s="214" t="s">
        <v>611</v>
      </c>
    </row>
    <row r="128" spans="1:47" s="2" customFormat="1" ht="29.25">
      <c r="A128" s="33"/>
      <c r="B128" s="34"/>
      <c r="C128" s="35"/>
      <c r="D128" s="216" t="s">
        <v>377</v>
      </c>
      <c r="E128" s="35"/>
      <c r="F128" s="217" t="s">
        <v>612</v>
      </c>
      <c r="G128" s="35"/>
      <c r="H128" s="35"/>
      <c r="I128" s="115"/>
      <c r="J128" s="35"/>
      <c r="K128" s="35"/>
      <c r="L128" s="38"/>
      <c r="M128" s="218"/>
      <c r="N128" s="219"/>
      <c r="O128" s="70"/>
      <c r="P128" s="70"/>
      <c r="Q128" s="70"/>
      <c r="R128" s="70"/>
      <c r="S128" s="70"/>
      <c r="T128" s="71"/>
      <c r="U128" s="33"/>
      <c r="V128" s="33"/>
      <c r="W128" s="33"/>
      <c r="X128" s="33"/>
      <c r="Y128" s="33"/>
      <c r="Z128" s="33"/>
      <c r="AA128" s="33"/>
      <c r="AB128" s="33"/>
      <c r="AC128" s="33"/>
      <c r="AD128" s="33"/>
      <c r="AE128" s="33"/>
      <c r="AT128" s="16" t="s">
        <v>377</v>
      </c>
      <c r="AU128" s="16" t="s">
        <v>85</v>
      </c>
    </row>
    <row r="129" spans="1:65" s="2" customFormat="1" ht="16.5" customHeight="1">
      <c r="A129" s="33"/>
      <c r="B129" s="34"/>
      <c r="C129" s="203" t="s">
        <v>139</v>
      </c>
      <c r="D129" s="203" t="s">
        <v>134</v>
      </c>
      <c r="E129" s="204" t="s">
        <v>613</v>
      </c>
      <c r="F129" s="205" t="s">
        <v>614</v>
      </c>
      <c r="G129" s="206" t="s">
        <v>601</v>
      </c>
      <c r="H129" s="207">
        <v>1</v>
      </c>
      <c r="I129" s="208"/>
      <c r="J129" s="209">
        <f>ROUND(I129*H129,2)</f>
        <v>0</v>
      </c>
      <c r="K129" s="205" t="s">
        <v>1</v>
      </c>
      <c r="L129" s="38"/>
      <c r="M129" s="210" t="s">
        <v>1</v>
      </c>
      <c r="N129" s="211" t="s">
        <v>40</v>
      </c>
      <c r="O129" s="70"/>
      <c r="P129" s="212">
        <f>O129*H129</f>
        <v>0</v>
      </c>
      <c r="Q129" s="212">
        <v>0</v>
      </c>
      <c r="R129" s="212">
        <f>Q129*H129</f>
        <v>0</v>
      </c>
      <c r="S129" s="212">
        <v>0</v>
      </c>
      <c r="T129" s="213">
        <f>S129*H129</f>
        <v>0</v>
      </c>
      <c r="U129" s="33"/>
      <c r="V129" s="33"/>
      <c r="W129" s="33"/>
      <c r="X129" s="33"/>
      <c r="Y129" s="33"/>
      <c r="Z129" s="33"/>
      <c r="AA129" s="33"/>
      <c r="AB129" s="33"/>
      <c r="AC129" s="33"/>
      <c r="AD129" s="33"/>
      <c r="AE129" s="33"/>
      <c r="AR129" s="214" t="s">
        <v>602</v>
      </c>
      <c r="AT129" s="214" t="s">
        <v>134</v>
      </c>
      <c r="AU129" s="214" t="s">
        <v>85</v>
      </c>
      <c r="AY129" s="16" t="s">
        <v>132</v>
      </c>
      <c r="BE129" s="215">
        <f>IF(N129="základní",J129,0)</f>
        <v>0</v>
      </c>
      <c r="BF129" s="215">
        <f>IF(N129="snížená",J129,0)</f>
        <v>0</v>
      </c>
      <c r="BG129" s="215">
        <f>IF(N129="zákl. přenesená",J129,0)</f>
        <v>0</v>
      </c>
      <c r="BH129" s="215">
        <f>IF(N129="sníž. přenesená",J129,0)</f>
        <v>0</v>
      </c>
      <c r="BI129" s="215">
        <f>IF(N129="nulová",J129,0)</f>
        <v>0</v>
      </c>
      <c r="BJ129" s="16" t="s">
        <v>83</v>
      </c>
      <c r="BK129" s="215">
        <f>ROUND(I129*H129,2)</f>
        <v>0</v>
      </c>
      <c r="BL129" s="16" t="s">
        <v>602</v>
      </c>
      <c r="BM129" s="214" t="s">
        <v>615</v>
      </c>
    </row>
    <row r="130" spans="1:47" s="2" customFormat="1" ht="48.75">
      <c r="A130" s="33"/>
      <c r="B130" s="34"/>
      <c r="C130" s="35"/>
      <c r="D130" s="216" t="s">
        <v>377</v>
      </c>
      <c r="E130" s="35"/>
      <c r="F130" s="217" t="s">
        <v>616</v>
      </c>
      <c r="G130" s="35"/>
      <c r="H130" s="35"/>
      <c r="I130" s="115"/>
      <c r="J130" s="35"/>
      <c r="K130" s="35"/>
      <c r="L130" s="38"/>
      <c r="M130" s="218"/>
      <c r="N130" s="219"/>
      <c r="O130" s="70"/>
      <c r="P130" s="70"/>
      <c r="Q130" s="70"/>
      <c r="R130" s="70"/>
      <c r="S130" s="70"/>
      <c r="T130" s="71"/>
      <c r="U130" s="33"/>
      <c r="V130" s="33"/>
      <c r="W130" s="33"/>
      <c r="X130" s="33"/>
      <c r="Y130" s="33"/>
      <c r="Z130" s="33"/>
      <c r="AA130" s="33"/>
      <c r="AB130" s="33"/>
      <c r="AC130" s="33"/>
      <c r="AD130" s="33"/>
      <c r="AE130" s="33"/>
      <c r="AT130" s="16" t="s">
        <v>377</v>
      </c>
      <c r="AU130" s="16" t="s">
        <v>85</v>
      </c>
    </row>
    <row r="131" spans="2:63" s="12" customFormat="1" ht="22.9" customHeight="1">
      <c r="B131" s="187"/>
      <c r="C131" s="188"/>
      <c r="D131" s="189" t="s">
        <v>74</v>
      </c>
      <c r="E131" s="201" t="s">
        <v>617</v>
      </c>
      <c r="F131" s="201" t="s">
        <v>618</v>
      </c>
      <c r="G131" s="188"/>
      <c r="H131" s="188"/>
      <c r="I131" s="191"/>
      <c r="J131" s="202">
        <f>BK131</f>
        <v>0</v>
      </c>
      <c r="K131" s="188"/>
      <c r="L131" s="193"/>
      <c r="M131" s="194"/>
      <c r="N131" s="195"/>
      <c r="O131" s="195"/>
      <c r="P131" s="196">
        <f>SUM(P132:P139)</f>
        <v>0</v>
      </c>
      <c r="Q131" s="195"/>
      <c r="R131" s="196">
        <f>SUM(R132:R139)</f>
        <v>0</v>
      </c>
      <c r="S131" s="195"/>
      <c r="T131" s="197">
        <f>SUM(T132:T139)</f>
        <v>0</v>
      </c>
      <c r="AR131" s="198" t="s">
        <v>156</v>
      </c>
      <c r="AT131" s="199" t="s">
        <v>74</v>
      </c>
      <c r="AU131" s="199" t="s">
        <v>83</v>
      </c>
      <c r="AY131" s="198" t="s">
        <v>132</v>
      </c>
      <c r="BK131" s="200">
        <f>SUM(BK132:BK139)</f>
        <v>0</v>
      </c>
    </row>
    <row r="132" spans="1:65" s="2" customFormat="1" ht="16.5" customHeight="1">
      <c r="A132" s="33"/>
      <c r="B132" s="34"/>
      <c r="C132" s="203" t="s">
        <v>156</v>
      </c>
      <c r="D132" s="203" t="s">
        <v>134</v>
      </c>
      <c r="E132" s="204" t="s">
        <v>619</v>
      </c>
      <c r="F132" s="205" t="s">
        <v>618</v>
      </c>
      <c r="G132" s="206" t="s">
        <v>601</v>
      </c>
      <c r="H132" s="207">
        <v>1</v>
      </c>
      <c r="I132" s="208"/>
      <c r="J132" s="209">
        <f>ROUND(I132*H132,2)</f>
        <v>0</v>
      </c>
      <c r="K132" s="205" t="s">
        <v>526</v>
      </c>
      <c r="L132" s="38"/>
      <c r="M132" s="210" t="s">
        <v>1</v>
      </c>
      <c r="N132" s="211" t="s">
        <v>40</v>
      </c>
      <c r="O132" s="70"/>
      <c r="P132" s="212">
        <f>O132*H132</f>
        <v>0</v>
      </c>
      <c r="Q132" s="212">
        <v>0</v>
      </c>
      <c r="R132" s="212">
        <f>Q132*H132</f>
        <v>0</v>
      </c>
      <c r="S132" s="212">
        <v>0</v>
      </c>
      <c r="T132" s="213">
        <f>S132*H132</f>
        <v>0</v>
      </c>
      <c r="U132" s="33"/>
      <c r="V132" s="33"/>
      <c r="W132" s="33"/>
      <c r="X132" s="33"/>
      <c r="Y132" s="33"/>
      <c r="Z132" s="33"/>
      <c r="AA132" s="33"/>
      <c r="AB132" s="33"/>
      <c r="AC132" s="33"/>
      <c r="AD132" s="33"/>
      <c r="AE132" s="33"/>
      <c r="AR132" s="214" t="s">
        <v>602</v>
      </c>
      <c r="AT132" s="214" t="s">
        <v>134</v>
      </c>
      <c r="AU132" s="214" t="s">
        <v>85</v>
      </c>
      <c r="AY132" s="16" t="s">
        <v>132</v>
      </c>
      <c r="BE132" s="215">
        <f>IF(N132="základní",J132,0)</f>
        <v>0</v>
      </c>
      <c r="BF132" s="215">
        <f>IF(N132="snížená",J132,0)</f>
        <v>0</v>
      </c>
      <c r="BG132" s="215">
        <f>IF(N132="zákl. přenesená",J132,0)</f>
        <v>0</v>
      </c>
      <c r="BH132" s="215">
        <f>IF(N132="sníž. přenesená",J132,0)</f>
        <v>0</v>
      </c>
      <c r="BI132" s="215">
        <f>IF(N132="nulová",J132,0)</f>
        <v>0</v>
      </c>
      <c r="BJ132" s="16" t="s">
        <v>83</v>
      </c>
      <c r="BK132" s="215">
        <f>ROUND(I132*H132,2)</f>
        <v>0</v>
      </c>
      <c r="BL132" s="16" t="s">
        <v>602</v>
      </c>
      <c r="BM132" s="214" t="s">
        <v>620</v>
      </c>
    </row>
    <row r="133" spans="1:47" s="2" customFormat="1" ht="39">
      <c r="A133" s="33"/>
      <c r="B133" s="34"/>
      <c r="C133" s="35"/>
      <c r="D133" s="216" t="s">
        <v>377</v>
      </c>
      <c r="E133" s="35"/>
      <c r="F133" s="217" t="s">
        <v>621</v>
      </c>
      <c r="G133" s="35"/>
      <c r="H133" s="35"/>
      <c r="I133" s="115"/>
      <c r="J133" s="35"/>
      <c r="K133" s="35"/>
      <c r="L133" s="38"/>
      <c r="M133" s="218"/>
      <c r="N133" s="219"/>
      <c r="O133" s="70"/>
      <c r="P133" s="70"/>
      <c r="Q133" s="70"/>
      <c r="R133" s="70"/>
      <c r="S133" s="70"/>
      <c r="T133" s="71"/>
      <c r="U133" s="33"/>
      <c r="V133" s="33"/>
      <c r="W133" s="33"/>
      <c r="X133" s="33"/>
      <c r="Y133" s="33"/>
      <c r="Z133" s="33"/>
      <c r="AA133" s="33"/>
      <c r="AB133" s="33"/>
      <c r="AC133" s="33"/>
      <c r="AD133" s="33"/>
      <c r="AE133" s="33"/>
      <c r="AT133" s="16" t="s">
        <v>377</v>
      </c>
      <c r="AU133" s="16" t="s">
        <v>85</v>
      </c>
    </row>
    <row r="134" spans="1:65" s="2" customFormat="1" ht="16.5" customHeight="1">
      <c r="A134" s="33"/>
      <c r="B134" s="34"/>
      <c r="C134" s="203" t="s">
        <v>171</v>
      </c>
      <c r="D134" s="203" t="s">
        <v>134</v>
      </c>
      <c r="E134" s="204" t="s">
        <v>622</v>
      </c>
      <c r="F134" s="205" t="s">
        <v>623</v>
      </c>
      <c r="G134" s="206" t="s">
        <v>601</v>
      </c>
      <c r="H134" s="207">
        <v>1</v>
      </c>
      <c r="I134" s="208"/>
      <c r="J134" s="209">
        <f>ROUND(I134*H134,2)</f>
        <v>0</v>
      </c>
      <c r="K134" s="205" t="s">
        <v>526</v>
      </c>
      <c r="L134" s="38"/>
      <c r="M134" s="210" t="s">
        <v>1</v>
      </c>
      <c r="N134" s="211" t="s">
        <v>40</v>
      </c>
      <c r="O134" s="70"/>
      <c r="P134" s="212">
        <f>O134*H134</f>
        <v>0</v>
      </c>
      <c r="Q134" s="212">
        <v>0</v>
      </c>
      <c r="R134" s="212">
        <f>Q134*H134</f>
        <v>0</v>
      </c>
      <c r="S134" s="212">
        <v>0</v>
      </c>
      <c r="T134" s="213">
        <f>S134*H134</f>
        <v>0</v>
      </c>
      <c r="U134" s="33"/>
      <c r="V134" s="33"/>
      <c r="W134" s="33"/>
      <c r="X134" s="33"/>
      <c r="Y134" s="33"/>
      <c r="Z134" s="33"/>
      <c r="AA134" s="33"/>
      <c r="AB134" s="33"/>
      <c r="AC134" s="33"/>
      <c r="AD134" s="33"/>
      <c r="AE134" s="33"/>
      <c r="AR134" s="214" t="s">
        <v>602</v>
      </c>
      <c r="AT134" s="214" t="s">
        <v>134</v>
      </c>
      <c r="AU134" s="214" t="s">
        <v>85</v>
      </c>
      <c r="AY134" s="16" t="s">
        <v>132</v>
      </c>
      <c r="BE134" s="215">
        <f>IF(N134="základní",J134,0)</f>
        <v>0</v>
      </c>
      <c r="BF134" s="215">
        <f>IF(N134="snížená",J134,0)</f>
        <v>0</v>
      </c>
      <c r="BG134" s="215">
        <f>IF(N134="zákl. přenesená",J134,0)</f>
        <v>0</v>
      </c>
      <c r="BH134" s="215">
        <f>IF(N134="sníž. přenesená",J134,0)</f>
        <v>0</v>
      </c>
      <c r="BI134" s="215">
        <f>IF(N134="nulová",J134,0)</f>
        <v>0</v>
      </c>
      <c r="BJ134" s="16" t="s">
        <v>83</v>
      </c>
      <c r="BK134" s="215">
        <f>ROUND(I134*H134,2)</f>
        <v>0</v>
      </c>
      <c r="BL134" s="16" t="s">
        <v>602</v>
      </c>
      <c r="BM134" s="214" t="s">
        <v>624</v>
      </c>
    </row>
    <row r="135" spans="1:47" s="2" customFormat="1" ht="39">
      <c r="A135" s="33"/>
      <c r="B135" s="34"/>
      <c r="C135" s="35"/>
      <c r="D135" s="216" t="s">
        <v>377</v>
      </c>
      <c r="E135" s="35"/>
      <c r="F135" s="217" t="s">
        <v>625</v>
      </c>
      <c r="G135" s="35"/>
      <c r="H135" s="35"/>
      <c r="I135" s="115"/>
      <c r="J135" s="35"/>
      <c r="K135" s="35"/>
      <c r="L135" s="38"/>
      <c r="M135" s="218"/>
      <c r="N135" s="219"/>
      <c r="O135" s="70"/>
      <c r="P135" s="70"/>
      <c r="Q135" s="70"/>
      <c r="R135" s="70"/>
      <c r="S135" s="70"/>
      <c r="T135" s="71"/>
      <c r="U135" s="33"/>
      <c r="V135" s="33"/>
      <c r="W135" s="33"/>
      <c r="X135" s="33"/>
      <c r="Y135" s="33"/>
      <c r="Z135" s="33"/>
      <c r="AA135" s="33"/>
      <c r="AB135" s="33"/>
      <c r="AC135" s="33"/>
      <c r="AD135" s="33"/>
      <c r="AE135" s="33"/>
      <c r="AT135" s="16" t="s">
        <v>377</v>
      </c>
      <c r="AU135" s="16" t="s">
        <v>85</v>
      </c>
    </row>
    <row r="136" spans="1:65" s="2" customFormat="1" ht="21.75" customHeight="1">
      <c r="A136" s="33"/>
      <c r="B136" s="34"/>
      <c r="C136" s="203" t="s">
        <v>176</v>
      </c>
      <c r="D136" s="203" t="s">
        <v>134</v>
      </c>
      <c r="E136" s="204" t="s">
        <v>626</v>
      </c>
      <c r="F136" s="205" t="s">
        <v>627</v>
      </c>
      <c r="G136" s="206" t="s">
        <v>601</v>
      </c>
      <c r="H136" s="207">
        <v>1</v>
      </c>
      <c r="I136" s="208"/>
      <c r="J136" s="209">
        <f>ROUND(I136*H136,2)</f>
        <v>0</v>
      </c>
      <c r="K136" s="205" t="s">
        <v>1</v>
      </c>
      <c r="L136" s="38"/>
      <c r="M136" s="210" t="s">
        <v>1</v>
      </c>
      <c r="N136" s="211" t="s">
        <v>40</v>
      </c>
      <c r="O136" s="70"/>
      <c r="P136" s="212">
        <f>O136*H136</f>
        <v>0</v>
      </c>
      <c r="Q136" s="212">
        <v>0</v>
      </c>
      <c r="R136" s="212">
        <f>Q136*H136</f>
        <v>0</v>
      </c>
      <c r="S136" s="212">
        <v>0</v>
      </c>
      <c r="T136" s="213">
        <f>S136*H136</f>
        <v>0</v>
      </c>
      <c r="U136" s="33"/>
      <c r="V136" s="33"/>
      <c r="W136" s="33"/>
      <c r="X136" s="33"/>
      <c r="Y136" s="33"/>
      <c r="Z136" s="33"/>
      <c r="AA136" s="33"/>
      <c r="AB136" s="33"/>
      <c r="AC136" s="33"/>
      <c r="AD136" s="33"/>
      <c r="AE136" s="33"/>
      <c r="AR136" s="214" t="s">
        <v>602</v>
      </c>
      <c r="AT136" s="214" t="s">
        <v>134</v>
      </c>
      <c r="AU136" s="214" t="s">
        <v>85</v>
      </c>
      <c r="AY136" s="16" t="s">
        <v>132</v>
      </c>
      <c r="BE136" s="215">
        <f>IF(N136="základní",J136,0)</f>
        <v>0</v>
      </c>
      <c r="BF136" s="215">
        <f>IF(N136="snížená",J136,0)</f>
        <v>0</v>
      </c>
      <c r="BG136" s="215">
        <f>IF(N136="zákl. přenesená",J136,0)</f>
        <v>0</v>
      </c>
      <c r="BH136" s="215">
        <f>IF(N136="sníž. přenesená",J136,0)</f>
        <v>0</v>
      </c>
      <c r="BI136" s="215">
        <f>IF(N136="nulová",J136,0)</f>
        <v>0</v>
      </c>
      <c r="BJ136" s="16" t="s">
        <v>83</v>
      </c>
      <c r="BK136" s="215">
        <f>ROUND(I136*H136,2)</f>
        <v>0</v>
      </c>
      <c r="BL136" s="16" t="s">
        <v>602</v>
      </c>
      <c r="BM136" s="214" t="s">
        <v>628</v>
      </c>
    </row>
    <row r="137" spans="1:47" s="2" customFormat="1" ht="39">
      <c r="A137" s="33"/>
      <c r="B137" s="34"/>
      <c r="C137" s="35"/>
      <c r="D137" s="216" t="s">
        <v>377</v>
      </c>
      <c r="E137" s="35"/>
      <c r="F137" s="217" t="s">
        <v>629</v>
      </c>
      <c r="G137" s="35"/>
      <c r="H137" s="35"/>
      <c r="I137" s="115"/>
      <c r="J137" s="35"/>
      <c r="K137" s="35"/>
      <c r="L137" s="38"/>
      <c r="M137" s="218"/>
      <c r="N137" s="219"/>
      <c r="O137" s="70"/>
      <c r="P137" s="70"/>
      <c r="Q137" s="70"/>
      <c r="R137" s="70"/>
      <c r="S137" s="70"/>
      <c r="T137" s="71"/>
      <c r="U137" s="33"/>
      <c r="V137" s="33"/>
      <c r="W137" s="33"/>
      <c r="X137" s="33"/>
      <c r="Y137" s="33"/>
      <c r="Z137" s="33"/>
      <c r="AA137" s="33"/>
      <c r="AB137" s="33"/>
      <c r="AC137" s="33"/>
      <c r="AD137" s="33"/>
      <c r="AE137" s="33"/>
      <c r="AT137" s="16" t="s">
        <v>377</v>
      </c>
      <c r="AU137" s="16" t="s">
        <v>85</v>
      </c>
    </row>
    <row r="138" spans="1:65" s="2" customFormat="1" ht="16.5" customHeight="1">
      <c r="A138" s="33"/>
      <c r="B138" s="34"/>
      <c r="C138" s="203" t="s">
        <v>186</v>
      </c>
      <c r="D138" s="203" t="s">
        <v>134</v>
      </c>
      <c r="E138" s="204" t="s">
        <v>630</v>
      </c>
      <c r="F138" s="205" t="s">
        <v>631</v>
      </c>
      <c r="G138" s="206" t="s">
        <v>601</v>
      </c>
      <c r="H138" s="207">
        <v>1</v>
      </c>
      <c r="I138" s="208"/>
      <c r="J138" s="209">
        <f>ROUND(I138*H138,2)</f>
        <v>0</v>
      </c>
      <c r="K138" s="205" t="s">
        <v>1</v>
      </c>
      <c r="L138" s="38"/>
      <c r="M138" s="210" t="s">
        <v>1</v>
      </c>
      <c r="N138" s="211" t="s">
        <v>40</v>
      </c>
      <c r="O138" s="70"/>
      <c r="P138" s="212">
        <f>O138*H138</f>
        <v>0</v>
      </c>
      <c r="Q138" s="212">
        <v>0</v>
      </c>
      <c r="R138" s="212">
        <f>Q138*H138</f>
        <v>0</v>
      </c>
      <c r="S138" s="212">
        <v>0</v>
      </c>
      <c r="T138" s="213">
        <f>S138*H138</f>
        <v>0</v>
      </c>
      <c r="U138" s="33"/>
      <c r="V138" s="33"/>
      <c r="W138" s="33"/>
      <c r="X138" s="33"/>
      <c r="Y138" s="33"/>
      <c r="Z138" s="33"/>
      <c r="AA138" s="33"/>
      <c r="AB138" s="33"/>
      <c r="AC138" s="33"/>
      <c r="AD138" s="33"/>
      <c r="AE138" s="33"/>
      <c r="AR138" s="214" t="s">
        <v>602</v>
      </c>
      <c r="AT138" s="214" t="s">
        <v>134</v>
      </c>
      <c r="AU138" s="214" t="s">
        <v>85</v>
      </c>
      <c r="AY138" s="16" t="s">
        <v>132</v>
      </c>
      <c r="BE138" s="215">
        <f>IF(N138="základní",J138,0)</f>
        <v>0</v>
      </c>
      <c r="BF138" s="215">
        <f>IF(N138="snížená",J138,0)</f>
        <v>0</v>
      </c>
      <c r="BG138" s="215">
        <f>IF(N138="zákl. přenesená",J138,0)</f>
        <v>0</v>
      </c>
      <c r="BH138" s="215">
        <f>IF(N138="sníž. přenesená",J138,0)</f>
        <v>0</v>
      </c>
      <c r="BI138" s="215">
        <f>IF(N138="nulová",J138,0)</f>
        <v>0</v>
      </c>
      <c r="BJ138" s="16" t="s">
        <v>83</v>
      </c>
      <c r="BK138" s="215">
        <f>ROUND(I138*H138,2)</f>
        <v>0</v>
      </c>
      <c r="BL138" s="16" t="s">
        <v>602</v>
      </c>
      <c r="BM138" s="214" t="s">
        <v>632</v>
      </c>
    </row>
    <row r="139" spans="1:47" s="2" customFormat="1" ht="29.25">
      <c r="A139" s="33"/>
      <c r="B139" s="34"/>
      <c r="C139" s="35"/>
      <c r="D139" s="216" t="s">
        <v>377</v>
      </c>
      <c r="E139" s="35"/>
      <c r="F139" s="217" t="s">
        <v>633</v>
      </c>
      <c r="G139" s="35"/>
      <c r="H139" s="35"/>
      <c r="I139" s="115"/>
      <c r="J139" s="35"/>
      <c r="K139" s="35"/>
      <c r="L139" s="38"/>
      <c r="M139" s="218"/>
      <c r="N139" s="219"/>
      <c r="O139" s="70"/>
      <c r="P139" s="70"/>
      <c r="Q139" s="70"/>
      <c r="R139" s="70"/>
      <c r="S139" s="70"/>
      <c r="T139" s="71"/>
      <c r="U139" s="33"/>
      <c r="V139" s="33"/>
      <c r="W139" s="33"/>
      <c r="X139" s="33"/>
      <c r="Y139" s="33"/>
      <c r="Z139" s="33"/>
      <c r="AA139" s="33"/>
      <c r="AB139" s="33"/>
      <c r="AC139" s="33"/>
      <c r="AD139" s="33"/>
      <c r="AE139" s="33"/>
      <c r="AT139" s="16" t="s">
        <v>377</v>
      </c>
      <c r="AU139" s="16" t="s">
        <v>85</v>
      </c>
    </row>
    <row r="140" spans="2:63" s="12" customFormat="1" ht="22.9" customHeight="1">
      <c r="B140" s="187"/>
      <c r="C140" s="188"/>
      <c r="D140" s="189" t="s">
        <v>74</v>
      </c>
      <c r="E140" s="201" t="s">
        <v>634</v>
      </c>
      <c r="F140" s="201" t="s">
        <v>635</v>
      </c>
      <c r="G140" s="188"/>
      <c r="H140" s="188"/>
      <c r="I140" s="191"/>
      <c r="J140" s="202">
        <f>BK140</f>
        <v>0</v>
      </c>
      <c r="K140" s="188"/>
      <c r="L140" s="193"/>
      <c r="M140" s="194"/>
      <c r="N140" s="195"/>
      <c r="O140" s="195"/>
      <c r="P140" s="196">
        <f>SUM(P141:P145)</f>
        <v>0</v>
      </c>
      <c r="Q140" s="195"/>
      <c r="R140" s="196">
        <f>SUM(R141:R145)</f>
        <v>0</v>
      </c>
      <c r="S140" s="195"/>
      <c r="T140" s="197">
        <f>SUM(T141:T145)</f>
        <v>0</v>
      </c>
      <c r="AR140" s="198" t="s">
        <v>156</v>
      </c>
      <c r="AT140" s="199" t="s">
        <v>74</v>
      </c>
      <c r="AU140" s="199" t="s">
        <v>83</v>
      </c>
      <c r="AY140" s="198" t="s">
        <v>132</v>
      </c>
      <c r="BK140" s="200">
        <f>SUM(BK141:BK145)</f>
        <v>0</v>
      </c>
    </row>
    <row r="141" spans="1:65" s="2" customFormat="1" ht="16.5" customHeight="1">
      <c r="A141" s="33"/>
      <c r="B141" s="34"/>
      <c r="C141" s="203" t="s">
        <v>191</v>
      </c>
      <c r="D141" s="203" t="s">
        <v>134</v>
      </c>
      <c r="E141" s="204" t="s">
        <v>636</v>
      </c>
      <c r="F141" s="205" t="s">
        <v>637</v>
      </c>
      <c r="G141" s="206" t="s">
        <v>601</v>
      </c>
      <c r="H141" s="207">
        <v>1</v>
      </c>
      <c r="I141" s="208"/>
      <c r="J141" s="209">
        <f>ROUND(I141*H141,2)</f>
        <v>0</v>
      </c>
      <c r="K141" s="205" t="s">
        <v>526</v>
      </c>
      <c r="L141" s="38"/>
      <c r="M141" s="210" t="s">
        <v>1</v>
      </c>
      <c r="N141" s="211" t="s">
        <v>40</v>
      </c>
      <c r="O141" s="70"/>
      <c r="P141" s="212">
        <f>O141*H141</f>
        <v>0</v>
      </c>
      <c r="Q141" s="212">
        <v>0</v>
      </c>
      <c r="R141" s="212">
        <f>Q141*H141</f>
        <v>0</v>
      </c>
      <c r="S141" s="212">
        <v>0</v>
      </c>
      <c r="T141" s="213">
        <f>S141*H141</f>
        <v>0</v>
      </c>
      <c r="U141" s="33"/>
      <c r="V141" s="33"/>
      <c r="W141" s="33"/>
      <c r="X141" s="33"/>
      <c r="Y141" s="33"/>
      <c r="Z141" s="33"/>
      <c r="AA141" s="33"/>
      <c r="AB141" s="33"/>
      <c r="AC141" s="33"/>
      <c r="AD141" s="33"/>
      <c r="AE141" s="33"/>
      <c r="AR141" s="214" t="s">
        <v>602</v>
      </c>
      <c r="AT141" s="214" t="s">
        <v>134</v>
      </c>
      <c r="AU141" s="214" t="s">
        <v>85</v>
      </c>
      <c r="AY141" s="16" t="s">
        <v>132</v>
      </c>
      <c r="BE141" s="215">
        <f>IF(N141="základní",J141,0)</f>
        <v>0</v>
      </c>
      <c r="BF141" s="215">
        <f>IF(N141="snížená",J141,0)</f>
        <v>0</v>
      </c>
      <c r="BG141" s="215">
        <f>IF(N141="zákl. přenesená",J141,0)</f>
        <v>0</v>
      </c>
      <c r="BH141" s="215">
        <f>IF(N141="sníž. přenesená",J141,0)</f>
        <v>0</v>
      </c>
      <c r="BI141" s="215">
        <f>IF(N141="nulová",J141,0)</f>
        <v>0</v>
      </c>
      <c r="BJ141" s="16" t="s">
        <v>83</v>
      </c>
      <c r="BK141" s="215">
        <f>ROUND(I141*H141,2)</f>
        <v>0</v>
      </c>
      <c r="BL141" s="16" t="s">
        <v>602</v>
      </c>
      <c r="BM141" s="214" t="s">
        <v>638</v>
      </c>
    </row>
    <row r="142" spans="1:47" s="2" customFormat="1" ht="48.75">
      <c r="A142" s="33"/>
      <c r="B142" s="34"/>
      <c r="C142" s="35"/>
      <c r="D142" s="216" t="s">
        <v>377</v>
      </c>
      <c r="E142" s="35"/>
      <c r="F142" s="217" t="s">
        <v>639</v>
      </c>
      <c r="G142" s="35"/>
      <c r="H142" s="35"/>
      <c r="I142" s="115"/>
      <c r="J142" s="35"/>
      <c r="K142" s="35"/>
      <c r="L142" s="38"/>
      <c r="M142" s="218"/>
      <c r="N142" s="219"/>
      <c r="O142" s="70"/>
      <c r="P142" s="70"/>
      <c r="Q142" s="70"/>
      <c r="R142" s="70"/>
      <c r="S142" s="70"/>
      <c r="T142" s="71"/>
      <c r="U142" s="33"/>
      <c r="V142" s="33"/>
      <c r="W142" s="33"/>
      <c r="X142" s="33"/>
      <c r="Y142" s="33"/>
      <c r="Z142" s="33"/>
      <c r="AA142" s="33"/>
      <c r="AB142" s="33"/>
      <c r="AC142" s="33"/>
      <c r="AD142" s="33"/>
      <c r="AE142" s="33"/>
      <c r="AT142" s="16" t="s">
        <v>377</v>
      </c>
      <c r="AU142" s="16" t="s">
        <v>85</v>
      </c>
    </row>
    <row r="143" spans="1:65" s="2" customFormat="1" ht="16.5" customHeight="1">
      <c r="A143" s="33"/>
      <c r="B143" s="34"/>
      <c r="C143" s="203" t="s">
        <v>197</v>
      </c>
      <c r="D143" s="203" t="s">
        <v>134</v>
      </c>
      <c r="E143" s="204" t="s">
        <v>640</v>
      </c>
      <c r="F143" s="205" t="s">
        <v>641</v>
      </c>
      <c r="G143" s="206" t="s">
        <v>601</v>
      </c>
      <c r="H143" s="207">
        <v>1</v>
      </c>
      <c r="I143" s="208"/>
      <c r="J143" s="209">
        <f>ROUND(I143*H143,2)</f>
        <v>0</v>
      </c>
      <c r="K143" s="205" t="s">
        <v>1</v>
      </c>
      <c r="L143" s="38"/>
      <c r="M143" s="210" t="s">
        <v>1</v>
      </c>
      <c r="N143" s="211" t="s">
        <v>40</v>
      </c>
      <c r="O143" s="70"/>
      <c r="P143" s="212">
        <f>O143*H143</f>
        <v>0</v>
      </c>
      <c r="Q143" s="212">
        <v>0</v>
      </c>
      <c r="R143" s="212">
        <f>Q143*H143</f>
        <v>0</v>
      </c>
      <c r="S143" s="212">
        <v>0</v>
      </c>
      <c r="T143" s="213">
        <f>S143*H143</f>
        <v>0</v>
      </c>
      <c r="U143" s="33"/>
      <c r="V143" s="33"/>
      <c r="W143" s="33"/>
      <c r="X143" s="33"/>
      <c r="Y143" s="33"/>
      <c r="Z143" s="33"/>
      <c r="AA143" s="33"/>
      <c r="AB143" s="33"/>
      <c r="AC143" s="33"/>
      <c r="AD143" s="33"/>
      <c r="AE143" s="33"/>
      <c r="AR143" s="214" t="s">
        <v>602</v>
      </c>
      <c r="AT143" s="214" t="s">
        <v>134</v>
      </c>
      <c r="AU143" s="214" t="s">
        <v>85</v>
      </c>
      <c r="AY143" s="16" t="s">
        <v>132</v>
      </c>
      <c r="BE143" s="215">
        <f>IF(N143="základní",J143,0)</f>
        <v>0</v>
      </c>
      <c r="BF143" s="215">
        <f>IF(N143="snížená",J143,0)</f>
        <v>0</v>
      </c>
      <c r="BG143" s="215">
        <f>IF(N143="zákl. přenesená",J143,0)</f>
        <v>0</v>
      </c>
      <c r="BH143" s="215">
        <f>IF(N143="sníž. přenesená",J143,0)</f>
        <v>0</v>
      </c>
      <c r="BI143" s="215">
        <f>IF(N143="nulová",J143,0)</f>
        <v>0</v>
      </c>
      <c r="BJ143" s="16" t="s">
        <v>83</v>
      </c>
      <c r="BK143" s="215">
        <f>ROUND(I143*H143,2)</f>
        <v>0</v>
      </c>
      <c r="BL143" s="16" t="s">
        <v>602</v>
      </c>
      <c r="BM143" s="214" t="s">
        <v>642</v>
      </c>
    </row>
    <row r="144" spans="1:47" s="2" customFormat="1" ht="29.25">
      <c r="A144" s="33"/>
      <c r="B144" s="34"/>
      <c r="C144" s="35"/>
      <c r="D144" s="216" t="s">
        <v>377</v>
      </c>
      <c r="E144" s="35"/>
      <c r="F144" s="217" t="s">
        <v>643</v>
      </c>
      <c r="G144" s="35"/>
      <c r="H144" s="35"/>
      <c r="I144" s="115"/>
      <c r="J144" s="35"/>
      <c r="K144" s="35"/>
      <c r="L144" s="38"/>
      <c r="M144" s="218"/>
      <c r="N144" s="219"/>
      <c r="O144" s="70"/>
      <c r="P144" s="70"/>
      <c r="Q144" s="70"/>
      <c r="R144" s="70"/>
      <c r="S144" s="70"/>
      <c r="T144" s="71"/>
      <c r="U144" s="33"/>
      <c r="V144" s="33"/>
      <c r="W144" s="33"/>
      <c r="X144" s="33"/>
      <c r="Y144" s="33"/>
      <c r="Z144" s="33"/>
      <c r="AA144" s="33"/>
      <c r="AB144" s="33"/>
      <c r="AC144" s="33"/>
      <c r="AD144" s="33"/>
      <c r="AE144" s="33"/>
      <c r="AT144" s="16" t="s">
        <v>377</v>
      </c>
      <c r="AU144" s="16" t="s">
        <v>85</v>
      </c>
    </row>
    <row r="145" spans="1:65" s="2" customFormat="1" ht="16.5" customHeight="1">
      <c r="A145" s="33"/>
      <c r="B145" s="34"/>
      <c r="C145" s="203" t="s">
        <v>207</v>
      </c>
      <c r="D145" s="203" t="s">
        <v>134</v>
      </c>
      <c r="E145" s="204" t="s">
        <v>644</v>
      </c>
      <c r="F145" s="205" t="s">
        <v>645</v>
      </c>
      <c r="G145" s="206" t="s">
        <v>601</v>
      </c>
      <c r="H145" s="207">
        <v>1</v>
      </c>
      <c r="I145" s="208"/>
      <c r="J145" s="209">
        <f>ROUND(I145*H145,2)</f>
        <v>0</v>
      </c>
      <c r="K145" s="205" t="s">
        <v>1</v>
      </c>
      <c r="L145" s="38"/>
      <c r="M145" s="256" t="s">
        <v>1</v>
      </c>
      <c r="N145" s="257" t="s">
        <v>40</v>
      </c>
      <c r="O145" s="254"/>
      <c r="P145" s="258">
        <f>O145*H145</f>
        <v>0</v>
      </c>
      <c r="Q145" s="258">
        <v>0</v>
      </c>
      <c r="R145" s="258">
        <f>Q145*H145</f>
        <v>0</v>
      </c>
      <c r="S145" s="258">
        <v>0</v>
      </c>
      <c r="T145" s="259">
        <f>S145*H145</f>
        <v>0</v>
      </c>
      <c r="U145" s="33"/>
      <c r="V145" s="33"/>
      <c r="W145" s="33"/>
      <c r="X145" s="33"/>
      <c r="Y145" s="33"/>
      <c r="Z145" s="33"/>
      <c r="AA145" s="33"/>
      <c r="AB145" s="33"/>
      <c r="AC145" s="33"/>
      <c r="AD145" s="33"/>
      <c r="AE145" s="33"/>
      <c r="AR145" s="214" t="s">
        <v>602</v>
      </c>
      <c r="AT145" s="214" t="s">
        <v>134</v>
      </c>
      <c r="AU145" s="214" t="s">
        <v>85</v>
      </c>
      <c r="AY145" s="16" t="s">
        <v>132</v>
      </c>
      <c r="BE145" s="215">
        <f>IF(N145="základní",J145,0)</f>
        <v>0</v>
      </c>
      <c r="BF145" s="215">
        <f>IF(N145="snížená",J145,0)</f>
        <v>0</v>
      </c>
      <c r="BG145" s="215">
        <f>IF(N145="zákl. přenesená",J145,0)</f>
        <v>0</v>
      </c>
      <c r="BH145" s="215">
        <f>IF(N145="sníž. přenesená",J145,0)</f>
        <v>0</v>
      </c>
      <c r="BI145" s="215">
        <f>IF(N145="nulová",J145,0)</f>
        <v>0</v>
      </c>
      <c r="BJ145" s="16" t="s">
        <v>83</v>
      </c>
      <c r="BK145" s="215">
        <f>ROUND(I145*H145,2)</f>
        <v>0</v>
      </c>
      <c r="BL145" s="16" t="s">
        <v>602</v>
      </c>
      <c r="BM145" s="214" t="s">
        <v>646</v>
      </c>
    </row>
    <row r="146" spans="1:31" s="2" customFormat="1" ht="6.95" customHeight="1">
      <c r="A146" s="33"/>
      <c r="B146" s="53"/>
      <c r="C146" s="54"/>
      <c r="D146" s="54"/>
      <c r="E146" s="54"/>
      <c r="F146" s="54"/>
      <c r="G146" s="54"/>
      <c r="H146" s="54"/>
      <c r="I146" s="152"/>
      <c r="J146" s="54"/>
      <c r="K146" s="54"/>
      <c r="L146" s="38"/>
      <c r="M146" s="33"/>
      <c r="O146" s="33"/>
      <c r="P146" s="33"/>
      <c r="Q146" s="33"/>
      <c r="R146" s="33"/>
      <c r="S146" s="33"/>
      <c r="T146" s="33"/>
      <c r="U146" s="33"/>
      <c r="V146" s="33"/>
      <c r="W146" s="33"/>
      <c r="X146" s="33"/>
      <c r="Y146" s="33"/>
      <c r="Z146" s="33"/>
      <c r="AA146" s="33"/>
      <c r="AB146" s="33"/>
      <c r="AC146" s="33"/>
      <c r="AD146" s="33"/>
      <c r="AE146" s="33"/>
    </row>
  </sheetData>
  <sheetProtection algorithmName="SHA-512" hashValue="zB0RlF3ZdRRF54IKMQq0AwBlp5sAUaKNueHIAjWHvb1j+yvvS5O3weRUbKbN+emCoOufNAYphU3EJK8iHkOx0Q==" saltValue="3Sq6wVOgNrr1DXfSNG4u9CuqxSwLLfzC8yjxzSrC4u0OgUm/M+FK7C6brIzYgq0yph/HOOzCHPPU5kMgXe9T+g==" spinCount="100000" sheet="1" objects="1" scenarios="1" formatColumns="0" formatRows="0" autoFilter="0"/>
  <autoFilter ref="C119:K145"/>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9"/>
      <c r="C3" s="110"/>
      <c r="D3" s="110"/>
      <c r="E3" s="110"/>
      <c r="F3" s="110"/>
      <c r="G3" s="110"/>
      <c r="H3" s="19"/>
    </row>
    <row r="4" spans="2:8" s="1" customFormat="1" ht="24.95" customHeight="1">
      <c r="B4" s="19"/>
      <c r="C4" s="112" t="s">
        <v>647</v>
      </c>
      <c r="H4" s="19"/>
    </row>
    <row r="5" spans="2:8" s="1" customFormat="1" ht="12" customHeight="1">
      <c r="B5" s="19"/>
      <c r="C5" s="260" t="s">
        <v>13</v>
      </c>
      <c r="D5" s="321" t="s">
        <v>14</v>
      </c>
      <c r="E5" s="314"/>
      <c r="F5" s="314"/>
      <c r="H5" s="19"/>
    </row>
    <row r="6" spans="2:8" s="1" customFormat="1" ht="36.95" customHeight="1">
      <c r="B6" s="19"/>
      <c r="C6" s="261" t="s">
        <v>16</v>
      </c>
      <c r="D6" s="325" t="s">
        <v>17</v>
      </c>
      <c r="E6" s="314"/>
      <c r="F6" s="314"/>
      <c r="H6" s="19"/>
    </row>
    <row r="7" spans="2:8" s="1" customFormat="1" ht="16.5" customHeight="1">
      <c r="B7" s="19"/>
      <c r="C7" s="114" t="s">
        <v>22</v>
      </c>
      <c r="D7" s="118" t="str">
        <f>'Rekapitulace stavby'!AN8</f>
        <v>15. 7. 2020</v>
      </c>
      <c r="H7" s="19"/>
    </row>
    <row r="8" spans="1:8" s="2" customFormat="1" ht="10.9" customHeight="1">
      <c r="A8" s="33"/>
      <c r="B8" s="38"/>
      <c r="C8" s="33"/>
      <c r="D8" s="33"/>
      <c r="E8" s="33"/>
      <c r="F8" s="33"/>
      <c r="G8" s="33"/>
      <c r="H8" s="38"/>
    </row>
    <row r="9" spans="1:8" s="11" customFormat="1" ht="29.25" customHeight="1">
      <c r="A9" s="175"/>
      <c r="B9" s="262"/>
      <c r="C9" s="263" t="s">
        <v>56</v>
      </c>
      <c r="D9" s="264" t="s">
        <v>57</v>
      </c>
      <c r="E9" s="264" t="s">
        <v>119</v>
      </c>
      <c r="F9" s="265" t="s">
        <v>648</v>
      </c>
      <c r="G9" s="175"/>
      <c r="H9" s="262"/>
    </row>
    <row r="10" spans="1:8" s="2" customFormat="1" ht="26.45" customHeight="1">
      <c r="A10" s="33"/>
      <c r="B10" s="38"/>
      <c r="C10" s="266" t="s">
        <v>649</v>
      </c>
      <c r="D10" s="266" t="s">
        <v>81</v>
      </c>
      <c r="E10" s="33"/>
      <c r="F10" s="33"/>
      <c r="G10" s="33"/>
      <c r="H10" s="38"/>
    </row>
    <row r="11" spans="1:8" s="2" customFormat="1" ht="16.9" customHeight="1">
      <c r="A11" s="33"/>
      <c r="B11" s="38"/>
      <c r="C11" s="267" t="s">
        <v>99</v>
      </c>
      <c r="D11" s="268" t="s">
        <v>1</v>
      </c>
      <c r="E11" s="269" t="s">
        <v>1</v>
      </c>
      <c r="F11" s="270">
        <v>214</v>
      </c>
      <c r="G11" s="33"/>
      <c r="H11" s="38"/>
    </row>
    <row r="12" spans="1:8" s="2" customFormat="1" ht="16.9" customHeight="1">
      <c r="A12" s="33"/>
      <c r="B12" s="38"/>
      <c r="C12" s="271" t="s">
        <v>1</v>
      </c>
      <c r="D12" s="271" t="s">
        <v>288</v>
      </c>
      <c r="E12" s="16" t="s">
        <v>1</v>
      </c>
      <c r="F12" s="272">
        <v>26</v>
      </c>
      <c r="G12" s="33"/>
      <c r="H12" s="38"/>
    </row>
    <row r="13" spans="1:8" s="2" customFormat="1" ht="16.9" customHeight="1">
      <c r="A13" s="33"/>
      <c r="B13" s="38"/>
      <c r="C13" s="271" t="s">
        <v>1</v>
      </c>
      <c r="D13" s="271" t="s">
        <v>289</v>
      </c>
      <c r="E13" s="16" t="s">
        <v>1</v>
      </c>
      <c r="F13" s="272">
        <v>63</v>
      </c>
      <c r="G13" s="33"/>
      <c r="H13" s="38"/>
    </row>
    <row r="14" spans="1:8" s="2" customFormat="1" ht="16.9" customHeight="1">
      <c r="A14" s="33"/>
      <c r="B14" s="38"/>
      <c r="C14" s="271" t="s">
        <v>1</v>
      </c>
      <c r="D14" s="271" t="s">
        <v>290</v>
      </c>
      <c r="E14" s="16" t="s">
        <v>1</v>
      </c>
      <c r="F14" s="272">
        <v>44</v>
      </c>
      <c r="G14" s="33"/>
      <c r="H14" s="38"/>
    </row>
    <row r="15" spans="1:8" s="2" customFormat="1" ht="16.9" customHeight="1">
      <c r="A15" s="33"/>
      <c r="B15" s="38"/>
      <c r="C15" s="271" t="s">
        <v>1</v>
      </c>
      <c r="D15" s="271" t="s">
        <v>291</v>
      </c>
      <c r="E15" s="16" t="s">
        <v>1</v>
      </c>
      <c r="F15" s="272">
        <v>44</v>
      </c>
      <c r="G15" s="33"/>
      <c r="H15" s="38"/>
    </row>
    <row r="16" spans="1:8" s="2" customFormat="1" ht="16.9" customHeight="1">
      <c r="A16" s="33"/>
      <c r="B16" s="38"/>
      <c r="C16" s="271" t="s">
        <v>1</v>
      </c>
      <c r="D16" s="271" t="s">
        <v>292</v>
      </c>
      <c r="E16" s="16" t="s">
        <v>1</v>
      </c>
      <c r="F16" s="272">
        <v>37</v>
      </c>
      <c r="G16" s="33"/>
      <c r="H16" s="38"/>
    </row>
    <row r="17" spans="1:8" s="2" customFormat="1" ht="16.9" customHeight="1">
      <c r="A17" s="33"/>
      <c r="B17" s="38"/>
      <c r="C17" s="271" t="s">
        <v>99</v>
      </c>
      <c r="D17" s="271" t="s">
        <v>169</v>
      </c>
      <c r="E17" s="16" t="s">
        <v>1</v>
      </c>
      <c r="F17" s="272">
        <v>214</v>
      </c>
      <c r="G17" s="33"/>
      <c r="H17" s="38"/>
    </row>
    <row r="18" spans="1:8" s="2" customFormat="1" ht="16.9" customHeight="1">
      <c r="A18" s="33"/>
      <c r="B18" s="38"/>
      <c r="C18" s="273" t="s">
        <v>650</v>
      </c>
      <c r="D18" s="33"/>
      <c r="E18" s="33"/>
      <c r="F18" s="33"/>
      <c r="G18" s="33"/>
      <c r="H18" s="38"/>
    </row>
    <row r="19" spans="1:8" s="2" customFormat="1" ht="16.9" customHeight="1">
      <c r="A19" s="33"/>
      <c r="B19" s="38"/>
      <c r="C19" s="271" t="s">
        <v>284</v>
      </c>
      <c r="D19" s="271" t="s">
        <v>285</v>
      </c>
      <c r="E19" s="16" t="s">
        <v>224</v>
      </c>
      <c r="F19" s="272">
        <v>214</v>
      </c>
      <c r="G19" s="33"/>
      <c r="H19" s="38"/>
    </row>
    <row r="20" spans="1:8" s="2" customFormat="1" ht="16.9" customHeight="1">
      <c r="A20" s="33"/>
      <c r="B20" s="38"/>
      <c r="C20" s="271" t="s">
        <v>299</v>
      </c>
      <c r="D20" s="271" t="s">
        <v>300</v>
      </c>
      <c r="E20" s="16" t="s">
        <v>224</v>
      </c>
      <c r="F20" s="272">
        <v>214</v>
      </c>
      <c r="G20" s="33"/>
      <c r="H20" s="38"/>
    </row>
    <row r="21" spans="1:8" s="2" customFormat="1" ht="16.9" customHeight="1">
      <c r="A21" s="33"/>
      <c r="B21" s="38"/>
      <c r="C21" s="267" t="s">
        <v>101</v>
      </c>
      <c r="D21" s="268" t="s">
        <v>1</v>
      </c>
      <c r="E21" s="269" t="s">
        <v>1</v>
      </c>
      <c r="F21" s="270">
        <v>1</v>
      </c>
      <c r="G21" s="33"/>
      <c r="H21" s="38"/>
    </row>
    <row r="22" spans="1:8" s="2" customFormat="1" ht="16.9" customHeight="1">
      <c r="A22" s="33"/>
      <c r="B22" s="38"/>
      <c r="C22" s="271" t="s">
        <v>101</v>
      </c>
      <c r="D22" s="271" t="s">
        <v>297</v>
      </c>
      <c r="E22" s="16" t="s">
        <v>1</v>
      </c>
      <c r="F22" s="272">
        <v>1</v>
      </c>
      <c r="G22" s="33"/>
      <c r="H22" s="38"/>
    </row>
    <row r="23" spans="1:8" s="2" customFormat="1" ht="16.9" customHeight="1">
      <c r="A23" s="33"/>
      <c r="B23" s="38"/>
      <c r="C23" s="273" t="s">
        <v>650</v>
      </c>
      <c r="D23" s="33"/>
      <c r="E23" s="33"/>
      <c r="F23" s="33"/>
      <c r="G23" s="33"/>
      <c r="H23" s="38"/>
    </row>
    <row r="24" spans="1:8" s="2" customFormat="1" ht="16.9" customHeight="1">
      <c r="A24" s="33"/>
      <c r="B24" s="38"/>
      <c r="C24" s="271" t="s">
        <v>294</v>
      </c>
      <c r="D24" s="271" t="s">
        <v>295</v>
      </c>
      <c r="E24" s="16" t="s">
        <v>224</v>
      </c>
      <c r="F24" s="272">
        <v>1</v>
      </c>
      <c r="G24" s="33"/>
      <c r="H24" s="38"/>
    </row>
    <row r="25" spans="1:8" s="2" customFormat="1" ht="16.9" customHeight="1">
      <c r="A25" s="33"/>
      <c r="B25" s="38"/>
      <c r="C25" s="271" t="s">
        <v>303</v>
      </c>
      <c r="D25" s="271" t="s">
        <v>304</v>
      </c>
      <c r="E25" s="16" t="s">
        <v>224</v>
      </c>
      <c r="F25" s="272">
        <v>1</v>
      </c>
      <c r="G25" s="33"/>
      <c r="H25" s="38"/>
    </row>
    <row r="26" spans="1:8" s="2" customFormat="1" ht="16.9" customHeight="1">
      <c r="A26" s="33"/>
      <c r="B26" s="38"/>
      <c r="C26" s="267" t="s">
        <v>94</v>
      </c>
      <c r="D26" s="268" t="s">
        <v>1</v>
      </c>
      <c r="E26" s="269" t="s">
        <v>1</v>
      </c>
      <c r="F26" s="270">
        <v>62.2</v>
      </c>
      <c r="G26" s="33"/>
      <c r="H26" s="38"/>
    </row>
    <row r="27" spans="1:8" s="2" customFormat="1" ht="16.9" customHeight="1">
      <c r="A27" s="33"/>
      <c r="B27" s="38"/>
      <c r="C27" s="271" t="s">
        <v>1</v>
      </c>
      <c r="D27" s="271" t="s">
        <v>181</v>
      </c>
      <c r="E27" s="16" t="s">
        <v>1</v>
      </c>
      <c r="F27" s="272">
        <v>0.9</v>
      </c>
      <c r="G27" s="33"/>
      <c r="H27" s="38"/>
    </row>
    <row r="28" spans="1:8" s="2" customFormat="1" ht="16.9" customHeight="1">
      <c r="A28" s="33"/>
      <c r="B28" s="38"/>
      <c r="C28" s="271" t="s">
        <v>1</v>
      </c>
      <c r="D28" s="271" t="s">
        <v>182</v>
      </c>
      <c r="E28" s="16" t="s">
        <v>1</v>
      </c>
      <c r="F28" s="272">
        <v>39.6</v>
      </c>
      <c r="G28" s="33"/>
      <c r="H28" s="38"/>
    </row>
    <row r="29" spans="1:8" s="2" customFormat="1" ht="16.9" customHeight="1">
      <c r="A29" s="33"/>
      <c r="B29" s="38"/>
      <c r="C29" s="271" t="s">
        <v>1</v>
      </c>
      <c r="D29" s="271" t="s">
        <v>183</v>
      </c>
      <c r="E29" s="16" t="s">
        <v>1</v>
      </c>
      <c r="F29" s="272">
        <v>12.2</v>
      </c>
      <c r="G29" s="33"/>
      <c r="H29" s="38"/>
    </row>
    <row r="30" spans="1:8" s="2" customFormat="1" ht="16.9" customHeight="1">
      <c r="A30" s="33"/>
      <c r="B30" s="38"/>
      <c r="C30" s="271" t="s">
        <v>1</v>
      </c>
      <c r="D30" s="271" t="s">
        <v>184</v>
      </c>
      <c r="E30" s="16" t="s">
        <v>1</v>
      </c>
      <c r="F30" s="272">
        <v>9.5</v>
      </c>
      <c r="G30" s="33"/>
      <c r="H30" s="38"/>
    </row>
    <row r="31" spans="1:8" s="2" customFormat="1" ht="16.9" customHeight="1">
      <c r="A31" s="33"/>
      <c r="B31" s="38"/>
      <c r="C31" s="271" t="s">
        <v>94</v>
      </c>
      <c r="D31" s="271" t="s">
        <v>169</v>
      </c>
      <c r="E31" s="16" t="s">
        <v>1</v>
      </c>
      <c r="F31" s="272">
        <v>62.2</v>
      </c>
      <c r="G31" s="33"/>
      <c r="H31" s="38"/>
    </row>
    <row r="32" spans="1:8" s="2" customFormat="1" ht="16.9" customHeight="1">
      <c r="A32" s="33"/>
      <c r="B32" s="38"/>
      <c r="C32" s="273" t="s">
        <v>650</v>
      </c>
      <c r="D32" s="33"/>
      <c r="E32" s="33"/>
      <c r="F32" s="33"/>
      <c r="G32" s="33"/>
      <c r="H32" s="38"/>
    </row>
    <row r="33" spans="1:8" s="2" customFormat="1" ht="16.9" customHeight="1">
      <c r="A33" s="33"/>
      <c r="B33" s="38"/>
      <c r="C33" s="271" t="s">
        <v>177</v>
      </c>
      <c r="D33" s="271" t="s">
        <v>178</v>
      </c>
      <c r="E33" s="16" t="s">
        <v>159</v>
      </c>
      <c r="F33" s="272">
        <v>43.54</v>
      </c>
      <c r="G33" s="33"/>
      <c r="H33" s="38"/>
    </row>
    <row r="34" spans="1:8" s="2" customFormat="1" ht="16.9" customHeight="1">
      <c r="A34" s="33"/>
      <c r="B34" s="38"/>
      <c r="C34" s="271" t="s">
        <v>187</v>
      </c>
      <c r="D34" s="271" t="s">
        <v>188</v>
      </c>
      <c r="E34" s="16" t="s">
        <v>159</v>
      </c>
      <c r="F34" s="272">
        <v>18.66</v>
      </c>
      <c r="G34" s="33"/>
      <c r="H34" s="38"/>
    </row>
    <row r="35" spans="1:8" s="2" customFormat="1" ht="16.9" customHeight="1">
      <c r="A35" s="33"/>
      <c r="B35" s="38"/>
      <c r="C35" s="271" t="s">
        <v>192</v>
      </c>
      <c r="D35" s="271" t="s">
        <v>193</v>
      </c>
      <c r="E35" s="16" t="s">
        <v>159</v>
      </c>
      <c r="F35" s="272">
        <v>964.1</v>
      </c>
      <c r="G35" s="33"/>
      <c r="H35" s="38"/>
    </row>
    <row r="36" spans="1:8" s="2" customFormat="1" ht="16.9" customHeight="1">
      <c r="A36" s="33"/>
      <c r="B36" s="38"/>
      <c r="C36" s="267" t="s">
        <v>92</v>
      </c>
      <c r="D36" s="268" t="s">
        <v>1</v>
      </c>
      <c r="E36" s="269" t="s">
        <v>1</v>
      </c>
      <c r="F36" s="270">
        <v>954.9</v>
      </c>
      <c r="G36" s="33"/>
      <c r="H36" s="38"/>
    </row>
    <row r="37" spans="1:8" s="2" customFormat="1" ht="16.9" customHeight="1">
      <c r="A37" s="33"/>
      <c r="B37" s="38"/>
      <c r="C37" s="271" t="s">
        <v>1</v>
      </c>
      <c r="D37" s="271" t="s">
        <v>162</v>
      </c>
      <c r="E37" s="16" t="s">
        <v>1</v>
      </c>
      <c r="F37" s="272">
        <v>748</v>
      </c>
      <c r="G37" s="33"/>
      <c r="H37" s="38"/>
    </row>
    <row r="38" spans="1:8" s="2" customFormat="1" ht="16.9" customHeight="1">
      <c r="A38" s="33"/>
      <c r="B38" s="38"/>
      <c r="C38" s="271" t="s">
        <v>1</v>
      </c>
      <c r="D38" s="271" t="s">
        <v>163</v>
      </c>
      <c r="E38" s="16" t="s">
        <v>1</v>
      </c>
      <c r="F38" s="272">
        <v>19.2</v>
      </c>
      <c r="G38" s="33"/>
      <c r="H38" s="38"/>
    </row>
    <row r="39" spans="1:8" s="2" customFormat="1" ht="16.9" customHeight="1">
      <c r="A39" s="33"/>
      <c r="B39" s="38"/>
      <c r="C39" s="271" t="s">
        <v>1</v>
      </c>
      <c r="D39" s="271" t="s">
        <v>164</v>
      </c>
      <c r="E39" s="16" t="s">
        <v>1</v>
      </c>
      <c r="F39" s="272">
        <v>15</v>
      </c>
      <c r="G39" s="33"/>
      <c r="H39" s="38"/>
    </row>
    <row r="40" spans="1:8" s="2" customFormat="1" ht="16.9" customHeight="1">
      <c r="A40" s="33"/>
      <c r="B40" s="38"/>
      <c r="C40" s="271" t="s">
        <v>1</v>
      </c>
      <c r="D40" s="271" t="s">
        <v>165</v>
      </c>
      <c r="E40" s="16" t="s">
        <v>1</v>
      </c>
      <c r="F40" s="272">
        <v>52</v>
      </c>
      <c r="G40" s="33"/>
      <c r="H40" s="38"/>
    </row>
    <row r="41" spans="1:8" s="2" customFormat="1" ht="16.9" customHeight="1">
      <c r="A41" s="33"/>
      <c r="B41" s="38"/>
      <c r="C41" s="271" t="s">
        <v>1</v>
      </c>
      <c r="D41" s="271" t="s">
        <v>166</v>
      </c>
      <c r="E41" s="16" t="s">
        <v>1</v>
      </c>
      <c r="F41" s="272">
        <v>24.1</v>
      </c>
      <c r="G41" s="33"/>
      <c r="H41" s="38"/>
    </row>
    <row r="42" spans="1:8" s="2" customFormat="1" ht="16.9" customHeight="1">
      <c r="A42" s="33"/>
      <c r="B42" s="38"/>
      <c r="C42" s="271" t="s">
        <v>1</v>
      </c>
      <c r="D42" s="271" t="s">
        <v>167</v>
      </c>
      <c r="E42" s="16" t="s">
        <v>1</v>
      </c>
      <c r="F42" s="272">
        <v>19.6</v>
      </c>
      <c r="G42" s="33"/>
      <c r="H42" s="38"/>
    </row>
    <row r="43" spans="1:8" s="2" customFormat="1" ht="16.9" customHeight="1">
      <c r="A43" s="33"/>
      <c r="B43" s="38"/>
      <c r="C43" s="271" t="s">
        <v>1</v>
      </c>
      <c r="D43" s="271" t="s">
        <v>168</v>
      </c>
      <c r="E43" s="16" t="s">
        <v>1</v>
      </c>
      <c r="F43" s="272">
        <v>77</v>
      </c>
      <c r="G43" s="33"/>
      <c r="H43" s="38"/>
    </row>
    <row r="44" spans="1:8" s="2" customFormat="1" ht="16.9" customHeight="1">
      <c r="A44" s="33"/>
      <c r="B44" s="38"/>
      <c r="C44" s="271" t="s">
        <v>92</v>
      </c>
      <c r="D44" s="271" t="s">
        <v>169</v>
      </c>
      <c r="E44" s="16" t="s">
        <v>1</v>
      </c>
      <c r="F44" s="272">
        <v>954.9</v>
      </c>
      <c r="G44" s="33"/>
      <c r="H44" s="38"/>
    </row>
    <row r="45" spans="1:8" s="2" customFormat="1" ht="16.9" customHeight="1">
      <c r="A45" s="33"/>
      <c r="B45" s="38"/>
      <c r="C45" s="273" t="s">
        <v>650</v>
      </c>
      <c r="D45" s="33"/>
      <c r="E45" s="33"/>
      <c r="F45" s="33"/>
      <c r="G45" s="33"/>
      <c r="H45" s="38"/>
    </row>
    <row r="46" spans="1:8" s="2" customFormat="1" ht="16.9" customHeight="1">
      <c r="A46" s="33"/>
      <c r="B46" s="38"/>
      <c r="C46" s="271" t="s">
        <v>157</v>
      </c>
      <c r="D46" s="271" t="s">
        <v>158</v>
      </c>
      <c r="E46" s="16" t="s">
        <v>159</v>
      </c>
      <c r="F46" s="272">
        <v>668.43</v>
      </c>
      <c r="G46" s="33"/>
      <c r="H46" s="38"/>
    </row>
    <row r="47" spans="1:8" s="2" customFormat="1" ht="16.9" customHeight="1">
      <c r="A47" s="33"/>
      <c r="B47" s="38"/>
      <c r="C47" s="271" t="s">
        <v>172</v>
      </c>
      <c r="D47" s="271" t="s">
        <v>173</v>
      </c>
      <c r="E47" s="16" t="s">
        <v>159</v>
      </c>
      <c r="F47" s="272">
        <v>286.47</v>
      </c>
      <c r="G47" s="33"/>
      <c r="H47" s="38"/>
    </row>
    <row r="48" spans="1:8" s="2" customFormat="1" ht="16.9" customHeight="1">
      <c r="A48" s="33"/>
      <c r="B48" s="38"/>
      <c r="C48" s="271" t="s">
        <v>192</v>
      </c>
      <c r="D48" s="271" t="s">
        <v>193</v>
      </c>
      <c r="E48" s="16" t="s">
        <v>159</v>
      </c>
      <c r="F48" s="272">
        <v>964.1</v>
      </c>
      <c r="G48" s="33"/>
      <c r="H48" s="38"/>
    </row>
    <row r="49" spans="1:8" s="2" customFormat="1" ht="16.9" customHeight="1">
      <c r="A49" s="33"/>
      <c r="B49" s="38"/>
      <c r="C49" s="267" t="s">
        <v>97</v>
      </c>
      <c r="D49" s="268" t="s">
        <v>1</v>
      </c>
      <c r="E49" s="269" t="s">
        <v>1</v>
      </c>
      <c r="F49" s="270">
        <v>53</v>
      </c>
      <c r="G49" s="33"/>
      <c r="H49" s="38"/>
    </row>
    <row r="50" spans="1:8" s="2" customFormat="1" ht="16.9" customHeight="1">
      <c r="A50" s="33"/>
      <c r="B50" s="38"/>
      <c r="C50" s="271" t="s">
        <v>1</v>
      </c>
      <c r="D50" s="271" t="s">
        <v>202</v>
      </c>
      <c r="E50" s="16" t="s">
        <v>1</v>
      </c>
      <c r="F50" s="272">
        <v>12</v>
      </c>
      <c r="G50" s="33"/>
      <c r="H50" s="38"/>
    </row>
    <row r="51" spans="1:8" s="2" customFormat="1" ht="16.9" customHeight="1">
      <c r="A51" s="33"/>
      <c r="B51" s="38"/>
      <c r="C51" s="271" t="s">
        <v>1</v>
      </c>
      <c r="D51" s="271" t="s">
        <v>203</v>
      </c>
      <c r="E51" s="16" t="s">
        <v>1</v>
      </c>
      <c r="F51" s="272">
        <v>21</v>
      </c>
      <c r="G51" s="33"/>
      <c r="H51" s="38"/>
    </row>
    <row r="52" spans="1:8" s="2" customFormat="1" ht="16.9" customHeight="1">
      <c r="A52" s="33"/>
      <c r="B52" s="38"/>
      <c r="C52" s="271" t="s">
        <v>1</v>
      </c>
      <c r="D52" s="271" t="s">
        <v>204</v>
      </c>
      <c r="E52" s="16" t="s">
        <v>1</v>
      </c>
      <c r="F52" s="272">
        <v>2.5</v>
      </c>
      <c r="G52" s="33"/>
      <c r="H52" s="38"/>
    </row>
    <row r="53" spans="1:8" s="2" customFormat="1" ht="16.9" customHeight="1">
      <c r="A53" s="33"/>
      <c r="B53" s="38"/>
      <c r="C53" s="271" t="s">
        <v>1</v>
      </c>
      <c r="D53" s="271" t="s">
        <v>205</v>
      </c>
      <c r="E53" s="16" t="s">
        <v>1</v>
      </c>
      <c r="F53" s="272">
        <v>2.5</v>
      </c>
      <c r="G53" s="33"/>
      <c r="H53" s="38"/>
    </row>
    <row r="54" spans="1:8" s="2" customFormat="1" ht="16.9" customHeight="1">
      <c r="A54" s="33"/>
      <c r="B54" s="38"/>
      <c r="C54" s="271" t="s">
        <v>1</v>
      </c>
      <c r="D54" s="271" t="s">
        <v>206</v>
      </c>
      <c r="E54" s="16" t="s">
        <v>1</v>
      </c>
      <c r="F54" s="272">
        <v>15</v>
      </c>
      <c r="G54" s="33"/>
      <c r="H54" s="38"/>
    </row>
    <row r="55" spans="1:8" s="2" customFormat="1" ht="16.9" customHeight="1">
      <c r="A55" s="33"/>
      <c r="B55" s="38"/>
      <c r="C55" s="271" t="s">
        <v>97</v>
      </c>
      <c r="D55" s="271" t="s">
        <v>169</v>
      </c>
      <c r="E55" s="16" t="s">
        <v>1</v>
      </c>
      <c r="F55" s="272">
        <v>53</v>
      </c>
      <c r="G55" s="33"/>
      <c r="H55" s="38"/>
    </row>
    <row r="56" spans="1:8" s="2" customFormat="1" ht="16.9" customHeight="1">
      <c r="A56" s="33"/>
      <c r="B56" s="38"/>
      <c r="C56" s="273" t="s">
        <v>650</v>
      </c>
      <c r="D56" s="33"/>
      <c r="E56" s="33"/>
      <c r="F56" s="33"/>
      <c r="G56" s="33"/>
      <c r="H56" s="38"/>
    </row>
    <row r="57" spans="1:8" s="2" customFormat="1" ht="16.9" customHeight="1">
      <c r="A57" s="33"/>
      <c r="B57" s="38"/>
      <c r="C57" s="271" t="s">
        <v>198</v>
      </c>
      <c r="D57" s="271" t="s">
        <v>199</v>
      </c>
      <c r="E57" s="16" t="s">
        <v>159</v>
      </c>
      <c r="F57" s="272">
        <v>53</v>
      </c>
      <c r="G57" s="33"/>
      <c r="H57" s="38"/>
    </row>
    <row r="58" spans="1:8" s="2" customFormat="1" ht="16.9" customHeight="1">
      <c r="A58" s="33"/>
      <c r="B58" s="38"/>
      <c r="C58" s="271" t="s">
        <v>192</v>
      </c>
      <c r="D58" s="271" t="s">
        <v>193</v>
      </c>
      <c r="E58" s="16" t="s">
        <v>159</v>
      </c>
      <c r="F58" s="272">
        <v>964.1</v>
      </c>
      <c r="G58" s="33"/>
      <c r="H58" s="38"/>
    </row>
    <row r="59" spans="1:8" s="2" customFormat="1" ht="26.45" customHeight="1">
      <c r="A59" s="33"/>
      <c r="B59" s="38"/>
      <c r="C59" s="266" t="s">
        <v>651</v>
      </c>
      <c r="D59" s="266" t="s">
        <v>87</v>
      </c>
      <c r="E59" s="33"/>
      <c r="F59" s="33"/>
      <c r="G59" s="33"/>
      <c r="H59" s="38"/>
    </row>
    <row r="60" spans="1:8" s="2" customFormat="1" ht="16.9" customHeight="1">
      <c r="A60" s="33"/>
      <c r="B60" s="38"/>
      <c r="C60" s="267" t="s">
        <v>410</v>
      </c>
      <c r="D60" s="268" t="s">
        <v>1</v>
      </c>
      <c r="E60" s="269" t="s">
        <v>1</v>
      </c>
      <c r="F60" s="270">
        <v>105</v>
      </c>
      <c r="G60" s="33"/>
      <c r="H60" s="38"/>
    </row>
    <row r="61" spans="1:8" s="2" customFormat="1" ht="16.9" customHeight="1">
      <c r="A61" s="33"/>
      <c r="B61" s="38"/>
      <c r="C61" s="271" t="s">
        <v>410</v>
      </c>
      <c r="D61" s="271" t="s">
        <v>528</v>
      </c>
      <c r="E61" s="16" t="s">
        <v>1</v>
      </c>
      <c r="F61" s="272">
        <v>105</v>
      </c>
      <c r="G61" s="33"/>
      <c r="H61" s="38"/>
    </row>
    <row r="62" spans="1:8" s="2" customFormat="1" ht="16.9" customHeight="1">
      <c r="A62" s="33"/>
      <c r="B62" s="38"/>
      <c r="C62" s="273" t="s">
        <v>650</v>
      </c>
      <c r="D62" s="33"/>
      <c r="E62" s="33"/>
      <c r="F62" s="33"/>
      <c r="G62" s="33"/>
      <c r="H62" s="38"/>
    </row>
    <row r="63" spans="1:8" s="2" customFormat="1" ht="16.9" customHeight="1">
      <c r="A63" s="33"/>
      <c r="B63" s="38"/>
      <c r="C63" s="271" t="s">
        <v>524</v>
      </c>
      <c r="D63" s="271" t="s">
        <v>525</v>
      </c>
      <c r="E63" s="16" t="s">
        <v>224</v>
      </c>
      <c r="F63" s="272">
        <v>105</v>
      </c>
      <c r="G63" s="33"/>
      <c r="H63" s="38"/>
    </row>
    <row r="64" spans="1:8" s="2" customFormat="1" ht="16.9" customHeight="1">
      <c r="A64" s="33"/>
      <c r="B64" s="38"/>
      <c r="C64" s="271" t="s">
        <v>529</v>
      </c>
      <c r="D64" s="271" t="s">
        <v>530</v>
      </c>
      <c r="E64" s="16" t="s">
        <v>224</v>
      </c>
      <c r="F64" s="272">
        <v>105</v>
      </c>
      <c r="G64" s="33"/>
      <c r="H64" s="38"/>
    </row>
    <row r="65" spans="1:8" s="2" customFormat="1" ht="16.9" customHeight="1">
      <c r="A65" s="33"/>
      <c r="B65" s="38"/>
      <c r="C65" s="271" t="s">
        <v>533</v>
      </c>
      <c r="D65" s="271" t="s">
        <v>534</v>
      </c>
      <c r="E65" s="16" t="s">
        <v>224</v>
      </c>
      <c r="F65" s="272">
        <v>105</v>
      </c>
      <c r="G65" s="33"/>
      <c r="H65" s="38"/>
    </row>
    <row r="66" spans="1:8" s="2" customFormat="1" ht="16.9" customHeight="1">
      <c r="A66" s="33"/>
      <c r="B66" s="38"/>
      <c r="C66" s="271" t="s">
        <v>536</v>
      </c>
      <c r="D66" s="271" t="s">
        <v>537</v>
      </c>
      <c r="E66" s="16" t="s">
        <v>224</v>
      </c>
      <c r="F66" s="272">
        <v>105</v>
      </c>
      <c r="G66" s="33"/>
      <c r="H66" s="38"/>
    </row>
    <row r="67" spans="1:8" s="2" customFormat="1" ht="16.9" customHeight="1">
      <c r="A67" s="33"/>
      <c r="B67" s="38"/>
      <c r="C67" s="267" t="s">
        <v>412</v>
      </c>
      <c r="D67" s="268" t="s">
        <v>1</v>
      </c>
      <c r="E67" s="269" t="s">
        <v>1</v>
      </c>
      <c r="F67" s="270">
        <v>13</v>
      </c>
      <c r="G67" s="33"/>
      <c r="H67" s="38"/>
    </row>
    <row r="68" spans="1:8" s="2" customFormat="1" ht="16.9" customHeight="1">
      <c r="A68" s="33"/>
      <c r="B68" s="38"/>
      <c r="C68" s="271" t="s">
        <v>412</v>
      </c>
      <c r="D68" s="271" t="s">
        <v>510</v>
      </c>
      <c r="E68" s="16" t="s">
        <v>1</v>
      </c>
      <c r="F68" s="272">
        <v>13</v>
      </c>
      <c r="G68" s="33"/>
      <c r="H68" s="38"/>
    </row>
    <row r="69" spans="1:8" s="2" customFormat="1" ht="16.9" customHeight="1">
      <c r="A69" s="33"/>
      <c r="B69" s="38"/>
      <c r="C69" s="273" t="s">
        <v>650</v>
      </c>
      <c r="D69" s="33"/>
      <c r="E69" s="33"/>
      <c r="F69" s="33"/>
      <c r="G69" s="33"/>
      <c r="H69" s="38"/>
    </row>
    <row r="70" spans="1:8" s="2" customFormat="1" ht="16.9" customHeight="1">
      <c r="A70" s="33"/>
      <c r="B70" s="38"/>
      <c r="C70" s="271" t="s">
        <v>506</v>
      </c>
      <c r="D70" s="271" t="s">
        <v>507</v>
      </c>
      <c r="E70" s="16" t="s">
        <v>224</v>
      </c>
      <c r="F70" s="272">
        <v>13</v>
      </c>
      <c r="G70" s="33"/>
      <c r="H70" s="38"/>
    </row>
    <row r="71" spans="1:8" s="2" customFormat="1" ht="16.9" customHeight="1">
      <c r="A71" s="33"/>
      <c r="B71" s="38"/>
      <c r="C71" s="271" t="s">
        <v>511</v>
      </c>
      <c r="D71" s="271" t="s">
        <v>512</v>
      </c>
      <c r="E71" s="16" t="s">
        <v>224</v>
      </c>
      <c r="F71" s="272">
        <v>13</v>
      </c>
      <c r="G71" s="33"/>
      <c r="H71" s="38"/>
    </row>
    <row r="72" spans="1:8" s="2" customFormat="1" ht="16.9" customHeight="1">
      <c r="A72" s="33"/>
      <c r="B72" s="38"/>
      <c r="C72" s="271" t="s">
        <v>520</v>
      </c>
      <c r="D72" s="271" t="s">
        <v>521</v>
      </c>
      <c r="E72" s="16" t="s">
        <v>224</v>
      </c>
      <c r="F72" s="272">
        <v>13</v>
      </c>
      <c r="G72" s="33"/>
      <c r="H72" s="38"/>
    </row>
    <row r="73" spans="1:8" s="2" customFormat="1" ht="16.9" customHeight="1">
      <c r="A73" s="33"/>
      <c r="B73" s="38"/>
      <c r="C73" s="267" t="s">
        <v>396</v>
      </c>
      <c r="D73" s="268" t="s">
        <v>1</v>
      </c>
      <c r="E73" s="269" t="s">
        <v>1</v>
      </c>
      <c r="F73" s="270">
        <v>488.4</v>
      </c>
      <c r="G73" s="33"/>
      <c r="H73" s="38"/>
    </row>
    <row r="74" spans="1:8" s="2" customFormat="1" ht="16.9" customHeight="1">
      <c r="A74" s="33"/>
      <c r="B74" s="38"/>
      <c r="C74" s="271" t="s">
        <v>396</v>
      </c>
      <c r="D74" s="271" t="s">
        <v>438</v>
      </c>
      <c r="E74" s="16" t="s">
        <v>1</v>
      </c>
      <c r="F74" s="272">
        <v>488.4</v>
      </c>
      <c r="G74" s="33"/>
      <c r="H74" s="38"/>
    </row>
    <row r="75" spans="1:8" s="2" customFormat="1" ht="16.9" customHeight="1">
      <c r="A75" s="33"/>
      <c r="B75" s="38"/>
      <c r="C75" s="273" t="s">
        <v>650</v>
      </c>
      <c r="D75" s="33"/>
      <c r="E75" s="33"/>
      <c r="F75" s="33"/>
      <c r="G75" s="33"/>
      <c r="H75" s="38"/>
    </row>
    <row r="76" spans="1:8" s="2" customFormat="1" ht="16.9" customHeight="1">
      <c r="A76" s="33"/>
      <c r="B76" s="38"/>
      <c r="C76" s="271" t="s">
        <v>434</v>
      </c>
      <c r="D76" s="271" t="s">
        <v>435</v>
      </c>
      <c r="E76" s="16" t="s">
        <v>159</v>
      </c>
      <c r="F76" s="272">
        <v>188.034</v>
      </c>
      <c r="G76" s="33"/>
      <c r="H76" s="38"/>
    </row>
    <row r="77" spans="1:8" s="2" customFormat="1" ht="16.9" customHeight="1">
      <c r="A77" s="33"/>
      <c r="B77" s="38"/>
      <c r="C77" s="271" t="s">
        <v>441</v>
      </c>
      <c r="D77" s="271" t="s">
        <v>442</v>
      </c>
      <c r="E77" s="16" t="s">
        <v>159</v>
      </c>
      <c r="F77" s="272">
        <v>153.846</v>
      </c>
      <c r="G77" s="33"/>
      <c r="H77" s="38"/>
    </row>
    <row r="78" spans="1:8" s="2" customFormat="1" ht="16.9" customHeight="1">
      <c r="A78" s="33"/>
      <c r="B78" s="38"/>
      <c r="C78" s="271" t="s">
        <v>463</v>
      </c>
      <c r="D78" s="271" t="s">
        <v>464</v>
      </c>
      <c r="E78" s="16" t="s">
        <v>159</v>
      </c>
      <c r="F78" s="272">
        <v>341.88</v>
      </c>
      <c r="G78" s="33"/>
      <c r="H78" s="38"/>
    </row>
    <row r="79" spans="1:8" s="2" customFormat="1" ht="16.9" customHeight="1">
      <c r="A79" s="33"/>
      <c r="B79" s="38"/>
      <c r="C79" s="271" t="s">
        <v>472</v>
      </c>
      <c r="D79" s="271" t="s">
        <v>473</v>
      </c>
      <c r="E79" s="16" t="s">
        <v>159</v>
      </c>
      <c r="F79" s="272">
        <v>146.52</v>
      </c>
      <c r="G79" s="33"/>
      <c r="H79" s="38"/>
    </row>
    <row r="80" spans="1:8" s="2" customFormat="1" ht="16.9" customHeight="1">
      <c r="A80" s="33"/>
      <c r="B80" s="38"/>
      <c r="C80" s="271" t="s">
        <v>580</v>
      </c>
      <c r="D80" s="271" t="s">
        <v>581</v>
      </c>
      <c r="E80" s="16" t="s">
        <v>218</v>
      </c>
      <c r="F80" s="272">
        <v>634.92</v>
      </c>
      <c r="G80" s="33"/>
      <c r="H80" s="38"/>
    </row>
    <row r="81" spans="1:8" s="2" customFormat="1" ht="16.9" customHeight="1">
      <c r="A81" s="33"/>
      <c r="B81" s="38"/>
      <c r="C81" s="267" t="s">
        <v>398</v>
      </c>
      <c r="D81" s="268" t="s">
        <v>1</v>
      </c>
      <c r="E81" s="269" t="s">
        <v>1</v>
      </c>
      <c r="F81" s="270">
        <v>268.62</v>
      </c>
      <c r="G81" s="33"/>
      <c r="H81" s="38"/>
    </row>
    <row r="82" spans="1:8" s="2" customFormat="1" ht="16.9" customHeight="1">
      <c r="A82" s="33"/>
      <c r="B82" s="38"/>
      <c r="C82" s="271" t="s">
        <v>398</v>
      </c>
      <c r="D82" s="271" t="s">
        <v>439</v>
      </c>
      <c r="E82" s="16" t="s">
        <v>1</v>
      </c>
      <c r="F82" s="272">
        <v>268.62</v>
      </c>
      <c r="G82" s="33"/>
      <c r="H82" s="38"/>
    </row>
    <row r="83" spans="1:8" s="2" customFormat="1" ht="16.9" customHeight="1">
      <c r="A83" s="33"/>
      <c r="B83" s="38"/>
      <c r="C83" s="273" t="s">
        <v>650</v>
      </c>
      <c r="D83" s="33"/>
      <c r="E83" s="33"/>
      <c r="F83" s="33"/>
      <c r="G83" s="33"/>
      <c r="H83" s="38"/>
    </row>
    <row r="84" spans="1:8" s="2" customFormat="1" ht="16.9" customHeight="1">
      <c r="A84" s="33"/>
      <c r="B84" s="38"/>
      <c r="C84" s="271" t="s">
        <v>434</v>
      </c>
      <c r="D84" s="271" t="s">
        <v>435</v>
      </c>
      <c r="E84" s="16" t="s">
        <v>159</v>
      </c>
      <c r="F84" s="272">
        <v>188.034</v>
      </c>
      <c r="G84" s="33"/>
      <c r="H84" s="38"/>
    </row>
    <row r="85" spans="1:8" s="2" customFormat="1" ht="16.9" customHeight="1">
      <c r="A85" s="33"/>
      <c r="B85" s="38"/>
      <c r="C85" s="271" t="s">
        <v>447</v>
      </c>
      <c r="D85" s="271" t="s">
        <v>448</v>
      </c>
      <c r="E85" s="16" t="s">
        <v>159</v>
      </c>
      <c r="F85" s="272">
        <v>80.586</v>
      </c>
      <c r="G85" s="33"/>
      <c r="H85" s="38"/>
    </row>
    <row r="86" spans="1:8" s="2" customFormat="1" ht="16.9" customHeight="1">
      <c r="A86" s="33"/>
      <c r="B86" s="38"/>
      <c r="C86" s="267" t="s">
        <v>400</v>
      </c>
      <c r="D86" s="268" t="s">
        <v>1</v>
      </c>
      <c r="E86" s="269" t="s">
        <v>1</v>
      </c>
      <c r="F86" s="270">
        <v>219.78</v>
      </c>
      <c r="G86" s="33"/>
      <c r="H86" s="38"/>
    </row>
    <row r="87" spans="1:8" s="2" customFormat="1" ht="16.9" customHeight="1">
      <c r="A87" s="33"/>
      <c r="B87" s="38"/>
      <c r="C87" s="271" t="s">
        <v>400</v>
      </c>
      <c r="D87" s="271" t="s">
        <v>445</v>
      </c>
      <c r="E87" s="16" t="s">
        <v>1</v>
      </c>
      <c r="F87" s="272">
        <v>219.78</v>
      </c>
      <c r="G87" s="33"/>
      <c r="H87" s="38"/>
    </row>
    <row r="88" spans="1:8" s="2" customFormat="1" ht="16.9" customHeight="1">
      <c r="A88" s="33"/>
      <c r="B88" s="38"/>
      <c r="C88" s="273" t="s">
        <v>650</v>
      </c>
      <c r="D88" s="33"/>
      <c r="E88" s="33"/>
      <c r="F88" s="33"/>
      <c r="G88" s="33"/>
      <c r="H88" s="38"/>
    </row>
    <row r="89" spans="1:8" s="2" customFormat="1" ht="16.9" customHeight="1">
      <c r="A89" s="33"/>
      <c r="B89" s="38"/>
      <c r="C89" s="271" t="s">
        <v>441</v>
      </c>
      <c r="D89" s="271" t="s">
        <v>442</v>
      </c>
      <c r="E89" s="16" t="s">
        <v>159</v>
      </c>
      <c r="F89" s="272">
        <v>153.846</v>
      </c>
      <c r="G89" s="33"/>
      <c r="H89" s="38"/>
    </row>
    <row r="90" spans="1:8" s="2" customFormat="1" ht="16.9" customHeight="1">
      <c r="A90" s="33"/>
      <c r="B90" s="38"/>
      <c r="C90" s="271" t="s">
        <v>451</v>
      </c>
      <c r="D90" s="271" t="s">
        <v>452</v>
      </c>
      <c r="E90" s="16" t="s">
        <v>159</v>
      </c>
      <c r="F90" s="272">
        <v>65.934</v>
      </c>
      <c r="G90" s="33"/>
      <c r="H90" s="38"/>
    </row>
    <row r="91" spans="1:8" s="2" customFormat="1" ht="16.9" customHeight="1">
      <c r="A91" s="33"/>
      <c r="B91" s="38"/>
      <c r="C91" s="267" t="s">
        <v>406</v>
      </c>
      <c r="D91" s="268" t="s">
        <v>1</v>
      </c>
      <c r="E91" s="269" t="s">
        <v>1</v>
      </c>
      <c r="F91" s="270">
        <v>370</v>
      </c>
      <c r="G91" s="33"/>
      <c r="H91" s="38"/>
    </row>
    <row r="92" spans="1:8" s="2" customFormat="1" ht="16.9" customHeight="1">
      <c r="A92" s="33"/>
      <c r="B92" s="38"/>
      <c r="C92" s="271" t="s">
        <v>406</v>
      </c>
      <c r="D92" s="271" t="s">
        <v>459</v>
      </c>
      <c r="E92" s="16" t="s">
        <v>1</v>
      </c>
      <c r="F92" s="272">
        <v>370</v>
      </c>
      <c r="G92" s="33"/>
      <c r="H92" s="38"/>
    </row>
    <row r="93" spans="1:8" s="2" customFormat="1" ht="16.9" customHeight="1">
      <c r="A93" s="33"/>
      <c r="B93" s="38"/>
      <c r="C93" s="273" t="s">
        <v>650</v>
      </c>
      <c r="D93" s="33"/>
      <c r="E93" s="33"/>
      <c r="F93" s="33"/>
      <c r="G93" s="33"/>
      <c r="H93" s="38"/>
    </row>
    <row r="94" spans="1:8" s="2" customFormat="1" ht="16.9" customHeight="1">
      <c r="A94" s="33"/>
      <c r="B94" s="38"/>
      <c r="C94" s="271" t="s">
        <v>455</v>
      </c>
      <c r="D94" s="271" t="s">
        <v>456</v>
      </c>
      <c r="E94" s="16" t="s">
        <v>224</v>
      </c>
      <c r="F94" s="272">
        <v>370</v>
      </c>
      <c r="G94" s="33"/>
      <c r="H94" s="38"/>
    </row>
    <row r="95" spans="1:8" s="2" customFormat="1" ht="16.9" customHeight="1">
      <c r="A95" s="33"/>
      <c r="B95" s="38"/>
      <c r="C95" s="271" t="s">
        <v>460</v>
      </c>
      <c r="D95" s="271" t="s">
        <v>461</v>
      </c>
      <c r="E95" s="16" t="s">
        <v>224</v>
      </c>
      <c r="F95" s="272">
        <v>370</v>
      </c>
      <c r="G95" s="33"/>
      <c r="H95" s="38"/>
    </row>
    <row r="96" spans="1:8" s="2" customFormat="1" ht="16.9" customHeight="1">
      <c r="A96" s="33"/>
      <c r="B96" s="38"/>
      <c r="C96" s="267" t="s">
        <v>427</v>
      </c>
      <c r="D96" s="268" t="s">
        <v>1</v>
      </c>
      <c r="E96" s="269" t="s">
        <v>1</v>
      </c>
      <c r="F96" s="270">
        <v>55</v>
      </c>
      <c r="G96" s="33"/>
      <c r="H96" s="38"/>
    </row>
    <row r="97" spans="1:8" s="2" customFormat="1" ht="16.9" customHeight="1">
      <c r="A97" s="33"/>
      <c r="B97" s="38"/>
      <c r="C97" s="271" t="s">
        <v>427</v>
      </c>
      <c r="D97" s="271" t="s">
        <v>428</v>
      </c>
      <c r="E97" s="16" t="s">
        <v>1</v>
      </c>
      <c r="F97" s="272">
        <v>55</v>
      </c>
      <c r="G97" s="33"/>
      <c r="H97" s="38"/>
    </row>
    <row r="98" spans="1:8" s="2" customFormat="1" ht="16.9" customHeight="1">
      <c r="A98" s="33"/>
      <c r="B98" s="38"/>
      <c r="C98" s="267" t="s">
        <v>402</v>
      </c>
      <c r="D98" s="268" t="s">
        <v>1</v>
      </c>
      <c r="E98" s="269" t="s">
        <v>1</v>
      </c>
      <c r="F98" s="270">
        <v>341.88</v>
      </c>
      <c r="G98" s="33"/>
      <c r="H98" s="38"/>
    </row>
    <row r="99" spans="1:8" s="2" customFormat="1" ht="16.9" customHeight="1">
      <c r="A99" s="33"/>
      <c r="B99" s="38"/>
      <c r="C99" s="271" t="s">
        <v>402</v>
      </c>
      <c r="D99" s="271" t="s">
        <v>467</v>
      </c>
      <c r="E99" s="16" t="s">
        <v>1</v>
      </c>
      <c r="F99" s="272">
        <v>341.88</v>
      </c>
      <c r="G99" s="33"/>
      <c r="H99" s="38"/>
    </row>
    <row r="100" spans="1:8" s="2" customFormat="1" ht="16.9" customHeight="1">
      <c r="A100" s="33"/>
      <c r="B100" s="38"/>
      <c r="C100" s="273" t="s">
        <v>650</v>
      </c>
      <c r="D100" s="33"/>
      <c r="E100" s="33"/>
      <c r="F100" s="33"/>
      <c r="G100" s="33"/>
      <c r="H100" s="38"/>
    </row>
    <row r="101" spans="1:8" s="2" customFormat="1" ht="16.9" customHeight="1">
      <c r="A101" s="33"/>
      <c r="B101" s="38"/>
      <c r="C101" s="271" t="s">
        <v>463</v>
      </c>
      <c r="D101" s="271" t="s">
        <v>464</v>
      </c>
      <c r="E101" s="16" t="s">
        <v>159</v>
      </c>
      <c r="F101" s="272">
        <v>341.88</v>
      </c>
      <c r="G101" s="33"/>
      <c r="H101" s="38"/>
    </row>
    <row r="102" spans="1:8" s="2" customFormat="1" ht="16.9" customHeight="1">
      <c r="A102" s="33"/>
      <c r="B102" s="38"/>
      <c r="C102" s="271" t="s">
        <v>468</v>
      </c>
      <c r="D102" s="271" t="s">
        <v>469</v>
      </c>
      <c r="E102" s="16" t="s">
        <v>159</v>
      </c>
      <c r="F102" s="272">
        <v>4102.56</v>
      </c>
      <c r="G102" s="33"/>
      <c r="H102" s="38"/>
    </row>
    <row r="103" spans="1:8" s="2" customFormat="1" ht="16.9" customHeight="1">
      <c r="A103" s="33"/>
      <c r="B103" s="38"/>
      <c r="C103" s="267" t="s">
        <v>404</v>
      </c>
      <c r="D103" s="268" t="s">
        <v>1</v>
      </c>
      <c r="E103" s="269" t="s">
        <v>1</v>
      </c>
      <c r="F103" s="270">
        <v>146.52</v>
      </c>
      <c r="G103" s="33"/>
      <c r="H103" s="38"/>
    </row>
    <row r="104" spans="1:8" s="2" customFormat="1" ht="16.9" customHeight="1">
      <c r="A104" s="33"/>
      <c r="B104" s="38"/>
      <c r="C104" s="271" t="s">
        <v>404</v>
      </c>
      <c r="D104" s="271" t="s">
        <v>475</v>
      </c>
      <c r="E104" s="16" t="s">
        <v>1</v>
      </c>
      <c r="F104" s="272">
        <v>146.52</v>
      </c>
      <c r="G104" s="33"/>
      <c r="H104" s="38"/>
    </row>
    <row r="105" spans="1:8" s="2" customFormat="1" ht="16.9" customHeight="1">
      <c r="A105" s="33"/>
      <c r="B105" s="38"/>
      <c r="C105" s="273" t="s">
        <v>650</v>
      </c>
      <c r="D105" s="33"/>
      <c r="E105" s="33"/>
      <c r="F105" s="33"/>
      <c r="G105" s="33"/>
      <c r="H105" s="38"/>
    </row>
    <row r="106" spans="1:8" s="2" customFormat="1" ht="16.9" customHeight="1">
      <c r="A106" s="33"/>
      <c r="B106" s="38"/>
      <c r="C106" s="271" t="s">
        <v>472</v>
      </c>
      <c r="D106" s="271" t="s">
        <v>473</v>
      </c>
      <c r="E106" s="16" t="s">
        <v>159</v>
      </c>
      <c r="F106" s="272">
        <v>146.52</v>
      </c>
      <c r="G106" s="33"/>
      <c r="H106" s="38"/>
    </row>
    <row r="107" spans="1:8" s="2" customFormat="1" ht="16.9" customHeight="1">
      <c r="A107" s="33"/>
      <c r="B107" s="38"/>
      <c r="C107" s="271" t="s">
        <v>476</v>
      </c>
      <c r="D107" s="271" t="s">
        <v>477</v>
      </c>
      <c r="E107" s="16" t="s">
        <v>159</v>
      </c>
      <c r="F107" s="272">
        <v>1758.24</v>
      </c>
      <c r="G107" s="33"/>
      <c r="H107" s="38"/>
    </row>
    <row r="108" spans="1:8" s="2" customFormat="1" ht="16.9" customHeight="1">
      <c r="A108" s="33"/>
      <c r="B108" s="38"/>
      <c r="C108" s="267" t="s">
        <v>97</v>
      </c>
      <c r="D108" s="268" t="s">
        <v>1</v>
      </c>
      <c r="E108" s="269" t="s">
        <v>1</v>
      </c>
      <c r="F108" s="270">
        <v>189</v>
      </c>
      <c r="G108" s="33"/>
      <c r="H108" s="38"/>
    </row>
    <row r="109" spans="1:8" s="2" customFormat="1" ht="16.9" customHeight="1">
      <c r="A109" s="33"/>
      <c r="B109" s="38"/>
      <c r="C109" s="271" t="s">
        <v>1</v>
      </c>
      <c r="D109" s="271" t="s">
        <v>481</v>
      </c>
      <c r="E109" s="16" t="s">
        <v>1</v>
      </c>
      <c r="F109" s="272">
        <v>20</v>
      </c>
      <c r="G109" s="33"/>
      <c r="H109" s="38"/>
    </row>
    <row r="110" spans="1:8" s="2" customFormat="1" ht="16.9" customHeight="1">
      <c r="A110" s="33"/>
      <c r="B110" s="38"/>
      <c r="C110" s="271" t="s">
        <v>1</v>
      </c>
      <c r="D110" s="271" t="s">
        <v>482</v>
      </c>
      <c r="E110" s="16" t="s">
        <v>1</v>
      </c>
      <c r="F110" s="272">
        <v>169</v>
      </c>
      <c r="G110" s="33"/>
      <c r="H110" s="38"/>
    </row>
    <row r="111" spans="1:8" s="2" customFormat="1" ht="16.9" customHeight="1">
      <c r="A111" s="33"/>
      <c r="B111" s="38"/>
      <c r="C111" s="271" t="s">
        <v>97</v>
      </c>
      <c r="D111" s="271" t="s">
        <v>169</v>
      </c>
      <c r="E111" s="16" t="s">
        <v>1</v>
      </c>
      <c r="F111" s="272">
        <v>189</v>
      </c>
      <c r="G111" s="33"/>
      <c r="H111" s="38"/>
    </row>
    <row r="112" spans="1:8" s="2" customFormat="1" ht="7.35" customHeight="1">
      <c r="A112" s="33"/>
      <c r="B112" s="150"/>
      <c r="C112" s="151"/>
      <c r="D112" s="151"/>
      <c r="E112" s="151"/>
      <c r="F112" s="151"/>
      <c r="G112" s="151"/>
      <c r="H112" s="38"/>
    </row>
    <row r="113" spans="1:8" s="2" customFormat="1" ht="11.25">
      <c r="A113" s="33"/>
      <c r="B113" s="33"/>
      <c r="C113" s="33"/>
      <c r="D113" s="33"/>
      <c r="E113" s="33"/>
      <c r="F113" s="33"/>
      <c r="G113" s="33"/>
      <c r="H113" s="33"/>
    </row>
  </sheetData>
  <sheetProtection algorithmName="SHA-512" hashValue="j8A/UgJEvXrWVgT4ja9LesB3oHNaNyOHPgVSDCKcC280seQm2tzh+e5EY/ORzp/v6UDb5IbRzen5oMgYQ0XafQ==" saltValue="8jqrjw52v4gpj8MEI7TUCmrgao313tqBrcpBNH8xXfVn2NmxIqjqG6gFFFH6nCid9t1sQ52bbDVpn1Y6bbzyK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ROZPOCET\Rozpocet</dc:creator>
  <cp:keywords/>
  <dc:description/>
  <cp:lastModifiedBy>Zbyněk Moravec</cp:lastModifiedBy>
  <dcterms:created xsi:type="dcterms:W3CDTF">2020-08-27T05:42:10Z</dcterms:created>
  <dcterms:modified xsi:type="dcterms:W3CDTF">2022-01-06T09:28:40Z</dcterms:modified>
  <cp:category/>
  <cp:version/>
  <cp:contentType/>
  <cp:contentStatus/>
</cp:coreProperties>
</file>