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E3911134-5FB4-42D4-8478-68C8C463C04A}" xr6:coauthVersionLast="47" xr6:coauthVersionMax="47" xr10:uidLastSave="{00000000-0000-0000-0000-000000000000}"/>
  <bookViews>
    <workbookView xWindow="15" yWindow="150" windowWidth="28785" windowHeight="1545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24a 024a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'024a 024a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'024a 024a Pol'!$A$1:$X$179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6" i="12"/>
  <c r="M16" i="12" s="1"/>
  <c r="I16" i="12"/>
  <c r="I15" i="12" s="1"/>
  <c r="K16" i="12"/>
  <c r="K15" i="12" s="1"/>
  <c r="O16" i="12"/>
  <c r="Q16" i="12"/>
  <c r="Q15" i="12" s="1"/>
  <c r="V16" i="12"/>
  <c r="V15" i="12" s="1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O15" i="12" s="1"/>
  <c r="Q21" i="12"/>
  <c r="V21" i="12"/>
  <c r="G22" i="12"/>
  <c r="M22" i="12" s="1"/>
  <c r="I22" i="12"/>
  <c r="K22" i="12"/>
  <c r="O22" i="12"/>
  <c r="Q22" i="12"/>
  <c r="V22" i="12"/>
  <c r="K24" i="12"/>
  <c r="V24" i="12"/>
  <c r="G25" i="12"/>
  <c r="G24" i="12" s="1"/>
  <c r="I25" i="12"/>
  <c r="I24" i="12" s="1"/>
  <c r="K25" i="12"/>
  <c r="O25" i="12"/>
  <c r="O24" i="12" s="1"/>
  <c r="Q25" i="12"/>
  <c r="Q24" i="12" s="1"/>
  <c r="V25" i="12"/>
  <c r="K27" i="12"/>
  <c r="G28" i="12"/>
  <c r="M28" i="12" s="1"/>
  <c r="I28" i="12"/>
  <c r="I27" i="12" s="1"/>
  <c r="K28" i="12"/>
  <c r="O28" i="12"/>
  <c r="Q28" i="12"/>
  <c r="Q27" i="12" s="1"/>
  <c r="V28" i="12"/>
  <c r="V27" i="12" s="1"/>
  <c r="G29" i="12"/>
  <c r="I29" i="12"/>
  <c r="K29" i="12"/>
  <c r="M29" i="12"/>
  <c r="O29" i="12"/>
  <c r="O27" i="12" s="1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I34" i="12"/>
  <c r="I33" i="12" s="1"/>
  <c r="K34" i="12"/>
  <c r="M34" i="12"/>
  <c r="O34" i="12"/>
  <c r="O33" i="12" s="1"/>
  <c r="Q34" i="12"/>
  <c r="Q33" i="12" s="1"/>
  <c r="V34" i="12"/>
  <c r="G35" i="12"/>
  <c r="M35" i="12" s="1"/>
  <c r="I35" i="12"/>
  <c r="K35" i="12"/>
  <c r="K33" i="12" s="1"/>
  <c r="O35" i="12"/>
  <c r="Q35" i="12"/>
  <c r="V35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V33" i="12" s="1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K46" i="12"/>
  <c r="O46" i="12"/>
  <c r="G47" i="12"/>
  <c r="I47" i="12"/>
  <c r="I46" i="12" s="1"/>
  <c r="K47" i="12"/>
  <c r="M47" i="12"/>
  <c r="M46" i="12" s="1"/>
  <c r="O47" i="12"/>
  <c r="Q47" i="12"/>
  <c r="Q46" i="12" s="1"/>
  <c r="V47" i="12"/>
  <c r="V46" i="12" s="1"/>
  <c r="K48" i="12"/>
  <c r="O48" i="12"/>
  <c r="G49" i="12"/>
  <c r="M49" i="12" s="1"/>
  <c r="I49" i="12"/>
  <c r="I48" i="12" s="1"/>
  <c r="K49" i="12"/>
  <c r="O49" i="12"/>
  <c r="Q49" i="12"/>
  <c r="Q48" i="12" s="1"/>
  <c r="V49" i="12"/>
  <c r="G53" i="12"/>
  <c r="I53" i="12"/>
  <c r="K53" i="12"/>
  <c r="O53" i="12"/>
  <c r="Q53" i="12"/>
  <c r="V53" i="12"/>
  <c r="V48" i="12" s="1"/>
  <c r="G54" i="12"/>
  <c r="I54" i="12"/>
  <c r="K54" i="12"/>
  <c r="M54" i="12"/>
  <c r="O54" i="12"/>
  <c r="Q54" i="12"/>
  <c r="V54" i="12"/>
  <c r="G56" i="12"/>
  <c r="I56" i="12"/>
  <c r="I55" i="12" s="1"/>
  <c r="K56" i="12"/>
  <c r="M56" i="12"/>
  <c r="O56" i="12"/>
  <c r="Q56" i="12"/>
  <c r="Q55" i="12" s="1"/>
  <c r="V56" i="12"/>
  <c r="G57" i="12"/>
  <c r="M57" i="12" s="1"/>
  <c r="I57" i="12"/>
  <c r="K57" i="12"/>
  <c r="K55" i="12" s="1"/>
  <c r="O57" i="12"/>
  <c r="O55" i="12" s="1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V55" i="12" s="1"/>
  <c r="G63" i="12"/>
  <c r="M63" i="12" s="1"/>
  <c r="I63" i="12"/>
  <c r="I62" i="12" s="1"/>
  <c r="K63" i="12"/>
  <c r="K62" i="12" s="1"/>
  <c r="O63" i="12"/>
  <c r="O62" i="12" s="1"/>
  <c r="Q63" i="12"/>
  <c r="V63" i="12"/>
  <c r="V62" i="12" s="1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Q62" i="12" s="1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V95" i="12"/>
  <c r="G96" i="12"/>
  <c r="I96" i="12"/>
  <c r="I95" i="12" s="1"/>
  <c r="K96" i="12"/>
  <c r="K95" i="12" s="1"/>
  <c r="M96" i="12"/>
  <c r="M95" i="12" s="1"/>
  <c r="O96" i="12"/>
  <c r="O95" i="12" s="1"/>
  <c r="Q96" i="12"/>
  <c r="Q95" i="12" s="1"/>
  <c r="V96" i="12"/>
  <c r="G98" i="12"/>
  <c r="I98" i="12"/>
  <c r="I97" i="12" s="1"/>
  <c r="K98" i="12"/>
  <c r="M98" i="12"/>
  <c r="O98" i="12"/>
  <c r="O97" i="12" s="1"/>
  <c r="Q98" i="12"/>
  <c r="Q97" i="12" s="1"/>
  <c r="V98" i="12"/>
  <c r="V97" i="12" s="1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K97" i="12" s="1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K121" i="12"/>
  <c r="G122" i="12"/>
  <c r="I122" i="12"/>
  <c r="I121" i="12" s="1"/>
  <c r="K122" i="12"/>
  <c r="M122" i="12"/>
  <c r="M121" i="12" s="1"/>
  <c r="O122" i="12"/>
  <c r="O121" i="12" s="1"/>
  <c r="Q122" i="12"/>
  <c r="Q121" i="12" s="1"/>
  <c r="V122" i="12"/>
  <c r="V121" i="12" s="1"/>
  <c r="O123" i="12"/>
  <c r="G124" i="12"/>
  <c r="I124" i="12"/>
  <c r="I123" i="12" s="1"/>
  <c r="K124" i="12"/>
  <c r="M124" i="12"/>
  <c r="O124" i="12"/>
  <c r="Q124" i="12"/>
  <c r="Q123" i="12" s="1"/>
  <c r="V124" i="12"/>
  <c r="V123" i="12" s="1"/>
  <c r="G125" i="12"/>
  <c r="M125" i="12" s="1"/>
  <c r="I125" i="12"/>
  <c r="K125" i="12"/>
  <c r="O125" i="12"/>
  <c r="Q125" i="12"/>
  <c r="V125" i="12"/>
  <c r="G126" i="12"/>
  <c r="G123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K123" i="12" s="1"/>
  <c r="O128" i="12"/>
  <c r="Q128" i="12"/>
  <c r="V128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K130" i="12" s="1"/>
  <c r="O131" i="12"/>
  <c r="O130" i="12" s="1"/>
  <c r="Q131" i="12"/>
  <c r="Q130" i="12" s="1"/>
  <c r="V131" i="12"/>
  <c r="V130" i="12" s="1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I130" i="12" s="1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40" i="12"/>
  <c r="I140" i="12"/>
  <c r="K140" i="12"/>
  <c r="K139" i="12" s="1"/>
  <c r="M140" i="12"/>
  <c r="O140" i="12"/>
  <c r="Q140" i="12"/>
  <c r="Q139" i="12" s="1"/>
  <c r="V140" i="12"/>
  <c r="V139" i="12" s="1"/>
  <c r="G141" i="12"/>
  <c r="M141" i="12" s="1"/>
  <c r="I141" i="12"/>
  <c r="K141" i="12"/>
  <c r="O141" i="12"/>
  <c r="Q141" i="12"/>
  <c r="V141" i="12"/>
  <c r="G142" i="12"/>
  <c r="I142" i="12"/>
  <c r="K142" i="12"/>
  <c r="O142" i="12"/>
  <c r="Q142" i="12"/>
  <c r="V142" i="12"/>
  <c r="G143" i="12"/>
  <c r="M143" i="12" s="1"/>
  <c r="I143" i="12"/>
  <c r="I139" i="12" s="1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O139" i="12" s="1"/>
  <c r="Q147" i="12"/>
  <c r="V147" i="12"/>
  <c r="G148" i="12"/>
  <c r="M148" i="12" s="1"/>
  <c r="I148" i="12"/>
  <c r="K148" i="12"/>
  <c r="O148" i="12"/>
  <c r="Q148" i="12"/>
  <c r="V148" i="12"/>
  <c r="V149" i="12"/>
  <c r="G150" i="12"/>
  <c r="M150" i="12" s="1"/>
  <c r="I150" i="12"/>
  <c r="I149" i="12" s="1"/>
  <c r="K150" i="12"/>
  <c r="O150" i="12"/>
  <c r="Q150" i="12"/>
  <c r="Q149" i="12" s="1"/>
  <c r="V150" i="12"/>
  <c r="G151" i="12"/>
  <c r="I151" i="12"/>
  <c r="K151" i="12"/>
  <c r="K149" i="12" s="1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O149" i="12" s="1"/>
  <c r="Q153" i="12"/>
  <c r="V153" i="12"/>
  <c r="G155" i="12"/>
  <c r="M155" i="12" s="1"/>
  <c r="I155" i="12"/>
  <c r="I154" i="12" s="1"/>
  <c r="K155" i="12"/>
  <c r="K154" i="12" s="1"/>
  <c r="O155" i="12"/>
  <c r="O154" i="12" s="1"/>
  <c r="Q155" i="12"/>
  <c r="V155" i="12"/>
  <c r="V154" i="12" s="1"/>
  <c r="G156" i="12"/>
  <c r="M156" i="12" s="1"/>
  <c r="I156" i="12"/>
  <c r="K156" i="12"/>
  <c r="O156" i="12"/>
  <c r="Q156" i="12"/>
  <c r="Q154" i="12" s="1"/>
  <c r="V156" i="12"/>
  <c r="G157" i="12"/>
  <c r="I157" i="12"/>
  <c r="K157" i="12"/>
  <c r="M157" i="12"/>
  <c r="O157" i="12"/>
  <c r="Q157" i="12"/>
  <c r="V157" i="12"/>
  <c r="G159" i="12"/>
  <c r="M159" i="12" s="1"/>
  <c r="I159" i="12"/>
  <c r="I158" i="12" s="1"/>
  <c r="K159" i="12"/>
  <c r="K158" i="12" s="1"/>
  <c r="O159" i="12"/>
  <c r="Q159" i="12"/>
  <c r="Q158" i="12" s="1"/>
  <c r="V159" i="12"/>
  <c r="V158" i="12" s="1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O158" i="12" s="1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K168" i="12" s="1"/>
  <c r="O169" i="12"/>
  <c r="O168" i="12" s="1"/>
  <c r="Q169" i="12"/>
  <c r="Q168" i="12" s="1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V168" i="12" s="1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I168" i="12" s="1"/>
  <c r="K176" i="12"/>
  <c r="O176" i="12"/>
  <c r="Q176" i="12"/>
  <c r="V176" i="12"/>
  <c r="G177" i="12"/>
  <c r="M177" i="12" s="1"/>
  <c r="I177" i="12"/>
  <c r="K177" i="12"/>
  <c r="O177" i="12"/>
  <c r="Q177" i="12"/>
  <c r="V177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55" i="12" l="1"/>
  <c r="M25" i="12"/>
  <c r="M24" i="12" s="1"/>
  <c r="G149" i="12"/>
  <c r="G154" i="12"/>
  <c r="G48" i="12"/>
  <c r="G139" i="12"/>
  <c r="M154" i="12"/>
  <c r="M130" i="12"/>
  <c r="M15" i="12"/>
  <c r="M62" i="12"/>
  <c r="M33" i="12"/>
  <c r="M168" i="12"/>
  <c r="M27" i="12"/>
  <c r="M158" i="12"/>
  <c r="M8" i="12"/>
  <c r="M97" i="12"/>
  <c r="M55" i="12"/>
  <c r="G158" i="12"/>
  <c r="G62" i="12"/>
  <c r="G33" i="12"/>
  <c r="G168" i="12"/>
  <c r="G97" i="12"/>
  <c r="G27" i="12"/>
  <c r="G15" i="12"/>
  <c r="G18" i="1" s="1"/>
  <c r="G130" i="12"/>
  <c r="M53" i="12"/>
  <c r="M48" i="12" s="1"/>
  <c r="M142" i="12"/>
  <c r="M139" i="12" s="1"/>
  <c r="M126" i="12"/>
  <c r="M123" i="12" s="1"/>
  <c r="M151" i="12"/>
  <c r="M149" i="12" s="1"/>
  <c r="J32" i="1"/>
  <c r="J35" i="1" s="1"/>
  <c r="J33" i="1"/>
  <c r="G19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51768FFD-3456-4F07-8620-30B567F43C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BA8FAC-2A99-4826-974B-B6FDD945FF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<sst xmlns="http://schemas.openxmlformats.org/spreadsheetml/2006/main" count="1172" uniqueCount="436">
  <si>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</si>
  <si>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</si>
  <si>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</si>
  <si>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</si>
  <si>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</si>
  <si>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</si>
  <si>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</si>
  <si>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</si>
  <si>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</si>
  <si>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</si>
  <si>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</si>
  <si>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</si>
  <si>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</si>
  <si>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</si>
  <si>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</si>
  <si>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</si>
  <si>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</si>
  <si>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</si>
  <si>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</si>
  <si>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</si>
  <si>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</si>
  <si>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</si>
  <si>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</si>
  <si>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</si>
  <si>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</si>
  <si>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</si>
  <si>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</si>
  <si>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</si>
  <si>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</si>
  <si>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</si>
  <si>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</si>
  <si>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</si>
  <si>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</si>
  <si>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</si>
  <si>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</si>
  <si>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</si>
  <si>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</si>
  <si>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</si>
  <si>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024a</t>
  </si>
  <si>
    <t>Zdravotechnika</t>
  </si>
  <si>
    <t>Objekt:</t>
  </si>
  <si>
    <t>Rozpočet:</t>
  </si>
  <si>
    <t>024/21</t>
  </si>
  <si>
    <t>Rozvody vody Albrechtická 3, Krnov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</si>
  <si>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</si>
  <si>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</si>
  <si>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</si>
  <si>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</si>
  <si>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</si>
  <si>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</si>
  <si>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</si>
  <si>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</si>
  <si>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</si>
  <si>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</si>
  <si>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</si>
  <si>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</si>
  <si>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</si>
  <si>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</si>
  <si>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</si>
  <si>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</si>
  <si>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</si>
  <si>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</si>
  <si>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</si>
  <si>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</si>
  <si>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</si>
  <si>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</si>
  <si>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</si>
  <si>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</si>
  <si>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</si>
  <si>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726</t>
  </si>
  <si>
    <t>Předstěnové systémy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</si>
  <si>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</si>
  <si>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</si>
  <si>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</si>
  <si>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</si>
  <si>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</si>
  <si>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</si>
  <si>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</si>
  <si>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</si>
  <si>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</si>
  <si>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</si>
  <si>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</si>
  <si>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</si>
  <si>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</si>
  <si>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</si>
  <si>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</si>
  <si>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</si>
  <si>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</si>
  <si>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</si>
  <si>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</si>
  <si>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</si>
  <si>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</si>
  <si>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</si>
  <si>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</si>
  <si>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</si>
  <si>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</si>
  <si>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</si>
  <si>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</si>
  <si>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</si>
  <si>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</si>
  <si>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</si>
  <si>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</si>
  <si>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</si>
  <si>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</si>
  <si>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</si>
  <si>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</si>
  <si>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</si>
  <si>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</si>
  <si>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</si>
  <si>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</si>
  <si>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</si>
  <si>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346275112</t>
  </si>
  <si>
    <t>Přizdívky z desek Ytong tl. 75 mm</t>
  </si>
  <si>
    <t>m2</t>
  </si>
  <si>
    <t>RTS 21/ II</t>
  </si>
  <si>
    <t>Práce</t>
  </si>
  <si>
    <t>POL1_</t>
  </si>
  <si>
    <t>0,9*2,2</t>
  </si>
  <si>
    <t>VV</t>
  </si>
  <si>
    <t>342948111</t>
  </si>
  <si>
    <t>Ukotvení příček k cihel.konstr. kotvami na hmožd.</t>
  </si>
  <si>
    <t>m</t>
  </si>
  <si>
    <t>2,2*2</t>
  </si>
  <si>
    <t>346244313</t>
  </si>
  <si>
    <t>Obezdívky van a WC nádržek z desek Ytong tl.75 mm</t>
  </si>
  <si>
    <t>1,2*1,05</t>
  </si>
  <si>
    <t>612481211</t>
  </si>
  <si>
    <t>Montáž výztužné sítě(perlinky)do stěrky-vnit.stěny včetně výztužné sítě a stěrkového tmelu Cemix</t>
  </si>
  <si>
    <t>602011141</t>
  </si>
  <si>
    <t>Štuk na stěnách vnitřní Cemix 033, ručně tloušťka vrstvy 4 mm</t>
  </si>
  <si>
    <t>612100031</t>
  </si>
  <si>
    <t>Oprava omítek stěn vnitřních vápenocem. štukových oprava z 10 %, malba</t>
  </si>
  <si>
    <t>Vlastní</t>
  </si>
  <si>
    <t>Indiv</t>
  </si>
  <si>
    <t>Agregovaná položka</t>
  </si>
  <si>
    <t>POL2_</t>
  </si>
  <si>
    <t>612421626</t>
  </si>
  <si>
    <t>Omítka vnitřní zdiva, MVC, hladká</t>
  </si>
  <si>
    <t>612423531</t>
  </si>
  <si>
    <t>Omítka rýh stěn vápenná šířky do 15 cm, štuková</t>
  </si>
  <si>
    <t>64,0*0,15</t>
  </si>
  <si>
    <t>631312611</t>
  </si>
  <si>
    <t>Mazanina betonová tl. 5 - 8 cm C 16/20 včetně spádování ve sprch</t>
  </si>
  <si>
    <t>m3</t>
  </si>
  <si>
    <t>7,2*(0,05+0,08)*0,5</t>
  </si>
  <si>
    <t>957111201R00</t>
  </si>
  <si>
    <t>SDK obklad ocel.sloupů 2str., 1x RBI tl.12,5 mm 20x15cm</t>
  </si>
  <si>
    <t>954111203</t>
  </si>
  <si>
    <t>SDK obklad ocel.sloupů 3str., 1x RBI tl.12,5 mm 15x20x15</t>
  </si>
  <si>
    <t>954171203R00</t>
  </si>
  <si>
    <t>SDK obklad ocel.sloupů 3str., 1x RBI tl.12,5 mm 15x30x15</t>
  </si>
  <si>
    <t>952901111</t>
  </si>
  <si>
    <t>Vyčištění budov o výšce podlaží do 4 m</t>
  </si>
  <si>
    <t>RTS 20/ II</t>
  </si>
  <si>
    <t>952977119R00</t>
  </si>
  <si>
    <t>Průběžné čištění společných prostor - zametení</t>
  </si>
  <si>
    <t>hod</t>
  </si>
  <si>
    <t>965081713</t>
  </si>
  <si>
    <t>Bourání dlažeb keramických tl.10 mm, nad 1 m2</t>
  </si>
  <si>
    <t>POL1_1</t>
  </si>
  <si>
    <t>978059511</t>
  </si>
  <si>
    <t>Odsekání vnitřních obkladů stěn do 1 m2 včetně otlučení podkladních omítek</t>
  </si>
  <si>
    <t>37</t>
  </si>
  <si>
    <t>(5,65+3,5+1,5+0,7+0,5+3,5+1,5+0,7+0,5)*0,3</t>
  </si>
  <si>
    <t>965042131</t>
  </si>
  <si>
    <t>Bourání mazanin betonových  tl. 10 cm, pl. 4 m2</t>
  </si>
  <si>
    <t>970041160</t>
  </si>
  <si>
    <t>Vrtání jádrové do prostého betonu - strop</t>
  </si>
  <si>
    <t xml:space="preserve">ks    </t>
  </si>
  <si>
    <t>974031153</t>
  </si>
  <si>
    <t>Vysekání rýh ve zdi cihelné 10 x 10 cm</t>
  </si>
  <si>
    <t>POL1_7</t>
  </si>
  <si>
    <t>460680021</t>
  </si>
  <si>
    <t>Průraz zdivem v cihlové zdi tloušťky 15 cm plochy do 0,025 m2</t>
  </si>
  <si>
    <t>kus</t>
  </si>
  <si>
    <t>460680022</t>
  </si>
  <si>
    <t>Průraz zdivem v cihlové zdi tloušťky 30 cm plochy do 0,025 m2</t>
  </si>
  <si>
    <t>460680024</t>
  </si>
  <si>
    <t>Průraz zdivem v cihlové zdi tloušťky 60 cm plochy do 0,25 m2</t>
  </si>
  <si>
    <t>460680025</t>
  </si>
  <si>
    <t>Průraz zdivem v cihlové zdi tloušťky 100 cm plochy do 0,25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</si>
  <si>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</si>
  <si>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</si>
  <si>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</si>
  <si>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</si>
  <si>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</si>
  <si>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</si>
  <si>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 Mapelastic (fa Mapei), pružná hydroizolace tl. 2mm</t>
  </si>
  <si>
    <t>7,2</t>
  </si>
  <si>
    <t>12</t>
  </si>
  <si>
    <t>1,2</t>
  </si>
  <si>
    <t>711212601</t>
  </si>
  <si>
    <t>Těsnicí pás do spoje podlaha - stěna</t>
  </si>
  <si>
    <t>998711202</t>
  </si>
  <si>
    <t>Přesun hmot pro izolace proti vodě, výšky do 12 m</t>
  </si>
  <si>
    <t>721110916</t>
  </si>
  <si>
    <t>Oprava -napojení potrubí  na stáv.potrubí</t>
  </si>
  <si>
    <t>721176103</t>
  </si>
  <si>
    <t>Potrubí HT připojovací D 50 x 1,8 mm</t>
  </si>
  <si>
    <t>721176115</t>
  </si>
  <si>
    <t>Potrubí HT odpadní svislé D 110 x 2,7 mm</t>
  </si>
  <si>
    <t>721194105</t>
  </si>
  <si>
    <t>Vyvedení odpadních výpustek D 50 x 1,8</t>
  </si>
  <si>
    <t>721194109</t>
  </si>
  <si>
    <t>Vyvedení odpadních výpustek D 110 x 2,3</t>
  </si>
  <si>
    <t>721213215</t>
  </si>
  <si>
    <t>Žlab odtokový ke zdi,pro dlažbu, dl. 900mm</t>
  </si>
  <si>
    <t>722130804</t>
  </si>
  <si>
    <t>Demontáž potrubí ocelových závitových vč.  odpojen hydrantu a zazátkovat rozvod vody k zař. předmětů</t>
  </si>
  <si>
    <t>722172331</t>
  </si>
  <si>
    <t>Potrubí z PPR,  D 20x3,4 mm, vč. zed. výpom.</t>
  </si>
  <si>
    <t>722172332</t>
  </si>
  <si>
    <t>Potrubí z PPR, D 25x4,2 mm, vč. zed. výpom.</t>
  </si>
  <si>
    <t>722172333</t>
  </si>
  <si>
    <t>Potrubí z PPR, D 32x5,4 mm, vč. zed. výpom.</t>
  </si>
  <si>
    <t>722181213</t>
  </si>
  <si>
    <t>Izolace návleková  tl. stěny 13 mm vnitřní průměr 22 mm</t>
  </si>
  <si>
    <t>Izolace návleková  tl. stěny 13 mm vnitřní průměr 25 mm</t>
  </si>
  <si>
    <t>R-položka</t>
  </si>
  <si>
    <t>POL12_1</t>
  </si>
  <si>
    <t>Izolace návleková  tl. stěny 13 mm vnitřní průměr 32 mm</t>
  </si>
  <si>
    <t>Izolace návleková  tl. stěny 13 mm vnitřní průměr 50 mm</t>
  </si>
  <si>
    <t>722181214</t>
  </si>
  <si>
    <t>Izolace návleková tl. stěny 20 mm vnitřní průměr 22 mm</t>
  </si>
  <si>
    <t>722181215</t>
  </si>
  <si>
    <t>Izolace návleková  tl. stěny 30 mm vnitřní průměr 25 mm</t>
  </si>
  <si>
    <t>722190401</t>
  </si>
  <si>
    <t>Vyvedení a upevnění výpustek DN 15 včetně dodávky nástěnek</t>
  </si>
  <si>
    <t>722220121</t>
  </si>
  <si>
    <t>Nástěnka  pro baterii G 1/2 včetně dodávky</t>
  </si>
  <si>
    <t>pár</t>
  </si>
  <si>
    <t>722220111</t>
  </si>
  <si>
    <t>Nástěnka pro výtokový ventil G 1/2 včetně dodávky</t>
  </si>
  <si>
    <t>722224111</t>
  </si>
  <si>
    <t>Kohouty plnicí a vypouštěcí DN 15</t>
  </si>
  <si>
    <t>722235122</t>
  </si>
  <si>
    <t>Kohout vod.kul,vnitřní-vnitřní z. DN 20</t>
  </si>
  <si>
    <t>722235142</t>
  </si>
  <si>
    <t>Kohout vod.kul.s odvodn.vnitř.-vnitř.z.  DN 20</t>
  </si>
  <si>
    <t>722235143</t>
  </si>
  <si>
    <t>Kohout vod.kul.s odvodn.vnitř.-vnitř.z.  DN 25</t>
  </si>
  <si>
    <t>7215485877</t>
  </si>
  <si>
    <t>Revize požárního vodovodu a hydrantů</t>
  </si>
  <si>
    <t>kpl</t>
  </si>
  <si>
    <t>722235642</t>
  </si>
  <si>
    <t>Klapka vod.zpětná DN 20</t>
  </si>
  <si>
    <t>722235643</t>
  </si>
  <si>
    <t>Klapka vod.zpětná DN 25</t>
  </si>
  <si>
    <t>722231161</t>
  </si>
  <si>
    <t>Ventil pojistný pružinový  G 1/2</t>
  </si>
  <si>
    <t>722254201</t>
  </si>
  <si>
    <t>Hydrantový systém, box s plnými dveřmi průměr 25/20, stálotvará hadice</t>
  </si>
  <si>
    <t>722254110</t>
  </si>
  <si>
    <t>Demontáž hydrantových skříní</t>
  </si>
  <si>
    <t>soubor</t>
  </si>
  <si>
    <t>722290226</t>
  </si>
  <si>
    <t>Zkouška tlaku potrubí  DN 50</t>
  </si>
  <si>
    <t>722290234</t>
  </si>
  <si>
    <t>Proplach a dezinfekce vodovod.potrubí DN 80</t>
  </si>
  <si>
    <t>734422110</t>
  </si>
  <si>
    <t>Tlakoměr diferenční  D 60</t>
  </si>
  <si>
    <t>721290172R00</t>
  </si>
  <si>
    <t>Montážní a kotvící materiál pro potrubí</t>
  </si>
  <si>
    <t>722130235C00</t>
  </si>
  <si>
    <t>Potrubí z trub.z uhlíkové oceli D 28/1,5</t>
  </si>
  <si>
    <t>722130236C00</t>
  </si>
  <si>
    <t>Potrubí z trub.z uhlíkové oceli D 35/1,5</t>
  </si>
  <si>
    <t>722130237C00</t>
  </si>
  <si>
    <t>Potrubí z trub.z uhlíkové oceli D 54/1,5</t>
  </si>
  <si>
    <t>72278563</t>
  </si>
  <si>
    <t>Přepojení na stáv.rozvod</t>
  </si>
  <si>
    <t>ks</t>
  </si>
  <si>
    <t>Specifikace</t>
  </si>
  <si>
    <t>POL3_7</t>
  </si>
  <si>
    <t>998722101</t>
  </si>
  <si>
    <t>Přesun hmot pro vnitřní vodovod, výšky do 6 m</t>
  </si>
  <si>
    <t>732331512</t>
  </si>
  <si>
    <t>Nádoby expanzní tlak.s memb., 8 l - pitná voda</t>
  </si>
  <si>
    <t>725810405</t>
  </si>
  <si>
    <t>Ventil rohový  G 1/2</t>
  </si>
  <si>
    <t>725114911</t>
  </si>
  <si>
    <t>Odmontování klozetové mísy a sedátka včetně demontáže splachovačů</t>
  </si>
  <si>
    <t>725119305</t>
  </si>
  <si>
    <t>Montáž klozetových mís kombinovaných</t>
  </si>
  <si>
    <t>725013138</t>
  </si>
  <si>
    <t xml:space="preserve">Klozet kombi ,nádrž s armat.odpad svislý,bílý včetně sedátka v bílé barvě </t>
  </si>
  <si>
    <t>725014131</t>
  </si>
  <si>
    <t>Klozet závěsný+ sedátko, bílý včetně sedátka v bílé barvě</t>
  </si>
  <si>
    <t>725119306</t>
  </si>
  <si>
    <t>Montáž klozetu závěsného</t>
  </si>
  <si>
    <t>725122813</t>
  </si>
  <si>
    <t>Demontáž pisoárů</t>
  </si>
  <si>
    <t>725120925</t>
  </si>
  <si>
    <t>Zpětná montáž pisoárové mušle</t>
  </si>
  <si>
    <t>725210821</t>
  </si>
  <si>
    <t>Demontáž umyvadel vč výtokových armatur</t>
  </si>
  <si>
    <t>725210915</t>
  </si>
  <si>
    <t>Zpětná montáž umyvadla vč.baterie</t>
  </si>
  <si>
    <t>725017162</t>
  </si>
  <si>
    <t>Umyvadlo  D+M</t>
  </si>
  <si>
    <t>725019103</t>
  </si>
  <si>
    <t>Výlevka závěsná  s plastovou mřížkou D+M</t>
  </si>
  <si>
    <t>725530823</t>
  </si>
  <si>
    <t>Demontáž, zásobník elektrický tlakový  do 200 l</t>
  </si>
  <si>
    <t>725800924</t>
  </si>
  <si>
    <t>Zpětná montáž baterie nástěnné-dřez</t>
  </si>
  <si>
    <t>725825111</t>
  </si>
  <si>
    <t>Baterie umyvadlová nástěnná ruční standardní</t>
  </si>
  <si>
    <t>725820801</t>
  </si>
  <si>
    <t>Demontáž baterie nástěnné do G 3/4</t>
  </si>
  <si>
    <t>725860107</t>
  </si>
  <si>
    <t>Uzávěrka zápachová umyvadlová D 50</t>
  </si>
  <si>
    <t>725014132RT2</t>
  </si>
  <si>
    <t>Nádržka k výlevce  D+M</t>
  </si>
  <si>
    <t>725249101C00</t>
  </si>
  <si>
    <t>Sprchové dveře jednokřídlé 75cm  D+M</t>
  </si>
  <si>
    <t>725823111R10</t>
  </si>
  <si>
    <t>Baterie umyvadlová stojánková  D+M</t>
  </si>
  <si>
    <t>725860111R22</t>
  </si>
  <si>
    <t>Připojovací koleno DN100 D+M</t>
  </si>
  <si>
    <t>725610810</t>
  </si>
  <si>
    <t>Demontáž plynového sporáku pro opětovné použití</t>
  </si>
  <si>
    <t>725619101</t>
  </si>
  <si>
    <t xml:space="preserve">Montáž plynových sporáků </t>
  </si>
  <si>
    <t>726211123</t>
  </si>
  <si>
    <t>Předstěnový systém WC vč.tlačítka</t>
  </si>
  <si>
    <t>766661122</t>
  </si>
  <si>
    <t>Montáž dveří do zárubně,otevíravých 1kř.0,6 m vč.dodávky</t>
  </si>
  <si>
    <t>766661122C00</t>
  </si>
  <si>
    <t>Demontáž dveří otevíravých 1kř.do 0,6 m</t>
  </si>
  <si>
    <t>766662811</t>
  </si>
  <si>
    <t>Demontáž prahů dveří 1křídlových</t>
  </si>
  <si>
    <t>766695212</t>
  </si>
  <si>
    <t>Montáž prahů dveří jednokřídlových š. do 10 cm vč.dod.prahů</t>
  </si>
  <si>
    <t>766812840</t>
  </si>
  <si>
    <t>Demontáž kuchyňských linek do 2,4 m pro opětovné použití</t>
  </si>
  <si>
    <t>766812115</t>
  </si>
  <si>
    <t>Montáž kuchyňských linek dřevěných linek š.do 2,4m</t>
  </si>
  <si>
    <t>771575109</t>
  </si>
  <si>
    <t>Montáž podlah keram.,hladké, tmel, 30x30 cm</t>
  </si>
  <si>
    <t>771101101</t>
  </si>
  <si>
    <t>Vysávání podlah prům.vysavačem pro pokládku dlažby</t>
  </si>
  <si>
    <t>771578011</t>
  </si>
  <si>
    <t>Spára podlaha - stěna, silikonem</t>
  </si>
  <si>
    <t>771101210</t>
  </si>
  <si>
    <t>Penetrace podkladu pod dlažby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</si>
  <si>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</si>
  <si>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</si>
  <si>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</si>
  <si>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</si>
  <si>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</si>
  <si>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</si>
  <si>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POL3_</t>
  </si>
  <si>
    <t>998771202</t>
  </si>
  <si>
    <t>Přesun hmot pro podlahy z dlaždic, výšky do 12 m</t>
  </si>
  <si>
    <t>781411903</t>
  </si>
  <si>
    <t>Oprava obkladů z obkladaček porovin. 150x150 včetně spárování</t>
  </si>
  <si>
    <t>781101210</t>
  </si>
  <si>
    <t>Penetrace podkladu pod obklady</t>
  </si>
  <si>
    <t>781419711</t>
  </si>
  <si>
    <t>Příplatek k obkladu stěn za plochu do 10 m2 jedntl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</si>
  <si>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</si>
  <si>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</si>
  <si>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</si>
  <si>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</si>
  <si>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</si>
  <si>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</si>
  <si>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</si>
  <si>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30x60 - předpoklad ceny 450Kč/m2</t>
  </si>
  <si>
    <t>POL12_0</t>
  </si>
  <si>
    <t>998781202</t>
  </si>
  <si>
    <t>Přesun hmot pro obklady keramické, výšky do 12 m</t>
  </si>
  <si>
    <t>781900013CA0</t>
  </si>
  <si>
    <t>Lišta plastová ukončovací,rohová</t>
  </si>
  <si>
    <t>784011222</t>
  </si>
  <si>
    <t>Zakrytí podlah včetně papírové lepenky</t>
  </si>
  <si>
    <t>784450021</t>
  </si>
  <si>
    <t>Malba ze směsi, penetrace 1x, bílá 2x</t>
  </si>
  <si>
    <t>784450026</t>
  </si>
  <si>
    <t>Malba směs  na SDK, penetrace 1x, barevná 2x</t>
  </si>
  <si>
    <t>784450010</t>
  </si>
  <si>
    <t>Malba z malíř. směsí jednobarevná s bílým stropem dvojnásobná</t>
  </si>
  <si>
    <t>POL2_7</t>
  </si>
  <si>
    <t>210202111</t>
  </si>
  <si>
    <t>Svítidlo do soc.zařízení D+M</t>
  </si>
  <si>
    <t>727214521CT1</t>
  </si>
  <si>
    <t>Vypínač čtvercový barva bílá D+M</t>
  </si>
  <si>
    <t>727PC006</t>
  </si>
  <si>
    <t>Úprava el.instalace vč.revize</t>
  </si>
  <si>
    <t>979081111</t>
  </si>
  <si>
    <t>Odvoz suti a vybour. hmot na skládku do 1 km</t>
  </si>
  <si>
    <t>8,70</t>
  </si>
  <si>
    <t>Příplatek za dopravu suti po suchu za další 1 km -skládka 10km</t>
  </si>
  <si>
    <t>979087212</t>
  </si>
  <si>
    <t>Nakládání suti na dopravní prostředky</t>
  </si>
  <si>
    <t>979082121</t>
  </si>
  <si>
    <t>Příplatek k vnitrost. dopravě suti za dalších 5 m</t>
  </si>
  <si>
    <t>979082111</t>
  </si>
  <si>
    <t>Vnitrostaveništní doprava suti do 10 m</t>
  </si>
  <si>
    <t>979011211</t>
  </si>
  <si>
    <t>Svislá doprava suti a vybour. hmot za 2.NP nošením</t>
  </si>
  <si>
    <t>979981106</t>
  </si>
  <si>
    <t>Kontejner, suť bez příměsí, odvoz a likvidace,12 t</t>
  </si>
  <si>
    <t>979999996</t>
  </si>
  <si>
    <t>Poplatek za skládku suti a vybouraných hmot</t>
  </si>
  <si>
    <t>799PC001</t>
  </si>
  <si>
    <t>Úklid staveniště</t>
  </si>
  <si>
    <t>soub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</si>
  <si>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</si>
  <si>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</si>
  <si>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</si>
  <si>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</si>
  <si>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</si>
  <si>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</si>
  <si>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</si>
  <si>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</si>
  <si>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</si>
  <si>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</si>
  <si>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</si>
  <si>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</si>
  <si>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</si>
  <si>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</si>
  <si>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</si>
  <si>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</si>
  <si>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</si>
  <si>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</si>
  <si>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</si>
  <si>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005487115</t>
  </si>
  <si>
    <t>Nepředvídatelné práce (kolize se stávajícími rozvody kanalizace, elektro, sondy atd)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</si>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</sst>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59" t="s">
        <v>36</v>
      </c>
      <c r="B2" s="159"/>
      <c r="C2" s="159"/>
      <c r="D2" s="159"/>
      <c r="E2" s="159"/>
      <c r="F2" s="159"/>
      <c r="G2" s="1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F24" sqref="F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60" t="s">
        <v>4</v>
      </c>
      <c r="C1" s="161"/>
      <c r="D1" s="161"/>
      <c r="E1" s="161"/>
      <c r="F1" s="161"/>
      <c r="G1" s="161"/>
      <c r="H1" s="161"/>
      <c r="I1" s="161"/>
      <c r="J1" s="162"/>
    </row>
    <row r="2" spans="1:15" ht="36" customHeight="1" x14ac:dyDescent="0.2">
      <c r="A2" s="2"/>
      <c r="B2" s="74" t="s">
        <v>24</v>
      </c>
      <c r="C2" s="75"/>
      <c r="D2" s="76" t="s">
        <v>42</v>
      </c>
      <c r="E2" s="166" t="s">
        <v>43</v>
      </c>
      <c r="F2" s="167"/>
      <c r="G2" s="167"/>
      <c r="H2" s="167"/>
      <c r="I2" s="167"/>
      <c r="J2" s="168"/>
      <c r="O2" s="1"/>
    </row>
    <row r="3" spans="1:15" ht="27" customHeight="1" x14ac:dyDescent="0.2">
      <c r="A3" s="2"/>
      <c r="B3" s="77" t="s">
        <v>40</v>
      </c>
      <c r="C3" s="75"/>
      <c r="D3" s="78" t="s">
        <v>38</v>
      </c>
      <c r="E3" s="169" t="s">
        <v>39</v>
      </c>
      <c r="F3" s="170"/>
      <c r="G3" s="170"/>
      <c r="H3" s="170"/>
      <c r="I3" s="170"/>
      <c r="J3" s="171"/>
    </row>
    <row r="4" spans="1:15" ht="23.25" customHeight="1" x14ac:dyDescent="0.2">
      <c r="A4" s="73">
        <v>8668</v>
      </c>
      <c r="B4" s="79" t="s">
        <v>41</v>
      </c>
      <c r="C4" s="80"/>
      <c r="D4" s="81" t="s">
        <v>38</v>
      </c>
      <c r="E4" s="178" t="s">
        <v>39</v>
      </c>
      <c r="F4" s="179"/>
      <c r="G4" s="179"/>
      <c r="H4" s="179"/>
      <c r="I4" s="179"/>
      <c r="J4" s="180"/>
    </row>
    <row r="5" spans="1:15" ht="24" customHeight="1" x14ac:dyDescent="0.2">
      <c r="A5" s="2"/>
      <c r="B5" s="31" t="s">
        <v>23</v>
      </c>
      <c r="D5" s="183" t="s">
        <v>430</v>
      </c>
      <c r="E5" s="184"/>
      <c r="F5" s="184"/>
      <c r="G5" s="184"/>
      <c r="H5" s="18" t="s">
        <v>37</v>
      </c>
      <c r="I5" s="156" t="s">
        <v>434</v>
      </c>
      <c r="J5" s="8"/>
    </row>
    <row r="6" spans="1:15" ht="15.75" customHeight="1" x14ac:dyDescent="0.2">
      <c r="A6" s="2"/>
      <c r="B6" s="28"/>
      <c r="C6" s="54"/>
      <c r="D6" s="185" t="s">
        <v>431</v>
      </c>
      <c r="E6" s="186"/>
      <c r="F6" s="186"/>
      <c r="G6" s="186"/>
      <c r="H6" s="18" t="s">
        <v>31</v>
      </c>
      <c r="I6" s="72" t="s">
        <v>435</v>
      </c>
      <c r="J6" s="8"/>
    </row>
    <row r="7" spans="1:15" ht="15.75" customHeight="1" x14ac:dyDescent="0.2">
      <c r="A7" s="2"/>
      <c r="B7" s="29"/>
      <c r="C7" s="55"/>
      <c r="D7" s="52" t="s">
        <v>432</v>
      </c>
      <c r="E7" s="187" t="s">
        <v>433</v>
      </c>
      <c r="F7" s="188"/>
      <c r="G7" s="18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2"/>
      <c r="E11" s="172"/>
      <c r="F11" s="172"/>
      <c r="G11" s="172"/>
      <c r="H11" s="18" t="s">
        <v>37</v>
      </c>
      <c r="I11" s="158"/>
      <c r="J11" s="8"/>
    </row>
    <row r="12" spans="1:15" ht="15.75" customHeight="1" x14ac:dyDescent="0.2">
      <c r="A12" s="2"/>
      <c r="B12" s="28"/>
      <c r="C12" s="54"/>
      <c r="D12" s="177"/>
      <c r="E12" s="177"/>
      <c r="F12" s="177"/>
      <c r="G12" s="177"/>
      <c r="H12" s="18" t="s">
        <v>31</v>
      </c>
      <c r="I12" s="158"/>
      <c r="J12" s="8"/>
    </row>
    <row r="13" spans="1:15" ht="15.75" customHeight="1" x14ac:dyDescent="0.2">
      <c r="A13" s="2"/>
      <c r="B13" s="29"/>
      <c r="C13" s="55"/>
      <c r="D13" s="157"/>
      <c r="E13" s="181"/>
      <c r="F13" s="182"/>
      <c r="G13" s="18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91">
        <v>0</v>
      </c>
      <c r="H16" s="192"/>
      <c r="I16" s="192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89">
        <v>0</v>
      </c>
      <c r="H17" s="190"/>
      <c r="I17" s="190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91">
        <f>'024a 024a Pol'!G8+'024a 024a Pol'!G15+'024a 024a Pol'!G24+'024a 024a Pol'!G27+'024a 024a Pol'!G33+'024a 024a Pol'!G46+'024a 024a Pol'!G48+'024a 024a Pol'!G55+'024a 024a Pol'!G62+'024a 024a Pol'!G95+'024a 024a Pol'!G97+'024a 024a Pol'!G121+'024a 024a Pol'!G123+'024a 024a Pol'!G130+'024a 024a Pol'!G139+'024a 024a Pol'!G149+'024a 024a Pol'!G154+'024a 024a Pol'!G158+'024a 024a Pol'!G168</f>
        <v>0</v>
      </c>
      <c r="H18" s="192"/>
      <c r="I18" s="192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63">
        <f>ZakladDPHZakl*0.21</f>
        <v>0</v>
      </c>
      <c r="H19" s="164"/>
      <c r="I19" s="164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65">
        <v>0</v>
      </c>
      <c r="H20" s="165"/>
      <c r="I20" s="165"/>
      <c r="J20" s="41" t="str">
        <f t="shared" si="0"/>
        <v>CZK</v>
      </c>
    </row>
    <row r="21" spans="1:10" ht="27.75" hidden="1" customHeight="1" thickBot="1" x14ac:dyDescent="0.25">
      <c r="A21" s="2"/>
      <c r="B21" s="106" t="s">
        <v>25</v>
      </c>
      <c r="C21" s="107"/>
      <c r="D21" s="107"/>
      <c r="E21" s="108"/>
      <c r="F21" s="109"/>
      <c r="G21" s="193">
        <v>735188.57</v>
      </c>
      <c r="H21" s="194"/>
      <c r="I21" s="194"/>
      <c r="J21" s="110" t="str">
        <f t="shared" si="0"/>
        <v>CZK</v>
      </c>
    </row>
    <row r="22" spans="1:10" ht="27.75" customHeight="1" thickBot="1" x14ac:dyDescent="0.25">
      <c r="A22" s="2"/>
      <c r="B22" s="106" t="s">
        <v>32</v>
      </c>
      <c r="C22" s="111"/>
      <c r="D22" s="111"/>
      <c r="E22" s="111"/>
      <c r="F22" s="112"/>
      <c r="G22" s="193">
        <f>ZakladDPHZakl+DPHZakl</f>
        <v>0</v>
      </c>
      <c r="H22" s="193"/>
      <c r="I22" s="193"/>
      <c r="J22" s="113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73"/>
      <c r="E27" s="174"/>
      <c r="G27" s="175"/>
      <c r="H27" s="176"/>
      <c r="I27" s="176"/>
      <c r="J27" s="25"/>
    </row>
    <row r="28" spans="1:10" ht="12.75" customHeight="1" x14ac:dyDescent="0.2">
      <c r="A28" s="2"/>
      <c r="B28" s="2"/>
      <c r="D28" s="200" t="s">
        <v>2</v>
      </c>
      <c r="E28" s="200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3" t="s">
        <v>17</v>
      </c>
      <c r="C30" s="84"/>
      <c r="D30" s="84"/>
      <c r="E30" s="84"/>
      <c r="F30" s="85"/>
      <c r="G30" s="85"/>
      <c r="H30" s="85"/>
      <c r="I30" s="85"/>
      <c r="J30" s="86"/>
    </row>
    <row r="31" spans="1:10" ht="25.5" hidden="1" customHeight="1" x14ac:dyDescent="0.2">
      <c r="A31" s="82" t="s">
        <v>34</v>
      </c>
      <c r="B31" s="87" t="s">
        <v>18</v>
      </c>
      <c r="C31" s="88" t="s">
        <v>6</v>
      </c>
      <c r="D31" s="88"/>
      <c r="E31" s="88"/>
      <c r="F31" s="89" t="str">
        <f>B16</f>
        <v>Základ pro sníženou DPH</v>
      </c>
      <c r="G31" s="89" t="str">
        <f>B18</f>
        <v>Základ pro základní DPH</v>
      </c>
      <c r="H31" s="90" t="s">
        <v>19</v>
      </c>
      <c r="I31" s="90" t="s">
        <v>1</v>
      </c>
      <c r="J31" s="91" t="s">
        <v>0</v>
      </c>
    </row>
    <row r="32" spans="1:10" ht="25.5" hidden="1" customHeight="1" x14ac:dyDescent="0.2">
      <c r="A32" s="82">
        <v>1</v>
      </c>
      <c r="B32" s="92" t="s">
        <v>44</v>
      </c>
      <c r="C32" s="195"/>
      <c r="D32" s="195"/>
      <c r="E32" s="195"/>
      <c r="F32" s="93">
        <v>0</v>
      </c>
      <c r="G32" s="94">
        <v>735188.57</v>
      </c>
      <c r="H32" s="95">
        <v>154389.6</v>
      </c>
      <c r="I32" s="95">
        <v>889578.17</v>
      </c>
      <c r="J32" s="96">
        <f>IF(CenaCelkemVypocet=0,"",I32/CenaCelkemVypocet*100)</f>
        <v>100</v>
      </c>
    </row>
    <row r="33" spans="1:10" ht="25.5" hidden="1" customHeight="1" x14ac:dyDescent="0.2">
      <c r="A33" s="82">
        <v>2</v>
      </c>
      <c r="B33" s="97" t="s">
        <v>38</v>
      </c>
      <c r="C33" s="196" t="s">
        <v>39</v>
      </c>
      <c r="D33" s="196"/>
      <c r="E33" s="196"/>
      <c r="F33" s="98">
        <v>0</v>
      </c>
      <c r="G33" s="99">
        <v>735188.57</v>
      </c>
      <c r="H33" s="99">
        <v>154389.6</v>
      </c>
      <c r="I33" s="99">
        <v>889578.17</v>
      </c>
      <c r="J33" s="100">
        <f>IF(CenaCelkemVypocet=0,"",I33/CenaCelkemVypocet*100)</f>
        <v>100</v>
      </c>
    </row>
    <row r="34" spans="1:10" ht="25.5" hidden="1" customHeight="1" x14ac:dyDescent="0.2">
      <c r="A34" s="82">
        <v>3</v>
      </c>
      <c r="B34" s="101" t="s">
        <v>38</v>
      </c>
      <c r="C34" s="195" t="s">
        <v>39</v>
      </c>
      <c r="D34" s="195"/>
      <c r="E34" s="195"/>
      <c r="F34" s="102">
        <v>0</v>
      </c>
      <c r="G34" s="95">
        <v>735188.57</v>
      </c>
      <c r="H34" s="95">
        <v>154389.6</v>
      </c>
      <c r="I34" s="95">
        <v>889578.17</v>
      </c>
      <c r="J34" s="96">
        <f>IF(CenaCelkemVypocet=0,"",I34/CenaCelkemVypocet*100)</f>
        <v>100</v>
      </c>
    </row>
    <row r="35" spans="1:10" ht="25.5" hidden="1" customHeight="1" x14ac:dyDescent="0.2">
      <c r="A35" s="82"/>
      <c r="B35" s="197" t="s">
        <v>45</v>
      </c>
      <c r="C35" s="198"/>
      <c r="D35" s="198"/>
      <c r="E35" s="199"/>
      <c r="F35" s="103">
        <f>SUMIF(A32:A34,"=1",F32:F34)</f>
        <v>0</v>
      </c>
      <c r="G35" s="104">
        <f>SUMIF(A32:A34,"=1",G32:G34)</f>
        <v>735188.57</v>
      </c>
      <c r="H35" s="104">
        <f>SUMIF(A32:A34,"=1",H32:H34)</f>
        <v>154389.6</v>
      </c>
      <c r="I35" s="104">
        <f>SUMIF(A32:A34,"=1",I32:I34)</f>
        <v>889578.17</v>
      </c>
      <c r="J35" s="105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2:E32"/>
    <mergeCell ref="C33:E33"/>
    <mergeCell ref="C34:E34"/>
    <mergeCell ref="B35:E35"/>
    <mergeCell ref="D28:E28"/>
    <mergeCell ref="D27:E27"/>
    <mergeCell ref="G27:I27"/>
    <mergeCell ref="D12:G12"/>
    <mergeCell ref="E4:J4"/>
    <mergeCell ref="E13:G13"/>
    <mergeCell ref="D5:G5"/>
    <mergeCell ref="D6:G6"/>
    <mergeCell ref="E7:G7"/>
    <mergeCell ref="G17:I17"/>
    <mergeCell ref="G16:I16"/>
    <mergeCell ref="G22:I22"/>
    <mergeCell ref="G18:I18"/>
    <mergeCell ref="G21:I21"/>
    <mergeCell ref="B1:J1"/>
    <mergeCell ref="G19:I19"/>
    <mergeCell ref="G20:I20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1" t="s">
        <v>7</v>
      </c>
      <c r="B1" s="201"/>
      <c r="C1" s="202"/>
      <c r="D1" s="201"/>
      <c r="E1" s="201"/>
      <c r="F1" s="201"/>
      <c r="G1" s="201"/>
    </row>
    <row r="2" spans="1:7" ht="24.95" customHeight="1" x14ac:dyDescent="0.2">
      <c r="A2" s="49" t="s">
        <v>8</v>
      </c>
      <c r="B2" s="48"/>
      <c r="C2" s="203"/>
      <c r="D2" s="203"/>
      <c r="E2" s="203"/>
      <c r="F2" s="203"/>
      <c r="G2" s="204"/>
    </row>
    <row r="3" spans="1:7" ht="24.95" customHeight="1" x14ac:dyDescent="0.2">
      <c r="A3" s="49" t="s">
        <v>9</v>
      </c>
      <c r="B3" s="48"/>
      <c r="C3" s="203"/>
      <c r="D3" s="203"/>
      <c r="E3" s="203"/>
      <c r="F3" s="203"/>
      <c r="G3" s="204"/>
    </row>
    <row r="4" spans="1:7" ht="24.95" customHeight="1" x14ac:dyDescent="0.2">
      <c r="A4" s="49" t="s">
        <v>10</v>
      </c>
      <c r="B4" s="48"/>
      <c r="C4" s="203"/>
      <c r="D4" s="203"/>
      <c r="E4" s="203"/>
      <c r="F4" s="203"/>
      <c r="G4" s="20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D0AC-ECC9-4CF9-B0F9-094EF0B55E99}">
  <sheetPr>
    <outlinePr summaryBelow="0"/>
  </sheetPr>
  <dimension ref="A1:BH5000"/>
  <sheetViews>
    <sheetView workbookViewId="0">
      <pane ySplit="7" topLeftCell="A8" activePane="bottomLeft" state="frozen"/>
      <selection pane="bottomLeft" activeCell="Z13" sqref="Z13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5" t="s">
        <v>7</v>
      </c>
      <c r="B1" s="205"/>
      <c r="C1" s="205"/>
      <c r="D1" s="205"/>
      <c r="E1" s="205"/>
      <c r="F1" s="205"/>
      <c r="G1" s="205"/>
      <c r="AG1" t="s">
        <v>84</v>
      </c>
    </row>
    <row r="2" spans="1:60" ht="24.95" customHeight="1" x14ac:dyDescent="0.2">
      <c r="A2" s="115" t="s">
        <v>8</v>
      </c>
      <c r="B2" s="48" t="s">
        <v>42</v>
      </c>
      <c r="C2" s="206" t="s">
        <v>43</v>
      </c>
      <c r="D2" s="207"/>
      <c r="E2" s="207"/>
      <c r="F2" s="207"/>
      <c r="G2" s="208"/>
      <c r="AG2" t="s">
        <v>85</v>
      </c>
    </row>
    <row r="3" spans="1:60" ht="24.95" customHeight="1" x14ac:dyDescent="0.2">
      <c r="A3" s="115" t="s">
        <v>9</v>
      </c>
      <c r="B3" s="48" t="s">
        <v>38</v>
      </c>
      <c r="C3" s="206" t="s">
        <v>39</v>
      </c>
      <c r="D3" s="207"/>
      <c r="E3" s="207"/>
      <c r="F3" s="207"/>
      <c r="G3" s="208"/>
      <c r="AC3" s="114" t="s">
        <v>85</v>
      </c>
      <c r="AG3" t="s">
        <v>86</v>
      </c>
    </row>
    <row r="4" spans="1:60" ht="24.95" customHeight="1" x14ac:dyDescent="0.2">
      <c r="A4" s="116" t="s">
        <v>10</v>
      </c>
      <c r="B4" s="117" t="s">
        <v>38</v>
      </c>
      <c r="C4" s="209" t="s">
        <v>39</v>
      </c>
      <c r="D4" s="210"/>
      <c r="E4" s="210"/>
      <c r="F4" s="210"/>
      <c r="G4" s="211"/>
      <c r="AG4" t="s">
        <v>87</v>
      </c>
    </row>
    <row r="5" spans="1:60" x14ac:dyDescent="0.2">
      <c r="D5" s="10"/>
    </row>
    <row r="6" spans="1:60" ht="38.25" x14ac:dyDescent="0.2">
      <c r="A6" s="119" t="s">
        <v>88</v>
      </c>
      <c r="B6" s="121" t="s">
        <v>89</v>
      </c>
      <c r="C6" s="121" t="s">
        <v>90</v>
      </c>
      <c r="D6" s="120" t="s">
        <v>91</v>
      </c>
      <c r="E6" s="119" t="s">
        <v>92</v>
      </c>
      <c r="F6" s="118" t="s">
        <v>93</v>
      </c>
      <c r="G6" s="119" t="s">
        <v>27</v>
      </c>
      <c r="H6" s="122" t="s">
        <v>28</v>
      </c>
      <c r="I6" s="122" t="s">
        <v>94</v>
      </c>
      <c r="J6" s="122" t="s">
        <v>29</v>
      </c>
      <c r="K6" s="122" t="s">
        <v>95</v>
      </c>
      <c r="L6" s="122" t="s">
        <v>96</v>
      </c>
      <c r="M6" s="122" t="s">
        <v>97</v>
      </c>
      <c r="N6" s="122" t="s">
        <v>98</v>
      </c>
      <c r="O6" s="122" t="s">
        <v>99</v>
      </c>
      <c r="P6" s="122" t="s">
        <v>100</v>
      </c>
      <c r="Q6" s="122" t="s">
        <v>101</v>
      </c>
      <c r="R6" s="122" t="s">
        <v>102</v>
      </c>
      <c r="S6" s="122" t="s">
        <v>103</v>
      </c>
      <c r="T6" s="122" t="s">
        <v>104</v>
      </c>
      <c r="U6" s="122" t="s">
        <v>105</v>
      </c>
      <c r="V6" s="122" t="s">
        <v>106</v>
      </c>
      <c r="W6" s="122" t="s">
        <v>107</v>
      </c>
      <c r="X6" s="122" t="s">
        <v>108</v>
      </c>
    </row>
    <row r="7" spans="1:60" hidden="1" x14ac:dyDescent="0.2">
      <c r="A7" s="3"/>
      <c r="B7" s="4"/>
      <c r="C7" s="4"/>
      <c r="D7" s="6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60" x14ac:dyDescent="0.2">
      <c r="A8" s="132" t="s">
        <v>109</v>
      </c>
      <c r="B8" s="133" t="s">
        <v>47</v>
      </c>
      <c r="C8" s="150" t="s">
        <v>48</v>
      </c>
      <c r="D8" s="134"/>
      <c r="E8" s="135"/>
      <c r="F8" s="136"/>
      <c r="G8" s="137">
        <f>SUMIF(AG9:AG14,"&lt;&gt;NOR",G9:G14)</f>
        <v>0</v>
      </c>
      <c r="H8" s="131"/>
      <c r="I8" s="131">
        <f>SUM(I9:I14)</f>
        <v>1617.77</v>
      </c>
      <c r="J8" s="131"/>
      <c r="K8" s="131">
        <f>SUM(K9:K14)</f>
        <v>1554.97</v>
      </c>
      <c r="L8" s="131"/>
      <c r="M8" s="131">
        <f>SUM(M9:M14)</f>
        <v>0</v>
      </c>
      <c r="N8" s="131"/>
      <c r="O8" s="131">
        <f>SUM(O9:O14)</f>
        <v>0.3</v>
      </c>
      <c r="P8" s="131"/>
      <c r="Q8" s="131">
        <f>SUM(Q9:Q14)</f>
        <v>0</v>
      </c>
      <c r="R8" s="131"/>
      <c r="S8" s="131"/>
      <c r="T8" s="131"/>
      <c r="U8" s="131"/>
      <c r="V8" s="131">
        <f>SUM(V9:V14)</f>
        <v>3.28</v>
      </c>
      <c r="W8" s="131"/>
      <c r="X8" s="131"/>
      <c r="AG8" t="s">
        <v>110</v>
      </c>
    </row>
    <row r="9" spans="1:60" outlineLevel="1" x14ac:dyDescent="0.2">
      <c r="A9" s="138">
        <v>1</v>
      </c>
      <c r="B9" s="139" t="s">
        <v>111</v>
      </c>
      <c r="C9" s="151" t="s">
        <v>112</v>
      </c>
      <c r="D9" s="140" t="s">
        <v>113</v>
      </c>
      <c r="E9" s="141">
        <v>1.98</v>
      </c>
      <c r="F9" s="142"/>
      <c r="G9" s="143">
        <f>ROUND(E9*F9,2)</f>
        <v>0</v>
      </c>
      <c r="H9" s="128">
        <v>460.5</v>
      </c>
      <c r="I9" s="128">
        <f>ROUND(E9*H9,2)</f>
        <v>911.79</v>
      </c>
      <c r="J9" s="128">
        <v>307.5</v>
      </c>
      <c r="K9" s="128">
        <f>ROUND(E9*J9,2)</f>
        <v>608.85</v>
      </c>
      <c r="L9" s="128">
        <v>21</v>
      </c>
      <c r="M9" s="128">
        <f>G9*(1+L9/100)</f>
        <v>0</v>
      </c>
      <c r="N9" s="128">
        <v>0.10366</v>
      </c>
      <c r="O9" s="128">
        <f>ROUND(E9*N9,2)</f>
        <v>0.21</v>
      </c>
      <c r="P9" s="128">
        <v>0</v>
      </c>
      <c r="Q9" s="128">
        <f>ROUND(E9*P9,2)</f>
        <v>0</v>
      </c>
      <c r="R9" s="128"/>
      <c r="S9" s="128" t="s">
        <v>114</v>
      </c>
      <c r="T9" s="128" t="s">
        <v>114</v>
      </c>
      <c r="U9" s="128">
        <v>0.66600000000000004</v>
      </c>
      <c r="V9" s="128">
        <f>ROUND(E9*U9,2)</f>
        <v>1.32</v>
      </c>
      <c r="W9" s="128"/>
      <c r="X9" s="128" t="s">
        <v>115</v>
      </c>
      <c r="Y9" s="123"/>
      <c r="Z9" s="123"/>
      <c r="AA9" s="123"/>
      <c r="AB9" s="123"/>
      <c r="AC9" s="123"/>
      <c r="AD9" s="123"/>
      <c r="AE9" s="123"/>
      <c r="AF9" s="123"/>
      <c r="AG9" s="123" t="s">
        <v>116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</row>
    <row r="10" spans="1:60" outlineLevel="1" x14ac:dyDescent="0.2">
      <c r="A10" s="126"/>
      <c r="B10" s="127"/>
      <c r="C10" s="152" t="s">
        <v>117</v>
      </c>
      <c r="D10" s="129"/>
      <c r="E10" s="130">
        <v>1.98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3"/>
      <c r="Z10" s="123"/>
      <c r="AA10" s="123"/>
      <c r="AB10" s="123"/>
      <c r="AC10" s="123"/>
      <c r="AD10" s="123"/>
      <c r="AE10" s="123"/>
      <c r="AF10" s="123"/>
      <c r="AG10" s="123" t="s">
        <v>118</v>
      </c>
      <c r="AH10" s="123">
        <v>0</v>
      </c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</row>
    <row r="11" spans="1:60" outlineLevel="1" x14ac:dyDescent="0.2">
      <c r="A11" s="138">
        <v>2</v>
      </c>
      <c r="B11" s="139" t="s">
        <v>119</v>
      </c>
      <c r="C11" s="151" t="s">
        <v>120</v>
      </c>
      <c r="D11" s="140" t="s">
        <v>121</v>
      </c>
      <c r="E11" s="141">
        <v>4.4000000000000004</v>
      </c>
      <c r="F11" s="142"/>
      <c r="G11" s="143">
        <f>ROUND(E11*F11,2)</f>
        <v>0</v>
      </c>
      <c r="H11" s="128">
        <v>24.99</v>
      </c>
      <c r="I11" s="128">
        <f>ROUND(E11*H11,2)</f>
        <v>109.96</v>
      </c>
      <c r="J11" s="128">
        <v>108.51</v>
      </c>
      <c r="K11" s="128">
        <f>ROUND(E11*J11,2)</f>
        <v>477.44</v>
      </c>
      <c r="L11" s="128">
        <v>21</v>
      </c>
      <c r="M11" s="128">
        <f>G11*(1+L11/100)</f>
        <v>0</v>
      </c>
      <c r="N11" s="128">
        <v>1.0200000000000001E-3</v>
      </c>
      <c r="O11" s="128">
        <f>ROUND(E11*N11,2)</f>
        <v>0</v>
      </c>
      <c r="P11" s="128">
        <v>0</v>
      </c>
      <c r="Q11" s="128">
        <f>ROUND(E11*P11,2)</f>
        <v>0</v>
      </c>
      <c r="R11" s="128"/>
      <c r="S11" s="128" t="s">
        <v>114</v>
      </c>
      <c r="T11" s="128" t="s">
        <v>114</v>
      </c>
      <c r="U11" s="128">
        <v>0.223</v>
      </c>
      <c r="V11" s="128">
        <f>ROUND(E11*U11,2)</f>
        <v>0.98</v>
      </c>
      <c r="W11" s="128"/>
      <c r="X11" s="128" t="s">
        <v>115</v>
      </c>
      <c r="Y11" s="123"/>
      <c r="Z11" s="123"/>
      <c r="AA11" s="123"/>
      <c r="AB11" s="123"/>
      <c r="AC11" s="123"/>
      <c r="AD11" s="123"/>
      <c r="AE11" s="123"/>
      <c r="AF11" s="123"/>
      <c r="AG11" s="123" t="s">
        <v>116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</row>
    <row r="12" spans="1:60" outlineLevel="1" x14ac:dyDescent="0.2">
      <c r="A12" s="126"/>
      <c r="B12" s="127"/>
      <c r="C12" s="152" t="s">
        <v>122</v>
      </c>
      <c r="D12" s="129"/>
      <c r="E12" s="130">
        <v>4.4000000000000004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3"/>
      <c r="Z12" s="123"/>
      <c r="AA12" s="123"/>
      <c r="AB12" s="123"/>
      <c r="AC12" s="123"/>
      <c r="AD12" s="123"/>
      <c r="AE12" s="123"/>
      <c r="AF12" s="123"/>
      <c r="AG12" s="123" t="s">
        <v>118</v>
      </c>
      <c r="AH12" s="123">
        <v>0</v>
      </c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</row>
    <row r="13" spans="1:60" ht="22.5" outlineLevel="1" x14ac:dyDescent="0.2">
      <c r="A13" s="138">
        <v>3</v>
      </c>
      <c r="B13" s="139" t="s">
        <v>123</v>
      </c>
      <c r="C13" s="151" t="s">
        <v>124</v>
      </c>
      <c r="D13" s="140" t="s">
        <v>113</v>
      </c>
      <c r="E13" s="141">
        <v>1.26</v>
      </c>
      <c r="F13" s="142"/>
      <c r="G13" s="143">
        <f>ROUND(E13*F13,2)</f>
        <v>0</v>
      </c>
      <c r="H13" s="128">
        <v>473.03</v>
      </c>
      <c r="I13" s="128">
        <f>ROUND(E13*H13,2)</f>
        <v>596.02</v>
      </c>
      <c r="J13" s="128">
        <v>371.97</v>
      </c>
      <c r="K13" s="128">
        <f>ROUND(E13*J13,2)</f>
        <v>468.68</v>
      </c>
      <c r="L13" s="128">
        <v>21</v>
      </c>
      <c r="M13" s="128">
        <f>G13*(1+L13/100)</f>
        <v>0</v>
      </c>
      <c r="N13" s="128">
        <v>7.392E-2</v>
      </c>
      <c r="O13" s="128">
        <f>ROUND(E13*N13,2)</f>
        <v>0.09</v>
      </c>
      <c r="P13" s="128">
        <v>0</v>
      </c>
      <c r="Q13" s="128">
        <f>ROUND(E13*P13,2)</f>
        <v>0</v>
      </c>
      <c r="R13" s="128"/>
      <c r="S13" s="128" t="s">
        <v>114</v>
      </c>
      <c r="T13" s="128" t="s">
        <v>114</v>
      </c>
      <c r="U13" s="128">
        <v>0.77700000000000002</v>
      </c>
      <c r="V13" s="128">
        <f>ROUND(E13*U13,2)</f>
        <v>0.98</v>
      </c>
      <c r="W13" s="128"/>
      <c r="X13" s="128" t="s">
        <v>115</v>
      </c>
      <c r="Y13" s="123"/>
      <c r="Z13" s="123"/>
      <c r="AA13" s="123"/>
      <c r="AB13" s="123"/>
      <c r="AC13" s="123"/>
      <c r="AD13" s="123"/>
      <c r="AE13" s="123"/>
      <c r="AF13" s="123"/>
      <c r="AG13" s="123" t="s">
        <v>116</v>
      </c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</row>
    <row r="14" spans="1:60" outlineLevel="1" x14ac:dyDescent="0.2">
      <c r="A14" s="126"/>
      <c r="B14" s="127"/>
      <c r="C14" s="152" t="s">
        <v>125</v>
      </c>
      <c r="D14" s="129"/>
      <c r="E14" s="130">
        <v>1.26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3"/>
      <c r="Z14" s="123"/>
      <c r="AA14" s="123"/>
      <c r="AB14" s="123"/>
      <c r="AC14" s="123"/>
      <c r="AD14" s="123"/>
      <c r="AE14" s="123"/>
      <c r="AF14" s="123"/>
      <c r="AG14" s="123" t="s">
        <v>118</v>
      </c>
      <c r="AH14" s="123">
        <v>0</v>
      </c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</row>
    <row r="15" spans="1:60" x14ac:dyDescent="0.2">
      <c r="A15" s="132" t="s">
        <v>109</v>
      </c>
      <c r="B15" s="133" t="s">
        <v>49</v>
      </c>
      <c r="C15" s="150" t="s">
        <v>50</v>
      </c>
      <c r="D15" s="134"/>
      <c r="E15" s="135"/>
      <c r="F15" s="136"/>
      <c r="G15" s="137">
        <f>SUMIF(AG16:AG23,"&lt;&gt;NOR",G16:G23)</f>
        <v>0</v>
      </c>
      <c r="H15" s="131"/>
      <c r="I15" s="131">
        <f>SUM(I16:I23)</f>
        <v>3328.38</v>
      </c>
      <c r="J15" s="131"/>
      <c r="K15" s="131">
        <f>SUM(K16:K23)</f>
        <v>47575.770000000004</v>
      </c>
      <c r="L15" s="131"/>
      <c r="M15" s="131">
        <f>SUM(M16:M23)</f>
        <v>0</v>
      </c>
      <c r="N15" s="131"/>
      <c r="O15" s="131">
        <f>SUM(O16:O23)</f>
        <v>3.06</v>
      </c>
      <c r="P15" s="131"/>
      <c r="Q15" s="131">
        <f>SUM(Q16:Q23)</f>
        <v>0.61</v>
      </c>
      <c r="R15" s="131"/>
      <c r="S15" s="131"/>
      <c r="T15" s="131"/>
      <c r="U15" s="131"/>
      <c r="V15" s="131">
        <f>SUM(V16:V23)</f>
        <v>40.92</v>
      </c>
      <c r="W15" s="131"/>
      <c r="X15" s="131"/>
      <c r="AG15" t="s">
        <v>110</v>
      </c>
    </row>
    <row r="16" spans="1:60" ht="22.5" outlineLevel="1" x14ac:dyDescent="0.2">
      <c r="A16" s="138">
        <v>4</v>
      </c>
      <c r="B16" s="139" t="s">
        <v>126</v>
      </c>
      <c r="C16" s="151" t="s">
        <v>127</v>
      </c>
      <c r="D16" s="140" t="s">
        <v>113</v>
      </c>
      <c r="E16" s="141">
        <v>1.26</v>
      </c>
      <c r="F16" s="142"/>
      <c r="G16" s="143">
        <f>ROUND(E16*F16,2)</f>
        <v>0</v>
      </c>
      <c r="H16" s="128">
        <v>92.82</v>
      </c>
      <c r="I16" s="128">
        <f>ROUND(E16*H16,2)</f>
        <v>116.95</v>
      </c>
      <c r="J16" s="128">
        <v>186.18</v>
      </c>
      <c r="K16" s="128">
        <f>ROUND(E16*J16,2)</f>
        <v>234.59</v>
      </c>
      <c r="L16" s="128">
        <v>21</v>
      </c>
      <c r="M16" s="128">
        <f>G16*(1+L16/100)</f>
        <v>0</v>
      </c>
      <c r="N16" s="128">
        <v>3.6099999999999999E-3</v>
      </c>
      <c r="O16" s="128">
        <f>ROUND(E16*N16,2)</f>
        <v>0</v>
      </c>
      <c r="P16" s="128">
        <v>0</v>
      </c>
      <c r="Q16" s="128">
        <f>ROUND(E16*P16,2)</f>
        <v>0</v>
      </c>
      <c r="R16" s="128"/>
      <c r="S16" s="128" t="s">
        <v>114</v>
      </c>
      <c r="T16" s="128" t="s">
        <v>114</v>
      </c>
      <c r="U16" s="128">
        <v>0.36199999999999999</v>
      </c>
      <c r="V16" s="128">
        <f>ROUND(E16*U16,2)</f>
        <v>0.46</v>
      </c>
      <c r="W16" s="128"/>
      <c r="X16" s="128" t="s">
        <v>115</v>
      </c>
      <c r="Y16" s="123"/>
      <c r="Z16" s="123"/>
      <c r="AA16" s="123"/>
      <c r="AB16" s="123"/>
      <c r="AC16" s="123"/>
      <c r="AD16" s="123"/>
      <c r="AE16" s="123"/>
      <c r="AF16" s="123"/>
      <c r="AG16" s="123" t="s">
        <v>116</v>
      </c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</row>
    <row r="17" spans="1:60" outlineLevel="1" x14ac:dyDescent="0.2">
      <c r="A17" s="126"/>
      <c r="B17" s="127"/>
      <c r="C17" s="152" t="s">
        <v>125</v>
      </c>
      <c r="D17" s="129"/>
      <c r="E17" s="130">
        <v>1.26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3"/>
      <c r="Z17" s="123"/>
      <c r="AA17" s="123"/>
      <c r="AB17" s="123"/>
      <c r="AC17" s="123"/>
      <c r="AD17" s="123"/>
      <c r="AE17" s="123"/>
      <c r="AF17" s="123"/>
      <c r="AG17" s="123" t="s">
        <v>118</v>
      </c>
      <c r="AH17" s="123">
        <v>0</v>
      </c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</row>
    <row r="18" spans="1:60" ht="22.5" outlineLevel="1" x14ac:dyDescent="0.2">
      <c r="A18" s="138">
        <v>5</v>
      </c>
      <c r="B18" s="139" t="s">
        <v>128</v>
      </c>
      <c r="C18" s="151" t="s">
        <v>129</v>
      </c>
      <c r="D18" s="140" t="s">
        <v>113</v>
      </c>
      <c r="E18" s="141">
        <v>1.26</v>
      </c>
      <c r="F18" s="142"/>
      <c r="G18" s="143">
        <f>ROUND(E18*F18,2)</f>
        <v>0</v>
      </c>
      <c r="H18" s="128">
        <v>28.71</v>
      </c>
      <c r="I18" s="128">
        <f>ROUND(E18*H18,2)</f>
        <v>36.17</v>
      </c>
      <c r="J18" s="128">
        <v>119.79</v>
      </c>
      <c r="K18" s="128">
        <f>ROUND(E18*J18,2)</f>
        <v>150.94</v>
      </c>
      <c r="L18" s="128">
        <v>21</v>
      </c>
      <c r="M18" s="128">
        <f>G18*(1+L18/100)</f>
        <v>0</v>
      </c>
      <c r="N18" s="128">
        <v>4.8999999999999998E-3</v>
      </c>
      <c r="O18" s="128">
        <f>ROUND(E18*N18,2)</f>
        <v>0.01</v>
      </c>
      <c r="P18" s="128">
        <v>0</v>
      </c>
      <c r="Q18" s="128">
        <f>ROUND(E18*P18,2)</f>
        <v>0</v>
      </c>
      <c r="R18" s="128"/>
      <c r="S18" s="128" t="s">
        <v>114</v>
      </c>
      <c r="T18" s="128" t="s">
        <v>114</v>
      </c>
      <c r="U18" s="128">
        <v>0.25</v>
      </c>
      <c r="V18" s="128">
        <f>ROUND(E18*U18,2)</f>
        <v>0.32</v>
      </c>
      <c r="W18" s="128"/>
      <c r="X18" s="128" t="s">
        <v>115</v>
      </c>
      <c r="Y18" s="123"/>
      <c r="Z18" s="123"/>
      <c r="AA18" s="123"/>
      <c r="AB18" s="123"/>
      <c r="AC18" s="123"/>
      <c r="AD18" s="123"/>
      <c r="AE18" s="123"/>
      <c r="AF18" s="123"/>
      <c r="AG18" s="123" t="s">
        <v>116</v>
      </c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</row>
    <row r="19" spans="1:60" outlineLevel="1" x14ac:dyDescent="0.2">
      <c r="A19" s="126"/>
      <c r="B19" s="127"/>
      <c r="C19" s="152" t="s">
        <v>125</v>
      </c>
      <c r="D19" s="129"/>
      <c r="E19" s="130">
        <v>1.26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3"/>
      <c r="Z19" s="123"/>
      <c r="AA19" s="123"/>
      <c r="AB19" s="123"/>
      <c r="AC19" s="123"/>
      <c r="AD19" s="123"/>
      <c r="AE19" s="123"/>
      <c r="AF19" s="123"/>
      <c r="AG19" s="123" t="s">
        <v>118</v>
      </c>
      <c r="AH19" s="123">
        <v>0</v>
      </c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</row>
    <row r="20" spans="1:60" ht="22.5" outlineLevel="1" x14ac:dyDescent="0.2">
      <c r="A20" s="144">
        <v>6</v>
      </c>
      <c r="B20" s="145" t="s">
        <v>130</v>
      </c>
      <c r="C20" s="153" t="s">
        <v>131</v>
      </c>
      <c r="D20" s="146" t="s">
        <v>113</v>
      </c>
      <c r="E20" s="147">
        <v>152</v>
      </c>
      <c r="F20" s="148"/>
      <c r="G20" s="149">
        <f>ROUND(E20*F20,2)</f>
        <v>0</v>
      </c>
      <c r="H20" s="128">
        <v>0</v>
      </c>
      <c r="I20" s="128">
        <f>ROUND(E20*H20,2)</f>
        <v>0</v>
      </c>
      <c r="J20" s="128">
        <v>181.5</v>
      </c>
      <c r="K20" s="128">
        <f>ROUND(E20*J20,2)</f>
        <v>27588</v>
      </c>
      <c r="L20" s="128">
        <v>21</v>
      </c>
      <c r="M20" s="128">
        <f>G20*(1+L20/100)</f>
        <v>0</v>
      </c>
      <c r="N20" s="128">
        <v>5.6499999999999996E-3</v>
      </c>
      <c r="O20" s="128">
        <f>ROUND(E20*N20,2)</f>
        <v>0.86</v>
      </c>
      <c r="P20" s="128">
        <v>4.0000000000000001E-3</v>
      </c>
      <c r="Q20" s="128">
        <f>ROUND(E20*P20,2)</f>
        <v>0.61</v>
      </c>
      <c r="R20" s="128"/>
      <c r="S20" s="128" t="s">
        <v>132</v>
      </c>
      <c r="T20" s="128" t="s">
        <v>133</v>
      </c>
      <c r="U20" s="128">
        <v>0</v>
      </c>
      <c r="V20" s="128">
        <f>ROUND(E20*U20,2)</f>
        <v>0</v>
      </c>
      <c r="W20" s="128"/>
      <c r="X20" s="128" t="s">
        <v>134</v>
      </c>
      <c r="Y20" s="123"/>
      <c r="Z20" s="123"/>
      <c r="AA20" s="123"/>
      <c r="AB20" s="123"/>
      <c r="AC20" s="123"/>
      <c r="AD20" s="123"/>
      <c r="AE20" s="123"/>
      <c r="AF20" s="123"/>
      <c r="AG20" s="123" t="s">
        <v>135</v>
      </c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</row>
    <row r="21" spans="1:60" outlineLevel="1" x14ac:dyDescent="0.2">
      <c r="A21" s="144">
        <v>7</v>
      </c>
      <c r="B21" s="145" t="s">
        <v>136</v>
      </c>
      <c r="C21" s="153" t="s">
        <v>137</v>
      </c>
      <c r="D21" s="146" t="s">
        <v>113</v>
      </c>
      <c r="E21" s="147">
        <v>37</v>
      </c>
      <c r="F21" s="148"/>
      <c r="G21" s="149">
        <f>ROUND(E21*F21,2)</f>
        <v>0</v>
      </c>
      <c r="H21" s="128">
        <v>43.02</v>
      </c>
      <c r="I21" s="128">
        <f>ROUND(E21*H21,2)</f>
        <v>1591.74</v>
      </c>
      <c r="J21" s="128">
        <v>288.48</v>
      </c>
      <c r="K21" s="128">
        <f>ROUND(E21*J21,2)</f>
        <v>10673.76</v>
      </c>
      <c r="L21" s="128">
        <v>21</v>
      </c>
      <c r="M21" s="128">
        <f>G21*(1+L21/100)</f>
        <v>0</v>
      </c>
      <c r="N21" s="128">
        <v>4.4139999999999999E-2</v>
      </c>
      <c r="O21" s="128">
        <f>ROUND(E21*N21,2)</f>
        <v>1.63</v>
      </c>
      <c r="P21" s="128">
        <v>0</v>
      </c>
      <c r="Q21" s="128">
        <f>ROUND(E21*P21,2)</f>
        <v>0</v>
      </c>
      <c r="R21" s="128"/>
      <c r="S21" s="128" t="s">
        <v>114</v>
      </c>
      <c r="T21" s="128" t="s">
        <v>114</v>
      </c>
      <c r="U21" s="128">
        <v>0.6</v>
      </c>
      <c r="V21" s="128">
        <f>ROUND(E21*U21,2)</f>
        <v>22.2</v>
      </c>
      <c r="W21" s="128"/>
      <c r="X21" s="128" t="s">
        <v>115</v>
      </c>
      <c r="Y21" s="123"/>
      <c r="Z21" s="123"/>
      <c r="AA21" s="123"/>
      <c r="AB21" s="123"/>
      <c r="AC21" s="123"/>
      <c r="AD21" s="123"/>
      <c r="AE21" s="123"/>
      <c r="AF21" s="123"/>
      <c r="AG21" s="123" t="s">
        <v>116</v>
      </c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</row>
    <row r="22" spans="1:60" outlineLevel="1" x14ac:dyDescent="0.2">
      <c r="A22" s="138">
        <v>8</v>
      </c>
      <c r="B22" s="139" t="s">
        <v>138</v>
      </c>
      <c r="C22" s="151" t="s">
        <v>139</v>
      </c>
      <c r="D22" s="140" t="s">
        <v>113</v>
      </c>
      <c r="E22" s="141">
        <v>9.6</v>
      </c>
      <c r="F22" s="142"/>
      <c r="G22" s="143">
        <f>ROUND(E22*F22,2)</f>
        <v>0</v>
      </c>
      <c r="H22" s="128">
        <v>164.95</v>
      </c>
      <c r="I22" s="128">
        <f>ROUND(E22*H22,2)</f>
        <v>1583.52</v>
      </c>
      <c r="J22" s="128">
        <v>930.05</v>
      </c>
      <c r="K22" s="128">
        <f>ROUND(E22*J22,2)</f>
        <v>8928.48</v>
      </c>
      <c r="L22" s="128">
        <v>21</v>
      </c>
      <c r="M22" s="128">
        <f>G22*(1+L22/100)</f>
        <v>0</v>
      </c>
      <c r="N22" s="128">
        <v>5.8500000000000003E-2</v>
      </c>
      <c r="O22" s="128">
        <f>ROUND(E22*N22,2)</f>
        <v>0.56000000000000005</v>
      </c>
      <c r="P22" s="128">
        <v>0</v>
      </c>
      <c r="Q22" s="128">
        <f>ROUND(E22*P22,2)</f>
        <v>0</v>
      </c>
      <c r="R22" s="128"/>
      <c r="S22" s="128" t="s">
        <v>114</v>
      </c>
      <c r="T22" s="128" t="s">
        <v>114</v>
      </c>
      <c r="U22" s="128">
        <v>1.86904</v>
      </c>
      <c r="V22" s="128">
        <f>ROUND(E22*U22,2)</f>
        <v>17.940000000000001</v>
      </c>
      <c r="W22" s="128"/>
      <c r="X22" s="128" t="s">
        <v>115</v>
      </c>
      <c r="Y22" s="123"/>
      <c r="Z22" s="123"/>
      <c r="AA22" s="123"/>
      <c r="AB22" s="123"/>
      <c r="AC22" s="123"/>
      <c r="AD22" s="123"/>
      <c r="AE22" s="123"/>
      <c r="AF22" s="123"/>
      <c r="AG22" s="123" t="s">
        <v>116</v>
      </c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</row>
    <row r="23" spans="1:60" outlineLevel="1" x14ac:dyDescent="0.2">
      <c r="A23" s="126"/>
      <c r="B23" s="127"/>
      <c r="C23" s="152" t="s">
        <v>140</v>
      </c>
      <c r="D23" s="129"/>
      <c r="E23" s="130">
        <v>9.6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3"/>
      <c r="Z23" s="123"/>
      <c r="AA23" s="123"/>
      <c r="AB23" s="123"/>
      <c r="AC23" s="123"/>
      <c r="AD23" s="123"/>
      <c r="AE23" s="123"/>
      <c r="AF23" s="123"/>
      <c r="AG23" s="123" t="s">
        <v>118</v>
      </c>
      <c r="AH23" s="123">
        <v>0</v>
      </c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</row>
    <row r="24" spans="1:60" x14ac:dyDescent="0.2">
      <c r="A24" s="132" t="s">
        <v>109</v>
      </c>
      <c r="B24" s="133" t="s">
        <v>51</v>
      </c>
      <c r="C24" s="150" t="s">
        <v>52</v>
      </c>
      <c r="D24" s="134"/>
      <c r="E24" s="135"/>
      <c r="F24" s="136"/>
      <c r="G24" s="137">
        <f>SUMIF(AG25:AG26,"&lt;&gt;NOR",G25:G26)</f>
        <v>0</v>
      </c>
      <c r="H24" s="131"/>
      <c r="I24" s="131">
        <f>SUM(I25:I26)</f>
        <v>1170.0899999999999</v>
      </c>
      <c r="J24" s="131"/>
      <c r="K24" s="131">
        <f>SUM(K25:K26)</f>
        <v>627.03</v>
      </c>
      <c r="L24" s="131"/>
      <c r="M24" s="131">
        <f>SUM(M25:M26)</f>
        <v>0</v>
      </c>
      <c r="N24" s="131"/>
      <c r="O24" s="131">
        <f>SUM(O25:O26)</f>
        <v>1.18</v>
      </c>
      <c r="P24" s="131"/>
      <c r="Q24" s="131">
        <f>SUM(Q25:Q26)</f>
        <v>0</v>
      </c>
      <c r="R24" s="131"/>
      <c r="S24" s="131"/>
      <c r="T24" s="131"/>
      <c r="U24" s="131"/>
      <c r="V24" s="131">
        <f>SUM(V25:V26)</f>
        <v>1.5</v>
      </c>
      <c r="W24" s="131"/>
      <c r="X24" s="131"/>
      <c r="AG24" t="s">
        <v>110</v>
      </c>
    </row>
    <row r="25" spans="1:60" ht="22.5" outlineLevel="1" x14ac:dyDescent="0.2">
      <c r="A25" s="138">
        <v>9</v>
      </c>
      <c r="B25" s="139" t="s">
        <v>141</v>
      </c>
      <c r="C25" s="151" t="s">
        <v>142</v>
      </c>
      <c r="D25" s="140" t="s">
        <v>143</v>
      </c>
      <c r="E25" s="141">
        <v>0.46800000000000003</v>
      </c>
      <c r="F25" s="142"/>
      <c r="G25" s="143">
        <f>ROUND(E25*F25,2)</f>
        <v>0</v>
      </c>
      <c r="H25" s="128">
        <v>2500.1999999999998</v>
      </c>
      <c r="I25" s="128">
        <f>ROUND(E25*H25,2)</f>
        <v>1170.0899999999999</v>
      </c>
      <c r="J25" s="128">
        <v>1339.8</v>
      </c>
      <c r="K25" s="128">
        <f>ROUND(E25*J25,2)</f>
        <v>627.03</v>
      </c>
      <c r="L25" s="128">
        <v>21</v>
      </c>
      <c r="M25" s="128">
        <f>G25*(1+L25/100)</f>
        <v>0</v>
      </c>
      <c r="N25" s="128">
        <v>2.5249999999999999</v>
      </c>
      <c r="O25" s="128">
        <f>ROUND(E25*N25,2)</f>
        <v>1.18</v>
      </c>
      <c r="P25" s="128">
        <v>0</v>
      </c>
      <c r="Q25" s="128">
        <f>ROUND(E25*P25,2)</f>
        <v>0</v>
      </c>
      <c r="R25" s="128"/>
      <c r="S25" s="128" t="s">
        <v>114</v>
      </c>
      <c r="T25" s="128" t="s">
        <v>114</v>
      </c>
      <c r="U25" s="128">
        <v>3.2130000000000001</v>
      </c>
      <c r="V25" s="128">
        <f>ROUND(E25*U25,2)</f>
        <v>1.5</v>
      </c>
      <c r="W25" s="128"/>
      <c r="X25" s="128" t="s">
        <v>115</v>
      </c>
      <c r="Y25" s="123"/>
      <c r="Z25" s="123"/>
      <c r="AA25" s="123"/>
      <c r="AB25" s="123"/>
      <c r="AC25" s="123"/>
      <c r="AD25" s="123"/>
      <c r="AE25" s="123"/>
      <c r="AF25" s="123"/>
      <c r="AG25" s="123" t="s">
        <v>116</v>
      </c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</row>
    <row r="26" spans="1:60" outlineLevel="1" x14ac:dyDescent="0.2">
      <c r="A26" s="126"/>
      <c r="B26" s="127"/>
      <c r="C26" s="152" t="s">
        <v>144</v>
      </c>
      <c r="D26" s="129"/>
      <c r="E26" s="130">
        <v>0.46800000000000003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3"/>
      <c r="Z26" s="123"/>
      <c r="AA26" s="123"/>
      <c r="AB26" s="123"/>
      <c r="AC26" s="123"/>
      <c r="AD26" s="123"/>
      <c r="AE26" s="123"/>
      <c r="AF26" s="123"/>
      <c r="AG26" s="123" t="s">
        <v>118</v>
      </c>
      <c r="AH26" s="123">
        <v>0</v>
      </c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</row>
    <row r="27" spans="1:60" ht="25.5" x14ac:dyDescent="0.2">
      <c r="A27" s="132" t="s">
        <v>109</v>
      </c>
      <c r="B27" s="133" t="s">
        <v>53</v>
      </c>
      <c r="C27" s="150" t="s">
        <v>54</v>
      </c>
      <c r="D27" s="134"/>
      <c r="E27" s="135"/>
      <c r="F27" s="136"/>
      <c r="G27" s="137">
        <f>SUMIF(AG28:AG32,"&lt;&gt;NOR",G28:G32)</f>
        <v>0</v>
      </c>
      <c r="H27" s="131"/>
      <c r="I27" s="131">
        <f>SUM(I28:I32)</f>
        <v>17850.21</v>
      </c>
      <c r="J27" s="131"/>
      <c r="K27" s="131">
        <f>SUM(K28:K32)</f>
        <v>39963.79</v>
      </c>
      <c r="L27" s="131"/>
      <c r="M27" s="131">
        <f>SUM(M28:M32)</f>
        <v>0</v>
      </c>
      <c r="N27" s="131"/>
      <c r="O27" s="131">
        <f>SUM(O28:O32)</f>
        <v>0.85</v>
      </c>
      <c r="P27" s="131"/>
      <c r="Q27" s="131">
        <f>SUM(Q28:Q32)</f>
        <v>0</v>
      </c>
      <c r="R27" s="131"/>
      <c r="S27" s="131"/>
      <c r="T27" s="131"/>
      <c r="U27" s="131"/>
      <c r="V27" s="131">
        <f>SUM(V28:V32)</f>
        <v>74.63</v>
      </c>
      <c r="W27" s="131"/>
      <c r="X27" s="131"/>
      <c r="AG27" t="s">
        <v>110</v>
      </c>
    </row>
    <row r="28" spans="1:60" ht="22.5" outlineLevel="1" x14ac:dyDescent="0.2">
      <c r="A28" s="144">
        <v>10</v>
      </c>
      <c r="B28" s="145" t="s">
        <v>145</v>
      </c>
      <c r="C28" s="153" t="s">
        <v>146</v>
      </c>
      <c r="D28" s="146" t="s">
        <v>121</v>
      </c>
      <c r="E28" s="147">
        <v>16</v>
      </c>
      <c r="F28" s="148"/>
      <c r="G28" s="149">
        <f>ROUND(E28*F28,2)</f>
        <v>0</v>
      </c>
      <c r="H28" s="128">
        <v>270.68</v>
      </c>
      <c r="I28" s="128">
        <f>ROUND(E28*H28,2)</f>
        <v>4330.88</v>
      </c>
      <c r="J28" s="128">
        <v>681.32</v>
      </c>
      <c r="K28" s="128">
        <f>ROUND(E28*J28,2)</f>
        <v>10901.12</v>
      </c>
      <c r="L28" s="128">
        <v>21</v>
      </c>
      <c r="M28" s="128">
        <f>G28*(1+L28/100)</f>
        <v>0</v>
      </c>
      <c r="N28" s="128">
        <v>1.7479999999999999E-2</v>
      </c>
      <c r="O28" s="128">
        <f>ROUND(E28*N28,2)</f>
        <v>0.28000000000000003</v>
      </c>
      <c r="P28" s="128">
        <v>0</v>
      </c>
      <c r="Q28" s="128">
        <f>ROUND(E28*P28,2)</f>
        <v>0</v>
      </c>
      <c r="R28" s="128"/>
      <c r="S28" s="128" t="s">
        <v>132</v>
      </c>
      <c r="T28" s="128" t="s">
        <v>133</v>
      </c>
      <c r="U28" s="128">
        <v>1.4</v>
      </c>
      <c r="V28" s="128">
        <f>ROUND(E28*U28,2)</f>
        <v>22.4</v>
      </c>
      <c r="W28" s="128"/>
      <c r="X28" s="128" t="s">
        <v>115</v>
      </c>
      <c r="Y28" s="123"/>
      <c r="Z28" s="123"/>
      <c r="AA28" s="123"/>
      <c r="AB28" s="123"/>
      <c r="AC28" s="123"/>
      <c r="AD28" s="123"/>
      <c r="AE28" s="123"/>
      <c r="AF28" s="123"/>
      <c r="AG28" s="123" t="s">
        <v>116</v>
      </c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</row>
    <row r="29" spans="1:60" ht="22.5" outlineLevel="1" x14ac:dyDescent="0.2">
      <c r="A29" s="144">
        <v>11</v>
      </c>
      <c r="B29" s="145" t="s">
        <v>147</v>
      </c>
      <c r="C29" s="153" t="s">
        <v>148</v>
      </c>
      <c r="D29" s="146" t="s">
        <v>121</v>
      </c>
      <c r="E29" s="147">
        <v>20.6</v>
      </c>
      <c r="F29" s="148"/>
      <c r="G29" s="149">
        <f>ROUND(E29*F29,2)</f>
        <v>0</v>
      </c>
      <c r="H29" s="128">
        <v>404.95</v>
      </c>
      <c r="I29" s="128">
        <f>ROUND(E29*H29,2)</f>
        <v>8341.9699999999993</v>
      </c>
      <c r="J29" s="128">
        <v>765.05</v>
      </c>
      <c r="K29" s="128">
        <f>ROUND(E29*J29,2)</f>
        <v>15760.03</v>
      </c>
      <c r="L29" s="128">
        <v>21</v>
      </c>
      <c r="M29" s="128">
        <f>G29*(1+L29/100)</f>
        <v>0</v>
      </c>
      <c r="N29" s="128">
        <v>1.7639999999999999E-2</v>
      </c>
      <c r="O29" s="128">
        <f>ROUND(E29*N29,2)</f>
        <v>0.36</v>
      </c>
      <c r="P29" s="128">
        <v>0</v>
      </c>
      <c r="Q29" s="128">
        <f>ROUND(E29*P29,2)</f>
        <v>0</v>
      </c>
      <c r="R29" s="128"/>
      <c r="S29" s="128" t="s">
        <v>114</v>
      </c>
      <c r="T29" s="128" t="s">
        <v>114</v>
      </c>
      <c r="U29" s="128">
        <v>1.4</v>
      </c>
      <c r="V29" s="128">
        <f>ROUND(E29*U29,2)</f>
        <v>28.84</v>
      </c>
      <c r="W29" s="128"/>
      <c r="X29" s="128" t="s">
        <v>115</v>
      </c>
      <c r="Y29" s="123"/>
      <c r="Z29" s="123"/>
      <c r="AA29" s="123"/>
      <c r="AB29" s="123"/>
      <c r="AC29" s="123"/>
      <c r="AD29" s="123"/>
      <c r="AE29" s="123"/>
      <c r="AF29" s="123"/>
      <c r="AG29" s="123" t="s">
        <v>116</v>
      </c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</row>
    <row r="30" spans="1:60" ht="22.5" outlineLevel="1" x14ac:dyDescent="0.2">
      <c r="A30" s="144">
        <v>12</v>
      </c>
      <c r="B30" s="145" t="s">
        <v>149</v>
      </c>
      <c r="C30" s="153" t="s">
        <v>150</v>
      </c>
      <c r="D30" s="146" t="s">
        <v>121</v>
      </c>
      <c r="E30" s="147">
        <v>12</v>
      </c>
      <c r="F30" s="148"/>
      <c r="G30" s="149">
        <f>ROUND(E30*F30,2)</f>
        <v>0</v>
      </c>
      <c r="H30" s="128">
        <v>421.93</v>
      </c>
      <c r="I30" s="128">
        <f>ROUND(E30*H30,2)</f>
        <v>5063.16</v>
      </c>
      <c r="J30" s="128">
        <v>858.07</v>
      </c>
      <c r="K30" s="128">
        <f>ROUND(E30*J30,2)</f>
        <v>10296.84</v>
      </c>
      <c r="L30" s="128">
        <v>21</v>
      </c>
      <c r="M30" s="128">
        <f>G30*(1+L30/100)</f>
        <v>0</v>
      </c>
      <c r="N30" s="128">
        <v>1.7639999999999999E-2</v>
      </c>
      <c r="O30" s="128">
        <f>ROUND(E30*N30,2)</f>
        <v>0.21</v>
      </c>
      <c r="P30" s="128">
        <v>0</v>
      </c>
      <c r="Q30" s="128">
        <f>ROUND(E30*P30,2)</f>
        <v>0</v>
      </c>
      <c r="R30" s="128"/>
      <c r="S30" s="128" t="s">
        <v>132</v>
      </c>
      <c r="T30" s="128" t="s">
        <v>133</v>
      </c>
      <c r="U30" s="128">
        <v>1.4</v>
      </c>
      <c r="V30" s="128">
        <f>ROUND(E30*U30,2)</f>
        <v>16.8</v>
      </c>
      <c r="W30" s="128"/>
      <c r="X30" s="128" t="s">
        <v>115</v>
      </c>
      <c r="Y30" s="123"/>
      <c r="Z30" s="123"/>
      <c r="AA30" s="123"/>
      <c r="AB30" s="123"/>
      <c r="AC30" s="123"/>
      <c r="AD30" s="123"/>
      <c r="AE30" s="123"/>
      <c r="AF30" s="123"/>
      <c r="AG30" s="123" t="s">
        <v>116</v>
      </c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</row>
    <row r="31" spans="1:60" outlineLevel="1" x14ac:dyDescent="0.2">
      <c r="A31" s="144">
        <v>13</v>
      </c>
      <c r="B31" s="145" t="s">
        <v>151</v>
      </c>
      <c r="C31" s="153" t="s">
        <v>152</v>
      </c>
      <c r="D31" s="146" t="s">
        <v>113</v>
      </c>
      <c r="E31" s="147">
        <v>20</v>
      </c>
      <c r="F31" s="148"/>
      <c r="G31" s="149">
        <f>ROUND(E31*F31,2)</f>
        <v>0</v>
      </c>
      <c r="H31" s="128">
        <v>1.44</v>
      </c>
      <c r="I31" s="128">
        <f>ROUND(E31*H31,2)</f>
        <v>28.8</v>
      </c>
      <c r="J31" s="128">
        <v>117.06</v>
      </c>
      <c r="K31" s="128">
        <f>ROUND(E31*J31,2)</f>
        <v>2341.1999999999998</v>
      </c>
      <c r="L31" s="128">
        <v>21</v>
      </c>
      <c r="M31" s="128">
        <f>G31*(1+L31/100)</f>
        <v>0</v>
      </c>
      <c r="N31" s="128">
        <v>4.0000000000000003E-5</v>
      </c>
      <c r="O31" s="128">
        <f>ROUND(E31*N31,2)</f>
        <v>0</v>
      </c>
      <c r="P31" s="128">
        <v>0</v>
      </c>
      <c r="Q31" s="128">
        <f>ROUND(E31*P31,2)</f>
        <v>0</v>
      </c>
      <c r="R31" s="128"/>
      <c r="S31" s="128" t="s">
        <v>114</v>
      </c>
      <c r="T31" s="128" t="s">
        <v>153</v>
      </c>
      <c r="U31" s="128">
        <v>0.308</v>
      </c>
      <c r="V31" s="128">
        <f>ROUND(E31*U31,2)</f>
        <v>6.16</v>
      </c>
      <c r="W31" s="128"/>
      <c r="X31" s="128" t="s">
        <v>115</v>
      </c>
      <c r="Y31" s="123"/>
      <c r="Z31" s="123"/>
      <c r="AA31" s="123"/>
      <c r="AB31" s="123"/>
      <c r="AC31" s="123"/>
      <c r="AD31" s="123"/>
      <c r="AE31" s="123"/>
      <c r="AF31" s="123"/>
      <c r="AG31" s="123" t="s">
        <v>116</v>
      </c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</row>
    <row r="32" spans="1:60" outlineLevel="1" x14ac:dyDescent="0.2">
      <c r="A32" s="144">
        <v>14</v>
      </c>
      <c r="B32" s="145" t="s">
        <v>154</v>
      </c>
      <c r="C32" s="153" t="s">
        <v>155</v>
      </c>
      <c r="D32" s="146" t="s">
        <v>156</v>
      </c>
      <c r="E32" s="147">
        <v>5</v>
      </c>
      <c r="F32" s="148"/>
      <c r="G32" s="149">
        <f>ROUND(E32*F32,2)</f>
        <v>0</v>
      </c>
      <c r="H32" s="128">
        <v>17.079999999999998</v>
      </c>
      <c r="I32" s="128">
        <f>ROUND(E32*H32,2)</f>
        <v>85.4</v>
      </c>
      <c r="J32" s="128">
        <v>132.91999999999999</v>
      </c>
      <c r="K32" s="128">
        <f>ROUND(E32*J32,2)</f>
        <v>664.6</v>
      </c>
      <c r="L32" s="128">
        <v>21</v>
      </c>
      <c r="M32" s="128">
        <f>G32*(1+L32/100)</f>
        <v>0</v>
      </c>
      <c r="N32" s="128">
        <v>2.0000000000000001E-4</v>
      </c>
      <c r="O32" s="128">
        <f>ROUND(E32*N32,2)</f>
        <v>0</v>
      </c>
      <c r="P32" s="128">
        <v>0</v>
      </c>
      <c r="Q32" s="128">
        <f>ROUND(E32*P32,2)</f>
        <v>0</v>
      </c>
      <c r="R32" s="128"/>
      <c r="S32" s="128" t="s">
        <v>132</v>
      </c>
      <c r="T32" s="128" t="s">
        <v>133</v>
      </c>
      <c r="U32" s="128">
        <v>8.5999999999999993E-2</v>
      </c>
      <c r="V32" s="128">
        <f>ROUND(E32*U32,2)</f>
        <v>0.43</v>
      </c>
      <c r="W32" s="128"/>
      <c r="X32" s="128" t="s">
        <v>115</v>
      </c>
      <c r="Y32" s="123"/>
      <c r="Z32" s="123"/>
      <c r="AA32" s="123"/>
      <c r="AB32" s="123"/>
      <c r="AC32" s="123"/>
      <c r="AD32" s="123"/>
      <c r="AE32" s="123"/>
      <c r="AF32" s="123"/>
      <c r="AG32" s="123" t="s">
        <v>116</v>
      </c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</row>
    <row r="33" spans="1:60" x14ac:dyDescent="0.2">
      <c r="A33" s="132" t="s">
        <v>109</v>
      </c>
      <c r="B33" s="133" t="s">
        <v>55</v>
      </c>
      <c r="C33" s="150" t="s">
        <v>56</v>
      </c>
      <c r="D33" s="134"/>
      <c r="E33" s="135"/>
      <c r="F33" s="136"/>
      <c r="G33" s="137">
        <f>SUMIF(AG34:AG45,"&lt;&gt;NOR",G34:G45)</f>
        <v>0</v>
      </c>
      <c r="H33" s="131"/>
      <c r="I33" s="131">
        <f>SUM(I34:I45)</f>
        <v>8878.619999999999</v>
      </c>
      <c r="J33" s="131"/>
      <c r="K33" s="131">
        <f>SUM(K34:K45)</f>
        <v>50530.009999999995</v>
      </c>
      <c r="L33" s="131"/>
      <c r="M33" s="131">
        <f>SUM(M34:M45)</f>
        <v>0</v>
      </c>
      <c r="N33" s="131"/>
      <c r="O33" s="131">
        <f>SUM(O34:O45)</f>
        <v>0.16999999999999998</v>
      </c>
      <c r="P33" s="131"/>
      <c r="Q33" s="131">
        <f>SUM(Q34:Q45)</f>
        <v>5.2199999999999989</v>
      </c>
      <c r="R33" s="131"/>
      <c r="S33" s="131"/>
      <c r="T33" s="131"/>
      <c r="U33" s="131"/>
      <c r="V33" s="131">
        <f>SUM(V34:V45)</f>
        <v>115.19</v>
      </c>
      <c r="W33" s="131"/>
      <c r="X33" s="131"/>
      <c r="AG33" t="s">
        <v>110</v>
      </c>
    </row>
    <row r="34" spans="1:60" outlineLevel="1" x14ac:dyDescent="0.2">
      <c r="A34" s="144">
        <v>15</v>
      </c>
      <c r="B34" s="145" t="s">
        <v>157</v>
      </c>
      <c r="C34" s="153" t="s">
        <v>158</v>
      </c>
      <c r="D34" s="146" t="s">
        <v>113</v>
      </c>
      <c r="E34" s="147">
        <v>7.2</v>
      </c>
      <c r="F34" s="148"/>
      <c r="G34" s="149">
        <f>ROUND(E34*F34,2)</f>
        <v>0</v>
      </c>
      <c r="H34" s="128">
        <v>0</v>
      </c>
      <c r="I34" s="128">
        <f>ROUND(E34*H34,2)</f>
        <v>0</v>
      </c>
      <c r="J34" s="128">
        <v>67.3</v>
      </c>
      <c r="K34" s="128">
        <f>ROUND(E34*J34,2)</f>
        <v>484.56</v>
      </c>
      <c r="L34" s="128">
        <v>21</v>
      </c>
      <c r="M34" s="128">
        <f>G34*(1+L34/100)</f>
        <v>0</v>
      </c>
      <c r="N34" s="128">
        <v>0</v>
      </c>
      <c r="O34" s="128">
        <f>ROUND(E34*N34,2)</f>
        <v>0</v>
      </c>
      <c r="P34" s="128">
        <v>0.02</v>
      </c>
      <c r="Q34" s="128">
        <f>ROUND(E34*P34,2)</f>
        <v>0.14000000000000001</v>
      </c>
      <c r="R34" s="128"/>
      <c r="S34" s="128" t="s">
        <v>114</v>
      </c>
      <c r="T34" s="128" t="s">
        <v>114</v>
      </c>
      <c r="U34" s="128">
        <v>0.14699999999999999</v>
      </c>
      <c r="V34" s="128">
        <f>ROUND(E34*U34,2)</f>
        <v>1.06</v>
      </c>
      <c r="W34" s="128"/>
      <c r="X34" s="128" t="s">
        <v>115</v>
      </c>
      <c r="Y34" s="123"/>
      <c r="Z34" s="123"/>
      <c r="AA34" s="123"/>
      <c r="AB34" s="123"/>
      <c r="AC34" s="123"/>
      <c r="AD34" s="123"/>
      <c r="AE34" s="123"/>
      <c r="AF34" s="123"/>
      <c r="AG34" s="123" t="s">
        <v>159</v>
      </c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</row>
    <row r="35" spans="1:60" ht="22.5" outlineLevel="1" x14ac:dyDescent="0.2">
      <c r="A35" s="138">
        <v>16</v>
      </c>
      <c r="B35" s="139" t="s">
        <v>160</v>
      </c>
      <c r="C35" s="151" t="s">
        <v>161</v>
      </c>
      <c r="D35" s="140" t="s">
        <v>113</v>
      </c>
      <c r="E35" s="141">
        <v>42.414999999999999</v>
      </c>
      <c r="F35" s="142"/>
      <c r="G35" s="143">
        <f>ROUND(E35*F35,2)</f>
        <v>0</v>
      </c>
      <c r="H35" s="128">
        <v>0</v>
      </c>
      <c r="I35" s="128">
        <f>ROUND(E35*H35,2)</f>
        <v>0</v>
      </c>
      <c r="J35" s="128">
        <v>254</v>
      </c>
      <c r="K35" s="128">
        <f>ROUND(E35*J35,2)</f>
        <v>10773.41</v>
      </c>
      <c r="L35" s="128">
        <v>21</v>
      </c>
      <c r="M35" s="128">
        <f>G35*(1+L35/100)</f>
        <v>0</v>
      </c>
      <c r="N35" s="128">
        <v>0</v>
      </c>
      <c r="O35" s="128">
        <f>ROUND(E35*N35,2)</f>
        <v>0</v>
      </c>
      <c r="P35" s="128">
        <v>6.8000000000000005E-2</v>
      </c>
      <c r="Q35" s="128">
        <f>ROUND(E35*P35,2)</f>
        <v>2.88</v>
      </c>
      <c r="R35" s="128"/>
      <c r="S35" s="128" t="s">
        <v>114</v>
      </c>
      <c r="T35" s="128" t="s">
        <v>153</v>
      </c>
      <c r="U35" s="128">
        <v>0.69</v>
      </c>
      <c r="V35" s="128">
        <f>ROUND(E35*U35,2)</f>
        <v>29.27</v>
      </c>
      <c r="W35" s="128"/>
      <c r="X35" s="128" t="s">
        <v>115</v>
      </c>
      <c r="Y35" s="123"/>
      <c r="Z35" s="123"/>
      <c r="AA35" s="123"/>
      <c r="AB35" s="123"/>
      <c r="AC35" s="123"/>
      <c r="AD35" s="123"/>
      <c r="AE35" s="123"/>
      <c r="AF35" s="123"/>
      <c r="AG35" s="123" t="s">
        <v>116</v>
      </c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</row>
    <row r="36" spans="1:60" outlineLevel="1" x14ac:dyDescent="0.2">
      <c r="A36" s="126"/>
      <c r="B36" s="127"/>
      <c r="C36" s="152" t="s">
        <v>162</v>
      </c>
      <c r="D36" s="129"/>
      <c r="E36" s="130">
        <v>37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3"/>
      <c r="Z36" s="123"/>
      <c r="AA36" s="123"/>
      <c r="AB36" s="123"/>
      <c r="AC36" s="123"/>
      <c r="AD36" s="123"/>
      <c r="AE36" s="123"/>
      <c r="AF36" s="123"/>
      <c r="AG36" s="123" t="s">
        <v>118</v>
      </c>
      <c r="AH36" s="123">
        <v>0</v>
      </c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</row>
    <row r="37" spans="1:60" outlineLevel="1" x14ac:dyDescent="0.2">
      <c r="A37" s="126"/>
      <c r="B37" s="127"/>
      <c r="C37" s="152" t="s">
        <v>163</v>
      </c>
      <c r="D37" s="129"/>
      <c r="E37" s="130">
        <v>5.415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3"/>
      <c r="Z37" s="123"/>
      <c r="AA37" s="123"/>
      <c r="AB37" s="123"/>
      <c r="AC37" s="123"/>
      <c r="AD37" s="123"/>
      <c r="AE37" s="123"/>
      <c r="AF37" s="123"/>
      <c r="AG37" s="123" t="s">
        <v>118</v>
      </c>
      <c r="AH37" s="123">
        <v>0</v>
      </c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</row>
    <row r="38" spans="1:60" outlineLevel="1" x14ac:dyDescent="0.2">
      <c r="A38" s="138">
        <v>17</v>
      </c>
      <c r="B38" s="139" t="s">
        <v>164</v>
      </c>
      <c r="C38" s="151" t="s">
        <v>165</v>
      </c>
      <c r="D38" s="140" t="s">
        <v>143</v>
      </c>
      <c r="E38" s="141">
        <v>0.46800000000000003</v>
      </c>
      <c r="F38" s="142"/>
      <c r="G38" s="143">
        <f>ROUND(E38*F38,2)</f>
        <v>0</v>
      </c>
      <c r="H38" s="128">
        <v>0</v>
      </c>
      <c r="I38" s="128">
        <f>ROUND(E38*H38,2)</f>
        <v>0</v>
      </c>
      <c r="J38" s="128">
        <v>3820</v>
      </c>
      <c r="K38" s="128">
        <f>ROUND(E38*J38,2)</f>
        <v>1787.76</v>
      </c>
      <c r="L38" s="128">
        <v>21</v>
      </c>
      <c r="M38" s="128">
        <f>G38*(1+L38/100)</f>
        <v>0</v>
      </c>
      <c r="N38" s="128">
        <v>0</v>
      </c>
      <c r="O38" s="128">
        <f>ROUND(E38*N38,2)</f>
        <v>0</v>
      </c>
      <c r="P38" s="128">
        <v>2.2000000000000002</v>
      </c>
      <c r="Q38" s="128">
        <f>ROUND(E38*P38,2)</f>
        <v>1.03</v>
      </c>
      <c r="R38" s="128"/>
      <c r="S38" s="128" t="s">
        <v>114</v>
      </c>
      <c r="T38" s="128" t="s">
        <v>114</v>
      </c>
      <c r="U38" s="128">
        <v>10.88</v>
      </c>
      <c r="V38" s="128">
        <f>ROUND(E38*U38,2)</f>
        <v>5.09</v>
      </c>
      <c r="W38" s="128"/>
      <c r="X38" s="128" t="s">
        <v>115</v>
      </c>
      <c r="Y38" s="123"/>
      <c r="Z38" s="123"/>
      <c r="AA38" s="123"/>
      <c r="AB38" s="123"/>
      <c r="AC38" s="123"/>
      <c r="AD38" s="123"/>
      <c r="AE38" s="123"/>
      <c r="AF38" s="123"/>
      <c r="AG38" s="123" t="s">
        <v>116</v>
      </c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</row>
    <row r="39" spans="1:60" outlineLevel="1" x14ac:dyDescent="0.2">
      <c r="A39" s="126"/>
      <c r="B39" s="127"/>
      <c r="C39" s="152" t="s">
        <v>144</v>
      </c>
      <c r="D39" s="129"/>
      <c r="E39" s="130">
        <v>0.46800000000000003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3"/>
      <c r="Z39" s="123"/>
      <c r="AA39" s="123"/>
      <c r="AB39" s="123"/>
      <c r="AC39" s="123"/>
      <c r="AD39" s="123"/>
      <c r="AE39" s="123"/>
      <c r="AF39" s="123"/>
      <c r="AG39" s="123" t="s">
        <v>118</v>
      </c>
      <c r="AH39" s="123">
        <v>0</v>
      </c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</row>
    <row r="40" spans="1:60" outlineLevel="1" x14ac:dyDescent="0.2">
      <c r="A40" s="144">
        <v>18</v>
      </c>
      <c r="B40" s="145" t="s">
        <v>166</v>
      </c>
      <c r="C40" s="153" t="s">
        <v>167</v>
      </c>
      <c r="D40" s="146" t="s">
        <v>168</v>
      </c>
      <c r="E40" s="147">
        <v>6</v>
      </c>
      <c r="F40" s="148"/>
      <c r="G40" s="149">
        <f t="shared" ref="G40:G45" si="0">ROUND(E40*F40,2)</f>
        <v>0</v>
      </c>
      <c r="H40" s="128">
        <v>1309.56</v>
      </c>
      <c r="I40" s="128">
        <f t="shared" ref="I40:I45" si="1">ROUND(E40*H40,2)</f>
        <v>7857.36</v>
      </c>
      <c r="J40" s="128">
        <v>2525.84</v>
      </c>
      <c r="K40" s="128">
        <f t="shared" ref="K40:K45" si="2">ROUND(E40*J40,2)</f>
        <v>15155.04</v>
      </c>
      <c r="L40" s="128">
        <v>21</v>
      </c>
      <c r="M40" s="128">
        <f t="shared" ref="M40:M45" si="3">G40*(1+L40/100)</f>
        <v>0</v>
      </c>
      <c r="N40" s="128">
        <v>0</v>
      </c>
      <c r="O40" s="128">
        <f t="shared" ref="O40:O45" si="4">ROUND(E40*N40,2)</f>
        <v>0</v>
      </c>
      <c r="P40" s="128">
        <v>2.63E-3</v>
      </c>
      <c r="Q40" s="128">
        <f t="shared" ref="Q40:Q45" si="5">ROUND(E40*P40,2)</f>
        <v>0.02</v>
      </c>
      <c r="R40" s="128"/>
      <c r="S40" s="128" t="s">
        <v>132</v>
      </c>
      <c r="T40" s="128" t="s">
        <v>133</v>
      </c>
      <c r="U40" s="128">
        <v>4.2</v>
      </c>
      <c r="V40" s="128">
        <f t="shared" ref="V40:V45" si="6">ROUND(E40*U40,2)</f>
        <v>25.2</v>
      </c>
      <c r="W40" s="128"/>
      <c r="X40" s="128" t="s">
        <v>115</v>
      </c>
      <c r="Y40" s="123"/>
      <c r="Z40" s="123"/>
      <c r="AA40" s="123"/>
      <c r="AB40" s="123"/>
      <c r="AC40" s="123"/>
      <c r="AD40" s="123"/>
      <c r="AE40" s="123"/>
      <c r="AF40" s="123"/>
      <c r="AG40" s="123" t="s">
        <v>116</v>
      </c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</row>
    <row r="41" spans="1:60" outlineLevel="1" x14ac:dyDescent="0.2">
      <c r="A41" s="144">
        <v>19</v>
      </c>
      <c r="B41" s="145" t="s">
        <v>169</v>
      </c>
      <c r="C41" s="153" t="s">
        <v>170</v>
      </c>
      <c r="D41" s="146" t="s">
        <v>121</v>
      </c>
      <c r="E41" s="147">
        <v>64</v>
      </c>
      <c r="F41" s="148"/>
      <c r="G41" s="149">
        <f t="shared" si="0"/>
        <v>0</v>
      </c>
      <c r="H41" s="128">
        <v>13.06</v>
      </c>
      <c r="I41" s="128">
        <f t="shared" si="1"/>
        <v>835.84</v>
      </c>
      <c r="J41" s="128">
        <v>123.44</v>
      </c>
      <c r="K41" s="128">
        <f t="shared" si="2"/>
        <v>7900.16</v>
      </c>
      <c r="L41" s="128">
        <v>21</v>
      </c>
      <c r="M41" s="128">
        <f t="shared" si="3"/>
        <v>0</v>
      </c>
      <c r="N41" s="128">
        <v>4.8999999999999998E-4</v>
      </c>
      <c r="O41" s="128">
        <f t="shared" si="4"/>
        <v>0.03</v>
      </c>
      <c r="P41" s="128">
        <v>1.7999999999999999E-2</v>
      </c>
      <c r="Q41" s="128">
        <f t="shared" si="5"/>
        <v>1.1499999999999999</v>
      </c>
      <c r="R41" s="128"/>
      <c r="S41" s="128" t="s">
        <v>114</v>
      </c>
      <c r="T41" s="128" t="s">
        <v>114</v>
      </c>
      <c r="U41" s="128">
        <v>0.34200000000000003</v>
      </c>
      <c r="V41" s="128">
        <f t="shared" si="6"/>
        <v>21.89</v>
      </c>
      <c r="W41" s="128"/>
      <c r="X41" s="128" t="s">
        <v>115</v>
      </c>
      <c r="Y41" s="123"/>
      <c r="Z41" s="123"/>
      <c r="AA41" s="123"/>
      <c r="AB41" s="123"/>
      <c r="AC41" s="123"/>
      <c r="AD41" s="123"/>
      <c r="AE41" s="123"/>
      <c r="AF41" s="123"/>
      <c r="AG41" s="123" t="s">
        <v>171</v>
      </c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</row>
    <row r="42" spans="1:60" ht="22.5" outlineLevel="1" x14ac:dyDescent="0.2">
      <c r="A42" s="144">
        <v>20</v>
      </c>
      <c r="B42" s="145" t="s">
        <v>172</v>
      </c>
      <c r="C42" s="153" t="s">
        <v>173</v>
      </c>
      <c r="D42" s="146" t="s">
        <v>174</v>
      </c>
      <c r="E42" s="147">
        <v>9</v>
      </c>
      <c r="F42" s="148"/>
      <c r="G42" s="149">
        <f t="shared" si="0"/>
        <v>0</v>
      </c>
      <c r="H42" s="128">
        <v>4.2300000000000004</v>
      </c>
      <c r="I42" s="128">
        <f t="shared" si="1"/>
        <v>38.07</v>
      </c>
      <c r="J42" s="128">
        <v>193.77</v>
      </c>
      <c r="K42" s="128">
        <f t="shared" si="2"/>
        <v>1743.93</v>
      </c>
      <c r="L42" s="128">
        <v>21</v>
      </c>
      <c r="M42" s="128">
        <f t="shared" si="3"/>
        <v>0</v>
      </c>
      <c r="N42" s="128">
        <v>3.6700000000000001E-3</v>
      </c>
      <c r="O42" s="128">
        <f t="shared" si="4"/>
        <v>0.03</v>
      </c>
      <c r="P42" s="128">
        <v>0</v>
      </c>
      <c r="Q42" s="128">
        <f t="shared" si="5"/>
        <v>0</v>
      </c>
      <c r="R42" s="128"/>
      <c r="S42" s="128" t="s">
        <v>114</v>
      </c>
      <c r="T42" s="128" t="s">
        <v>114</v>
      </c>
      <c r="U42" s="128">
        <v>0.433</v>
      </c>
      <c r="V42" s="128">
        <f t="shared" si="6"/>
        <v>3.9</v>
      </c>
      <c r="W42" s="128"/>
      <c r="X42" s="128" t="s">
        <v>115</v>
      </c>
      <c r="Y42" s="123"/>
      <c r="Z42" s="123"/>
      <c r="AA42" s="123"/>
      <c r="AB42" s="123"/>
      <c r="AC42" s="123"/>
      <c r="AD42" s="123"/>
      <c r="AE42" s="123"/>
      <c r="AF42" s="123"/>
      <c r="AG42" s="123" t="s">
        <v>116</v>
      </c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</row>
    <row r="43" spans="1:60" ht="22.5" outlineLevel="1" x14ac:dyDescent="0.2">
      <c r="A43" s="144">
        <v>21</v>
      </c>
      <c r="B43" s="145" t="s">
        <v>175</v>
      </c>
      <c r="C43" s="153" t="s">
        <v>176</v>
      </c>
      <c r="D43" s="146" t="s">
        <v>174</v>
      </c>
      <c r="E43" s="147">
        <v>11</v>
      </c>
      <c r="F43" s="148"/>
      <c r="G43" s="149">
        <f t="shared" si="0"/>
        <v>0</v>
      </c>
      <c r="H43" s="128">
        <v>7.15</v>
      </c>
      <c r="I43" s="128">
        <f t="shared" si="1"/>
        <v>78.650000000000006</v>
      </c>
      <c r="J43" s="128">
        <v>315.35000000000002</v>
      </c>
      <c r="K43" s="128">
        <f t="shared" si="2"/>
        <v>3468.85</v>
      </c>
      <c r="L43" s="128">
        <v>21</v>
      </c>
      <c r="M43" s="128">
        <f t="shared" si="3"/>
        <v>0</v>
      </c>
      <c r="N43" s="128">
        <v>5.6499999999999996E-3</v>
      </c>
      <c r="O43" s="128">
        <f t="shared" si="4"/>
        <v>0.06</v>
      </c>
      <c r="P43" s="128">
        <v>0</v>
      </c>
      <c r="Q43" s="128">
        <f t="shared" si="5"/>
        <v>0</v>
      </c>
      <c r="R43" s="128"/>
      <c r="S43" s="128" t="s">
        <v>114</v>
      </c>
      <c r="T43" s="128" t="s">
        <v>114</v>
      </c>
      <c r="U43" s="128">
        <v>0.71599999999999997</v>
      </c>
      <c r="V43" s="128">
        <f t="shared" si="6"/>
        <v>7.88</v>
      </c>
      <c r="W43" s="128"/>
      <c r="X43" s="128" t="s">
        <v>115</v>
      </c>
      <c r="Y43" s="123"/>
      <c r="Z43" s="123"/>
      <c r="AA43" s="123"/>
      <c r="AB43" s="123"/>
      <c r="AC43" s="123"/>
      <c r="AD43" s="123"/>
      <c r="AE43" s="123"/>
      <c r="AF43" s="123"/>
      <c r="AG43" s="123" t="s">
        <v>116</v>
      </c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</row>
    <row r="44" spans="1:60" ht="22.5" outlineLevel="1" x14ac:dyDescent="0.2">
      <c r="A44" s="144">
        <v>22</v>
      </c>
      <c r="B44" s="145" t="s">
        <v>177</v>
      </c>
      <c r="C44" s="153" t="s">
        <v>178</v>
      </c>
      <c r="D44" s="146" t="s">
        <v>174</v>
      </c>
      <c r="E44" s="147">
        <v>3</v>
      </c>
      <c r="F44" s="148"/>
      <c r="G44" s="149">
        <f t="shared" si="0"/>
        <v>0</v>
      </c>
      <c r="H44" s="128">
        <v>11.18</v>
      </c>
      <c r="I44" s="128">
        <f t="shared" si="1"/>
        <v>33.54</v>
      </c>
      <c r="J44" s="128">
        <v>1093.82</v>
      </c>
      <c r="K44" s="128">
        <f t="shared" si="2"/>
        <v>3281.46</v>
      </c>
      <c r="L44" s="128">
        <v>21</v>
      </c>
      <c r="M44" s="128">
        <f t="shared" si="3"/>
        <v>0</v>
      </c>
      <c r="N44" s="128">
        <v>8.3300000000000006E-3</v>
      </c>
      <c r="O44" s="128">
        <f t="shared" si="4"/>
        <v>0.02</v>
      </c>
      <c r="P44" s="128">
        <v>0</v>
      </c>
      <c r="Q44" s="128">
        <f t="shared" si="5"/>
        <v>0</v>
      </c>
      <c r="R44" s="128"/>
      <c r="S44" s="128" t="s">
        <v>114</v>
      </c>
      <c r="T44" s="128" t="s">
        <v>114</v>
      </c>
      <c r="U44" s="128">
        <v>2.4900000000000002</v>
      </c>
      <c r="V44" s="128">
        <f t="shared" si="6"/>
        <v>7.47</v>
      </c>
      <c r="W44" s="128"/>
      <c r="X44" s="128" t="s">
        <v>115</v>
      </c>
      <c r="Y44" s="123"/>
      <c r="Z44" s="123"/>
      <c r="AA44" s="123"/>
      <c r="AB44" s="123"/>
      <c r="AC44" s="123"/>
      <c r="AD44" s="123"/>
      <c r="AE44" s="123"/>
      <c r="AF44" s="123"/>
      <c r="AG44" s="123" t="s">
        <v>116</v>
      </c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</row>
    <row r="45" spans="1:60" ht="22.5" outlineLevel="1" x14ac:dyDescent="0.2">
      <c r="A45" s="144">
        <v>23</v>
      </c>
      <c r="B45" s="145" t="s">
        <v>179</v>
      </c>
      <c r="C45" s="153" t="s">
        <v>180</v>
      </c>
      <c r="D45" s="146" t="s">
        <v>174</v>
      </c>
      <c r="E45" s="147">
        <v>3</v>
      </c>
      <c r="F45" s="148"/>
      <c r="G45" s="149">
        <f t="shared" si="0"/>
        <v>0</v>
      </c>
      <c r="H45" s="128">
        <v>11.72</v>
      </c>
      <c r="I45" s="128">
        <f t="shared" si="1"/>
        <v>35.159999999999997</v>
      </c>
      <c r="J45" s="128">
        <v>1978.28</v>
      </c>
      <c r="K45" s="128">
        <f t="shared" si="2"/>
        <v>5934.84</v>
      </c>
      <c r="L45" s="128">
        <v>21</v>
      </c>
      <c r="M45" s="128">
        <f t="shared" si="3"/>
        <v>0</v>
      </c>
      <c r="N45" s="128">
        <v>8.7100000000000007E-3</v>
      </c>
      <c r="O45" s="128">
        <f t="shared" si="4"/>
        <v>0.03</v>
      </c>
      <c r="P45" s="128">
        <v>0</v>
      </c>
      <c r="Q45" s="128">
        <f t="shared" si="5"/>
        <v>0</v>
      </c>
      <c r="R45" s="128"/>
      <c r="S45" s="128" t="s">
        <v>114</v>
      </c>
      <c r="T45" s="128" t="s">
        <v>114</v>
      </c>
      <c r="U45" s="128">
        <v>4.4749999999999996</v>
      </c>
      <c r="V45" s="128">
        <f t="shared" si="6"/>
        <v>13.43</v>
      </c>
      <c r="W45" s="128"/>
      <c r="X45" s="128" t="s">
        <v>115</v>
      </c>
      <c r="Y45" s="123"/>
      <c r="Z45" s="123"/>
      <c r="AA45" s="123"/>
      <c r="AB45" s="123"/>
      <c r="AC45" s="123"/>
      <c r="AD45" s="123"/>
      <c r="AE45" s="123"/>
      <c r="AF45" s="123"/>
      <c r="AG45" s="123" t="s">
        <v>116</v>
      </c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</row>
    <row r="46" spans="1:60" x14ac:dyDescent="0.2">
      <c r="A46" s="132" t="s">
        <v>109</v>
      </c>
      <c r="B46" s="133" t="s">
        <v>57</v>
      </c>
      <c r="C46" s="150" t="s">
        <v>58</v>
      </c>
      <c r="D46" s="134"/>
      <c r="E46" s="135"/>
      <c r="F46" s="136"/>
      <c r="G46" s="137">
        <f>SUMIF(AG47:AG47,"&lt;&gt;NOR",G47:G47)</f>
        <v>0</v>
      </c>
      <c r="H46" s="131"/>
      <c r="I46" s="131">
        <f>SUM(I47:I47)</f>
        <v>0</v>
      </c>
      <c r="J46" s="131"/>
      <c r="K46" s="131">
        <f>SUM(K47:K47)</f>
        <v>5338.44</v>
      </c>
      <c r="L46" s="131"/>
      <c r="M46" s="131">
        <f>SUM(M47:M47)</f>
        <v>0</v>
      </c>
      <c r="N46" s="131"/>
      <c r="O46" s="131">
        <f>SUM(O47:O47)</f>
        <v>0</v>
      </c>
      <c r="P46" s="131"/>
      <c r="Q46" s="131">
        <f>SUM(Q47:Q47)</f>
        <v>0</v>
      </c>
      <c r="R46" s="131"/>
      <c r="S46" s="131"/>
      <c r="T46" s="131"/>
      <c r="U46" s="131"/>
      <c r="V46" s="131">
        <f>SUM(V47:V47)</f>
        <v>12.17</v>
      </c>
      <c r="W46" s="131"/>
      <c r="X46" s="131"/>
      <c r="AG46" t="s">
        <v>110</v>
      </c>
    </row>
    <row r="47" spans="1:60" outlineLevel="1" x14ac:dyDescent="0.2">
      <c r="A47" s="144">
        <v>24</v>
      </c>
      <c r="B47" s="145" t="s">
        <v>181</v>
      </c>
      <c r="C47" s="153" t="s">
        <v>182</v>
      </c>
      <c r="D47" s="146" t="s">
        <v>183</v>
      </c>
      <c r="E47" s="147">
        <v>4.7242800000000003</v>
      </c>
      <c r="F47" s="148"/>
      <c r="G47" s="149">
        <f>ROUND(E47*F47,2)</f>
        <v>0</v>
      </c>
      <c r="H47" s="128">
        <v>0</v>
      </c>
      <c r="I47" s="128">
        <f>ROUND(E47*H47,2)</f>
        <v>0</v>
      </c>
      <c r="J47" s="128">
        <v>1130</v>
      </c>
      <c r="K47" s="128">
        <f>ROUND(E47*J47,2)</f>
        <v>5338.44</v>
      </c>
      <c r="L47" s="128">
        <v>21</v>
      </c>
      <c r="M47" s="128">
        <f>G47*(1+L47/100)</f>
        <v>0</v>
      </c>
      <c r="N47" s="128">
        <v>0</v>
      </c>
      <c r="O47" s="128">
        <f>ROUND(E47*N47,2)</f>
        <v>0</v>
      </c>
      <c r="P47" s="128">
        <v>0</v>
      </c>
      <c r="Q47" s="128">
        <f>ROUND(E47*P47,2)</f>
        <v>0</v>
      </c>
      <c r="R47" s="128"/>
      <c r="S47" s="128" t="s">
        <v>114</v>
      </c>
      <c r="T47" s="128" t="s">
        <v>153</v>
      </c>
      <c r="U47" s="128">
        <v>2.577</v>
      </c>
      <c r="V47" s="128">
        <f>ROUND(E47*U47,2)</f>
        <v>12.17</v>
      </c>
      <c r="W47" s="128"/>
      <c r="X47" s="128" t="s">
        <v>184</v>
      </c>
      <c r="Y47" s="123"/>
      <c r="Z47" s="123"/>
      <c r="AA47" s="123"/>
      <c r="AB47" s="123"/>
      <c r="AC47" s="123"/>
      <c r="AD47" s="123"/>
      <c r="AE47" s="123"/>
      <c r="AF47" s="123"/>
      <c r="AG47" s="123" t="s">
        <v>185</v>
      </c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</row>
    <row r="48" spans="1:60" x14ac:dyDescent="0.2">
      <c r="A48" s="132" t="s">
        <v>109</v>
      </c>
      <c r="B48" s="133" t="s">
        <v>59</v>
      </c>
      <c r="C48" s="150" t="s">
        <v>60</v>
      </c>
      <c r="D48" s="134"/>
      <c r="E48" s="135"/>
      <c r="F48" s="136"/>
      <c r="G48" s="137">
        <f>SUMIF(AG49:AG54,"&lt;&gt;NOR",G49:G54)</f>
        <v>0</v>
      </c>
      <c r="H48" s="131"/>
      <c r="I48" s="131">
        <f>SUM(I49:I54)</f>
        <v>8720.86</v>
      </c>
      <c r="J48" s="131"/>
      <c r="K48" s="131">
        <f>SUM(K49:K54)</f>
        <v>5513.42</v>
      </c>
      <c r="L48" s="131"/>
      <c r="M48" s="131">
        <f>SUM(M49:M54)</f>
        <v>0</v>
      </c>
      <c r="N48" s="131"/>
      <c r="O48" s="131">
        <f>SUM(O49:O54)</f>
        <v>0.08</v>
      </c>
      <c r="P48" s="131"/>
      <c r="Q48" s="131">
        <f>SUM(Q49:Q54)</f>
        <v>0</v>
      </c>
      <c r="R48" s="131"/>
      <c r="S48" s="131"/>
      <c r="T48" s="131"/>
      <c r="U48" s="131"/>
      <c r="V48" s="131">
        <f>SUM(V49:V54)</f>
        <v>9.8099999999999987</v>
      </c>
      <c r="W48" s="131"/>
      <c r="X48" s="131"/>
      <c r="AG48" t="s">
        <v>110</v>
      </c>
    </row>
    <row r="49" spans="1:60" ht="22.5" outlineLevel="1" x14ac:dyDescent="0.2">
      <c r="A49" s="138">
        <v>25</v>
      </c>
      <c r="B49" s="139" t="s">
        <v>186</v>
      </c>
      <c r="C49" s="151" t="s">
        <v>187</v>
      </c>
      <c r="D49" s="140" t="s">
        <v>113</v>
      </c>
      <c r="E49" s="141">
        <v>20.399999999999999</v>
      </c>
      <c r="F49" s="142"/>
      <c r="G49" s="143">
        <f>ROUND(E49*F49,2)</f>
        <v>0</v>
      </c>
      <c r="H49" s="128">
        <v>348.92</v>
      </c>
      <c r="I49" s="128">
        <f>ROUND(E49*H49,2)</f>
        <v>7117.97</v>
      </c>
      <c r="J49" s="128">
        <v>194.08</v>
      </c>
      <c r="K49" s="128">
        <f>ROUND(E49*J49,2)</f>
        <v>3959.23</v>
      </c>
      <c r="L49" s="128">
        <v>21</v>
      </c>
      <c r="M49" s="128">
        <f>G49*(1+L49/100)</f>
        <v>0</v>
      </c>
      <c r="N49" s="128">
        <v>3.3999999999999998E-3</v>
      </c>
      <c r="O49" s="128">
        <f>ROUND(E49*N49,2)</f>
        <v>7.0000000000000007E-2</v>
      </c>
      <c r="P49" s="128">
        <v>0</v>
      </c>
      <c r="Q49" s="128">
        <f>ROUND(E49*P49,2)</f>
        <v>0</v>
      </c>
      <c r="R49" s="128"/>
      <c r="S49" s="128" t="s">
        <v>114</v>
      </c>
      <c r="T49" s="128" t="s">
        <v>114</v>
      </c>
      <c r="U49" s="128">
        <v>0.38500000000000001</v>
      </c>
      <c r="V49" s="128">
        <f>ROUND(E49*U49,2)</f>
        <v>7.85</v>
      </c>
      <c r="W49" s="128"/>
      <c r="X49" s="128" t="s">
        <v>115</v>
      </c>
      <c r="Y49" s="123"/>
      <c r="Z49" s="123"/>
      <c r="AA49" s="123"/>
      <c r="AB49" s="123"/>
      <c r="AC49" s="123"/>
      <c r="AD49" s="123"/>
      <c r="AE49" s="123"/>
      <c r="AF49" s="123"/>
      <c r="AG49" s="123" t="s">
        <v>116</v>
      </c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</row>
    <row r="50" spans="1:60" outlineLevel="1" x14ac:dyDescent="0.2">
      <c r="A50" s="126"/>
      <c r="B50" s="127"/>
      <c r="C50" s="152" t="s">
        <v>188</v>
      </c>
      <c r="D50" s="129"/>
      <c r="E50" s="130">
        <v>7.2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3"/>
      <c r="Z50" s="123"/>
      <c r="AA50" s="123"/>
      <c r="AB50" s="123"/>
      <c r="AC50" s="123"/>
      <c r="AD50" s="123"/>
      <c r="AE50" s="123"/>
      <c r="AF50" s="123"/>
      <c r="AG50" s="123" t="s">
        <v>118</v>
      </c>
      <c r="AH50" s="123">
        <v>0</v>
      </c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</row>
    <row r="51" spans="1:60" outlineLevel="1" x14ac:dyDescent="0.2">
      <c r="A51" s="126"/>
      <c r="B51" s="127"/>
      <c r="C51" s="152" t="s">
        <v>189</v>
      </c>
      <c r="D51" s="129"/>
      <c r="E51" s="130">
        <v>12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3"/>
      <c r="Z51" s="123"/>
      <c r="AA51" s="123"/>
      <c r="AB51" s="123"/>
      <c r="AC51" s="123"/>
      <c r="AD51" s="123"/>
      <c r="AE51" s="123"/>
      <c r="AF51" s="123"/>
      <c r="AG51" s="123" t="s">
        <v>118</v>
      </c>
      <c r="AH51" s="123">
        <v>0</v>
      </c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</row>
    <row r="52" spans="1:60" outlineLevel="1" x14ac:dyDescent="0.2">
      <c r="A52" s="126"/>
      <c r="B52" s="127"/>
      <c r="C52" s="152" t="s">
        <v>190</v>
      </c>
      <c r="D52" s="129"/>
      <c r="E52" s="130">
        <v>1.2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3"/>
      <c r="Z52" s="123"/>
      <c r="AA52" s="123"/>
      <c r="AB52" s="123"/>
      <c r="AC52" s="123"/>
      <c r="AD52" s="123"/>
      <c r="AE52" s="123"/>
      <c r="AF52" s="123"/>
      <c r="AG52" s="123" t="s">
        <v>118</v>
      </c>
      <c r="AH52" s="123">
        <v>0</v>
      </c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</row>
    <row r="53" spans="1:60" outlineLevel="1" x14ac:dyDescent="0.2">
      <c r="A53" s="144">
        <v>26</v>
      </c>
      <c r="B53" s="145" t="s">
        <v>191</v>
      </c>
      <c r="C53" s="153" t="s">
        <v>192</v>
      </c>
      <c r="D53" s="146" t="s">
        <v>121</v>
      </c>
      <c r="E53" s="147">
        <v>17.8</v>
      </c>
      <c r="F53" s="148"/>
      <c r="G53" s="149">
        <f>ROUND(E53*F53,2)</f>
        <v>0</v>
      </c>
      <c r="H53" s="128">
        <v>90.05</v>
      </c>
      <c r="I53" s="128">
        <f>ROUND(E53*H53,2)</f>
        <v>1602.89</v>
      </c>
      <c r="J53" s="128">
        <v>55.45</v>
      </c>
      <c r="K53" s="128">
        <f>ROUND(E53*J53,2)</f>
        <v>987.01</v>
      </c>
      <c r="L53" s="128">
        <v>21</v>
      </c>
      <c r="M53" s="128">
        <f>G53*(1+L53/100)</f>
        <v>0</v>
      </c>
      <c r="N53" s="128">
        <v>3.2000000000000003E-4</v>
      </c>
      <c r="O53" s="128">
        <f>ROUND(E53*N53,2)</f>
        <v>0.01</v>
      </c>
      <c r="P53" s="128">
        <v>0</v>
      </c>
      <c r="Q53" s="128">
        <f>ROUND(E53*P53,2)</f>
        <v>0</v>
      </c>
      <c r="R53" s="128"/>
      <c r="S53" s="128" t="s">
        <v>114</v>
      </c>
      <c r="T53" s="128" t="s">
        <v>114</v>
      </c>
      <c r="U53" s="128">
        <v>0.11</v>
      </c>
      <c r="V53" s="128">
        <f>ROUND(E53*U53,2)</f>
        <v>1.96</v>
      </c>
      <c r="W53" s="128"/>
      <c r="X53" s="128" t="s">
        <v>115</v>
      </c>
      <c r="Y53" s="123"/>
      <c r="Z53" s="123"/>
      <c r="AA53" s="123"/>
      <c r="AB53" s="123"/>
      <c r="AC53" s="123"/>
      <c r="AD53" s="123"/>
      <c r="AE53" s="123"/>
      <c r="AF53" s="123"/>
      <c r="AG53" s="123" t="s">
        <v>116</v>
      </c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</row>
    <row r="54" spans="1:60" outlineLevel="1" x14ac:dyDescent="0.2">
      <c r="A54" s="144">
        <v>27</v>
      </c>
      <c r="B54" s="145" t="s">
        <v>193</v>
      </c>
      <c r="C54" s="153" t="s">
        <v>194</v>
      </c>
      <c r="D54" s="146" t="s">
        <v>0</v>
      </c>
      <c r="E54" s="147">
        <v>136.67099999999999</v>
      </c>
      <c r="F54" s="148"/>
      <c r="G54" s="149">
        <f>ROUND(E54*F54,2)</f>
        <v>0</v>
      </c>
      <c r="H54" s="128">
        <v>0</v>
      </c>
      <c r="I54" s="128">
        <f>ROUND(E54*H54,2)</f>
        <v>0</v>
      </c>
      <c r="J54" s="128">
        <v>4.1500000000000004</v>
      </c>
      <c r="K54" s="128">
        <f>ROUND(E54*J54,2)</f>
        <v>567.17999999999995</v>
      </c>
      <c r="L54" s="128">
        <v>21</v>
      </c>
      <c r="M54" s="128">
        <f>G54*(1+L54/100)</f>
        <v>0</v>
      </c>
      <c r="N54" s="128">
        <v>0</v>
      </c>
      <c r="O54" s="128">
        <f>ROUND(E54*N54,2)</f>
        <v>0</v>
      </c>
      <c r="P54" s="128">
        <v>0</v>
      </c>
      <c r="Q54" s="128">
        <f>ROUND(E54*P54,2)</f>
        <v>0</v>
      </c>
      <c r="R54" s="128"/>
      <c r="S54" s="128" t="s">
        <v>114</v>
      </c>
      <c r="T54" s="128" t="s">
        <v>114</v>
      </c>
      <c r="U54" s="128">
        <v>0</v>
      </c>
      <c r="V54" s="128">
        <f>ROUND(E54*U54,2)</f>
        <v>0</v>
      </c>
      <c r="W54" s="128"/>
      <c r="X54" s="128" t="s">
        <v>184</v>
      </c>
      <c r="Y54" s="123"/>
      <c r="Z54" s="123"/>
      <c r="AA54" s="123"/>
      <c r="AB54" s="123"/>
      <c r="AC54" s="123"/>
      <c r="AD54" s="123"/>
      <c r="AE54" s="123"/>
      <c r="AF54" s="123"/>
      <c r="AG54" s="123" t="s">
        <v>185</v>
      </c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</row>
    <row r="55" spans="1:60" x14ac:dyDescent="0.2">
      <c r="A55" s="132" t="s">
        <v>109</v>
      </c>
      <c r="B55" s="133" t="s">
        <v>61</v>
      </c>
      <c r="C55" s="150" t="s">
        <v>62</v>
      </c>
      <c r="D55" s="134"/>
      <c r="E55" s="135"/>
      <c r="F55" s="136"/>
      <c r="G55" s="137">
        <f>SUMIF(AG56:AG61,"&lt;&gt;NOR",G56:G61)</f>
        <v>0</v>
      </c>
      <c r="H55" s="131"/>
      <c r="I55" s="131">
        <f>SUM(I56:I61)</f>
        <v>7930.84</v>
      </c>
      <c r="J55" s="131"/>
      <c r="K55" s="131">
        <f>SUM(K56:K61)</f>
        <v>4028.26</v>
      </c>
      <c r="L55" s="131"/>
      <c r="M55" s="131">
        <f>SUM(M56:M61)</f>
        <v>0</v>
      </c>
      <c r="N55" s="131"/>
      <c r="O55" s="131">
        <f>SUM(O56:O61)</f>
        <v>0.08</v>
      </c>
      <c r="P55" s="131"/>
      <c r="Q55" s="131">
        <f>SUM(Q56:Q61)</f>
        <v>0</v>
      </c>
      <c r="R55" s="131"/>
      <c r="S55" s="131"/>
      <c r="T55" s="131"/>
      <c r="U55" s="131"/>
      <c r="V55" s="131">
        <f>SUM(V56:V61)</f>
        <v>7.26</v>
      </c>
      <c r="W55" s="131"/>
      <c r="X55" s="131"/>
      <c r="AG55" t="s">
        <v>110</v>
      </c>
    </row>
    <row r="56" spans="1:60" outlineLevel="1" x14ac:dyDescent="0.2">
      <c r="A56" s="144">
        <v>28</v>
      </c>
      <c r="B56" s="145" t="s">
        <v>195</v>
      </c>
      <c r="C56" s="153" t="s">
        <v>196</v>
      </c>
      <c r="D56" s="146" t="s">
        <v>174</v>
      </c>
      <c r="E56" s="147">
        <v>3</v>
      </c>
      <c r="F56" s="148"/>
      <c r="G56" s="149">
        <f t="shared" ref="G56:G61" si="7">ROUND(E56*F56,2)</f>
        <v>0</v>
      </c>
      <c r="H56" s="128">
        <v>51.62</v>
      </c>
      <c r="I56" s="128">
        <f t="shared" ref="I56:I61" si="8">ROUND(E56*H56,2)</f>
        <v>154.86000000000001</v>
      </c>
      <c r="J56" s="128">
        <v>764.58</v>
      </c>
      <c r="K56" s="128">
        <f t="shared" ref="K56:K61" si="9">ROUND(E56*J56,2)</f>
        <v>2293.7399999999998</v>
      </c>
      <c r="L56" s="128">
        <v>21</v>
      </c>
      <c r="M56" s="128">
        <f t="shared" ref="M56:M61" si="10">G56*(1+L56/100)</f>
        <v>0</v>
      </c>
      <c r="N56" s="128">
        <v>1.3600000000000001E-3</v>
      </c>
      <c r="O56" s="128">
        <f t="shared" ref="O56:O61" si="11">ROUND(E56*N56,2)</f>
        <v>0</v>
      </c>
      <c r="P56" s="128">
        <v>0</v>
      </c>
      <c r="Q56" s="128">
        <f t="shared" ref="Q56:Q61" si="12">ROUND(E56*P56,2)</f>
        <v>0</v>
      </c>
      <c r="R56" s="128"/>
      <c r="S56" s="128" t="s">
        <v>132</v>
      </c>
      <c r="T56" s="128" t="s">
        <v>133</v>
      </c>
      <c r="U56" s="128">
        <v>1.33</v>
      </c>
      <c r="V56" s="128">
        <f t="shared" ref="V56:V61" si="13">ROUND(E56*U56,2)</f>
        <v>3.99</v>
      </c>
      <c r="W56" s="128"/>
      <c r="X56" s="128" t="s">
        <v>115</v>
      </c>
      <c r="Y56" s="123"/>
      <c r="Z56" s="123"/>
      <c r="AA56" s="123"/>
      <c r="AB56" s="123"/>
      <c r="AC56" s="123"/>
      <c r="AD56" s="123"/>
      <c r="AE56" s="123"/>
      <c r="AF56" s="123"/>
      <c r="AG56" s="123" t="s">
        <v>116</v>
      </c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</row>
    <row r="57" spans="1:60" outlineLevel="1" x14ac:dyDescent="0.2">
      <c r="A57" s="144">
        <v>29</v>
      </c>
      <c r="B57" s="145" t="s">
        <v>197</v>
      </c>
      <c r="C57" s="153" t="s">
        <v>198</v>
      </c>
      <c r="D57" s="146" t="s">
        <v>121</v>
      </c>
      <c r="E57" s="147">
        <v>1</v>
      </c>
      <c r="F57" s="148"/>
      <c r="G57" s="149">
        <f t="shared" si="7"/>
        <v>0</v>
      </c>
      <c r="H57" s="128">
        <v>99.24</v>
      </c>
      <c r="I57" s="128">
        <f t="shared" si="8"/>
        <v>99.24</v>
      </c>
      <c r="J57" s="128">
        <v>206.26</v>
      </c>
      <c r="K57" s="128">
        <f t="shared" si="9"/>
        <v>206.26</v>
      </c>
      <c r="L57" s="128">
        <v>21</v>
      </c>
      <c r="M57" s="128">
        <f t="shared" si="10"/>
        <v>0</v>
      </c>
      <c r="N57" s="128">
        <v>4.6999999999999999E-4</v>
      </c>
      <c r="O57" s="128">
        <f t="shared" si="11"/>
        <v>0</v>
      </c>
      <c r="P57" s="128">
        <v>0</v>
      </c>
      <c r="Q57" s="128">
        <f t="shared" si="12"/>
        <v>0</v>
      </c>
      <c r="R57" s="128"/>
      <c r="S57" s="128" t="s">
        <v>132</v>
      </c>
      <c r="T57" s="128" t="s">
        <v>133</v>
      </c>
      <c r="U57" s="128">
        <v>0.36</v>
      </c>
      <c r="V57" s="128">
        <f t="shared" si="13"/>
        <v>0.36</v>
      </c>
      <c r="W57" s="128"/>
      <c r="X57" s="128" t="s">
        <v>115</v>
      </c>
      <c r="Y57" s="123"/>
      <c r="Z57" s="123"/>
      <c r="AA57" s="123"/>
      <c r="AB57" s="123"/>
      <c r="AC57" s="123"/>
      <c r="AD57" s="123"/>
      <c r="AE57" s="123"/>
      <c r="AF57" s="123"/>
      <c r="AG57" s="123" t="s">
        <v>116</v>
      </c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</row>
    <row r="58" spans="1:60" outlineLevel="1" x14ac:dyDescent="0.2">
      <c r="A58" s="144">
        <v>30</v>
      </c>
      <c r="B58" s="145" t="s">
        <v>199</v>
      </c>
      <c r="C58" s="153" t="s">
        <v>200</v>
      </c>
      <c r="D58" s="146" t="s">
        <v>121</v>
      </c>
      <c r="E58" s="147">
        <v>1</v>
      </c>
      <c r="F58" s="148"/>
      <c r="G58" s="149">
        <f t="shared" si="7"/>
        <v>0</v>
      </c>
      <c r="H58" s="128">
        <v>329.02</v>
      </c>
      <c r="I58" s="128">
        <f t="shared" si="8"/>
        <v>329.02</v>
      </c>
      <c r="J58" s="128">
        <v>457.18</v>
      </c>
      <c r="K58" s="128">
        <f t="shared" si="9"/>
        <v>457.18</v>
      </c>
      <c r="L58" s="128">
        <v>21</v>
      </c>
      <c r="M58" s="128">
        <f t="shared" si="10"/>
        <v>0</v>
      </c>
      <c r="N58" s="128">
        <v>1.31E-3</v>
      </c>
      <c r="O58" s="128">
        <f t="shared" si="11"/>
        <v>0</v>
      </c>
      <c r="P58" s="128">
        <v>0</v>
      </c>
      <c r="Q58" s="128">
        <f t="shared" si="12"/>
        <v>0</v>
      </c>
      <c r="R58" s="128"/>
      <c r="S58" s="128" t="s">
        <v>132</v>
      </c>
      <c r="T58" s="128" t="s">
        <v>133</v>
      </c>
      <c r="U58" s="128">
        <v>0.8</v>
      </c>
      <c r="V58" s="128">
        <f t="shared" si="13"/>
        <v>0.8</v>
      </c>
      <c r="W58" s="128"/>
      <c r="X58" s="128" t="s">
        <v>115</v>
      </c>
      <c r="Y58" s="123"/>
      <c r="Z58" s="123"/>
      <c r="AA58" s="123"/>
      <c r="AB58" s="123"/>
      <c r="AC58" s="123"/>
      <c r="AD58" s="123"/>
      <c r="AE58" s="123"/>
      <c r="AF58" s="123"/>
      <c r="AG58" s="123" t="s">
        <v>116</v>
      </c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</row>
    <row r="59" spans="1:60" outlineLevel="1" x14ac:dyDescent="0.2">
      <c r="A59" s="144">
        <v>31</v>
      </c>
      <c r="B59" s="145" t="s">
        <v>201</v>
      </c>
      <c r="C59" s="153" t="s">
        <v>202</v>
      </c>
      <c r="D59" s="146" t="s">
        <v>174</v>
      </c>
      <c r="E59" s="147">
        <v>2</v>
      </c>
      <c r="F59" s="148"/>
      <c r="G59" s="149">
        <f t="shared" si="7"/>
        <v>0</v>
      </c>
      <c r="H59" s="128">
        <v>0</v>
      </c>
      <c r="I59" s="128">
        <f t="shared" si="8"/>
        <v>0</v>
      </c>
      <c r="J59" s="128">
        <v>100</v>
      </c>
      <c r="K59" s="128">
        <f t="shared" si="9"/>
        <v>200</v>
      </c>
      <c r="L59" s="128">
        <v>21</v>
      </c>
      <c r="M59" s="128">
        <f t="shared" si="10"/>
        <v>0</v>
      </c>
      <c r="N59" s="128">
        <v>0</v>
      </c>
      <c r="O59" s="128">
        <f t="shared" si="11"/>
        <v>0</v>
      </c>
      <c r="P59" s="128">
        <v>0</v>
      </c>
      <c r="Q59" s="128">
        <f t="shared" si="12"/>
        <v>0</v>
      </c>
      <c r="R59" s="128"/>
      <c r="S59" s="128" t="s">
        <v>132</v>
      </c>
      <c r="T59" s="128" t="s">
        <v>133</v>
      </c>
      <c r="U59" s="128">
        <v>0.17</v>
      </c>
      <c r="V59" s="128">
        <f t="shared" si="13"/>
        <v>0.34</v>
      </c>
      <c r="W59" s="128"/>
      <c r="X59" s="128" t="s">
        <v>115</v>
      </c>
      <c r="Y59" s="123"/>
      <c r="Z59" s="123"/>
      <c r="AA59" s="123"/>
      <c r="AB59" s="123"/>
      <c r="AC59" s="123"/>
      <c r="AD59" s="123"/>
      <c r="AE59" s="123"/>
      <c r="AF59" s="123"/>
      <c r="AG59" s="123" t="s">
        <v>116</v>
      </c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</row>
    <row r="60" spans="1:60" outlineLevel="1" x14ac:dyDescent="0.2">
      <c r="A60" s="144">
        <v>32</v>
      </c>
      <c r="B60" s="145" t="s">
        <v>203</v>
      </c>
      <c r="C60" s="153" t="s">
        <v>204</v>
      </c>
      <c r="D60" s="146" t="s">
        <v>174</v>
      </c>
      <c r="E60" s="147">
        <v>1</v>
      </c>
      <c r="F60" s="148"/>
      <c r="G60" s="149">
        <f t="shared" si="7"/>
        <v>0</v>
      </c>
      <c r="H60" s="128">
        <v>0</v>
      </c>
      <c r="I60" s="128">
        <f t="shared" si="8"/>
        <v>0</v>
      </c>
      <c r="J60" s="128">
        <v>148.80000000000001</v>
      </c>
      <c r="K60" s="128">
        <f t="shared" si="9"/>
        <v>148.80000000000001</v>
      </c>
      <c r="L60" s="128">
        <v>21</v>
      </c>
      <c r="M60" s="128">
        <f t="shared" si="10"/>
        <v>0</v>
      </c>
      <c r="N60" s="128">
        <v>0</v>
      </c>
      <c r="O60" s="128">
        <f t="shared" si="11"/>
        <v>0</v>
      </c>
      <c r="P60" s="128">
        <v>0</v>
      </c>
      <c r="Q60" s="128">
        <f t="shared" si="12"/>
        <v>0</v>
      </c>
      <c r="R60" s="128"/>
      <c r="S60" s="128" t="s">
        <v>132</v>
      </c>
      <c r="T60" s="128" t="s">
        <v>133</v>
      </c>
      <c r="U60" s="128">
        <v>0.26</v>
      </c>
      <c r="V60" s="128">
        <f t="shared" si="13"/>
        <v>0.26</v>
      </c>
      <c r="W60" s="128"/>
      <c r="X60" s="128" t="s">
        <v>115</v>
      </c>
      <c r="Y60" s="123"/>
      <c r="Z60" s="123"/>
      <c r="AA60" s="123"/>
      <c r="AB60" s="123"/>
      <c r="AC60" s="123"/>
      <c r="AD60" s="123"/>
      <c r="AE60" s="123"/>
      <c r="AF60" s="123"/>
      <c r="AG60" s="123" t="s">
        <v>116</v>
      </c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</row>
    <row r="61" spans="1:60" outlineLevel="1" x14ac:dyDescent="0.2">
      <c r="A61" s="144">
        <v>33</v>
      </c>
      <c r="B61" s="145" t="s">
        <v>205</v>
      </c>
      <c r="C61" s="153" t="s">
        <v>206</v>
      </c>
      <c r="D61" s="146" t="s">
        <v>174</v>
      </c>
      <c r="E61" s="147">
        <v>1</v>
      </c>
      <c r="F61" s="148"/>
      <c r="G61" s="149">
        <f t="shared" si="7"/>
        <v>0</v>
      </c>
      <c r="H61" s="128">
        <v>7347.72</v>
      </c>
      <c r="I61" s="128">
        <f t="shared" si="8"/>
        <v>7347.72</v>
      </c>
      <c r="J61" s="128">
        <v>722.28</v>
      </c>
      <c r="K61" s="128">
        <f t="shared" si="9"/>
        <v>722.28</v>
      </c>
      <c r="L61" s="128">
        <v>21</v>
      </c>
      <c r="M61" s="128">
        <f t="shared" si="10"/>
        <v>0</v>
      </c>
      <c r="N61" s="128">
        <v>7.9659999999999995E-2</v>
      </c>
      <c r="O61" s="128">
        <f t="shared" si="11"/>
        <v>0.08</v>
      </c>
      <c r="P61" s="128">
        <v>0</v>
      </c>
      <c r="Q61" s="128">
        <f t="shared" si="12"/>
        <v>0</v>
      </c>
      <c r="R61" s="128"/>
      <c r="S61" s="128" t="s">
        <v>132</v>
      </c>
      <c r="T61" s="128" t="s">
        <v>133</v>
      </c>
      <c r="U61" s="128">
        <v>1.508</v>
      </c>
      <c r="V61" s="128">
        <f t="shared" si="13"/>
        <v>1.51</v>
      </c>
      <c r="W61" s="128"/>
      <c r="X61" s="128" t="s">
        <v>115</v>
      </c>
      <c r="Y61" s="123"/>
      <c r="Z61" s="123"/>
      <c r="AA61" s="123"/>
      <c r="AB61" s="123"/>
      <c r="AC61" s="123"/>
      <c r="AD61" s="123"/>
      <c r="AE61" s="123"/>
      <c r="AF61" s="123"/>
      <c r="AG61" s="123" t="s">
        <v>116</v>
      </c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</row>
    <row r="62" spans="1:60" x14ac:dyDescent="0.2">
      <c r="A62" s="132" t="s">
        <v>109</v>
      </c>
      <c r="B62" s="133" t="s">
        <v>63</v>
      </c>
      <c r="C62" s="150" t="s">
        <v>64</v>
      </c>
      <c r="D62" s="134"/>
      <c r="E62" s="135"/>
      <c r="F62" s="136"/>
      <c r="G62" s="137">
        <f>SUMIF(AG63:AG94,"&lt;&gt;NOR",G63:G94)</f>
        <v>0</v>
      </c>
      <c r="H62" s="131"/>
      <c r="I62" s="131">
        <f>SUM(I63:I94)</f>
        <v>98298.37</v>
      </c>
      <c r="J62" s="131"/>
      <c r="K62" s="131">
        <f>SUM(K63:K94)</f>
        <v>116395.02000000002</v>
      </c>
      <c r="L62" s="131"/>
      <c r="M62" s="131">
        <f>SUM(M63:M94)</f>
        <v>0</v>
      </c>
      <c r="N62" s="131"/>
      <c r="O62" s="131">
        <f>SUM(O63:O94)</f>
        <v>1.54</v>
      </c>
      <c r="P62" s="131"/>
      <c r="Q62" s="131">
        <f>SUM(Q63:Q94)</f>
        <v>1.44</v>
      </c>
      <c r="R62" s="131"/>
      <c r="S62" s="131"/>
      <c r="T62" s="131"/>
      <c r="U62" s="131"/>
      <c r="V62" s="131">
        <f>SUM(V63:V94)</f>
        <v>257.06</v>
      </c>
      <c r="W62" s="131"/>
      <c r="X62" s="131"/>
      <c r="AG62" t="s">
        <v>110</v>
      </c>
    </row>
    <row r="63" spans="1:60" ht="33.75" outlineLevel="1" x14ac:dyDescent="0.2">
      <c r="A63" s="144">
        <v>34</v>
      </c>
      <c r="B63" s="145" t="s">
        <v>207</v>
      </c>
      <c r="C63" s="153" t="s">
        <v>208</v>
      </c>
      <c r="D63" s="146" t="s">
        <v>121</v>
      </c>
      <c r="E63" s="147">
        <v>150</v>
      </c>
      <c r="F63" s="148"/>
      <c r="G63" s="149">
        <f t="shared" ref="G63:G94" si="14">ROUND(E63*F63,2)</f>
        <v>0</v>
      </c>
      <c r="H63" s="128">
        <v>0</v>
      </c>
      <c r="I63" s="128">
        <f t="shared" ref="I63:I94" si="15">ROUND(E63*H63,2)</f>
        <v>0</v>
      </c>
      <c r="J63" s="128">
        <v>95.8</v>
      </c>
      <c r="K63" s="128">
        <f t="shared" ref="K63:K94" si="16">ROUND(E63*J63,2)</f>
        <v>14370</v>
      </c>
      <c r="L63" s="128">
        <v>21</v>
      </c>
      <c r="M63" s="128">
        <f t="shared" ref="M63:M94" si="17">G63*(1+L63/100)</f>
        <v>0</v>
      </c>
      <c r="N63" s="128">
        <v>0</v>
      </c>
      <c r="O63" s="128">
        <f t="shared" ref="O63:O94" si="18">ROUND(E63*N63,2)</f>
        <v>0</v>
      </c>
      <c r="P63" s="128">
        <v>9.5899999999999996E-3</v>
      </c>
      <c r="Q63" s="128">
        <f t="shared" ref="Q63:Q94" si="19">ROUND(E63*P63,2)</f>
        <v>1.44</v>
      </c>
      <c r="R63" s="128"/>
      <c r="S63" s="128" t="s">
        <v>132</v>
      </c>
      <c r="T63" s="128" t="s">
        <v>133</v>
      </c>
      <c r="U63" s="128">
        <v>0.26</v>
      </c>
      <c r="V63" s="128">
        <f t="shared" ref="V63:V94" si="20">ROUND(E63*U63,2)</f>
        <v>39</v>
      </c>
      <c r="W63" s="128"/>
      <c r="X63" s="128" t="s">
        <v>115</v>
      </c>
      <c r="Y63" s="123"/>
      <c r="Z63" s="123"/>
      <c r="AA63" s="123"/>
      <c r="AB63" s="123"/>
      <c r="AC63" s="123"/>
      <c r="AD63" s="123"/>
      <c r="AE63" s="123"/>
      <c r="AF63" s="123"/>
      <c r="AG63" s="123" t="s">
        <v>116</v>
      </c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</row>
    <row r="64" spans="1:60" outlineLevel="1" x14ac:dyDescent="0.2">
      <c r="A64" s="144">
        <v>35</v>
      </c>
      <c r="B64" s="145" t="s">
        <v>209</v>
      </c>
      <c r="C64" s="153" t="s">
        <v>210</v>
      </c>
      <c r="D64" s="146" t="s">
        <v>121</v>
      </c>
      <c r="E64" s="147">
        <v>14</v>
      </c>
      <c r="F64" s="148"/>
      <c r="G64" s="149">
        <f t="shared" si="14"/>
        <v>0</v>
      </c>
      <c r="H64" s="128">
        <v>67.14</v>
      </c>
      <c r="I64" s="128">
        <f t="shared" si="15"/>
        <v>939.96</v>
      </c>
      <c r="J64" s="128">
        <v>219.86</v>
      </c>
      <c r="K64" s="128">
        <f t="shared" si="16"/>
        <v>3078.04</v>
      </c>
      <c r="L64" s="128">
        <v>21</v>
      </c>
      <c r="M64" s="128">
        <f t="shared" si="17"/>
        <v>0</v>
      </c>
      <c r="N64" s="128">
        <v>4.0099999999999997E-3</v>
      </c>
      <c r="O64" s="128">
        <f t="shared" si="18"/>
        <v>0.06</v>
      </c>
      <c r="P64" s="128">
        <v>0</v>
      </c>
      <c r="Q64" s="128">
        <f t="shared" si="19"/>
        <v>0</v>
      </c>
      <c r="R64" s="128"/>
      <c r="S64" s="128" t="s">
        <v>132</v>
      </c>
      <c r="T64" s="128" t="s">
        <v>133</v>
      </c>
      <c r="U64" s="128">
        <v>0.54290000000000005</v>
      </c>
      <c r="V64" s="128">
        <f t="shared" si="20"/>
        <v>7.6</v>
      </c>
      <c r="W64" s="128"/>
      <c r="X64" s="128" t="s">
        <v>115</v>
      </c>
      <c r="Y64" s="123"/>
      <c r="Z64" s="123"/>
      <c r="AA64" s="123"/>
      <c r="AB64" s="123"/>
      <c r="AC64" s="123"/>
      <c r="AD64" s="123"/>
      <c r="AE64" s="123"/>
      <c r="AF64" s="123"/>
      <c r="AG64" s="123" t="s">
        <v>171</v>
      </c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</row>
    <row r="65" spans="1:60" outlineLevel="1" x14ac:dyDescent="0.2">
      <c r="A65" s="144">
        <v>36</v>
      </c>
      <c r="B65" s="145" t="s">
        <v>211</v>
      </c>
      <c r="C65" s="153" t="s">
        <v>212</v>
      </c>
      <c r="D65" s="146" t="s">
        <v>121</v>
      </c>
      <c r="E65" s="147">
        <v>107</v>
      </c>
      <c r="F65" s="148"/>
      <c r="G65" s="149">
        <f t="shared" si="14"/>
        <v>0</v>
      </c>
      <c r="H65" s="128">
        <v>91.28</v>
      </c>
      <c r="I65" s="128">
        <f t="shared" si="15"/>
        <v>9766.9599999999991</v>
      </c>
      <c r="J65" s="128">
        <v>257.42</v>
      </c>
      <c r="K65" s="128">
        <f t="shared" si="16"/>
        <v>27543.94</v>
      </c>
      <c r="L65" s="128">
        <v>21</v>
      </c>
      <c r="M65" s="128">
        <f t="shared" si="17"/>
        <v>0</v>
      </c>
      <c r="N65" s="128">
        <v>5.2199999999999998E-3</v>
      </c>
      <c r="O65" s="128">
        <f t="shared" si="18"/>
        <v>0.56000000000000005</v>
      </c>
      <c r="P65" s="128">
        <v>0</v>
      </c>
      <c r="Q65" s="128">
        <f t="shared" si="19"/>
        <v>0</v>
      </c>
      <c r="R65" s="128"/>
      <c r="S65" s="128" t="s">
        <v>132</v>
      </c>
      <c r="T65" s="128" t="s">
        <v>133</v>
      </c>
      <c r="U65" s="128">
        <v>0.63429999999999997</v>
      </c>
      <c r="V65" s="128">
        <f t="shared" si="20"/>
        <v>67.87</v>
      </c>
      <c r="W65" s="128"/>
      <c r="X65" s="128" t="s">
        <v>115</v>
      </c>
      <c r="Y65" s="123"/>
      <c r="Z65" s="123"/>
      <c r="AA65" s="123"/>
      <c r="AB65" s="123"/>
      <c r="AC65" s="123"/>
      <c r="AD65" s="123"/>
      <c r="AE65" s="123"/>
      <c r="AF65" s="123"/>
      <c r="AG65" s="123" t="s">
        <v>171</v>
      </c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</row>
    <row r="66" spans="1:60" outlineLevel="1" x14ac:dyDescent="0.2">
      <c r="A66" s="144">
        <v>37</v>
      </c>
      <c r="B66" s="145" t="s">
        <v>213</v>
      </c>
      <c r="C66" s="153" t="s">
        <v>214</v>
      </c>
      <c r="D66" s="146" t="s">
        <v>121</v>
      </c>
      <c r="E66" s="147">
        <v>33</v>
      </c>
      <c r="F66" s="148"/>
      <c r="G66" s="149">
        <f t="shared" si="14"/>
        <v>0</v>
      </c>
      <c r="H66" s="128">
        <v>144.47</v>
      </c>
      <c r="I66" s="128">
        <f t="shared" si="15"/>
        <v>4767.51</v>
      </c>
      <c r="J66" s="128">
        <v>278.93</v>
      </c>
      <c r="K66" s="128">
        <f t="shared" si="16"/>
        <v>9204.69</v>
      </c>
      <c r="L66" s="128">
        <v>21</v>
      </c>
      <c r="M66" s="128">
        <f t="shared" si="17"/>
        <v>0</v>
      </c>
      <c r="N66" s="128">
        <v>5.4099999999999999E-3</v>
      </c>
      <c r="O66" s="128">
        <f t="shared" si="18"/>
        <v>0.18</v>
      </c>
      <c r="P66" s="128">
        <v>0</v>
      </c>
      <c r="Q66" s="128">
        <f t="shared" si="19"/>
        <v>0</v>
      </c>
      <c r="R66" s="128"/>
      <c r="S66" s="128" t="s">
        <v>132</v>
      </c>
      <c r="T66" s="128" t="s">
        <v>133</v>
      </c>
      <c r="U66" s="128">
        <v>0.68279999999999996</v>
      </c>
      <c r="V66" s="128">
        <f t="shared" si="20"/>
        <v>22.53</v>
      </c>
      <c r="W66" s="128"/>
      <c r="X66" s="128" t="s">
        <v>115</v>
      </c>
      <c r="Y66" s="123"/>
      <c r="Z66" s="123"/>
      <c r="AA66" s="123"/>
      <c r="AB66" s="123"/>
      <c r="AC66" s="123"/>
      <c r="AD66" s="123"/>
      <c r="AE66" s="123"/>
      <c r="AF66" s="123"/>
      <c r="AG66" s="123" t="s">
        <v>171</v>
      </c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</row>
    <row r="67" spans="1:60" ht="22.5" outlineLevel="1" x14ac:dyDescent="0.2">
      <c r="A67" s="144">
        <v>38</v>
      </c>
      <c r="B67" s="145" t="s">
        <v>215</v>
      </c>
      <c r="C67" s="153" t="s">
        <v>216</v>
      </c>
      <c r="D67" s="146" t="s">
        <v>121</v>
      </c>
      <c r="E67" s="147">
        <v>7</v>
      </c>
      <c r="F67" s="148"/>
      <c r="G67" s="149">
        <f t="shared" si="14"/>
        <v>0</v>
      </c>
      <c r="H67" s="128">
        <v>24.74</v>
      </c>
      <c r="I67" s="128">
        <f t="shared" si="15"/>
        <v>173.18</v>
      </c>
      <c r="J67" s="128">
        <v>50.46</v>
      </c>
      <c r="K67" s="128">
        <f t="shared" si="16"/>
        <v>353.22</v>
      </c>
      <c r="L67" s="128">
        <v>21</v>
      </c>
      <c r="M67" s="128">
        <f t="shared" si="17"/>
        <v>0</v>
      </c>
      <c r="N67" s="128">
        <v>4.0000000000000003E-5</v>
      </c>
      <c r="O67" s="128">
        <f t="shared" si="18"/>
        <v>0</v>
      </c>
      <c r="P67" s="128">
        <v>0</v>
      </c>
      <c r="Q67" s="128">
        <f t="shared" si="19"/>
        <v>0</v>
      </c>
      <c r="R67" s="128"/>
      <c r="S67" s="128" t="s">
        <v>132</v>
      </c>
      <c r="T67" s="128" t="s">
        <v>133</v>
      </c>
      <c r="U67" s="128">
        <v>0.13</v>
      </c>
      <c r="V67" s="128">
        <f t="shared" si="20"/>
        <v>0.91</v>
      </c>
      <c r="W67" s="128"/>
      <c r="X67" s="128" t="s">
        <v>115</v>
      </c>
      <c r="Y67" s="123"/>
      <c r="Z67" s="123"/>
      <c r="AA67" s="123"/>
      <c r="AB67" s="123"/>
      <c r="AC67" s="123"/>
      <c r="AD67" s="123"/>
      <c r="AE67" s="123"/>
      <c r="AF67" s="123"/>
      <c r="AG67" s="123" t="s">
        <v>116</v>
      </c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</row>
    <row r="68" spans="1:60" ht="22.5" outlineLevel="1" x14ac:dyDescent="0.2">
      <c r="A68" s="144">
        <v>39</v>
      </c>
      <c r="B68" s="145" t="s">
        <v>215</v>
      </c>
      <c r="C68" s="153" t="s">
        <v>217</v>
      </c>
      <c r="D68" s="146" t="s">
        <v>121</v>
      </c>
      <c r="E68" s="147">
        <v>62</v>
      </c>
      <c r="F68" s="148"/>
      <c r="G68" s="149">
        <f t="shared" si="14"/>
        <v>0</v>
      </c>
      <c r="H68" s="128">
        <v>0</v>
      </c>
      <c r="I68" s="128">
        <f t="shared" si="15"/>
        <v>0</v>
      </c>
      <c r="J68" s="128">
        <v>77.900000000000006</v>
      </c>
      <c r="K68" s="128">
        <f t="shared" si="16"/>
        <v>4829.8</v>
      </c>
      <c r="L68" s="128">
        <v>21</v>
      </c>
      <c r="M68" s="128">
        <f t="shared" si="17"/>
        <v>0</v>
      </c>
      <c r="N68" s="128">
        <v>6.0000000000000002E-5</v>
      </c>
      <c r="O68" s="128">
        <f t="shared" si="18"/>
        <v>0</v>
      </c>
      <c r="P68" s="128">
        <v>0</v>
      </c>
      <c r="Q68" s="128">
        <f t="shared" si="19"/>
        <v>0</v>
      </c>
      <c r="R68" s="128"/>
      <c r="S68" s="128" t="s">
        <v>132</v>
      </c>
      <c r="T68" s="128" t="s">
        <v>133</v>
      </c>
      <c r="U68" s="128">
        <v>0.13</v>
      </c>
      <c r="V68" s="128">
        <f t="shared" si="20"/>
        <v>8.06</v>
      </c>
      <c r="W68" s="128"/>
      <c r="X68" s="128" t="s">
        <v>218</v>
      </c>
      <c r="Y68" s="123"/>
      <c r="Z68" s="123"/>
      <c r="AA68" s="123"/>
      <c r="AB68" s="123"/>
      <c r="AC68" s="123"/>
      <c r="AD68" s="123"/>
      <c r="AE68" s="123"/>
      <c r="AF68" s="123"/>
      <c r="AG68" s="123" t="s">
        <v>219</v>
      </c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</row>
    <row r="69" spans="1:60" ht="22.5" outlineLevel="1" x14ac:dyDescent="0.2">
      <c r="A69" s="144">
        <v>40</v>
      </c>
      <c r="B69" s="145" t="s">
        <v>215</v>
      </c>
      <c r="C69" s="153" t="s">
        <v>220</v>
      </c>
      <c r="D69" s="146" t="s">
        <v>121</v>
      </c>
      <c r="E69" s="147">
        <v>39</v>
      </c>
      <c r="F69" s="148"/>
      <c r="G69" s="149">
        <f t="shared" si="14"/>
        <v>0</v>
      </c>
      <c r="H69" s="128">
        <v>0</v>
      </c>
      <c r="I69" s="128">
        <f t="shared" si="15"/>
        <v>0</v>
      </c>
      <c r="J69" s="128">
        <v>88.8</v>
      </c>
      <c r="K69" s="128">
        <f t="shared" si="16"/>
        <v>3463.2</v>
      </c>
      <c r="L69" s="128">
        <v>21</v>
      </c>
      <c r="M69" s="128">
        <f t="shared" si="17"/>
        <v>0</v>
      </c>
      <c r="N69" s="128">
        <v>6.0000000000000002E-5</v>
      </c>
      <c r="O69" s="128">
        <f t="shared" si="18"/>
        <v>0</v>
      </c>
      <c r="P69" s="128">
        <v>0</v>
      </c>
      <c r="Q69" s="128">
        <f t="shared" si="19"/>
        <v>0</v>
      </c>
      <c r="R69" s="128"/>
      <c r="S69" s="128" t="s">
        <v>132</v>
      </c>
      <c r="T69" s="128" t="s">
        <v>133</v>
      </c>
      <c r="U69" s="128">
        <v>0.14000000000000001</v>
      </c>
      <c r="V69" s="128">
        <f t="shared" si="20"/>
        <v>5.46</v>
      </c>
      <c r="W69" s="128"/>
      <c r="X69" s="128" t="s">
        <v>218</v>
      </c>
      <c r="Y69" s="123"/>
      <c r="Z69" s="123"/>
      <c r="AA69" s="123"/>
      <c r="AB69" s="123"/>
      <c r="AC69" s="123"/>
      <c r="AD69" s="123"/>
      <c r="AE69" s="123"/>
      <c r="AF69" s="123"/>
      <c r="AG69" s="123" t="s">
        <v>219</v>
      </c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</row>
    <row r="70" spans="1:60" ht="22.5" outlineLevel="1" x14ac:dyDescent="0.2">
      <c r="A70" s="144">
        <v>41</v>
      </c>
      <c r="B70" s="145" t="s">
        <v>215</v>
      </c>
      <c r="C70" s="153" t="s">
        <v>221</v>
      </c>
      <c r="D70" s="146" t="s">
        <v>121</v>
      </c>
      <c r="E70" s="147">
        <v>19</v>
      </c>
      <c r="F70" s="148"/>
      <c r="G70" s="149">
        <f t="shared" si="14"/>
        <v>0</v>
      </c>
      <c r="H70" s="128">
        <v>0</v>
      </c>
      <c r="I70" s="128">
        <f t="shared" si="15"/>
        <v>0</v>
      </c>
      <c r="J70" s="128">
        <v>127</v>
      </c>
      <c r="K70" s="128">
        <f t="shared" si="16"/>
        <v>2413</v>
      </c>
      <c r="L70" s="128">
        <v>21</v>
      </c>
      <c r="M70" s="128">
        <f t="shared" si="17"/>
        <v>0</v>
      </c>
      <c r="N70" s="128">
        <v>1.3999999999999999E-4</v>
      </c>
      <c r="O70" s="128">
        <f t="shared" si="18"/>
        <v>0</v>
      </c>
      <c r="P70" s="128">
        <v>0</v>
      </c>
      <c r="Q70" s="128">
        <f t="shared" si="19"/>
        <v>0</v>
      </c>
      <c r="R70" s="128"/>
      <c r="S70" s="128" t="s">
        <v>132</v>
      </c>
      <c r="T70" s="128" t="s">
        <v>133</v>
      </c>
      <c r="U70" s="128">
        <v>0.17</v>
      </c>
      <c r="V70" s="128">
        <f t="shared" si="20"/>
        <v>3.23</v>
      </c>
      <c r="W70" s="128"/>
      <c r="X70" s="128" t="s">
        <v>218</v>
      </c>
      <c r="Y70" s="123"/>
      <c r="Z70" s="123"/>
      <c r="AA70" s="123"/>
      <c r="AB70" s="123"/>
      <c r="AC70" s="123"/>
      <c r="AD70" s="123"/>
      <c r="AE70" s="123"/>
      <c r="AF70" s="123"/>
      <c r="AG70" s="123" t="s">
        <v>219</v>
      </c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</row>
    <row r="71" spans="1:60" ht="22.5" outlineLevel="1" x14ac:dyDescent="0.2">
      <c r="A71" s="144">
        <v>42</v>
      </c>
      <c r="B71" s="145" t="s">
        <v>222</v>
      </c>
      <c r="C71" s="153" t="s">
        <v>223</v>
      </c>
      <c r="D71" s="146" t="s">
        <v>121</v>
      </c>
      <c r="E71" s="147">
        <v>7</v>
      </c>
      <c r="F71" s="148"/>
      <c r="G71" s="149">
        <f t="shared" si="14"/>
        <v>0</v>
      </c>
      <c r="H71" s="128">
        <v>43.69</v>
      </c>
      <c r="I71" s="128">
        <f t="shared" si="15"/>
        <v>305.83</v>
      </c>
      <c r="J71" s="128">
        <v>59.31</v>
      </c>
      <c r="K71" s="128">
        <f t="shared" si="16"/>
        <v>415.17</v>
      </c>
      <c r="L71" s="128">
        <v>21</v>
      </c>
      <c r="M71" s="128">
        <f t="shared" si="17"/>
        <v>0</v>
      </c>
      <c r="N71" s="128">
        <v>5.0000000000000002E-5</v>
      </c>
      <c r="O71" s="128">
        <f t="shared" si="18"/>
        <v>0</v>
      </c>
      <c r="P71" s="128">
        <v>0</v>
      </c>
      <c r="Q71" s="128">
        <f t="shared" si="19"/>
        <v>0</v>
      </c>
      <c r="R71" s="128"/>
      <c r="S71" s="128" t="s">
        <v>132</v>
      </c>
      <c r="T71" s="128" t="s">
        <v>133</v>
      </c>
      <c r="U71" s="128">
        <v>0.13</v>
      </c>
      <c r="V71" s="128">
        <f t="shared" si="20"/>
        <v>0.91</v>
      </c>
      <c r="W71" s="128"/>
      <c r="X71" s="128" t="s">
        <v>115</v>
      </c>
      <c r="Y71" s="123"/>
      <c r="Z71" s="123"/>
      <c r="AA71" s="123"/>
      <c r="AB71" s="123"/>
      <c r="AC71" s="123"/>
      <c r="AD71" s="123"/>
      <c r="AE71" s="123"/>
      <c r="AF71" s="123"/>
      <c r="AG71" s="123" t="s">
        <v>116</v>
      </c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</row>
    <row r="72" spans="1:60" ht="22.5" outlineLevel="1" x14ac:dyDescent="0.2">
      <c r="A72" s="144">
        <v>43</v>
      </c>
      <c r="B72" s="145" t="s">
        <v>224</v>
      </c>
      <c r="C72" s="153" t="s">
        <v>225</v>
      </c>
      <c r="D72" s="146" t="s">
        <v>121</v>
      </c>
      <c r="E72" s="147">
        <v>54</v>
      </c>
      <c r="F72" s="148"/>
      <c r="G72" s="149">
        <f t="shared" si="14"/>
        <v>0</v>
      </c>
      <c r="H72" s="128">
        <v>72.69</v>
      </c>
      <c r="I72" s="128">
        <f t="shared" si="15"/>
        <v>3925.26</v>
      </c>
      <c r="J72" s="128">
        <v>59.31</v>
      </c>
      <c r="K72" s="128">
        <f t="shared" si="16"/>
        <v>3202.74</v>
      </c>
      <c r="L72" s="128">
        <v>21</v>
      </c>
      <c r="M72" s="128">
        <f t="shared" si="17"/>
        <v>0</v>
      </c>
      <c r="N72" s="128">
        <v>6.9999999999999994E-5</v>
      </c>
      <c r="O72" s="128">
        <f t="shared" si="18"/>
        <v>0</v>
      </c>
      <c r="P72" s="128">
        <v>0</v>
      </c>
      <c r="Q72" s="128">
        <f t="shared" si="19"/>
        <v>0</v>
      </c>
      <c r="R72" s="128"/>
      <c r="S72" s="128" t="s">
        <v>132</v>
      </c>
      <c r="T72" s="128" t="s">
        <v>133</v>
      </c>
      <c r="U72" s="128">
        <v>0.13</v>
      </c>
      <c r="V72" s="128">
        <f t="shared" si="20"/>
        <v>7.02</v>
      </c>
      <c r="W72" s="128"/>
      <c r="X72" s="128" t="s">
        <v>115</v>
      </c>
      <c r="Y72" s="123"/>
      <c r="Z72" s="123"/>
      <c r="AA72" s="123"/>
      <c r="AB72" s="123"/>
      <c r="AC72" s="123"/>
      <c r="AD72" s="123"/>
      <c r="AE72" s="123"/>
      <c r="AF72" s="123"/>
      <c r="AG72" s="123" t="s">
        <v>116</v>
      </c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</row>
    <row r="73" spans="1:60" ht="22.5" outlineLevel="1" x14ac:dyDescent="0.2">
      <c r="A73" s="144">
        <v>44</v>
      </c>
      <c r="B73" s="145" t="s">
        <v>226</v>
      </c>
      <c r="C73" s="153" t="s">
        <v>227</v>
      </c>
      <c r="D73" s="146" t="s">
        <v>174</v>
      </c>
      <c r="E73" s="147">
        <v>33</v>
      </c>
      <c r="F73" s="148"/>
      <c r="G73" s="149">
        <f t="shared" si="14"/>
        <v>0</v>
      </c>
      <c r="H73" s="128">
        <v>0</v>
      </c>
      <c r="I73" s="128">
        <f t="shared" si="15"/>
        <v>0</v>
      </c>
      <c r="J73" s="128">
        <v>195.7</v>
      </c>
      <c r="K73" s="128">
        <f t="shared" si="16"/>
        <v>6458.1</v>
      </c>
      <c r="L73" s="128">
        <v>21</v>
      </c>
      <c r="M73" s="128">
        <f t="shared" si="17"/>
        <v>0</v>
      </c>
      <c r="N73" s="128">
        <v>0</v>
      </c>
      <c r="O73" s="128">
        <f t="shared" si="18"/>
        <v>0</v>
      </c>
      <c r="P73" s="128">
        <v>0</v>
      </c>
      <c r="Q73" s="128">
        <f t="shared" si="19"/>
        <v>0</v>
      </c>
      <c r="R73" s="128"/>
      <c r="S73" s="128" t="s">
        <v>132</v>
      </c>
      <c r="T73" s="128" t="s">
        <v>133</v>
      </c>
      <c r="U73" s="128">
        <v>0.42499999999999999</v>
      </c>
      <c r="V73" s="128">
        <f t="shared" si="20"/>
        <v>14.03</v>
      </c>
      <c r="W73" s="128"/>
      <c r="X73" s="128" t="s">
        <v>115</v>
      </c>
      <c r="Y73" s="123"/>
      <c r="Z73" s="123"/>
      <c r="AA73" s="123"/>
      <c r="AB73" s="123"/>
      <c r="AC73" s="123"/>
      <c r="AD73" s="123"/>
      <c r="AE73" s="123"/>
      <c r="AF73" s="123"/>
      <c r="AG73" s="123" t="s">
        <v>171</v>
      </c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</row>
    <row r="74" spans="1:60" outlineLevel="1" x14ac:dyDescent="0.2">
      <c r="A74" s="144">
        <v>45</v>
      </c>
      <c r="B74" s="145" t="s">
        <v>228</v>
      </c>
      <c r="C74" s="153" t="s">
        <v>229</v>
      </c>
      <c r="D74" s="146" t="s">
        <v>230</v>
      </c>
      <c r="E74" s="147">
        <v>3</v>
      </c>
      <c r="F74" s="148"/>
      <c r="G74" s="149">
        <f t="shared" si="14"/>
        <v>0</v>
      </c>
      <c r="H74" s="128">
        <v>230.12</v>
      </c>
      <c r="I74" s="128">
        <f t="shared" si="15"/>
        <v>690.36</v>
      </c>
      <c r="J74" s="128">
        <v>235.38</v>
      </c>
      <c r="K74" s="128">
        <f t="shared" si="16"/>
        <v>706.14</v>
      </c>
      <c r="L74" s="128">
        <v>21</v>
      </c>
      <c r="M74" s="128">
        <f t="shared" si="17"/>
        <v>0</v>
      </c>
      <c r="N74" s="128">
        <v>1.48E-3</v>
      </c>
      <c r="O74" s="128">
        <f t="shared" si="18"/>
        <v>0</v>
      </c>
      <c r="P74" s="128">
        <v>0</v>
      </c>
      <c r="Q74" s="128">
        <f t="shared" si="19"/>
        <v>0</v>
      </c>
      <c r="R74" s="128"/>
      <c r="S74" s="128" t="s">
        <v>132</v>
      </c>
      <c r="T74" s="128" t="s">
        <v>133</v>
      </c>
      <c r="U74" s="128">
        <v>0.54</v>
      </c>
      <c r="V74" s="128">
        <f t="shared" si="20"/>
        <v>1.62</v>
      </c>
      <c r="W74" s="128"/>
      <c r="X74" s="128" t="s">
        <v>115</v>
      </c>
      <c r="Y74" s="123"/>
      <c r="Z74" s="123"/>
      <c r="AA74" s="123"/>
      <c r="AB74" s="123"/>
      <c r="AC74" s="123"/>
      <c r="AD74" s="123"/>
      <c r="AE74" s="123"/>
      <c r="AF74" s="123"/>
      <c r="AG74" s="123" t="s">
        <v>116</v>
      </c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</row>
    <row r="75" spans="1:60" outlineLevel="1" x14ac:dyDescent="0.2">
      <c r="A75" s="144">
        <v>46</v>
      </c>
      <c r="B75" s="145" t="s">
        <v>231</v>
      </c>
      <c r="C75" s="153" t="s">
        <v>232</v>
      </c>
      <c r="D75" s="146" t="s">
        <v>174</v>
      </c>
      <c r="E75" s="147">
        <v>6</v>
      </c>
      <c r="F75" s="148"/>
      <c r="G75" s="149">
        <f t="shared" si="14"/>
        <v>0</v>
      </c>
      <c r="H75" s="128">
        <v>106.63</v>
      </c>
      <c r="I75" s="128">
        <f t="shared" si="15"/>
        <v>639.78</v>
      </c>
      <c r="J75" s="128">
        <v>111.87</v>
      </c>
      <c r="K75" s="128">
        <f t="shared" si="16"/>
        <v>671.22</v>
      </c>
      <c r="L75" s="128">
        <v>21</v>
      </c>
      <c r="M75" s="128">
        <f t="shared" si="17"/>
        <v>0</v>
      </c>
      <c r="N75" s="128">
        <v>6.3000000000000003E-4</v>
      </c>
      <c r="O75" s="128">
        <f t="shared" si="18"/>
        <v>0</v>
      </c>
      <c r="P75" s="128">
        <v>0</v>
      </c>
      <c r="Q75" s="128">
        <f t="shared" si="19"/>
        <v>0</v>
      </c>
      <c r="R75" s="128"/>
      <c r="S75" s="128" t="s">
        <v>132</v>
      </c>
      <c r="T75" s="128" t="s">
        <v>133</v>
      </c>
      <c r="U75" s="128">
        <v>0.27</v>
      </c>
      <c r="V75" s="128">
        <f t="shared" si="20"/>
        <v>1.62</v>
      </c>
      <c r="W75" s="128"/>
      <c r="X75" s="128" t="s">
        <v>115</v>
      </c>
      <c r="Y75" s="123"/>
      <c r="Z75" s="123"/>
      <c r="AA75" s="123"/>
      <c r="AB75" s="123"/>
      <c r="AC75" s="123"/>
      <c r="AD75" s="123"/>
      <c r="AE75" s="123"/>
      <c r="AF75" s="123"/>
      <c r="AG75" s="123" t="s">
        <v>116</v>
      </c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</row>
    <row r="76" spans="1:60" outlineLevel="1" x14ac:dyDescent="0.2">
      <c r="A76" s="144">
        <v>47</v>
      </c>
      <c r="B76" s="145" t="s">
        <v>233</v>
      </c>
      <c r="C76" s="153" t="s">
        <v>234</v>
      </c>
      <c r="D76" s="146" t="s">
        <v>174</v>
      </c>
      <c r="E76" s="147">
        <v>6</v>
      </c>
      <c r="F76" s="148"/>
      <c r="G76" s="149">
        <f t="shared" si="14"/>
        <v>0</v>
      </c>
      <c r="H76" s="128">
        <v>62.82</v>
      </c>
      <c r="I76" s="128">
        <f t="shared" si="15"/>
        <v>376.92</v>
      </c>
      <c r="J76" s="128">
        <v>35.78</v>
      </c>
      <c r="K76" s="128">
        <f t="shared" si="16"/>
        <v>214.68</v>
      </c>
      <c r="L76" s="128">
        <v>21</v>
      </c>
      <c r="M76" s="128">
        <f t="shared" si="17"/>
        <v>0</v>
      </c>
      <c r="N76" s="128">
        <v>3.8999999999999999E-4</v>
      </c>
      <c r="O76" s="128">
        <f t="shared" si="18"/>
        <v>0</v>
      </c>
      <c r="P76" s="128">
        <v>0</v>
      </c>
      <c r="Q76" s="128">
        <f t="shared" si="19"/>
        <v>0</v>
      </c>
      <c r="R76" s="128"/>
      <c r="S76" s="128" t="s">
        <v>132</v>
      </c>
      <c r="T76" s="128" t="s">
        <v>133</v>
      </c>
      <c r="U76" s="128">
        <v>0.08</v>
      </c>
      <c r="V76" s="128">
        <f t="shared" si="20"/>
        <v>0.48</v>
      </c>
      <c r="W76" s="128"/>
      <c r="X76" s="128" t="s">
        <v>115</v>
      </c>
      <c r="Y76" s="123"/>
      <c r="Z76" s="123"/>
      <c r="AA76" s="123"/>
      <c r="AB76" s="123"/>
      <c r="AC76" s="123"/>
      <c r="AD76" s="123"/>
      <c r="AE76" s="123"/>
      <c r="AF76" s="123"/>
      <c r="AG76" s="123" t="s">
        <v>116</v>
      </c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</row>
    <row r="77" spans="1:60" outlineLevel="1" x14ac:dyDescent="0.2">
      <c r="A77" s="144">
        <v>48</v>
      </c>
      <c r="B77" s="145" t="s">
        <v>235</v>
      </c>
      <c r="C77" s="153" t="s">
        <v>236</v>
      </c>
      <c r="D77" s="146" t="s">
        <v>174</v>
      </c>
      <c r="E77" s="147">
        <v>5</v>
      </c>
      <c r="F77" s="148"/>
      <c r="G77" s="149">
        <f t="shared" si="14"/>
        <v>0</v>
      </c>
      <c r="H77" s="128">
        <v>338.25</v>
      </c>
      <c r="I77" s="128">
        <f t="shared" si="15"/>
        <v>1691.25</v>
      </c>
      <c r="J77" s="128">
        <v>89.15</v>
      </c>
      <c r="K77" s="128">
        <f t="shared" si="16"/>
        <v>445.75</v>
      </c>
      <c r="L77" s="128">
        <v>21</v>
      </c>
      <c r="M77" s="128">
        <f t="shared" si="17"/>
        <v>0</v>
      </c>
      <c r="N77" s="128">
        <v>3.6999999999999999E-4</v>
      </c>
      <c r="O77" s="128">
        <f t="shared" si="18"/>
        <v>0</v>
      </c>
      <c r="P77" s="128">
        <v>0</v>
      </c>
      <c r="Q77" s="128">
        <f t="shared" si="19"/>
        <v>0</v>
      </c>
      <c r="R77" s="128"/>
      <c r="S77" s="128" t="s">
        <v>132</v>
      </c>
      <c r="T77" s="128" t="s">
        <v>133</v>
      </c>
      <c r="U77" s="128">
        <v>0.21</v>
      </c>
      <c r="V77" s="128">
        <f t="shared" si="20"/>
        <v>1.05</v>
      </c>
      <c r="W77" s="128"/>
      <c r="X77" s="128" t="s">
        <v>115</v>
      </c>
      <c r="Y77" s="123"/>
      <c r="Z77" s="123"/>
      <c r="AA77" s="123"/>
      <c r="AB77" s="123"/>
      <c r="AC77" s="123"/>
      <c r="AD77" s="123"/>
      <c r="AE77" s="123"/>
      <c r="AF77" s="123"/>
      <c r="AG77" s="123" t="s">
        <v>116</v>
      </c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</row>
    <row r="78" spans="1:60" outlineLevel="1" x14ac:dyDescent="0.2">
      <c r="A78" s="144">
        <v>49</v>
      </c>
      <c r="B78" s="145" t="s">
        <v>237</v>
      </c>
      <c r="C78" s="153" t="s">
        <v>238</v>
      </c>
      <c r="D78" s="146" t="s">
        <v>174</v>
      </c>
      <c r="E78" s="147">
        <v>2</v>
      </c>
      <c r="F78" s="148"/>
      <c r="G78" s="149">
        <f t="shared" si="14"/>
        <v>0</v>
      </c>
      <c r="H78" s="128">
        <v>349.54</v>
      </c>
      <c r="I78" s="128">
        <f t="shared" si="15"/>
        <v>699.08</v>
      </c>
      <c r="J78" s="128">
        <v>89.16</v>
      </c>
      <c r="K78" s="128">
        <f t="shared" si="16"/>
        <v>178.32</v>
      </c>
      <c r="L78" s="128">
        <v>21</v>
      </c>
      <c r="M78" s="128">
        <f t="shared" si="17"/>
        <v>0</v>
      </c>
      <c r="N78" s="128">
        <v>3.4000000000000002E-4</v>
      </c>
      <c r="O78" s="128">
        <f t="shared" si="18"/>
        <v>0</v>
      </c>
      <c r="P78" s="128">
        <v>0</v>
      </c>
      <c r="Q78" s="128">
        <f t="shared" si="19"/>
        <v>0</v>
      </c>
      <c r="R78" s="128"/>
      <c r="S78" s="128" t="s">
        <v>132</v>
      </c>
      <c r="T78" s="128" t="s">
        <v>133</v>
      </c>
      <c r="U78" s="128">
        <v>0.20699999999999999</v>
      </c>
      <c r="V78" s="128">
        <f t="shared" si="20"/>
        <v>0.41</v>
      </c>
      <c r="W78" s="128"/>
      <c r="X78" s="128" t="s">
        <v>115</v>
      </c>
      <c r="Y78" s="123"/>
      <c r="Z78" s="123"/>
      <c r="AA78" s="123"/>
      <c r="AB78" s="123"/>
      <c r="AC78" s="123"/>
      <c r="AD78" s="123"/>
      <c r="AE78" s="123"/>
      <c r="AF78" s="123"/>
      <c r="AG78" s="123" t="s">
        <v>116</v>
      </c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</row>
    <row r="79" spans="1:60" outlineLevel="1" x14ac:dyDescent="0.2">
      <c r="A79" s="144">
        <v>50</v>
      </c>
      <c r="B79" s="145" t="s">
        <v>239</v>
      </c>
      <c r="C79" s="153" t="s">
        <v>240</v>
      </c>
      <c r="D79" s="146" t="s">
        <v>174</v>
      </c>
      <c r="E79" s="147">
        <v>2</v>
      </c>
      <c r="F79" s="148"/>
      <c r="G79" s="149">
        <f t="shared" si="14"/>
        <v>0</v>
      </c>
      <c r="H79" s="128">
        <v>523.95000000000005</v>
      </c>
      <c r="I79" s="128">
        <f t="shared" si="15"/>
        <v>1047.9000000000001</v>
      </c>
      <c r="J79" s="128">
        <v>97.75</v>
      </c>
      <c r="K79" s="128">
        <f t="shared" si="16"/>
        <v>195.5</v>
      </c>
      <c r="L79" s="128">
        <v>21</v>
      </c>
      <c r="M79" s="128">
        <f t="shared" si="17"/>
        <v>0</v>
      </c>
      <c r="N79" s="128">
        <v>5.1999999999999995E-4</v>
      </c>
      <c r="O79" s="128">
        <f t="shared" si="18"/>
        <v>0</v>
      </c>
      <c r="P79" s="128">
        <v>0</v>
      </c>
      <c r="Q79" s="128">
        <f t="shared" si="19"/>
        <v>0</v>
      </c>
      <c r="R79" s="128"/>
      <c r="S79" s="128" t="s">
        <v>132</v>
      </c>
      <c r="T79" s="128" t="s">
        <v>133</v>
      </c>
      <c r="U79" s="128">
        <v>0.22700000000000001</v>
      </c>
      <c r="V79" s="128">
        <f t="shared" si="20"/>
        <v>0.45</v>
      </c>
      <c r="W79" s="128"/>
      <c r="X79" s="128" t="s">
        <v>115</v>
      </c>
      <c r="Y79" s="123"/>
      <c r="Z79" s="123"/>
      <c r="AA79" s="123"/>
      <c r="AB79" s="123"/>
      <c r="AC79" s="123"/>
      <c r="AD79" s="123"/>
      <c r="AE79" s="123"/>
      <c r="AF79" s="123"/>
      <c r="AG79" s="123" t="s">
        <v>116</v>
      </c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</row>
    <row r="80" spans="1:60" outlineLevel="1" x14ac:dyDescent="0.2">
      <c r="A80" s="144">
        <v>51</v>
      </c>
      <c r="B80" s="145" t="s">
        <v>241</v>
      </c>
      <c r="C80" s="153" t="s">
        <v>242</v>
      </c>
      <c r="D80" s="146" t="s">
        <v>243</v>
      </c>
      <c r="E80" s="147">
        <v>1</v>
      </c>
      <c r="F80" s="148"/>
      <c r="G80" s="149">
        <f t="shared" si="14"/>
        <v>0</v>
      </c>
      <c r="H80" s="128">
        <v>0</v>
      </c>
      <c r="I80" s="128">
        <f t="shared" si="15"/>
        <v>0</v>
      </c>
      <c r="J80" s="128">
        <v>5000</v>
      </c>
      <c r="K80" s="128">
        <f t="shared" si="16"/>
        <v>5000</v>
      </c>
      <c r="L80" s="128">
        <v>21</v>
      </c>
      <c r="M80" s="128">
        <f t="shared" si="17"/>
        <v>0</v>
      </c>
      <c r="N80" s="128">
        <v>0</v>
      </c>
      <c r="O80" s="128">
        <f t="shared" si="18"/>
        <v>0</v>
      </c>
      <c r="P80" s="128">
        <v>0</v>
      </c>
      <c r="Q80" s="128">
        <f t="shared" si="19"/>
        <v>0</v>
      </c>
      <c r="R80" s="128"/>
      <c r="S80" s="128" t="s">
        <v>132</v>
      </c>
      <c r="T80" s="128" t="s">
        <v>133</v>
      </c>
      <c r="U80" s="128">
        <v>0</v>
      </c>
      <c r="V80" s="128">
        <f t="shared" si="20"/>
        <v>0</v>
      </c>
      <c r="W80" s="128"/>
      <c r="X80" s="128" t="s">
        <v>115</v>
      </c>
      <c r="Y80" s="123"/>
      <c r="Z80" s="123"/>
      <c r="AA80" s="123"/>
      <c r="AB80" s="123"/>
      <c r="AC80" s="123"/>
      <c r="AD80" s="123"/>
      <c r="AE80" s="123"/>
      <c r="AF80" s="123"/>
      <c r="AG80" s="123" t="s">
        <v>116</v>
      </c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</row>
    <row r="81" spans="1:60" outlineLevel="1" x14ac:dyDescent="0.2">
      <c r="A81" s="144">
        <v>52</v>
      </c>
      <c r="B81" s="145" t="s">
        <v>244</v>
      </c>
      <c r="C81" s="153" t="s">
        <v>245</v>
      </c>
      <c r="D81" s="146" t="s">
        <v>174</v>
      </c>
      <c r="E81" s="147">
        <v>3</v>
      </c>
      <c r="F81" s="148"/>
      <c r="G81" s="149">
        <f t="shared" si="14"/>
        <v>0</v>
      </c>
      <c r="H81" s="128">
        <v>278.64</v>
      </c>
      <c r="I81" s="128">
        <f t="shared" si="15"/>
        <v>835.92</v>
      </c>
      <c r="J81" s="128">
        <v>104.36</v>
      </c>
      <c r="K81" s="128">
        <f t="shared" si="16"/>
        <v>313.08</v>
      </c>
      <c r="L81" s="128">
        <v>21</v>
      </c>
      <c r="M81" s="128">
        <f t="shared" si="17"/>
        <v>0</v>
      </c>
      <c r="N81" s="128">
        <v>2.5000000000000001E-4</v>
      </c>
      <c r="O81" s="128">
        <f t="shared" si="18"/>
        <v>0</v>
      </c>
      <c r="P81" s="128">
        <v>0</v>
      </c>
      <c r="Q81" s="128">
        <f t="shared" si="19"/>
        <v>0</v>
      </c>
      <c r="R81" s="128"/>
      <c r="S81" s="128" t="s">
        <v>132</v>
      </c>
      <c r="T81" s="128" t="s">
        <v>133</v>
      </c>
      <c r="U81" s="128">
        <v>0.20699999999999999</v>
      </c>
      <c r="V81" s="128">
        <f t="shared" si="20"/>
        <v>0.62</v>
      </c>
      <c r="W81" s="128"/>
      <c r="X81" s="128" t="s">
        <v>115</v>
      </c>
      <c r="Y81" s="123"/>
      <c r="Z81" s="123"/>
      <c r="AA81" s="123"/>
      <c r="AB81" s="123"/>
      <c r="AC81" s="123"/>
      <c r="AD81" s="123"/>
      <c r="AE81" s="123"/>
      <c r="AF81" s="123"/>
      <c r="AG81" s="123" t="s">
        <v>116</v>
      </c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</row>
    <row r="82" spans="1:60" outlineLevel="1" x14ac:dyDescent="0.2">
      <c r="A82" s="144">
        <v>53</v>
      </c>
      <c r="B82" s="145" t="s">
        <v>246</v>
      </c>
      <c r="C82" s="153" t="s">
        <v>247</v>
      </c>
      <c r="D82" s="146" t="s">
        <v>174</v>
      </c>
      <c r="E82" s="147">
        <v>1</v>
      </c>
      <c r="F82" s="148"/>
      <c r="G82" s="149">
        <f t="shared" si="14"/>
        <v>0</v>
      </c>
      <c r="H82" s="128">
        <v>393.56</v>
      </c>
      <c r="I82" s="128">
        <f t="shared" si="15"/>
        <v>393.56</v>
      </c>
      <c r="J82" s="128">
        <v>114.44</v>
      </c>
      <c r="K82" s="128">
        <f t="shared" si="16"/>
        <v>114.44</v>
      </c>
      <c r="L82" s="128">
        <v>21</v>
      </c>
      <c r="M82" s="128">
        <f t="shared" si="17"/>
        <v>0</v>
      </c>
      <c r="N82" s="128">
        <v>4.0000000000000002E-4</v>
      </c>
      <c r="O82" s="128">
        <f t="shared" si="18"/>
        <v>0</v>
      </c>
      <c r="P82" s="128">
        <v>0</v>
      </c>
      <c r="Q82" s="128">
        <f t="shared" si="19"/>
        <v>0</v>
      </c>
      <c r="R82" s="128"/>
      <c r="S82" s="128" t="s">
        <v>132</v>
      </c>
      <c r="T82" s="128" t="s">
        <v>133</v>
      </c>
      <c r="U82" s="128">
        <v>0.22700000000000001</v>
      </c>
      <c r="V82" s="128">
        <f t="shared" si="20"/>
        <v>0.23</v>
      </c>
      <c r="W82" s="128"/>
      <c r="X82" s="128" t="s">
        <v>115</v>
      </c>
      <c r="Y82" s="123"/>
      <c r="Z82" s="123"/>
      <c r="AA82" s="123"/>
      <c r="AB82" s="123"/>
      <c r="AC82" s="123"/>
      <c r="AD82" s="123"/>
      <c r="AE82" s="123"/>
      <c r="AF82" s="123"/>
      <c r="AG82" s="123" t="s">
        <v>116</v>
      </c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</row>
    <row r="83" spans="1:60" outlineLevel="1" x14ac:dyDescent="0.2">
      <c r="A83" s="144">
        <v>54</v>
      </c>
      <c r="B83" s="145" t="s">
        <v>248</v>
      </c>
      <c r="C83" s="153" t="s">
        <v>249</v>
      </c>
      <c r="D83" s="146" t="s">
        <v>174</v>
      </c>
      <c r="E83" s="147">
        <v>3</v>
      </c>
      <c r="F83" s="148"/>
      <c r="G83" s="149">
        <f t="shared" si="14"/>
        <v>0</v>
      </c>
      <c r="H83" s="128">
        <v>2211.8200000000002</v>
      </c>
      <c r="I83" s="128">
        <f t="shared" si="15"/>
        <v>6635.46</v>
      </c>
      <c r="J83" s="128">
        <v>83.18</v>
      </c>
      <c r="K83" s="128">
        <f t="shared" si="16"/>
        <v>249.54</v>
      </c>
      <c r="L83" s="128">
        <v>21</v>
      </c>
      <c r="M83" s="128">
        <f t="shared" si="17"/>
        <v>0</v>
      </c>
      <c r="N83" s="128">
        <v>1.5E-3</v>
      </c>
      <c r="O83" s="128">
        <f t="shared" si="18"/>
        <v>0</v>
      </c>
      <c r="P83" s="128">
        <v>0</v>
      </c>
      <c r="Q83" s="128">
        <f t="shared" si="19"/>
        <v>0</v>
      </c>
      <c r="R83" s="128"/>
      <c r="S83" s="128" t="s">
        <v>132</v>
      </c>
      <c r="T83" s="128" t="s">
        <v>133</v>
      </c>
      <c r="U83" s="128">
        <v>0.17</v>
      </c>
      <c r="V83" s="128">
        <f t="shared" si="20"/>
        <v>0.51</v>
      </c>
      <c r="W83" s="128"/>
      <c r="X83" s="128" t="s">
        <v>115</v>
      </c>
      <c r="Y83" s="123"/>
      <c r="Z83" s="123"/>
      <c r="AA83" s="123"/>
      <c r="AB83" s="123"/>
      <c r="AC83" s="123"/>
      <c r="AD83" s="123"/>
      <c r="AE83" s="123"/>
      <c r="AF83" s="123"/>
      <c r="AG83" s="123" t="s">
        <v>116</v>
      </c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</row>
    <row r="84" spans="1:60" ht="22.5" outlineLevel="1" x14ac:dyDescent="0.2">
      <c r="A84" s="144">
        <v>55</v>
      </c>
      <c r="B84" s="145" t="s">
        <v>250</v>
      </c>
      <c r="C84" s="153" t="s">
        <v>251</v>
      </c>
      <c r="D84" s="146" t="s">
        <v>174</v>
      </c>
      <c r="E84" s="147">
        <v>4</v>
      </c>
      <c r="F84" s="148"/>
      <c r="G84" s="149">
        <f t="shared" si="14"/>
        <v>0</v>
      </c>
      <c r="H84" s="128">
        <v>6020.22</v>
      </c>
      <c r="I84" s="128">
        <f t="shared" si="15"/>
        <v>24080.880000000001</v>
      </c>
      <c r="J84" s="128">
        <v>684.78</v>
      </c>
      <c r="K84" s="128">
        <f t="shared" si="16"/>
        <v>2739.12</v>
      </c>
      <c r="L84" s="128">
        <v>21</v>
      </c>
      <c r="M84" s="128">
        <f t="shared" si="17"/>
        <v>0</v>
      </c>
      <c r="N84" s="128">
        <v>0.03</v>
      </c>
      <c r="O84" s="128">
        <f t="shared" si="18"/>
        <v>0.12</v>
      </c>
      <c r="P84" s="128">
        <v>0</v>
      </c>
      <c r="Q84" s="128">
        <f t="shared" si="19"/>
        <v>0</v>
      </c>
      <c r="R84" s="128"/>
      <c r="S84" s="128" t="s">
        <v>132</v>
      </c>
      <c r="T84" s="128" t="s">
        <v>133</v>
      </c>
      <c r="U84" s="128">
        <v>1.6439999999999999</v>
      </c>
      <c r="V84" s="128">
        <f t="shared" si="20"/>
        <v>6.58</v>
      </c>
      <c r="W84" s="128"/>
      <c r="X84" s="128" t="s">
        <v>115</v>
      </c>
      <c r="Y84" s="123"/>
      <c r="Z84" s="123"/>
      <c r="AA84" s="123"/>
      <c r="AB84" s="123"/>
      <c r="AC84" s="123"/>
      <c r="AD84" s="123"/>
      <c r="AE84" s="123"/>
      <c r="AF84" s="123"/>
      <c r="AG84" s="123" t="s">
        <v>116</v>
      </c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</row>
    <row r="85" spans="1:60" outlineLevel="1" x14ac:dyDescent="0.2">
      <c r="A85" s="144">
        <v>56</v>
      </c>
      <c r="B85" s="145" t="s">
        <v>252</v>
      </c>
      <c r="C85" s="153" t="s">
        <v>253</v>
      </c>
      <c r="D85" s="146" t="s">
        <v>254</v>
      </c>
      <c r="E85" s="147">
        <v>4</v>
      </c>
      <c r="F85" s="148"/>
      <c r="G85" s="149">
        <f t="shared" si="14"/>
        <v>0</v>
      </c>
      <c r="H85" s="128">
        <v>0</v>
      </c>
      <c r="I85" s="128">
        <f t="shared" si="15"/>
        <v>0</v>
      </c>
      <c r="J85" s="128">
        <v>217.5</v>
      </c>
      <c r="K85" s="128">
        <f t="shared" si="16"/>
        <v>870</v>
      </c>
      <c r="L85" s="128">
        <v>21</v>
      </c>
      <c r="M85" s="128">
        <f t="shared" si="17"/>
        <v>0</v>
      </c>
      <c r="N85" s="128">
        <v>0</v>
      </c>
      <c r="O85" s="128">
        <f t="shared" si="18"/>
        <v>0</v>
      </c>
      <c r="P85" s="128">
        <v>0</v>
      </c>
      <c r="Q85" s="128">
        <f t="shared" si="19"/>
        <v>0</v>
      </c>
      <c r="R85" s="128"/>
      <c r="S85" s="128" t="s">
        <v>132</v>
      </c>
      <c r="T85" s="128" t="s">
        <v>133</v>
      </c>
      <c r="U85" s="128">
        <v>0.5</v>
      </c>
      <c r="V85" s="128">
        <f t="shared" si="20"/>
        <v>2</v>
      </c>
      <c r="W85" s="128"/>
      <c r="X85" s="128" t="s">
        <v>115</v>
      </c>
      <c r="Y85" s="123"/>
      <c r="Z85" s="123"/>
      <c r="AA85" s="123"/>
      <c r="AB85" s="123"/>
      <c r="AC85" s="123"/>
      <c r="AD85" s="123"/>
      <c r="AE85" s="123"/>
      <c r="AF85" s="123"/>
      <c r="AG85" s="123" t="s">
        <v>116</v>
      </c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</row>
    <row r="86" spans="1:60" outlineLevel="1" x14ac:dyDescent="0.2">
      <c r="A86" s="144">
        <v>57</v>
      </c>
      <c r="B86" s="145" t="s">
        <v>255</v>
      </c>
      <c r="C86" s="153" t="s">
        <v>256</v>
      </c>
      <c r="D86" s="146" t="s">
        <v>121</v>
      </c>
      <c r="E86" s="147">
        <v>187</v>
      </c>
      <c r="F86" s="148"/>
      <c r="G86" s="149">
        <f t="shared" si="14"/>
        <v>0</v>
      </c>
      <c r="H86" s="128">
        <v>9.6999999999999993</v>
      </c>
      <c r="I86" s="128">
        <f t="shared" si="15"/>
        <v>1813.9</v>
      </c>
      <c r="J86" s="128">
        <v>28.3</v>
      </c>
      <c r="K86" s="128">
        <f t="shared" si="16"/>
        <v>5292.1</v>
      </c>
      <c r="L86" s="128">
        <v>21</v>
      </c>
      <c r="M86" s="128">
        <f t="shared" si="17"/>
        <v>0</v>
      </c>
      <c r="N86" s="128">
        <v>0</v>
      </c>
      <c r="O86" s="128">
        <f t="shared" si="18"/>
        <v>0</v>
      </c>
      <c r="P86" s="128">
        <v>0</v>
      </c>
      <c r="Q86" s="128">
        <f t="shared" si="19"/>
        <v>0</v>
      </c>
      <c r="R86" s="128"/>
      <c r="S86" s="128" t="s">
        <v>132</v>
      </c>
      <c r="T86" s="128" t="s">
        <v>133</v>
      </c>
      <c r="U86" s="128">
        <v>6.7000000000000004E-2</v>
      </c>
      <c r="V86" s="128">
        <f t="shared" si="20"/>
        <v>12.53</v>
      </c>
      <c r="W86" s="128"/>
      <c r="X86" s="128" t="s">
        <v>115</v>
      </c>
      <c r="Y86" s="123"/>
      <c r="Z86" s="123"/>
      <c r="AA86" s="123"/>
      <c r="AB86" s="123"/>
      <c r="AC86" s="123"/>
      <c r="AD86" s="123"/>
      <c r="AE86" s="123"/>
      <c r="AF86" s="123"/>
      <c r="AG86" s="123" t="s">
        <v>171</v>
      </c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</row>
    <row r="87" spans="1:60" outlineLevel="1" x14ac:dyDescent="0.2">
      <c r="A87" s="144">
        <v>58</v>
      </c>
      <c r="B87" s="145" t="s">
        <v>257</v>
      </c>
      <c r="C87" s="153" t="s">
        <v>258</v>
      </c>
      <c r="D87" s="146" t="s">
        <v>121</v>
      </c>
      <c r="E87" s="147">
        <v>154</v>
      </c>
      <c r="F87" s="148"/>
      <c r="G87" s="149">
        <f t="shared" si="14"/>
        <v>0</v>
      </c>
      <c r="H87" s="128">
        <v>2.08</v>
      </c>
      <c r="I87" s="128">
        <f t="shared" si="15"/>
        <v>320.32</v>
      </c>
      <c r="J87" s="128">
        <v>26.02</v>
      </c>
      <c r="K87" s="128">
        <f t="shared" si="16"/>
        <v>4007.08</v>
      </c>
      <c r="L87" s="128">
        <v>21</v>
      </c>
      <c r="M87" s="128">
        <f t="shared" si="17"/>
        <v>0</v>
      </c>
      <c r="N87" s="128">
        <v>0</v>
      </c>
      <c r="O87" s="128">
        <f t="shared" si="18"/>
        <v>0</v>
      </c>
      <c r="P87" s="128">
        <v>0</v>
      </c>
      <c r="Q87" s="128">
        <f t="shared" si="19"/>
        <v>0</v>
      </c>
      <c r="R87" s="128"/>
      <c r="S87" s="128" t="s">
        <v>132</v>
      </c>
      <c r="T87" s="128" t="s">
        <v>133</v>
      </c>
      <c r="U87" s="128">
        <v>6.2E-2</v>
      </c>
      <c r="V87" s="128">
        <f t="shared" si="20"/>
        <v>9.5500000000000007</v>
      </c>
      <c r="W87" s="128"/>
      <c r="X87" s="128" t="s">
        <v>115</v>
      </c>
      <c r="Y87" s="123"/>
      <c r="Z87" s="123"/>
      <c r="AA87" s="123"/>
      <c r="AB87" s="123"/>
      <c r="AC87" s="123"/>
      <c r="AD87" s="123"/>
      <c r="AE87" s="123"/>
      <c r="AF87" s="123"/>
      <c r="AG87" s="123" t="s">
        <v>171</v>
      </c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</row>
    <row r="88" spans="1:60" outlineLevel="1" x14ac:dyDescent="0.2">
      <c r="A88" s="144">
        <v>59</v>
      </c>
      <c r="B88" s="145" t="s">
        <v>259</v>
      </c>
      <c r="C88" s="153" t="s">
        <v>260</v>
      </c>
      <c r="D88" s="146" t="s">
        <v>174</v>
      </c>
      <c r="E88" s="147">
        <v>3</v>
      </c>
      <c r="F88" s="148"/>
      <c r="G88" s="149">
        <f t="shared" si="14"/>
        <v>0</v>
      </c>
      <c r="H88" s="128">
        <v>3880.26</v>
      </c>
      <c r="I88" s="128">
        <f t="shared" si="15"/>
        <v>11640.78</v>
      </c>
      <c r="J88" s="128">
        <v>399.74</v>
      </c>
      <c r="K88" s="128">
        <f t="shared" si="16"/>
        <v>1199.22</v>
      </c>
      <c r="L88" s="128">
        <v>21</v>
      </c>
      <c r="M88" s="128">
        <f t="shared" si="17"/>
        <v>0</v>
      </c>
      <c r="N88" s="128">
        <v>3.79E-3</v>
      </c>
      <c r="O88" s="128">
        <f t="shared" si="18"/>
        <v>0.01</v>
      </c>
      <c r="P88" s="128">
        <v>0</v>
      </c>
      <c r="Q88" s="128">
        <f t="shared" si="19"/>
        <v>0</v>
      </c>
      <c r="R88" s="128"/>
      <c r="S88" s="128" t="s">
        <v>132</v>
      </c>
      <c r="T88" s="128" t="s">
        <v>133</v>
      </c>
      <c r="U88" s="128">
        <v>0.79</v>
      </c>
      <c r="V88" s="128">
        <f t="shared" si="20"/>
        <v>2.37</v>
      </c>
      <c r="W88" s="128"/>
      <c r="X88" s="128" t="s">
        <v>115</v>
      </c>
      <c r="Y88" s="123"/>
      <c r="Z88" s="123"/>
      <c r="AA88" s="123"/>
      <c r="AB88" s="123"/>
      <c r="AC88" s="123"/>
      <c r="AD88" s="123"/>
      <c r="AE88" s="123"/>
      <c r="AF88" s="123"/>
      <c r="AG88" s="123" t="s">
        <v>116</v>
      </c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</row>
    <row r="89" spans="1:60" outlineLevel="1" x14ac:dyDescent="0.2">
      <c r="A89" s="144">
        <v>60</v>
      </c>
      <c r="B89" s="145" t="s">
        <v>261</v>
      </c>
      <c r="C89" s="153" t="s">
        <v>262</v>
      </c>
      <c r="D89" s="146" t="s">
        <v>254</v>
      </c>
      <c r="E89" s="147">
        <v>1</v>
      </c>
      <c r="F89" s="148"/>
      <c r="G89" s="149">
        <f t="shared" si="14"/>
        <v>0</v>
      </c>
      <c r="H89" s="128">
        <v>119</v>
      </c>
      <c r="I89" s="128">
        <f t="shared" si="15"/>
        <v>119</v>
      </c>
      <c r="J89" s="128">
        <v>2381</v>
      </c>
      <c r="K89" s="128">
        <f t="shared" si="16"/>
        <v>2381</v>
      </c>
      <c r="L89" s="128">
        <v>21</v>
      </c>
      <c r="M89" s="128">
        <f t="shared" si="17"/>
        <v>0</v>
      </c>
      <c r="N89" s="128">
        <v>0</v>
      </c>
      <c r="O89" s="128">
        <f t="shared" si="18"/>
        <v>0</v>
      </c>
      <c r="P89" s="128">
        <v>0</v>
      </c>
      <c r="Q89" s="128">
        <f t="shared" si="19"/>
        <v>0</v>
      </c>
      <c r="R89" s="128"/>
      <c r="S89" s="128" t="s">
        <v>132</v>
      </c>
      <c r="T89" s="128" t="s">
        <v>133</v>
      </c>
      <c r="U89" s="128">
        <v>5.8999999999999997E-2</v>
      </c>
      <c r="V89" s="128">
        <f t="shared" si="20"/>
        <v>0.06</v>
      </c>
      <c r="W89" s="128"/>
      <c r="X89" s="128" t="s">
        <v>115</v>
      </c>
      <c r="Y89" s="123"/>
      <c r="Z89" s="123"/>
      <c r="AA89" s="123"/>
      <c r="AB89" s="123"/>
      <c r="AC89" s="123"/>
      <c r="AD89" s="123"/>
      <c r="AE89" s="123"/>
      <c r="AF89" s="123"/>
      <c r="AG89" s="123" t="s">
        <v>171</v>
      </c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</row>
    <row r="90" spans="1:60" outlineLevel="1" x14ac:dyDescent="0.2">
      <c r="A90" s="144">
        <v>61</v>
      </c>
      <c r="B90" s="145" t="s">
        <v>263</v>
      </c>
      <c r="C90" s="153" t="s">
        <v>264</v>
      </c>
      <c r="D90" s="146" t="s">
        <v>121</v>
      </c>
      <c r="E90" s="147">
        <v>8</v>
      </c>
      <c r="F90" s="148"/>
      <c r="G90" s="149">
        <f t="shared" si="14"/>
        <v>0</v>
      </c>
      <c r="H90" s="128">
        <v>579</v>
      </c>
      <c r="I90" s="128">
        <f t="shared" si="15"/>
        <v>4632</v>
      </c>
      <c r="J90" s="128">
        <v>361</v>
      </c>
      <c r="K90" s="128">
        <f t="shared" si="16"/>
        <v>2888</v>
      </c>
      <c r="L90" s="128">
        <v>21</v>
      </c>
      <c r="M90" s="128">
        <f t="shared" si="17"/>
        <v>0</v>
      </c>
      <c r="N90" s="128">
        <v>1.8380000000000001E-2</v>
      </c>
      <c r="O90" s="128">
        <f t="shared" si="18"/>
        <v>0.15</v>
      </c>
      <c r="P90" s="128">
        <v>0</v>
      </c>
      <c r="Q90" s="128">
        <f t="shared" si="19"/>
        <v>0</v>
      </c>
      <c r="R90" s="128"/>
      <c r="S90" s="128" t="s">
        <v>132</v>
      </c>
      <c r="T90" s="128" t="s">
        <v>133</v>
      </c>
      <c r="U90" s="128">
        <v>1.1599999999999999</v>
      </c>
      <c r="V90" s="128">
        <f t="shared" si="20"/>
        <v>9.2799999999999994</v>
      </c>
      <c r="W90" s="128"/>
      <c r="X90" s="128" t="s">
        <v>115</v>
      </c>
      <c r="Y90" s="123"/>
      <c r="Z90" s="123"/>
      <c r="AA90" s="123"/>
      <c r="AB90" s="123"/>
      <c r="AC90" s="123"/>
      <c r="AD90" s="123"/>
      <c r="AE90" s="123"/>
      <c r="AF90" s="123"/>
      <c r="AG90" s="123" t="s">
        <v>116</v>
      </c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</row>
    <row r="91" spans="1:60" outlineLevel="1" x14ac:dyDescent="0.2">
      <c r="A91" s="144">
        <v>62</v>
      </c>
      <c r="B91" s="145" t="s">
        <v>265</v>
      </c>
      <c r="C91" s="153" t="s">
        <v>266</v>
      </c>
      <c r="D91" s="146" t="s">
        <v>121</v>
      </c>
      <c r="E91" s="147">
        <v>6</v>
      </c>
      <c r="F91" s="148"/>
      <c r="G91" s="149">
        <f t="shared" si="14"/>
        <v>0</v>
      </c>
      <c r="H91" s="128">
        <v>690</v>
      </c>
      <c r="I91" s="128">
        <f t="shared" si="15"/>
        <v>4140</v>
      </c>
      <c r="J91" s="128">
        <v>430</v>
      </c>
      <c r="K91" s="128">
        <f t="shared" si="16"/>
        <v>2580</v>
      </c>
      <c r="L91" s="128">
        <v>21</v>
      </c>
      <c r="M91" s="128">
        <f t="shared" si="17"/>
        <v>0</v>
      </c>
      <c r="N91" s="128">
        <v>1.8380000000000001E-2</v>
      </c>
      <c r="O91" s="128">
        <f t="shared" si="18"/>
        <v>0.11</v>
      </c>
      <c r="P91" s="128">
        <v>0</v>
      </c>
      <c r="Q91" s="128">
        <f t="shared" si="19"/>
        <v>0</v>
      </c>
      <c r="R91" s="128"/>
      <c r="S91" s="128" t="s">
        <v>132</v>
      </c>
      <c r="T91" s="128" t="s">
        <v>133</v>
      </c>
      <c r="U91" s="128">
        <v>1.1599999999999999</v>
      </c>
      <c r="V91" s="128">
        <f t="shared" si="20"/>
        <v>6.96</v>
      </c>
      <c r="W91" s="128"/>
      <c r="X91" s="128" t="s">
        <v>115</v>
      </c>
      <c r="Y91" s="123"/>
      <c r="Z91" s="123"/>
      <c r="AA91" s="123"/>
      <c r="AB91" s="123"/>
      <c r="AC91" s="123"/>
      <c r="AD91" s="123"/>
      <c r="AE91" s="123"/>
      <c r="AF91" s="123"/>
      <c r="AG91" s="123" t="s">
        <v>116</v>
      </c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</row>
    <row r="92" spans="1:60" outlineLevel="1" x14ac:dyDescent="0.2">
      <c r="A92" s="144">
        <v>63</v>
      </c>
      <c r="B92" s="145" t="s">
        <v>267</v>
      </c>
      <c r="C92" s="153" t="s">
        <v>268</v>
      </c>
      <c r="D92" s="146" t="s">
        <v>121</v>
      </c>
      <c r="E92" s="147">
        <v>19</v>
      </c>
      <c r="F92" s="148"/>
      <c r="G92" s="149">
        <f t="shared" si="14"/>
        <v>0</v>
      </c>
      <c r="H92" s="128">
        <v>850.24</v>
      </c>
      <c r="I92" s="128">
        <f t="shared" si="15"/>
        <v>16154.56</v>
      </c>
      <c r="J92" s="128">
        <v>529.76</v>
      </c>
      <c r="K92" s="128">
        <f t="shared" si="16"/>
        <v>10065.44</v>
      </c>
      <c r="L92" s="128">
        <v>21</v>
      </c>
      <c r="M92" s="128">
        <f t="shared" si="17"/>
        <v>0</v>
      </c>
      <c r="N92" s="128">
        <v>1.8380000000000001E-2</v>
      </c>
      <c r="O92" s="128">
        <f t="shared" si="18"/>
        <v>0.35</v>
      </c>
      <c r="P92" s="128">
        <v>0</v>
      </c>
      <c r="Q92" s="128">
        <f t="shared" si="19"/>
        <v>0</v>
      </c>
      <c r="R92" s="128"/>
      <c r="S92" s="128" t="s">
        <v>132</v>
      </c>
      <c r="T92" s="128" t="s">
        <v>133</v>
      </c>
      <c r="U92" s="128">
        <v>1.1599999999999999</v>
      </c>
      <c r="V92" s="128">
        <f t="shared" si="20"/>
        <v>22.04</v>
      </c>
      <c r="W92" s="128"/>
      <c r="X92" s="128" t="s">
        <v>115</v>
      </c>
      <c r="Y92" s="123"/>
      <c r="Z92" s="123"/>
      <c r="AA92" s="123"/>
      <c r="AB92" s="123"/>
      <c r="AC92" s="123"/>
      <c r="AD92" s="123"/>
      <c r="AE92" s="123"/>
      <c r="AF92" s="123"/>
      <c r="AG92" s="123" t="s">
        <v>116</v>
      </c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</row>
    <row r="93" spans="1:60" outlineLevel="1" x14ac:dyDescent="0.2">
      <c r="A93" s="144">
        <v>64</v>
      </c>
      <c r="B93" s="145" t="s">
        <v>269</v>
      </c>
      <c r="C93" s="153" t="s">
        <v>270</v>
      </c>
      <c r="D93" s="146" t="s">
        <v>271</v>
      </c>
      <c r="E93" s="147">
        <v>2</v>
      </c>
      <c r="F93" s="148"/>
      <c r="G93" s="149">
        <f t="shared" si="14"/>
        <v>0</v>
      </c>
      <c r="H93" s="128">
        <v>1254</v>
      </c>
      <c r="I93" s="128">
        <f t="shared" si="15"/>
        <v>2508</v>
      </c>
      <c r="J93" s="128">
        <v>0</v>
      </c>
      <c r="K93" s="128">
        <f t="shared" si="16"/>
        <v>0</v>
      </c>
      <c r="L93" s="128">
        <v>21</v>
      </c>
      <c r="M93" s="128">
        <f t="shared" si="17"/>
        <v>0</v>
      </c>
      <c r="N93" s="128">
        <v>0</v>
      </c>
      <c r="O93" s="128">
        <f t="shared" si="18"/>
        <v>0</v>
      </c>
      <c r="P93" s="128">
        <v>0</v>
      </c>
      <c r="Q93" s="128">
        <f t="shared" si="19"/>
        <v>0</v>
      </c>
      <c r="R93" s="128"/>
      <c r="S93" s="128" t="s">
        <v>132</v>
      </c>
      <c r="T93" s="128" t="s">
        <v>133</v>
      </c>
      <c r="U93" s="128">
        <v>0</v>
      </c>
      <c r="V93" s="128">
        <f t="shared" si="20"/>
        <v>0</v>
      </c>
      <c r="W93" s="128"/>
      <c r="X93" s="128" t="s">
        <v>272</v>
      </c>
      <c r="Y93" s="123"/>
      <c r="Z93" s="123"/>
      <c r="AA93" s="123"/>
      <c r="AB93" s="123"/>
      <c r="AC93" s="123"/>
      <c r="AD93" s="123"/>
      <c r="AE93" s="123"/>
      <c r="AF93" s="123"/>
      <c r="AG93" s="123" t="s">
        <v>273</v>
      </c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</row>
    <row r="94" spans="1:60" outlineLevel="1" x14ac:dyDescent="0.2">
      <c r="A94" s="144">
        <v>65</v>
      </c>
      <c r="B94" s="145" t="s">
        <v>274</v>
      </c>
      <c r="C94" s="153" t="s">
        <v>275</v>
      </c>
      <c r="D94" s="146" t="s">
        <v>183</v>
      </c>
      <c r="E94" s="147">
        <v>1.56403</v>
      </c>
      <c r="F94" s="148"/>
      <c r="G94" s="149">
        <f t="shared" si="14"/>
        <v>0</v>
      </c>
      <c r="H94" s="128">
        <v>0</v>
      </c>
      <c r="I94" s="128">
        <f t="shared" si="15"/>
        <v>0</v>
      </c>
      <c r="J94" s="128">
        <v>609</v>
      </c>
      <c r="K94" s="128">
        <f t="shared" si="16"/>
        <v>952.49</v>
      </c>
      <c r="L94" s="128">
        <v>21</v>
      </c>
      <c r="M94" s="128">
        <f t="shared" si="17"/>
        <v>0</v>
      </c>
      <c r="N94" s="128">
        <v>0</v>
      </c>
      <c r="O94" s="128">
        <f t="shared" si="18"/>
        <v>0</v>
      </c>
      <c r="P94" s="128">
        <v>0</v>
      </c>
      <c r="Q94" s="128">
        <f t="shared" si="19"/>
        <v>0</v>
      </c>
      <c r="R94" s="128"/>
      <c r="S94" s="128" t="s">
        <v>132</v>
      </c>
      <c r="T94" s="128" t="s">
        <v>133</v>
      </c>
      <c r="U94" s="128">
        <v>1.327</v>
      </c>
      <c r="V94" s="128">
        <f t="shared" si="20"/>
        <v>2.08</v>
      </c>
      <c r="W94" s="128"/>
      <c r="X94" s="128" t="s">
        <v>115</v>
      </c>
      <c r="Y94" s="123"/>
      <c r="Z94" s="123"/>
      <c r="AA94" s="123"/>
      <c r="AB94" s="123"/>
      <c r="AC94" s="123"/>
      <c r="AD94" s="123"/>
      <c r="AE94" s="123"/>
      <c r="AF94" s="123"/>
      <c r="AG94" s="123" t="s">
        <v>171</v>
      </c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</row>
    <row r="95" spans="1:60" x14ac:dyDescent="0.2">
      <c r="A95" s="132" t="s">
        <v>109</v>
      </c>
      <c r="B95" s="133" t="s">
        <v>65</v>
      </c>
      <c r="C95" s="150" t="s">
        <v>66</v>
      </c>
      <c r="D95" s="134"/>
      <c r="E95" s="135"/>
      <c r="F95" s="136"/>
      <c r="G95" s="137">
        <f>SUMIF(AG96:AG96,"&lt;&gt;NOR",G96:G96)</f>
        <v>0</v>
      </c>
      <c r="H95" s="131"/>
      <c r="I95" s="131">
        <f>SUM(I96:I96)</f>
        <v>2951.4</v>
      </c>
      <c r="J95" s="131"/>
      <c r="K95" s="131">
        <f>SUM(K96:K96)</f>
        <v>411.9</v>
      </c>
      <c r="L95" s="131"/>
      <c r="M95" s="131">
        <f>SUM(M96:M96)</f>
        <v>0</v>
      </c>
      <c r="N95" s="131"/>
      <c r="O95" s="131">
        <f>SUM(O96:O96)</f>
        <v>0.01</v>
      </c>
      <c r="P95" s="131"/>
      <c r="Q95" s="131">
        <f>SUM(Q96:Q96)</f>
        <v>0</v>
      </c>
      <c r="R95" s="131"/>
      <c r="S95" s="131"/>
      <c r="T95" s="131"/>
      <c r="U95" s="131"/>
      <c r="V95" s="131">
        <f>SUM(V96:V96)</f>
        <v>0.72</v>
      </c>
      <c r="W95" s="131"/>
      <c r="X95" s="131"/>
      <c r="AG95" t="s">
        <v>110</v>
      </c>
    </row>
    <row r="96" spans="1:60" outlineLevel="1" x14ac:dyDescent="0.2">
      <c r="A96" s="144">
        <v>66</v>
      </c>
      <c r="B96" s="145" t="s">
        <v>276</v>
      </c>
      <c r="C96" s="153" t="s">
        <v>277</v>
      </c>
      <c r="D96" s="146" t="s">
        <v>254</v>
      </c>
      <c r="E96" s="147">
        <v>3</v>
      </c>
      <c r="F96" s="148"/>
      <c r="G96" s="149">
        <f>ROUND(E96*F96,2)</f>
        <v>0</v>
      </c>
      <c r="H96" s="128">
        <v>983.8</v>
      </c>
      <c r="I96" s="128">
        <f>ROUND(E96*H96,2)</f>
        <v>2951.4</v>
      </c>
      <c r="J96" s="128">
        <v>137.30000000000001</v>
      </c>
      <c r="K96" s="128">
        <f>ROUND(E96*J96,2)</f>
        <v>411.9</v>
      </c>
      <c r="L96" s="128">
        <v>21</v>
      </c>
      <c r="M96" s="128">
        <f>G96*(1+L96/100)</f>
        <v>0</v>
      </c>
      <c r="N96" s="128">
        <v>3.7299999999999998E-3</v>
      </c>
      <c r="O96" s="128">
        <f>ROUND(E96*N96,2)</f>
        <v>0.01</v>
      </c>
      <c r="P96" s="128">
        <v>0</v>
      </c>
      <c r="Q96" s="128">
        <f>ROUND(E96*P96,2)</f>
        <v>0</v>
      </c>
      <c r="R96" s="128"/>
      <c r="S96" s="128" t="s">
        <v>132</v>
      </c>
      <c r="T96" s="128" t="s">
        <v>133</v>
      </c>
      <c r="U96" s="128">
        <v>0.23899999999999999</v>
      </c>
      <c r="V96" s="128">
        <f>ROUND(E96*U96,2)</f>
        <v>0.72</v>
      </c>
      <c r="W96" s="128"/>
      <c r="X96" s="128" t="s">
        <v>115</v>
      </c>
      <c r="Y96" s="123"/>
      <c r="Z96" s="123"/>
      <c r="AA96" s="123"/>
      <c r="AB96" s="123"/>
      <c r="AC96" s="123"/>
      <c r="AD96" s="123"/>
      <c r="AE96" s="123"/>
      <c r="AF96" s="123"/>
      <c r="AG96" s="123" t="s">
        <v>116</v>
      </c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</row>
    <row r="97" spans="1:60" x14ac:dyDescent="0.2">
      <c r="A97" s="132" t="s">
        <v>109</v>
      </c>
      <c r="B97" s="133" t="s">
        <v>67</v>
      </c>
      <c r="C97" s="150" t="s">
        <v>68</v>
      </c>
      <c r="D97" s="134"/>
      <c r="E97" s="135"/>
      <c r="F97" s="136"/>
      <c r="G97" s="137">
        <f>SUMIF(AG98:AG120,"&lt;&gt;NOR",G98:G120)</f>
        <v>0</v>
      </c>
      <c r="H97" s="131"/>
      <c r="I97" s="131">
        <f>SUM(I98:I120)</f>
        <v>65129.86</v>
      </c>
      <c r="J97" s="131"/>
      <c r="K97" s="131">
        <f>SUM(K98:K120)</f>
        <v>36935.74</v>
      </c>
      <c r="L97" s="131"/>
      <c r="M97" s="131">
        <f>SUM(M98:M120)</f>
        <v>0</v>
      </c>
      <c r="N97" s="131"/>
      <c r="O97" s="131">
        <f>SUM(O98:O120)</f>
        <v>0.22</v>
      </c>
      <c r="P97" s="131"/>
      <c r="Q97" s="131">
        <f>SUM(Q98:Q120)</f>
        <v>0.67999999999999994</v>
      </c>
      <c r="R97" s="131"/>
      <c r="S97" s="131"/>
      <c r="T97" s="131"/>
      <c r="U97" s="131"/>
      <c r="V97" s="131">
        <f>SUM(V98:V120)</f>
        <v>53.800000000000004</v>
      </c>
      <c r="W97" s="131"/>
      <c r="X97" s="131"/>
      <c r="AG97" t="s">
        <v>110</v>
      </c>
    </row>
    <row r="98" spans="1:60" outlineLevel="1" x14ac:dyDescent="0.2">
      <c r="A98" s="144">
        <v>67</v>
      </c>
      <c r="B98" s="145" t="s">
        <v>278</v>
      </c>
      <c r="C98" s="153" t="s">
        <v>279</v>
      </c>
      <c r="D98" s="146" t="s">
        <v>174</v>
      </c>
      <c r="E98" s="147">
        <v>33</v>
      </c>
      <c r="F98" s="148"/>
      <c r="G98" s="149">
        <f t="shared" ref="G98:G120" si="21">ROUND(E98*F98,2)</f>
        <v>0</v>
      </c>
      <c r="H98" s="128">
        <v>31.96</v>
      </c>
      <c r="I98" s="128">
        <f t="shared" ref="I98:I120" si="22">ROUND(E98*H98,2)</f>
        <v>1054.68</v>
      </c>
      <c r="J98" s="128">
        <v>77.34</v>
      </c>
      <c r="K98" s="128">
        <f t="shared" ref="K98:K120" si="23">ROUND(E98*J98,2)</f>
        <v>2552.2199999999998</v>
      </c>
      <c r="L98" s="128">
        <v>21</v>
      </c>
      <c r="M98" s="128">
        <f t="shared" ref="M98:M120" si="24">G98*(1+L98/100)</f>
        <v>0</v>
      </c>
      <c r="N98" s="128">
        <v>0</v>
      </c>
      <c r="O98" s="128">
        <f t="shared" ref="O98:O120" si="25">ROUND(E98*N98,2)</f>
        <v>0</v>
      </c>
      <c r="P98" s="128">
        <v>0</v>
      </c>
      <c r="Q98" s="128">
        <f t="shared" ref="Q98:Q120" si="26">ROUND(E98*P98,2)</f>
        <v>0</v>
      </c>
      <c r="R98" s="128"/>
      <c r="S98" s="128" t="s">
        <v>132</v>
      </c>
      <c r="T98" s="128" t="s">
        <v>133</v>
      </c>
      <c r="U98" s="128">
        <v>0.28999999999999998</v>
      </c>
      <c r="V98" s="128">
        <f t="shared" ref="V98:V120" si="27">ROUND(E98*U98,2)</f>
        <v>9.57</v>
      </c>
      <c r="W98" s="128"/>
      <c r="X98" s="128" t="s">
        <v>115</v>
      </c>
      <c r="Y98" s="123"/>
      <c r="Z98" s="123"/>
      <c r="AA98" s="123"/>
      <c r="AB98" s="123"/>
      <c r="AC98" s="123"/>
      <c r="AD98" s="123"/>
      <c r="AE98" s="123"/>
      <c r="AF98" s="123"/>
      <c r="AG98" s="123" t="s">
        <v>171</v>
      </c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</row>
    <row r="99" spans="1:60" ht="22.5" outlineLevel="1" x14ac:dyDescent="0.2">
      <c r="A99" s="144">
        <v>68</v>
      </c>
      <c r="B99" s="145" t="s">
        <v>280</v>
      </c>
      <c r="C99" s="153" t="s">
        <v>281</v>
      </c>
      <c r="D99" s="146" t="s">
        <v>174</v>
      </c>
      <c r="E99" s="147">
        <v>5</v>
      </c>
      <c r="F99" s="148"/>
      <c r="G99" s="149">
        <f t="shared" si="21"/>
        <v>0</v>
      </c>
      <c r="H99" s="128">
        <v>8.0399999999999991</v>
      </c>
      <c r="I99" s="128">
        <f t="shared" si="22"/>
        <v>40.200000000000003</v>
      </c>
      <c r="J99" s="128">
        <v>104.46</v>
      </c>
      <c r="K99" s="128">
        <f t="shared" si="23"/>
        <v>522.29999999999995</v>
      </c>
      <c r="L99" s="128">
        <v>21</v>
      </c>
      <c r="M99" s="128">
        <f t="shared" si="24"/>
        <v>0</v>
      </c>
      <c r="N99" s="128">
        <v>5.0000000000000002E-5</v>
      </c>
      <c r="O99" s="128">
        <f t="shared" si="25"/>
        <v>0</v>
      </c>
      <c r="P99" s="128">
        <v>0</v>
      </c>
      <c r="Q99" s="128">
        <f t="shared" si="26"/>
        <v>0</v>
      </c>
      <c r="R99" s="128"/>
      <c r="S99" s="128" t="s">
        <v>132</v>
      </c>
      <c r="T99" s="128" t="s">
        <v>133</v>
      </c>
      <c r="U99" s="128">
        <v>0.21</v>
      </c>
      <c r="V99" s="128">
        <f t="shared" si="27"/>
        <v>1.05</v>
      </c>
      <c r="W99" s="128"/>
      <c r="X99" s="128" t="s">
        <v>115</v>
      </c>
      <c r="Y99" s="123"/>
      <c r="Z99" s="123"/>
      <c r="AA99" s="123"/>
      <c r="AB99" s="123"/>
      <c r="AC99" s="123"/>
      <c r="AD99" s="123"/>
      <c r="AE99" s="123"/>
      <c r="AF99" s="123"/>
      <c r="AG99" s="123" t="s">
        <v>116</v>
      </c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0" outlineLevel="1" x14ac:dyDescent="0.2">
      <c r="A100" s="144">
        <v>69</v>
      </c>
      <c r="B100" s="145" t="s">
        <v>282</v>
      </c>
      <c r="C100" s="153" t="s">
        <v>283</v>
      </c>
      <c r="D100" s="146" t="s">
        <v>254</v>
      </c>
      <c r="E100" s="147">
        <v>4</v>
      </c>
      <c r="F100" s="148"/>
      <c r="G100" s="149">
        <f t="shared" si="21"/>
        <v>0</v>
      </c>
      <c r="H100" s="128">
        <v>563.53</v>
      </c>
      <c r="I100" s="128">
        <f t="shared" si="22"/>
        <v>2254.12</v>
      </c>
      <c r="J100" s="128">
        <v>672.47</v>
      </c>
      <c r="K100" s="128">
        <f t="shared" si="23"/>
        <v>2689.88</v>
      </c>
      <c r="L100" s="128">
        <v>21</v>
      </c>
      <c r="M100" s="128">
        <f t="shared" si="24"/>
        <v>0</v>
      </c>
      <c r="N100" s="128">
        <v>1.8600000000000001E-3</v>
      </c>
      <c r="O100" s="128">
        <f t="shared" si="25"/>
        <v>0.01</v>
      </c>
      <c r="P100" s="128">
        <v>0</v>
      </c>
      <c r="Q100" s="128">
        <f t="shared" si="26"/>
        <v>0</v>
      </c>
      <c r="R100" s="128"/>
      <c r="S100" s="128" t="s">
        <v>114</v>
      </c>
      <c r="T100" s="128" t="s">
        <v>114</v>
      </c>
      <c r="U100" s="128">
        <v>1.3340000000000001</v>
      </c>
      <c r="V100" s="128">
        <f t="shared" si="27"/>
        <v>5.34</v>
      </c>
      <c r="W100" s="128"/>
      <c r="X100" s="128" t="s">
        <v>115</v>
      </c>
      <c r="Y100" s="123"/>
      <c r="Z100" s="123"/>
      <c r="AA100" s="123"/>
      <c r="AB100" s="123"/>
      <c r="AC100" s="123"/>
      <c r="AD100" s="123"/>
      <c r="AE100" s="123"/>
      <c r="AF100" s="123"/>
      <c r="AG100" s="123" t="s">
        <v>116</v>
      </c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</row>
    <row r="101" spans="1:60" ht="22.5" outlineLevel="1" x14ac:dyDescent="0.2">
      <c r="A101" s="144">
        <v>70</v>
      </c>
      <c r="B101" s="145" t="s">
        <v>284</v>
      </c>
      <c r="C101" s="153" t="s">
        <v>285</v>
      </c>
      <c r="D101" s="146" t="s">
        <v>254</v>
      </c>
      <c r="E101" s="147">
        <v>4</v>
      </c>
      <c r="F101" s="148"/>
      <c r="G101" s="149">
        <f t="shared" si="21"/>
        <v>0</v>
      </c>
      <c r="H101" s="128">
        <v>5865.31</v>
      </c>
      <c r="I101" s="128">
        <f t="shared" si="22"/>
        <v>23461.24</v>
      </c>
      <c r="J101" s="128">
        <v>819.69</v>
      </c>
      <c r="K101" s="128">
        <f t="shared" si="23"/>
        <v>3278.76</v>
      </c>
      <c r="L101" s="128">
        <v>21</v>
      </c>
      <c r="M101" s="128">
        <f t="shared" si="24"/>
        <v>0</v>
      </c>
      <c r="N101" s="128">
        <v>2.8719999999999999E-2</v>
      </c>
      <c r="O101" s="128">
        <f t="shared" si="25"/>
        <v>0.11</v>
      </c>
      <c r="P101" s="128">
        <v>0</v>
      </c>
      <c r="Q101" s="128">
        <f t="shared" si="26"/>
        <v>0</v>
      </c>
      <c r="R101" s="128"/>
      <c r="S101" s="128" t="s">
        <v>114</v>
      </c>
      <c r="T101" s="128" t="s">
        <v>114</v>
      </c>
      <c r="U101" s="128">
        <v>1.5</v>
      </c>
      <c r="V101" s="128">
        <f t="shared" si="27"/>
        <v>6</v>
      </c>
      <c r="W101" s="128"/>
      <c r="X101" s="128" t="s">
        <v>115</v>
      </c>
      <c r="Y101" s="123"/>
      <c r="Z101" s="123"/>
      <c r="AA101" s="123"/>
      <c r="AB101" s="123"/>
      <c r="AC101" s="123"/>
      <c r="AD101" s="123"/>
      <c r="AE101" s="123"/>
      <c r="AF101" s="123"/>
      <c r="AG101" s="123" t="s">
        <v>116</v>
      </c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</row>
    <row r="102" spans="1:60" ht="22.5" outlineLevel="1" x14ac:dyDescent="0.2">
      <c r="A102" s="144">
        <v>71</v>
      </c>
      <c r="B102" s="145" t="s">
        <v>286</v>
      </c>
      <c r="C102" s="153" t="s">
        <v>287</v>
      </c>
      <c r="D102" s="146" t="s">
        <v>254</v>
      </c>
      <c r="E102" s="147">
        <v>1</v>
      </c>
      <c r="F102" s="148"/>
      <c r="G102" s="149">
        <f t="shared" si="21"/>
        <v>0</v>
      </c>
      <c r="H102" s="128">
        <v>7473.18</v>
      </c>
      <c r="I102" s="128">
        <f t="shared" si="22"/>
        <v>7473.18</v>
      </c>
      <c r="J102" s="128">
        <v>1035.02</v>
      </c>
      <c r="K102" s="128">
        <f t="shared" si="23"/>
        <v>1035.02</v>
      </c>
      <c r="L102" s="128">
        <v>21</v>
      </c>
      <c r="M102" s="128">
        <f t="shared" si="24"/>
        <v>0</v>
      </c>
      <c r="N102" s="128">
        <v>1.772E-2</v>
      </c>
      <c r="O102" s="128">
        <f t="shared" si="25"/>
        <v>0.02</v>
      </c>
      <c r="P102" s="128">
        <v>0</v>
      </c>
      <c r="Q102" s="128">
        <f t="shared" si="26"/>
        <v>0</v>
      </c>
      <c r="R102" s="128"/>
      <c r="S102" s="128" t="s">
        <v>132</v>
      </c>
      <c r="T102" s="128" t="s">
        <v>133</v>
      </c>
      <c r="U102" s="128">
        <v>0.97</v>
      </c>
      <c r="V102" s="128">
        <f t="shared" si="27"/>
        <v>0.97</v>
      </c>
      <c r="W102" s="128"/>
      <c r="X102" s="128" t="s">
        <v>115</v>
      </c>
      <c r="Y102" s="123"/>
      <c r="Z102" s="123"/>
      <c r="AA102" s="123"/>
      <c r="AB102" s="123"/>
      <c r="AC102" s="123"/>
      <c r="AD102" s="123"/>
      <c r="AE102" s="123"/>
      <c r="AF102" s="123"/>
      <c r="AG102" s="123" t="s">
        <v>171</v>
      </c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</row>
    <row r="103" spans="1:60" outlineLevel="1" x14ac:dyDescent="0.2">
      <c r="A103" s="144">
        <v>72</v>
      </c>
      <c r="B103" s="145" t="s">
        <v>288</v>
      </c>
      <c r="C103" s="153" t="s">
        <v>289</v>
      </c>
      <c r="D103" s="146" t="s">
        <v>254</v>
      </c>
      <c r="E103" s="147">
        <v>1</v>
      </c>
      <c r="F103" s="148"/>
      <c r="G103" s="149">
        <f t="shared" si="21"/>
        <v>0</v>
      </c>
      <c r="H103" s="128">
        <v>184.85</v>
      </c>
      <c r="I103" s="128">
        <f t="shared" si="22"/>
        <v>184.85</v>
      </c>
      <c r="J103" s="128">
        <v>612.15</v>
      </c>
      <c r="K103" s="128">
        <f t="shared" si="23"/>
        <v>612.15</v>
      </c>
      <c r="L103" s="128">
        <v>21</v>
      </c>
      <c r="M103" s="128">
        <f t="shared" si="24"/>
        <v>0</v>
      </c>
      <c r="N103" s="128">
        <v>8.8999999999999995E-4</v>
      </c>
      <c r="O103" s="128">
        <f t="shared" si="25"/>
        <v>0</v>
      </c>
      <c r="P103" s="128">
        <v>0</v>
      </c>
      <c r="Q103" s="128">
        <f t="shared" si="26"/>
        <v>0</v>
      </c>
      <c r="R103" s="128"/>
      <c r="S103" s="128" t="s">
        <v>114</v>
      </c>
      <c r="T103" s="128" t="s">
        <v>114</v>
      </c>
      <c r="U103" s="128">
        <v>1.1200000000000001</v>
      </c>
      <c r="V103" s="128">
        <f t="shared" si="27"/>
        <v>1.1200000000000001</v>
      </c>
      <c r="W103" s="128"/>
      <c r="X103" s="128" t="s">
        <v>115</v>
      </c>
      <c r="Y103" s="123"/>
      <c r="Z103" s="123"/>
      <c r="AA103" s="123"/>
      <c r="AB103" s="123"/>
      <c r="AC103" s="123"/>
      <c r="AD103" s="123"/>
      <c r="AE103" s="123"/>
      <c r="AF103" s="123"/>
      <c r="AG103" s="123" t="s">
        <v>116</v>
      </c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0" outlineLevel="1" x14ac:dyDescent="0.2">
      <c r="A104" s="144">
        <v>73</v>
      </c>
      <c r="B104" s="145" t="s">
        <v>290</v>
      </c>
      <c r="C104" s="153" t="s">
        <v>291</v>
      </c>
      <c r="D104" s="146" t="s">
        <v>254</v>
      </c>
      <c r="E104" s="147">
        <v>4</v>
      </c>
      <c r="F104" s="148"/>
      <c r="G104" s="149">
        <f t="shared" si="21"/>
        <v>0</v>
      </c>
      <c r="H104" s="128">
        <v>0</v>
      </c>
      <c r="I104" s="128">
        <f t="shared" si="22"/>
        <v>0</v>
      </c>
      <c r="J104" s="128">
        <v>159.5</v>
      </c>
      <c r="K104" s="128">
        <f t="shared" si="23"/>
        <v>638</v>
      </c>
      <c r="L104" s="128">
        <v>21</v>
      </c>
      <c r="M104" s="128">
        <f t="shared" si="24"/>
        <v>0</v>
      </c>
      <c r="N104" s="128">
        <v>0</v>
      </c>
      <c r="O104" s="128">
        <f t="shared" si="25"/>
        <v>0</v>
      </c>
      <c r="P104" s="128">
        <v>1.72E-2</v>
      </c>
      <c r="Q104" s="128">
        <f t="shared" si="26"/>
        <v>7.0000000000000007E-2</v>
      </c>
      <c r="R104" s="128"/>
      <c r="S104" s="128" t="s">
        <v>132</v>
      </c>
      <c r="T104" s="128" t="s">
        <v>133</v>
      </c>
      <c r="U104" s="128">
        <v>0.40300000000000002</v>
      </c>
      <c r="V104" s="128">
        <f t="shared" si="27"/>
        <v>1.61</v>
      </c>
      <c r="W104" s="128"/>
      <c r="X104" s="128" t="s">
        <v>115</v>
      </c>
      <c r="Y104" s="123"/>
      <c r="Z104" s="123"/>
      <c r="AA104" s="123"/>
      <c r="AB104" s="123"/>
      <c r="AC104" s="123"/>
      <c r="AD104" s="123"/>
      <c r="AE104" s="123"/>
      <c r="AF104" s="123"/>
      <c r="AG104" s="123" t="s">
        <v>116</v>
      </c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0" outlineLevel="1" x14ac:dyDescent="0.2">
      <c r="A105" s="144">
        <v>74</v>
      </c>
      <c r="B105" s="145" t="s">
        <v>292</v>
      </c>
      <c r="C105" s="153" t="s">
        <v>293</v>
      </c>
      <c r="D105" s="146" t="s">
        <v>174</v>
      </c>
      <c r="E105" s="147">
        <v>4</v>
      </c>
      <c r="F105" s="148"/>
      <c r="G105" s="149">
        <f t="shared" si="21"/>
        <v>0</v>
      </c>
      <c r="H105" s="128">
        <v>73.73</v>
      </c>
      <c r="I105" s="128">
        <f t="shared" si="22"/>
        <v>294.92</v>
      </c>
      <c r="J105" s="128">
        <v>293.27</v>
      </c>
      <c r="K105" s="128">
        <f t="shared" si="23"/>
        <v>1173.08</v>
      </c>
      <c r="L105" s="128">
        <v>21</v>
      </c>
      <c r="M105" s="128">
        <f t="shared" si="24"/>
        <v>0</v>
      </c>
      <c r="N105" s="128">
        <v>1.2999999999999999E-4</v>
      </c>
      <c r="O105" s="128">
        <f t="shared" si="25"/>
        <v>0</v>
      </c>
      <c r="P105" s="128">
        <v>0</v>
      </c>
      <c r="Q105" s="128">
        <f t="shared" si="26"/>
        <v>0</v>
      </c>
      <c r="R105" s="128"/>
      <c r="S105" s="128" t="s">
        <v>132</v>
      </c>
      <c r="T105" s="128" t="s">
        <v>133</v>
      </c>
      <c r="U105" s="128">
        <v>0.58199999999999996</v>
      </c>
      <c r="V105" s="128">
        <f t="shared" si="27"/>
        <v>2.33</v>
      </c>
      <c r="W105" s="128"/>
      <c r="X105" s="128" t="s">
        <v>115</v>
      </c>
      <c r="Y105" s="123"/>
      <c r="Z105" s="123"/>
      <c r="AA105" s="123"/>
      <c r="AB105" s="123"/>
      <c r="AC105" s="123"/>
      <c r="AD105" s="123"/>
      <c r="AE105" s="123"/>
      <c r="AF105" s="123"/>
      <c r="AG105" s="123" t="s">
        <v>116</v>
      </c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</row>
    <row r="106" spans="1:60" outlineLevel="1" x14ac:dyDescent="0.2">
      <c r="A106" s="144">
        <v>75</v>
      </c>
      <c r="B106" s="145" t="s">
        <v>294</v>
      </c>
      <c r="C106" s="153" t="s">
        <v>295</v>
      </c>
      <c r="D106" s="146" t="s">
        <v>254</v>
      </c>
      <c r="E106" s="147">
        <v>5</v>
      </c>
      <c r="F106" s="148"/>
      <c r="G106" s="149">
        <f t="shared" si="21"/>
        <v>0</v>
      </c>
      <c r="H106" s="128">
        <v>0</v>
      </c>
      <c r="I106" s="128">
        <f t="shared" si="22"/>
        <v>0</v>
      </c>
      <c r="J106" s="128">
        <v>261</v>
      </c>
      <c r="K106" s="128">
        <f t="shared" si="23"/>
        <v>1305</v>
      </c>
      <c r="L106" s="128">
        <v>21</v>
      </c>
      <c r="M106" s="128">
        <f t="shared" si="24"/>
        <v>0</v>
      </c>
      <c r="N106" s="128">
        <v>0</v>
      </c>
      <c r="O106" s="128">
        <f t="shared" si="25"/>
        <v>0</v>
      </c>
      <c r="P106" s="128">
        <v>1.9460000000000002E-2</v>
      </c>
      <c r="Q106" s="128">
        <f t="shared" si="26"/>
        <v>0.1</v>
      </c>
      <c r="R106" s="128"/>
      <c r="S106" s="128" t="s">
        <v>132</v>
      </c>
      <c r="T106" s="128" t="s">
        <v>133</v>
      </c>
      <c r="U106" s="128">
        <v>0.38200000000000001</v>
      </c>
      <c r="V106" s="128">
        <f t="shared" si="27"/>
        <v>1.91</v>
      </c>
      <c r="W106" s="128"/>
      <c r="X106" s="128" t="s">
        <v>115</v>
      </c>
      <c r="Y106" s="123"/>
      <c r="Z106" s="123"/>
      <c r="AA106" s="123"/>
      <c r="AB106" s="123"/>
      <c r="AC106" s="123"/>
      <c r="AD106" s="123"/>
      <c r="AE106" s="123"/>
      <c r="AF106" s="123"/>
      <c r="AG106" s="123" t="s">
        <v>116</v>
      </c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</row>
    <row r="107" spans="1:60" outlineLevel="1" x14ac:dyDescent="0.2">
      <c r="A107" s="144">
        <v>76</v>
      </c>
      <c r="B107" s="145" t="s">
        <v>296</v>
      </c>
      <c r="C107" s="153" t="s">
        <v>297</v>
      </c>
      <c r="D107" s="146" t="s">
        <v>174</v>
      </c>
      <c r="E107" s="147">
        <v>4</v>
      </c>
      <c r="F107" s="148"/>
      <c r="G107" s="149">
        <f t="shared" si="21"/>
        <v>0</v>
      </c>
      <c r="H107" s="128">
        <v>16.600000000000001</v>
      </c>
      <c r="I107" s="128">
        <f t="shared" si="22"/>
        <v>66.400000000000006</v>
      </c>
      <c r="J107" s="128">
        <v>637.4</v>
      </c>
      <c r="K107" s="128">
        <f t="shared" si="23"/>
        <v>2549.6</v>
      </c>
      <c r="L107" s="128">
        <v>21</v>
      </c>
      <c r="M107" s="128">
        <f t="shared" si="24"/>
        <v>0</v>
      </c>
      <c r="N107" s="128">
        <v>4.0000000000000003E-5</v>
      </c>
      <c r="O107" s="128">
        <f t="shared" si="25"/>
        <v>0</v>
      </c>
      <c r="P107" s="128">
        <v>0</v>
      </c>
      <c r="Q107" s="128">
        <f t="shared" si="26"/>
        <v>0</v>
      </c>
      <c r="R107" s="128"/>
      <c r="S107" s="128" t="s">
        <v>132</v>
      </c>
      <c r="T107" s="128" t="s">
        <v>133</v>
      </c>
      <c r="U107" s="128">
        <v>0.76100000000000001</v>
      </c>
      <c r="V107" s="128">
        <f t="shared" si="27"/>
        <v>3.04</v>
      </c>
      <c r="W107" s="128"/>
      <c r="X107" s="128" t="s">
        <v>115</v>
      </c>
      <c r="Y107" s="123"/>
      <c r="Z107" s="123"/>
      <c r="AA107" s="123"/>
      <c r="AB107" s="123"/>
      <c r="AC107" s="123"/>
      <c r="AD107" s="123"/>
      <c r="AE107" s="123"/>
      <c r="AF107" s="123"/>
      <c r="AG107" s="123" t="s">
        <v>116</v>
      </c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60" outlineLevel="1" x14ac:dyDescent="0.2">
      <c r="A108" s="144">
        <v>77</v>
      </c>
      <c r="B108" s="145" t="s">
        <v>298</v>
      </c>
      <c r="C108" s="153" t="s">
        <v>299</v>
      </c>
      <c r="D108" s="146" t="s">
        <v>254</v>
      </c>
      <c r="E108" s="147">
        <v>1</v>
      </c>
      <c r="F108" s="148"/>
      <c r="G108" s="149">
        <f t="shared" si="21"/>
        <v>0</v>
      </c>
      <c r="H108" s="128">
        <v>1412.6</v>
      </c>
      <c r="I108" s="128">
        <f t="shared" si="22"/>
        <v>1412.6</v>
      </c>
      <c r="J108" s="128">
        <v>698.2</v>
      </c>
      <c r="K108" s="128">
        <f t="shared" si="23"/>
        <v>698.2</v>
      </c>
      <c r="L108" s="128">
        <v>21</v>
      </c>
      <c r="M108" s="128">
        <f t="shared" si="24"/>
        <v>0</v>
      </c>
      <c r="N108" s="128">
        <v>1.401E-2</v>
      </c>
      <c r="O108" s="128">
        <f t="shared" si="25"/>
        <v>0.01</v>
      </c>
      <c r="P108" s="128">
        <v>0</v>
      </c>
      <c r="Q108" s="128">
        <f t="shared" si="26"/>
        <v>0</v>
      </c>
      <c r="R108" s="128"/>
      <c r="S108" s="128" t="s">
        <v>132</v>
      </c>
      <c r="T108" s="128" t="s">
        <v>133</v>
      </c>
      <c r="U108" s="128">
        <v>1.19</v>
      </c>
      <c r="V108" s="128">
        <f t="shared" si="27"/>
        <v>1.19</v>
      </c>
      <c r="W108" s="128"/>
      <c r="X108" s="128" t="s">
        <v>115</v>
      </c>
      <c r="Y108" s="123"/>
      <c r="Z108" s="123"/>
      <c r="AA108" s="123"/>
      <c r="AB108" s="123"/>
      <c r="AC108" s="123"/>
      <c r="AD108" s="123"/>
      <c r="AE108" s="123"/>
      <c r="AF108" s="123"/>
      <c r="AG108" s="123" t="s">
        <v>171</v>
      </c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1:60" outlineLevel="1" x14ac:dyDescent="0.2">
      <c r="A109" s="144">
        <v>78</v>
      </c>
      <c r="B109" s="145" t="s">
        <v>300</v>
      </c>
      <c r="C109" s="153" t="s">
        <v>301</v>
      </c>
      <c r="D109" s="146" t="s">
        <v>254</v>
      </c>
      <c r="E109" s="147">
        <v>2</v>
      </c>
      <c r="F109" s="148"/>
      <c r="G109" s="149">
        <f t="shared" si="21"/>
        <v>0</v>
      </c>
      <c r="H109" s="128">
        <v>4831.92</v>
      </c>
      <c r="I109" s="128">
        <f t="shared" si="22"/>
        <v>9663.84</v>
      </c>
      <c r="J109" s="128">
        <v>683.08</v>
      </c>
      <c r="K109" s="128">
        <f t="shared" si="23"/>
        <v>1366.16</v>
      </c>
      <c r="L109" s="128">
        <v>21</v>
      </c>
      <c r="M109" s="128">
        <f t="shared" si="24"/>
        <v>0</v>
      </c>
      <c r="N109" s="128">
        <v>1.09E-2</v>
      </c>
      <c r="O109" s="128">
        <f t="shared" si="25"/>
        <v>0.02</v>
      </c>
      <c r="P109" s="128">
        <v>0</v>
      </c>
      <c r="Q109" s="128">
        <f t="shared" si="26"/>
        <v>0</v>
      </c>
      <c r="R109" s="128"/>
      <c r="S109" s="128" t="s">
        <v>132</v>
      </c>
      <c r="T109" s="128" t="s">
        <v>133</v>
      </c>
      <c r="U109" s="128">
        <v>1.25</v>
      </c>
      <c r="V109" s="128">
        <f t="shared" si="27"/>
        <v>2.5</v>
      </c>
      <c r="W109" s="128"/>
      <c r="X109" s="128" t="s">
        <v>115</v>
      </c>
      <c r="Y109" s="123"/>
      <c r="Z109" s="123"/>
      <c r="AA109" s="123"/>
      <c r="AB109" s="123"/>
      <c r="AC109" s="123"/>
      <c r="AD109" s="123"/>
      <c r="AE109" s="123"/>
      <c r="AF109" s="123"/>
      <c r="AG109" s="123" t="s">
        <v>171</v>
      </c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</row>
    <row r="110" spans="1:60" outlineLevel="1" x14ac:dyDescent="0.2">
      <c r="A110" s="144">
        <v>79</v>
      </c>
      <c r="B110" s="145" t="s">
        <v>302</v>
      </c>
      <c r="C110" s="153" t="s">
        <v>303</v>
      </c>
      <c r="D110" s="146" t="s">
        <v>254</v>
      </c>
      <c r="E110" s="147">
        <v>2</v>
      </c>
      <c r="F110" s="148"/>
      <c r="G110" s="149">
        <f t="shared" si="21"/>
        <v>0</v>
      </c>
      <c r="H110" s="128">
        <v>0</v>
      </c>
      <c r="I110" s="128">
        <f t="shared" si="22"/>
        <v>0</v>
      </c>
      <c r="J110" s="128">
        <v>331.5</v>
      </c>
      <c r="K110" s="128">
        <f t="shared" si="23"/>
        <v>663</v>
      </c>
      <c r="L110" s="128">
        <v>21</v>
      </c>
      <c r="M110" s="128">
        <f t="shared" si="24"/>
        <v>0</v>
      </c>
      <c r="N110" s="128">
        <v>0</v>
      </c>
      <c r="O110" s="128">
        <f t="shared" si="25"/>
        <v>0</v>
      </c>
      <c r="P110" s="128">
        <v>0.155</v>
      </c>
      <c r="Q110" s="128">
        <f t="shared" si="26"/>
        <v>0.31</v>
      </c>
      <c r="R110" s="128"/>
      <c r="S110" s="128" t="s">
        <v>132</v>
      </c>
      <c r="T110" s="128" t="s">
        <v>133</v>
      </c>
      <c r="U110" s="128">
        <v>0.83699999999999997</v>
      </c>
      <c r="V110" s="128">
        <f t="shared" si="27"/>
        <v>1.67</v>
      </c>
      <c r="W110" s="128"/>
      <c r="X110" s="128" t="s">
        <v>115</v>
      </c>
      <c r="Y110" s="123"/>
      <c r="Z110" s="123"/>
      <c r="AA110" s="123"/>
      <c r="AB110" s="123"/>
      <c r="AC110" s="123"/>
      <c r="AD110" s="123"/>
      <c r="AE110" s="123"/>
      <c r="AF110" s="123"/>
      <c r="AG110" s="123" t="s">
        <v>116</v>
      </c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</row>
    <row r="111" spans="1:60" outlineLevel="1" x14ac:dyDescent="0.2">
      <c r="A111" s="144">
        <v>80</v>
      </c>
      <c r="B111" s="145" t="s">
        <v>304</v>
      </c>
      <c r="C111" s="153" t="s">
        <v>305</v>
      </c>
      <c r="D111" s="146" t="s">
        <v>174</v>
      </c>
      <c r="E111" s="147">
        <v>3</v>
      </c>
      <c r="F111" s="148"/>
      <c r="G111" s="149">
        <f t="shared" si="21"/>
        <v>0</v>
      </c>
      <c r="H111" s="128">
        <v>14.21</v>
      </c>
      <c r="I111" s="128">
        <f t="shared" si="22"/>
        <v>42.63</v>
      </c>
      <c r="J111" s="128">
        <v>104.29</v>
      </c>
      <c r="K111" s="128">
        <f t="shared" si="23"/>
        <v>312.87</v>
      </c>
      <c r="L111" s="128">
        <v>21</v>
      </c>
      <c r="M111" s="128">
        <f t="shared" si="24"/>
        <v>0</v>
      </c>
      <c r="N111" s="128">
        <v>8.0000000000000007E-5</v>
      </c>
      <c r="O111" s="128">
        <f t="shared" si="25"/>
        <v>0</v>
      </c>
      <c r="P111" s="128">
        <v>0</v>
      </c>
      <c r="Q111" s="128">
        <f t="shared" si="26"/>
        <v>0</v>
      </c>
      <c r="R111" s="128"/>
      <c r="S111" s="128" t="s">
        <v>132</v>
      </c>
      <c r="T111" s="128" t="s">
        <v>133</v>
      </c>
      <c r="U111" s="128">
        <v>0.21</v>
      </c>
      <c r="V111" s="128">
        <f t="shared" si="27"/>
        <v>0.63</v>
      </c>
      <c r="W111" s="128"/>
      <c r="X111" s="128" t="s">
        <v>115</v>
      </c>
      <c r="Y111" s="123"/>
      <c r="Z111" s="123"/>
      <c r="AA111" s="123"/>
      <c r="AB111" s="123"/>
      <c r="AC111" s="123"/>
      <c r="AD111" s="123"/>
      <c r="AE111" s="123"/>
      <c r="AF111" s="123"/>
      <c r="AG111" s="123" t="s">
        <v>116</v>
      </c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</row>
    <row r="112" spans="1:60" outlineLevel="1" x14ac:dyDescent="0.2">
      <c r="A112" s="144">
        <v>81</v>
      </c>
      <c r="B112" s="145" t="s">
        <v>306</v>
      </c>
      <c r="C112" s="153" t="s">
        <v>307</v>
      </c>
      <c r="D112" s="146" t="s">
        <v>174</v>
      </c>
      <c r="E112" s="147">
        <v>2</v>
      </c>
      <c r="F112" s="148"/>
      <c r="G112" s="149">
        <f t="shared" si="21"/>
        <v>0</v>
      </c>
      <c r="H112" s="128">
        <v>2295.04</v>
      </c>
      <c r="I112" s="128">
        <f t="shared" si="22"/>
        <v>4590.08</v>
      </c>
      <c r="J112" s="128">
        <v>239.96</v>
      </c>
      <c r="K112" s="128">
        <f t="shared" si="23"/>
        <v>479.92</v>
      </c>
      <c r="L112" s="128">
        <v>21</v>
      </c>
      <c r="M112" s="128">
        <f t="shared" si="24"/>
        <v>0</v>
      </c>
      <c r="N112" s="128">
        <v>1.0200000000000001E-3</v>
      </c>
      <c r="O112" s="128">
        <f t="shared" si="25"/>
        <v>0</v>
      </c>
      <c r="P112" s="128">
        <v>0</v>
      </c>
      <c r="Q112" s="128">
        <f t="shared" si="26"/>
        <v>0</v>
      </c>
      <c r="R112" s="128"/>
      <c r="S112" s="128" t="s">
        <v>132</v>
      </c>
      <c r="T112" s="128" t="s">
        <v>133</v>
      </c>
      <c r="U112" s="128">
        <v>0.48</v>
      </c>
      <c r="V112" s="128">
        <f t="shared" si="27"/>
        <v>0.96</v>
      </c>
      <c r="W112" s="128"/>
      <c r="X112" s="128" t="s">
        <v>115</v>
      </c>
      <c r="Y112" s="123"/>
      <c r="Z112" s="123"/>
      <c r="AA112" s="123"/>
      <c r="AB112" s="123"/>
      <c r="AC112" s="123"/>
      <c r="AD112" s="123"/>
      <c r="AE112" s="123"/>
      <c r="AF112" s="123"/>
      <c r="AG112" s="123" t="s">
        <v>116</v>
      </c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</row>
    <row r="113" spans="1:60" outlineLevel="1" x14ac:dyDescent="0.2">
      <c r="A113" s="144">
        <v>82</v>
      </c>
      <c r="B113" s="145" t="s">
        <v>308</v>
      </c>
      <c r="C113" s="153" t="s">
        <v>309</v>
      </c>
      <c r="D113" s="146" t="s">
        <v>254</v>
      </c>
      <c r="E113" s="147">
        <v>3</v>
      </c>
      <c r="F113" s="148"/>
      <c r="G113" s="149">
        <f t="shared" si="21"/>
        <v>0</v>
      </c>
      <c r="H113" s="128">
        <v>0</v>
      </c>
      <c r="I113" s="128">
        <f t="shared" si="22"/>
        <v>0</v>
      </c>
      <c r="J113" s="128">
        <v>86</v>
      </c>
      <c r="K113" s="128">
        <f t="shared" si="23"/>
        <v>258</v>
      </c>
      <c r="L113" s="128">
        <v>21</v>
      </c>
      <c r="M113" s="128">
        <f t="shared" si="24"/>
        <v>0</v>
      </c>
      <c r="N113" s="128">
        <v>0</v>
      </c>
      <c r="O113" s="128">
        <f t="shared" si="25"/>
        <v>0</v>
      </c>
      <c r="P113" s="128">
        <v>1.56E-3</v>
      </c>
      <c r="Q113" s="128">
        <f t="shared" si="26"/>
        <v>0</v>
      </c>
      <c r="R113" s="128"/>
      <c r="S113" s="128" t="s">
        <v>132</v>
      </c>
      <c r="T113" s="128" t="s">
        <v>133</v>
      </c>
      <c r="U113" s="128">
        <v>0.217</v>
      </c>
      <c r="V113" s="128">
        <f t="shared" si="27"/>
        <v>0.65</v>
      </c>
      <c r="W113" s="128"/>
      <c r="X113" s="128" t="s">
        <v>115</v>
      </c>
      <c r="Y113" s="123"/>
      <c r="Z113" s="123"/>
      <c r="AA113" s="123"/>
      <c r="AB113" s="123"/>
      <c r="AC113" s="123"/>
      <c r="AD113" s="123"/>
      <c r="AE113" s="123"/>
      <c r="AF113" s="123"/>
      <c r="AG113" s="123" t="s">
        <v>116</v>
      </c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</row>
    <row r="114" spans="1:60" outlineLevel="1" x14ac:dyDescent="0.2">
      <c r="A114" s="144">
        <v>83</v>
      </c>
      <c r="B114" s="145" t="s">
        <v>310</v>
      </c>
      <c r="C114" s="153" t="s">
        <v>311</v>
      </c>
      <c r="D114" s="146" t="s">
        <v>174</v>
      </c>
      <c r="E114" s="147">
        <v>1</v>
      </c>
      <c r="F114" s="148"/>
      <c r="G114" s="149">
        <f t="shared" si="21"/>
        <v>0</v>
      </c>
      <c r="H114" s="128">
        <v>112.04</v>
      </c>
      <c r="I114" s="128">
        <f t="shared" si="22"/>
        <v>112.04</v>
      </c>
      <c r="J114" s="128">
        <v>89.96</v>
      </c>
      <c r="K114" s="128">
        <f t="shared" si="23"/>
        <v>89.96</v>
      </c>
      <c r="L114" s="128">
        <v>21</v>
      </c>
      <c r="M114" s="128">
        <f t="shared" si="24"/>
        <v>0</v>
      </c>
      <c r="N114" s="128">
        <v>0</v>
      </c>
      <c r="O114" s="128">
        <f t="shared" si="25"/>
        <v>0</v>
      </c>
      <c r="P114" s="128">
        <v>0</v>
      </c>
      <c r="Q114" s="128">
        <f t="shared" si="26"/>
        <v>0</v>
      </c>
      <c r="R114" s="128"/>
      <c r="S114" s="128" t="s">
        <v>132</v>
      </c>
      <c r="T114" s="128" t="s">
        <v>133</v>
      </c>
      <c r="U114" s="128">
        <v>0.246</v>
      </c>
      <c r="V114" s="128">
        <f t="shared" si="27"/>
        <v>0.25</v>
      </c>
      <c r="W114" s="128"/>
      <c r="X114" s="128" t="s">
        <v>115</v>
      </c>
      <c r="Y114" s="123"/>
      <c r="Z114" s="123"/>
      <c r="AA114" s="123"/>
      <c r="AB114" s="123"/>
      <c r="AC114" s="123"/>
      <c r="AD114" s="123"/>
      <c r="AE114" s="123"/>
      <c r="AF114" s="123"/>
      <c r="AG114" s="123" t="s">
        <v>171</v>
      </c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</row>
    <row r="115" spans="1:60" outlineLevel="1" x14ac:dyDescent="0.2">
      <c r="A115" s="144">
        <v>84</v>
      </c>
      <c r="B115" s="145" t="s">
        <v>312</v>
      </c>
      <c r="C115" s="153" t="s">
        <v>313</v>
      </c>
      <c r="D115" s="146" t="s">
        <v>254</v>
      </c>
      <c r="E115" s="147">
        <v>2</v>
      </c>
      <c r="F115" s="148"/>
      <c r="G115" s="149">
        <f t="shared" si="21"/>
        <v>0</v>
      </c>
      <c r="H115" s="128">
        <v>3141.54</v>
      </c>
      <c r="I115" s="128">
        <f t="shared" si="22"/>
        <v>6283.08</v>
      </c>
      <c r="J115" s="128">
        <v>435.76</v>
      </c>
      <c r="K115" s="128">
        <f t="shared" si="23"/>
        <v>871.52</v>
      </c>
      <c r="L115" s="128">
        <v>21</v>
      </c>
      <c r="M115" s="128">
        <f t="shared" si="24"/>
        <v>0</v>
      </c>
      <c r="N115" s="128">
        <v>1.772E-2</v>
      </c>
      <c r="O115" s="128">
        <f t="shared" si="25"/>
        <v>0.04</v>
      </c>
      <c r="P115" s="128">
        <v>0</v>
      </c>
      <c r="Q115" s="128">
        <f t="shared" si="26"/>
        <v>0</v>
      </c>
      <c r="R115" s="128"/>
      <c r="S115" s="128" t="s">
        <v>132</v>
      </c>
      <c r="T115" s="128" t="s">
        <v>133</v>
      </c>
      <c r="U115" s="128">
        <v>0.97</v>
      </c>
      <c r="V115" s="128">
        <f t="shared" si="27"/>
        <v>1.94</v>
      </c>
      <c r="W115" s="128"/>
      <c r="X115" s="128" t="s">
        <v>115</v>
      </c>
      <c r="Y115" s="123"/>
      <c r="Z115" s="123"/>
      <c r="AA115" s="123"/>
      <c r="AB115" s="123"/>
      <c r="AC115" s="123"/>
      <c r="AD115" s="123"/>
      <c r="AE115" s="123"/>
      <c r="AF115" s="123"/>
      <c r="AG115" s="123" t="s">
        <v>171</v>
      </c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</row>
    <row r="116" spans="1:60" outlineLevel="1" x14ac:dyDescent="0.2">
      <c r="A116" s="144">
        <v>85</v>
      </c>
      <c r="B116" s="145" t="s">
        <v>314</v>
      </c>
      <c r="C116" s="153" t="s">
        <v>315</v>
      </c>
      <c r="D116" s="146" t="s">
        <v>254</v>
      </c>
      <c r="E116" s="147">
        <v>1</v>
      </c>
      <c r="F116" s="148"/>
      <c r="G116" s="149">
        <f t="shared" si="21"/>
        <v>0</v>
      </c>
      <c r="H116" s="128">
        <v>0</v>
      </c>
      <c r="I116" s="128">
        <f t="shared" si="22"/>
        <v>0</v>
      </c>
      <c r="J116" s="128">
        <v>10540</v>
      </c>
      <c r="K116" s="128">
        <f t="shared" si="23"/>
        <v>10540</v>
      </c>
      <c r="L116" s="128">
        <v>21</v>
      </c>
      <c r="M116" s="128">
        <f t="shared" si="24"/>
        <v>0</v>
      </c>
      <c r="N116" s="128">
        <v>4.4999999999999999E-4</v>
      </c>
      <c r="O116" s="128">
        <f t="shared" si="25"/>
        <v>0</v>
      </c>
      <c r="P116" s="128">
        <v>0</v>
      </c>
      <c r="Q116" s="128">
        <f t="shared" si="26"/>
        <v>0</v>
      </c>
      <c r="R116" s="128"/>
      <c r="S116" s="128" t="s">
        <v>132</v>
      </c>
      <c r="T116" s="128" t="s">
        <v>133</v>
      </c>
      <c r="U116" s="128">
        <v>5</v>
      </c>
      <c r="V116" s="128">
        <f t="shared" si="27"/>
        <v>5</v>
      </c>
      <c r="W116" s="128"/>
      <c r="X116" s="128" t="s">
        <v>115</v>
      </c>
      <c r="Y116" s="123"/>
      <c r="Z116" s="123"/>
      <c r="AA116" s="123"/>
      <c r="AB116" s="123"/>
      <c r="AC116" s="123"/>
      <c r="AD116" s="123"/>
      <c r="AE116" s="123"/>
      <c r="AF116" s="123"/>
      <c r="AG116" s="123" t="s">
        <v>171</v>
      </c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</row>
    <row r="117" spans="1:60" outlineLevel="1" x14ac:dyDescent="0.2">
      <c r="A117" s="144">
        <v>86</v>
      </c>
      <c r="B117" s="145" t="s">
        <v>316</v>
      </c>
      <c r="C117" s="153" t="s">
        <v>317</v>
      </c>
      <c r="D117" s="146" t="s">
        <v>174</v>
      </c>
      <c r="E117" s="147">
        <v>3</v>
      </c>
      <c r="F117" s="148"/>
      <c r="G117" s="149">
        <f t="shared" si="21"/>
        <v>0</v>
      </c>
      <c r="H117" s="128">
        <v>2309.64</v>
      </c>
      <c r="I117" s="128">
        <f t="shared" si="22"/>
        <v>6928.92</v>
      </c>
      <c r="J117" s="128">
        <v>260.95999999999998</v>
      </c>
      <c r="K117" s="128">
        <f t="shared" si="23"/>
        <v>782.88</v>
      </c>
      <c r="L117" s="128">
        <v>21</v>
      </c>
      <c r="M117" s="128">
        <f t="shared" si="24"/>
        <v>0</v>
      </c>
      <c r="N117" s="128">
        <v>8.4999999999999995E-4</v>
      </c>
      <c r="O117" s="128">
        <f t="shared" si="25"/>
        <v>0</v>
      </c>
      <c r="P117" s="128">
        <v>0</v>
      </c>
      <c r="Q117" s="128">
        <f t="shared" si="26"/>
        <v>0</v>
      </c>
      <c r="R117" s="128"/>
      <c r="S117" s="128" t="s">
        <v>132</v>
      </c>
      <c r="T117" s="128" t="s">
        <v>133</v>
      </c>
      <c r="U117" s="128">
        <v>0.45</v>
      </c>
      <c r="V117" s="128">
        <f t="shared" si="27"/>
        <v>1.35</v>
      </c>
      <c r="W117" s="128"/>
      <c r="X117" s="128" t="s">
        <v>115</v>
      </c>
      <c r="Y117" s="123"/>
      <c r="Z117" s="123"/>
      <c r="AA117" s="123"/>
      <c r="AB117" s="123"/>
      <c r="AC117" s="123"/>
      <c r="AD117" s="123"/>
      <c r="AE117" s="123"/>
      <c r="AF117" s="123"/>
      <c r="AG117" s="123" t="s">
        <v>116</v>
      </c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</row>
    <row r="118" spans="1:60" outlineLevel="1" x14ac:dyDescent="0.2">
      <c r="A118" s="144">
        <v>87</v>
      </c>
      <c r="B118" s="145" t="s">
        <v>318</v>
      </c>
      <c r="C118" s="153" t="s">
        <v>319</v>
      </c>
      <c r="D118" s="146" t="s">
        <v>174</v>
      </c>
      <c r="E118" s="147">
        <v>3</v>
      </c>
      <c r="F118" s="148"/>
      <c r="G118" s="149">
        <f t="shared" si="21"/>
        <v>0</v>
      </c>
      <c r="H118" s="128">
        <v>0</v>
      </c>
      <c r="I118" s="128">
        <f t="shared" si="22"/>
        <v>0</v>
      </c>
      <c r="J118" s="128">
        <v>693.1</v>
      </c>
      <c r="K118" s="128">
        <f t="shared" si="23"/>
        <v>2079.3000000000002</v>
      </c>
      <c r="L118" s="128">
        <v>21</v>
      </c>
      <c r="M118" s="128">
        <f t="shared" si="24"/>
        <v>0</v>
      </c>
      <c r="N118" s="128">
        <v>0</v>
      </c>
      <c r="O118" s="128">
        <f t="shared" si="25"/>
        <v>0</v>
      </c>
      <c r="P118" s="128">
        <v>0</v>
      </c>
      <c r="Q118" s="128">
        <f t="shared" si="26"/>
        <v>0</v>
      </c>
      <c r="R118" s="128"/>
      <c r="S118" s="128" t="s">
        <v>132</v>
      </c>
      <c r="T118" s="128" t="s">
        <v>133</v>
      </c>
      <c r="U118" s="128">
        <v>0</v>
      </c>
      <c r="V118" s="128">
        <f t="shared" si="27"/>
        <v>0</v>
      </c>
      <c r="W118" s="128"/>
      <c r="X118" s="128" t="s">
        <v>115</v>
      </c>
      <c r="Y118" s="123"/>
      <c r="Z118" s="123"/>
      <c r="AA118" s="123"/>
      <c r="AB118" s="123"/>
      <c r="AC118" s="123"/>
      <c r="AD118" s="123"/>
      <c r="AE118" s="123"/>
      <c r="AF118" s="123"/>
      <c r="AG118" s="123" t="s">
        <v>171</v>
      </c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</row>
    <row r="119" spans="1:60" outlineLevel="1" x14ac:dyDescent="0.2">
      <c r="A119" s="144">
        <v>88</v>
      </c>
      <c r="B119" s="145" t="s">
        <v>320</v>
      </c>
      <c r="C119" s="153" t="s">
        <v>321</v>
      </c>
      <c r="D119" s="146" t="s">
        <v>254</v>
      </c>
      <c r="E119" s="147">
        <v>3</v>
      </c>
      <c r="F119" s="148"/>
      <c r="G119" s="149">
        <f t="shared" si="21"/>
        <v>0</v>
      </c>
      <c r="H119" s="128">
        <v>0</v>
      </c>
      <c r="I119" s="128">
        <f t="shared" si="22"/>
        <v>0</v>
      </c>
      <c r="J119" s="128">
        <v>123</v>
      </c>
      <c r="K119" s="128">
        <f t="shared" si="23"/>
        <v>369</v>
      </c>
      <c r="L119" s="128">
        <v>21</v>
      </c>
      <c r="M119" s="128">
        <f t="shared" si="24"/>
        <v>0</v>
      </c>
      <c r="N119" s="128">
        <v>0</v>
      </c>
      <c r="O119" s="128">
        <f t="shared" si="25"/>
        <v>0</v>
      </c>
      <c r="P119" s="128">
        <v>6.7000000000000004E-2</v>
      </c>
      <c r="Q119" s="128">
        <f t="shared" si="26"/>
        <v>0.2</v>
      </c>
      <c r="R119" s="128"/>
      <c r="S119" s="128" t="s">
        <v>114</v>
      </c>
      <c r="T119" s="128" t="s">
        <v>114</v>
      </c>
      <c r="U119" s="128">
        <v>0.31</v>
      </c>
      <c r="V119" s="128">
        <f t="shared" si="27"/>
        <v>0.93</v>
      </c>
      <c r="W119" s="128"/>
      <c r="X119" s="128" t="s">
        <v>115</v>
      </c>
      <c r="Y119" s="123"/>
      <c r="Z119" s="123"/>
      <c r="AA119" s="123"/>
      <c r="AB119" s="123"/>
      <c r="AC119" s="123"/>
      <c r="AD119" s="123"/>
      <c r="AE119" s="123"/>
      <c r="AF119" s="123"/>
      <c r="AG119" s="123" t="s">
        <v>116</v>
      </c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</row>
    <row r="120" spans="1:60" outlineLevel="1" x14ac:dyDescent="0.2">
      <c r="A120" s="144">
        <v>89</v>
      </c>
      <c r="B120" s="145" t="s">
        <v>322</v>
      </c>
      <c r="C120" s="153" t="s">
        <v>323</v>
      </c>
      <c r="D120" s="146" t="s">
        <v>174</v>
      </c>
      <c r="E120" s="147">
        <v>3</v>
      </c>
      <c r="F120" s="148"/>
      <c r="G120" s="149">
        <f t="shared" si="21"/>
        <v>0</v>
      </c>
      <c r="H120" s="128">
        <v>422.36</v>
      </c>
      <c r="I120" s="128">
        <f t="shared" si="22"/>
        <v>1267.08</v>
      </c>
      <c r="J120" s="128">
        <v>689.64</v>
      </c>
      <c r="K120" s="128">
        <f t="shared" si="23"/>
        <v>2068.92</v>
      </c>
      <c r="L120" s="128">
        <v>21</v>
      </c>
      <c r="M120" s="128">
        <f t="shared" si="24"/>
        <v>0</v>
      </c>
      <c r="N120" s="128">
        <v>1.82E-3</v>
      </c>
      <c r="O120" s="128">
        <f t="shared" si="25"/>
        <v>0.01</v>
      </c>
      <c r="P120" s="128">
        <v>0</v>
      </c>
      <c r="Q120" s="128">
        <f t="shared" si="26"/>
        <v>0</v>
      </c>
      <c r="R120" s="128"/>
      <c r="S120" s="128" t="s">
        <v>114</v>
      </c>
      <c r="T120" s="128" t="s">
        <v>114</v>
      </c>
      <c r="U120" s="128">
        <v>1.262</v>
      </c>
      <c r="V120" s="128">
        <f t="shared" si="27"/>
        <v>3.79</v>
      </c>
      <c r="W120" s="128"/>
      <c r="X120" s="128" t="s">
        <v>115</v>
      </c>
      <c r="Y120" s="123"/>
      <c r="Z120" s="123"/>
      <c r="AA120" s="123"/>
      <c r="AB120" s="123"/>
      <c r="AC120" s="123"/>
      <c r="AD120" s="123"/>
      <c r="AE120" s="123"/>
      <c r="AF120" s="123"/>
      <c r="AG120" s="123" t="s">
        <v>116</v>
      </c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</row>
    <row r="121" spans="1:60" x14ac:dyDescent="0.2">
      <c r="A121" s="132" t="s">
        <v>109</v>
      </c>
      <c r="B121" s="133" t="s">
        <v>69</v>
      </c>
      <c r="C121" s="150" t="s">
        <v>70</v>
      </c>
      <c r="D121" s="134"/>
      <c r="E121" s="135"/>
      <c r="F121" s="136"/>
      <c r="G121" s="137">
        <f>SUMIF(AG122:AG122,"&lt;&gt;NOR",G122:G122)</f>
        <v>0</v>
      </c>
      <c r="H121" s="131"/>
      <c r="I121" s="131">
        <f>SUM(I122:I122)</f>
        <v>6782.76</v>
      </c>
      <c r="J121" s="131"/>
      <c r="K121" s="131">
        <f>SUM(K122:K122)</f>
        <v>967.24</v>
      </c>
      <c r="L121" s="131"/>
      <c r="M121" s="131">
        <f>SUM(M122:M122)</f>
        <v>0</v>
      </c>
      <c r="N121" s="131"/>
      <c r="O121" s="131">
        <f>SUM(O122:O122)</f>
        <v>0.01</v>
      </c>
      <c r="P121" s="131"/>
      <c r="Q121" s="131">
        <f>SUM(Q122:Q122)</f>
        <v>0</v>
      </c>
      <c r="R121" s="131"/>
      <c r="S121" s="131"/>
      <c r="T121" s="131"/>
      <c r="U121" s="131"/>
      <c r="V121" s="131">
        <f>SUM(V122:V122)</f>
        <v>1.77</v>
      </c>
      <c r="W121" s="131"/>
      <c r="X121" s="131"/>
      <c r="AG121" t="s">
        <v>110</v>
      </c>
    </row>
    <row r="122" spans="1:60" outlineLevel="1" x14ac:dyDescent="0.2">
      <c r="A122" s="144">
        <v>90</v>
      </c>
      <c r="B122" s="145" t="s">
        <v>324</v>
      </c>
      <c r="C122" s="153" t="s">
        <v>325</v>
      </c>
      <c r="D122" s="146" t="s">
        <v>254</v>
      </c>
      <c r="E122" s="147">
        <v>1</v>
      </c>
      <c r="F122" s="148"/>
      <c r="G122" s="149">
        <f>ROUND(E122*F122,2)</f>
        <v>0</v>
      </c>
      <c r="H122" s="128">
        <v>6782.76</v>
      </c>
      <c r="I122" s="128">
        <f>ROUND(E122*H122,2)</f>
        <v>6782.76</v>
      </c>
      <c r="J122" s="128">
        <v>967.24</v>
      </c>
      <c r="K122" s="128">
        <f>ROUND(E122*J122,2)</f>
        <v>967.24</v>
      </c>
      <c r="L122" s="128">
        <v>21</v>
      </c>
      <c r="M122" s="128">
        <f>G122*(1+L122/100)</f>
        <v>0</v>
      </c>
      <c r="N122" s="128">
        <v>7.0099999999999997E-3</v>
      </c>
      <c r="O122" s="128">
        <f>ROUND(E122*N122,2)</f>
        <v>0.01</v>
      </c>
      <c r="P122" s="128">
        <v>0</v>
      </c>
      <c r="Q122" s="128">
        <f>ROUND(E122*P122,2)</f>
        <v>0</v>
      </c>
      <c r="R122" s="128"/>
      <c r="S122" s="128" t="s">
        <v>132</v>
      </c>
      <c r="T122" s="128" t="s">
        <v>133</v>
      </c>
      <c r="U122" s="128">
        <v>1.77</v>
      </c>
      <c r="V122" s="128">
        <f>ROUND(E122*U122,2)</f>
        <v>1.77</v>
      </c>
      <c r="W122" s="128"/>
      <c r="X122" s="128" t="s">
        <v>115</v>
      </c>
      <c r="Y122" s="123"/>
      <c r="Z122" s="123"/>
      <c r="AA122" s="123"/>
      <c r="AB122" s="123"/>
      <c r="AC122" s="123"/>
      <c r="AD122" s="123"/>
      <c r="AE122" s="123"/>
      <c r="AF122" s="123"/>
      <c r="AG122" s="123" t="s">
        <v>171</v>
      </c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</row>
    <row r="123" spans="1:60" x14ac:dyDescent="0.2">
      <c r="A123" s="132" t="s">
        <v>109</v>
      </c>
      <c r="B123" s="133" t="s">
        <v>71</v>
      </c>
      <c r="C123" s="150" t="s">
        <v>72</v>
      </c>
      <c r="D123" s="134"/>
      <c r="E123" s="135"/>
      <c r="F123" s="136"/>
      <c r="G123" s="137">
        <f>SUMIF(AG124:AG129,"&lt;&gt;NOR",G124:G129)</f>
        <v>0</v>
      </c>
      <c r="H123" s="131"/>
      <c r="I123" s="131">
        <f>SUM(I124:I129)</f>
        <v>0</v>
      </c>
      <c r="J123" s="131"/>
      <c r="K123" s="131">
        <f>SUM(K124:K129)</f>
        <v>27135</v>
      </c>
      <c r="L123" s="131"/>
      <c r="M123" s="131">
        <f>SUM(M124:M129)</f>
        <v>0</v>
      </c>
      <c r="N123" s="131"/>
      <c r="O123" s="131">
        <f>SUM(O124:O129)</f>
        <v>0</v>
      </c>
      <c r="P123" s="131"/>
      <c r="Q123" s="131">
        <f>SUM(Q124:Q129)</f>
        <v>0.52</v>
      </c>
      <c r="R123" s="131"/>
      <c r="S123" s="131"/>
      <c r="T123" s="131"/>
      <c r="U123" s="131"/>
      <c r="V123" s="131">
        <f>SUM(V124:V129)</f>
        <v>38.03</v>
      </c>
      <c r="W123" s="131"/>
      <c r="X123" s="131"/>
      <c r="AG123" t="s">
        <v>110</v>
      </c>
    </row>
    <row r="124" spans="1:60" ht="22.5" outlineLevel="1" x14ac:dyDescent="0.2">
      <c r="A124" s="144">
        <v>91</v>
      </c>
      <c r="B124" s="145" t="s">
        <v>326</v>
      </c>
      <c r="C124" s="153" t="s">
        <v>327</v>
      </c>
      <c r="D124" s="146" t="s">
        <v>174</v>
      </c>
      <c r="E124" s="147">
        <v>2</v>
      </c>
      <c r="F124" s="148"/>
      <c r="G124" s="149">
        <f t="shared" ref="G124:G129" si="28">ROUND(E124*F124,2)</f>
        <v>0</v>
      </c>
      <c r="H124" s="128">
        <v>0</v>
      </c>
      <c r="I124" s="128">
        <f t="shared" ref="I124:I129" si="29">ROUND(E124*H124,2)</f>
        <v>0</v>
      </c>
      <c r="J124" s="128">
        <v>3964</v>
      </c>
      <c r="K124" s="128">
        <f t="shared" ref="K124:K129" si="30">ROUND(E124*J124,2)</f>
        <v>7928</v>
      </c>
      <c r="L124" s="128">
        <v>21</v>
      </c>
      <c r="M124" s="128">
        <f t="shared" ref="M124:M129" si="31">G124*(1+L124/100)</f>
        <v>0</v>
      </c>
      <c r="N124" s="128">
        <v>0</v>
      </c>
      <c r="O124" s="128">
        <f t="shared" ref="O124:O129" si="32">ROUND(E124*N124,2)</f>
        <v>0</v>
      </c>
      <c r="P124" s="128">
        <v>0</v>
      </c>
      <c r="Q124" s="128">
        <f t="shared" ref="Q124:Q129" si="33">ROUND(E124*P124,2)</f>
        <v>0</v>
      </c>
      <c r="R124" s="128"/>
      <c r="S124" s="128" t="s">
        <v>132</v>
      </c>
      <c r="T124" s="128" t="s">
        <v>133</v>
      </c>
      <c r="U124" s="128">
        <v>1.5</v>
      </c>
      <c r="V124" s="128">
        <f t="shared" ref="V124:V129" si="34">ROUND(E124*U124,2)</f>
        <v>3</v>
      </c>
      <c r="W124" s="128"/>
      <c r="X124" s="128" t="s">
        <v>115</v>
      </c>
      <c r="Y124" s="123"/>
      <c r="Z124" s="123"/>
      <c r="AA124" s="123"/>
      <c r="AB124" s="123"/>
      <c r="AC124" s="123"/>
      <c r="AD124" s="123"/>
      <c r="AE124" s="123"/>
      <c r="AF124" s="123"/>
      <c r="AG124" s="123" t="s">
        <v>171</v>
      </c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</row>
    <row r="125" spans="1:60" outlineLevel="1" x14ac:dyDescent="0.2">
      <c r="A125" s="144">
        <v>92</v>
      </c>
      <c r="B125" s="145" t="s">
        <v>328</v>
      </c>
      <c r="C125" s="153" t="s">
        <v>329</v>
      </c>
      <c r="D125" s="146" t="s">
        <v>174</v>
      </c>
      <c r="E125" s="147">
        <v>2</v>
      </c>
      <c r="F125" s="148"/>
      <c r="G125" s="149">
        <f t="shared" si="28"/>
        <v>0</v>
      </c>
      <c r="H125" s="128">
        <v>0</v>
      </c>
      <c r="I125" s="128">
        <f t="shared" si="29"/>
        <v>0</v>
      </c>
      <c r="J125" s="128">
        <v>54.7</v>
      </c>
      <c r="K125" s="128">
        <f t="shared" si="30"/>
        <v>109.4</v>
      </c>
      <c r="L125" s="128">
        <v>21</v>
      </c>
      <c r="M125" s="128">
        <f t="shared" si="31"/>
        <v>0</v>
      </c>
      <c r="N125" s="128">
        <v>0</v>
      </c>
      <c r="O125" s="128">
        <f t="shared" si="32"/>
        <v>0</v>
      </c>
      <c r="P125" s="128">
        <v>0</v>
      </c>
      <c r="Q125" s="128">
        <f t="shared" si="33"/>
        <v>0</v>
      </c>
      <c r="R125" s="128"/>
      <c r="S125" s="128" t="s">
        <v>132</v>
      </c>
      <c r="T125" s="128" t="s">
        <v>133</v>
      </c>
      <c r="U125" s="128">
        <v>0</v>
      </c>
      <c r="V125" s="128">
        <f t="shared" si="34"/>
        <v>0</v>
      </c>
      <c r="W125" s="128"/>
      <c r="X125" s="128" t="s">
        <v>115</v>
      </c>
      <c r="Y125" s="123"/>
      <c r="Z125" s="123"/>
      <c r="AA125" s="123"/>
      <c r="AB125" s="123"/>
      <c r="AC125" s="123"/>
      <c r="AD125" s="123"/>
      <c r="AE125" s="123"/>
      <c r="AF125" s="123"/>
      <c r="AG125" s="123" t="s">
        <v>171</v>
      </c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</row>
    <row r="126" spans="1:60" outlineLevel="1" x14ac:dyDescent="0.2">
      <c r="A126" s="144">
        <v>93</v>
      </c>
      <c r="B126" s="145" t="s">
        <v>330</v>
      </c>
      <c r="C126" s="153" t="s">
        <v>331</v>
      </c>
      <c r="D126" s="146" t="s">
        <v>174</v>
      </c>
      <c r="E126" s="147">
        <v>2</v>
      </c>
      <c r="F126" s="148"/>
      <c r="G126" s="149">
        <f t="shared" si="28"/>
        <v>0</v>
      </c>
      <c r="H126" s="128">
        <v>0</v>
      </c>
      <c r="I126" s="128">
        <f t="shared" si="29"/>
        <v>0</v>
      </c>
      <c r="J126" s="128">
        <v>28.8</v>
      </c>
      <c r="K126" s="128">
        <f t="shared" si="30"/>
        <v>57.6</v>
      </c>
      <c r="L126" s="128">
        <v>21</v>
      </c>
      <c r="M126" s="128">
        <f t="shared" si="31"/>
        <v>0</v>
      </c>
      <c r="N126" s="128">
        <v>0</v>
      </c>
      <c r="O126" s="128">
        <f t="shared" si="32"/>
        <v>0</v>
      </c>
      <c r="P126" s="128">
        <v>1.8E-3</v>
      </c>
      <c r="Q126" s="128">
        <f t="shared" si="33"/>
        <v>0</v>
      </c>
      <c r="R126" s="128"/>
      <c r="S126" s="128" t="s">
        <v>132</v>
      </c>
      <c r="T126" s="128" t="s">
        <v>133</v>
      </c>
      <c r="U126" s="128">
        <v>0</v>
      </c>
      <c r="V126" s="128">
        <f t="shared" si="34"/>
        <v>0</v>
      </c>
      <c r="W126" s="128"/>
      <c r="X126" s="128" t="s">
        <v>115</v>
      </c>
      <c r="Y126" s="123"/>
      <c r="Z126" s="123"/>
      <c r="AA126" s="123"/>
      <c r="AB126" s="123"/>
      <c r="AC126" s="123"/>
      <c r="AD126" s="123"/>
      <c r="AE126" s="123"/>
      <c r="AF126" s="123"/>
      <c r="AG126" s="123" t="s">
        <v>171</v>
      </c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</row>
    <row r="127" spans="1:60" ht="22.5" outlineLevel="1" x14ac:dyDescent="0.2">
      <c r="A127" s="144">
        <v>94</v>
      </c>
      <c r="B127" s="145" t="s">
        <v>332</v>
      </c>
      <c r="C127" s="153" t="s">
        <v>333</v>
      </c>
      <c r="D127" s="146" t="s">
        <v>174</v>
      </c>
      <c r="E127" s="147">
        <v>2</v>
      </c>
      <c r="F127" s="148"/>
      <c r="G127" s="149">
        <f t="shared" si="28"/>
        <v>0</v>
      </c>
      <c r="H127" s="128">
        <v>0</v>
      </c>
      <c r="I127" s="128">
        <f t="shared" si="29"/>
        <v>0</v>
      </c>
      <c r="J127" s="128">
        <v>250</v>
      </c>
      <c r="K127" s="128">
        <f t="shared" si="30"/>
        <v>500</v>
      </c>
      <c r="L127" s="128">
        <v>21</v>
      </c>
      <c r="M127" s="128">
        <f t="shared" si="31"/>
        <v>0</v>
      </c>
      <c r="N127" s="128">
        <v>1.0000000000000001E-5</v>
      </c>
      <c r="O127" s="128">
        <f t="shared" si="32"/>
        <v>0</v>
      </c>
      <c r="P127" s="128">
        <v>0</v>
      </c>
      <c r="Q127" s="128">
        <f t="shared" si="33"/>
        <v>0</v>
      </c>
      <c r="R127" s="128"/>
      <c r="S127" s="128" t="s">
        <v>132</v>
      </c>
      <c r="T127" s="128" t="s">
        <v>133</v>
      </c>
      <c r="U127" s="128">
        <v>0</v>
      </c>
      <c r="V127" s="128">
        <f t="shared" si="34"/>
        <v>0</v>
      </c>
      <c r="W127" s="128"/>
      <c r="X127" s="128" t="s">
        <v>115</v>
      </c>
      <c r="Y127" s="123"/>
      <c r="Z127" s="123"/>
      <c r="AA127" s="123"/>
      <c r="AB127" s="123"/>
      <c r="AC127" s="123"/>
      <c r="AD127" s="123"/>
      <c r="AE127" s="123"/>
      <c r="AF127" s="123"/>
      <c r="AG127" s="123" t="s">
        <v>171</v>
      </c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</row>
    <row r="128" spans="1:60" ht="22.5" outlineLevel="1" x14ac:dyDescent="0.2">
      <c r="A128" s="144">
        <v>95</v>
      </c>
      <c r="B128" s="145" t="s">
        <v>334</v>
      </c>
      <c r="C128" s="153" t="s">
        <v>335</v>
      </c>
      <c r="D128" s="146" t="s">
        <v>174</v>
      </c>
      <c r="E128" s="147">
        <v>3</v>
      </c>
      <c r="F128" s="148"/>
      <c r="G128" s="149">
        <f t="shared" si="28"/>
        <v>0</v>
      </c>
      <c r="H128" s="128">
        <v>0</v>
      </c>
      <c r="I128" s="128">
        <f t="shared" si="29"/>
        <v>0</v>
      </c>
      <c r="J128" s="128">
        <v>1250</v>
      </c>
      <c r="K128" s="128">
        <f t="shared" si="30"/>
        <v>3750</v>
      </c>
      <c r="L128" s="128">
        <v>21</v>
      </c>
      <c r="M128" s="128">
        <f t="shared" si="31"/>
        <v>0</v>
      </c>
      <c r="N128" s="128">
        <v>0</v>
      </c>
      <c r="O128" s="128">
        <f t="shared" si="32"/>
        <v>0</v>
      </c>
      <c r="P128" s="128">
        <v>0.17399999999999999</v>
      </c>
      <c r="Q128" s="128">
        <f t="shared" si="33"/>
        <v>0.52</v>
      </c>
      <c r="R128" s="128"/>
      <c r="S128" s="128" t="s">
        <v>114</v>
      </c>
      <c r="T128" s="128" t="s">
        <v>133</v>
      </c>
      <c r="U128" s="128">
        <v>0.95</v>
      </c>
      <c r="V128" s="128">
        <f t="shared" si="34"/>
        <v>2.85</v>
      </c>
      <c r="W128" s="128"/>
      <c r="X128" s="128" t="s">
        <v>115</v>
      </c>
      <c r="Y128" s="123"/>
      <c r="Z128" s="123"/>
      <c r="AA128" s="123"/>
      <c r="AB128" s="123"/>
      <c r="AC128" s="123"/>
      <c r="AD128" s="123"/>
      <c r="AE128" s="123"/>
      <c r="AF128" s="123"/>
      <c r="AG128" s="123" t="s">
        <v>116</v>
      </c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</row>
    <row r="129" spans="1:60" ht="22.5" outlineLevel="1" x14ac:dyDescent="0.2">
      <c r="A129" s="144">
        <v>96</v>
      </c>
      <c r="B129" s="145" t="s">
        <v>336</v>
      </c>
      <c r="C129" s="153" t="s">
        <v>337</v>
      </c>
      <c r="D129" s="146" t="s">
        <v>174</v>
      </c>
      <c r="E129" s="147">
        <v>3</v>
      </c>
      <c r="F129" s="148"/>
      <c r="G129" s="149">
        <f t="shared" si="28"/>
        <v>0</v>
      </c>
      <c r="H129" s="128">
        <v>0</v>
      </c>
      <c r="I129" s="128">
        <f t="shared" si="29"/>
        <v>0</v>
      </c>
      <c r="J129" s="128">
        <v>4930</v>
      </c>
      <c r="K129" s="128">
        <f t="shared" si="30"/>
        <v>14790</v>
      </c>
      <c r="L129" s="128">
        <v>21</v>
      </c>
      <c r="M129" s="128">
        <f t="shared" si="31"/>
        <v>0</v>
      </c>
      <c r="N129" s="128">
        <v>0</v>
      </c>
      <c r="O129" s="128">
        <f t="shared" si="32"/>
        <v>0</v>
      </c>
      <c r="P129" s="128">
        <v>0</v>
      </c>
      <c r="Q129" s="128">
        <f t="shared" si="33"/>
        <v>0</v>
      </c>
      <c r="R129" s="128"/>
      <c r="S129" s="128" t="s">
        <v>114</v>
      </c>
      <c r="T129" s="128" t="s">
        <v>114</v>
      </c>
      <c r="U129" s="128">
        <v>10.728</v>
      </c>
      <c r="V129" s="128">
        <f t="shared" si="34"/>
        <v>32.18</v>
      </c>
      <c r="W129" s="128"/>
      <c r="X129" s="128" t="s">
        <v>115</v>
      </c>
      <c r="Y129" s="123"/>
      <c r="Z129" s="123"/>
      <c r="AA129" s="123"/>
      <c r="AB129" s="123"/>
      <c r="AC129" s="123"/>
      <c r="AD129" s="123"/>
      <c r="AE129" s="123"/>
      <c r="AF129" s="123"/>
      <c r="AG129" s="123" t="s">
        <v>116</v>
      </c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</row>
    <row r="130" spans="1:60" x14ac:dyDescent="0.2">
      <c r="A130" s="132" t="s">
        <v>109</v>
      </c>
      <c r="B130" s="133" t="s">
        <v>73</v>
      </c>
      <c r="C130" s="150" t="s">
        <v>74</v>
      </c>
      <c r="D130" s="134"/>
      <c r="E130" s="135"/>
      <c r="F130" s="136"/>
      <c r="G130" s="137">
        <f>SUMIF(AG131:AG138,"&lt;&gt;NOR",G131:G138)</f>
        <v>0</v>
      </c>
      <c r="H130" s="131"/>
      <c r="I130" s="131">
        <f>SUM(I131:I138)</f>
        <v>6576.32</v>
      </c>
      <c r="J130" s="131"/>
      <c r="K130" s="131">
        <f>SUM(K131:K138)</f>
        <v>5973.08</v>
      </c>
      <c r="L130" s="131"/>
      <c r="M130" s="131">
        <f>SUM(M131:M138)</f>
        <v>0</v>
      </c>
      <c r="N130" s="131"/>
      <c r="O130" s="131">
        <f>SUM(O131:O138)</f>
        <v>0.05</v>
      </c>
      <c r="P130" s="131"/>
      <c r="Q130" s="131">
        <f>SUM(Q131:Q138)</f>
        <v>0</v>
      </c>
      <c r="R130" s="131"/>
      <c r="S130" s="131"/>
      <c r="T130" s="131"/>
      <c r="U130" s="131"/>
      <c r="V130" s="131">
        <f>SUM(V131:V138)</f>
        <v>10.33</v>
      </c>
      <c r="W130" s="131"/>
      <c r="X130" s="131"/>
      <c r="AG130" t="s">
        <v>110</v>
      </c>
    </row>
    <row r="131" spans="1:60" outlineLevel="1" x14ac:dyDescent="0.2">
      <c r="A131" s="144">
        <v>97</v>
      </c>
      <c r="B131" s="145" t="s">
        <v>338</v>
      </c>
      <c r="C131" s="153" t="s">
        <v>339</v>
      </c>
      <c r="D131" s="146" t="s">
        <v>113</v>
      </c>
      <c r="E131" s="147">
        <v>7.2</v>
      </c>
      <c r="F131" s="148"/>
      <c r="G131" s="149">
        <f t="shared" ref="G131:G138" si="35">ROUND(E131*F131,2)</f>
        <v>0</v>
      </c>
      <c r="H131" s="128">
        <v>130.08000000000001</v>
      </c>
      <c r="I131" s="128">
        <f t="shared" ref="I131:I138" si="36">ROUND(E131*H131,2)</f>
        <v>936.58</v>
      </c>
      <c r="J131" s="128">
        <v>492.92</v>
      </c>
      <c r="K131" s="128">
        <f t="shared" ref="K131:K138" si="37">ROUND(E131*J131,2)</f>
        <v>3549.02</v>
      </c>
      <c r="L131" s="128">
        <v>21</v>
      </c>
      <c r="M131" s="128">
        <f t="shared" ref="M131:M138" si="38">G131*(1+L131/100)</f>
        <v>0</v>
      </c>
      <c r="N131" s="128">
        <v>5.0400000000000002E-3</v>
      </c>
      <c r="O131" s="128">
        <f t="shared" ref="O131:O138" si="39">ROUND(E131*N131,2)</f>
        <v>0.04</v>
      </c>
      <c r="P131" s="128">
        <v>0</v>
      </c>
      <c r="Q131" s="128">
        <f t="shared" ref="Q131:Q138" si="40">ROUND(E131*P131,2)</f>
        <v>0</v>
      </c>
      <c r="R131" s="128"/>
      <c r="S131" s="128" t="s">
        <v>114</v>
      </c>
      <c r="T131" s="128" t="s">
        <v>114</v>
      </c>
      <c r="U131" s="128">
        <v>0.97799999999999998</v>
      </c>
      <c r="V131" s="128">
        <f t="shared" ref="V131:V138" si="41">ROUND(E131*U131,2)</f>
        <v>7.04</v>
      </c>
      <c r="W131" s="128"/>
      <c r="X131" s="128" t="s">
        <v>115</v>
      </c>
      <c r="Y131" s="123"/>
      <c r="Z131" s="123"/>
      <c r="AA131" s="123"/>
      <c r="AB131" s="123"/>
      <c r="AC131" s="123"/>
      <c r="AD131" s="123"/>
      <c r="AE131" s="123"/>
      <c r="AF131" s="123"/>
      <c r="AG131" s="123" t="s">
        <v>171</v>
      </c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</row>
    <row r="132" spans="1:60" ht="22.5" outlineLevel="1" x14ac:dyDescent="0.2">
      <c r="A132" s="144">
        <v>98</v>
      </c>
      <c r="B132" s="145" t="s">
        <v>340</v>
      </c>
      <c r="C132" s="153" t="s">
        <v>341</v>
      </c>
      <c r="D132" s="146" t="s">
        <v>113</v>
      </c>
      <c r="E132" s="147">
        <v>7.2</v>
      </c>
      <c r="F132" s="148"/>
      <c r="G132" s="149">
        <f t="shared" si="35"/>
        <v>0</v>
      </c>
      <c r="H132" s="128">
        <v>0</v>
      </c>
      <c r="I132" s="128">
        <f t="shared" si="36"/>
        <v>0</v>
      </c>
      <c r="J132" s="128">
        <v>7.1</v>
      </c>
      <c r="K132" s="128">
        <f t="shared" si="37"/>
        <v>51.12</v>
      </c>
      <c r="L132" s="128">
        <v>21</v>
      </c>
      <c r="M132" s="128">
        <f t="shared" si="38"/>
        <v>0</v>
      </c>
      <c r="N132" s="128">
        <v>0</v>
      </c>
      <c r="O132" s="128">
        <f t="shared" si="39"/>
        <v>0</v>
      </c>
      <c r="P132" s="128">
        <v>0</v>
      </c>
      <c r="Q132" s="128">
        <f t="shared" si="40"/>
        <v>0</v>
      </c>
      <c r="R132" s="128"/>
      <c r="S132" s="128" t="s">
        <v>114</v>
      </c>
      <c r="T132" s="128" t="s">
        <v>114</v>
      </c>
      <c r="U132" s="128">
        <v>1.6E-2</v>
      </c>
      <c r="V132" s="128">
        <f t="shared" si="41"/>
        <v>0.12</v>
      </c>
      <c r="W132" s="128"/>
      <c r="X132" s="128" t="s">
        <v>115</v>
      </c>
      <c r="Y132" s="123"/>
      <c r="Z132" s="123"/>
      <c r="AA132" s="123"/>
      <c r="AB132" s="123"/>
      <c r="AC132" s="123"/>
      <c r="AD132" s="123"/>
      <c r="AE132" s="123"/>
      <c r="AF132" s="123"/>
      <c r="AG132" s="123" t="s">
        <v>116</v>
      </c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</row>
    <row r="133" spans="1:60" outlineLevel="1" x14ac:dyDescent="0.2">
      <c r="A133" s="144">
        <v>99</v>
      </c>
      <c r="B133" s="145" t="s">
        <v>342</v>
      </c>
      <c r="C133" s="153" t="s">
        <v>343</v>
      </c>
      <c r="D133" s="146" t="s">
        <v>121</v>
      </c>
      <c r="E133" s="147">
        <v>37</v>
      </c>
      <c r="F133" s="148"/>
      <c r="G133" s="149">
        <f t="shared" si="35"/>
        <v>0</v>
      </c>
      <c r="H133" s="128">
        <v>21.81</v>
      </c>
      <c r="I133" s="128">
        <f t="shared" si="36"/>
        <v>806.97</v>
      </c>
      <c r="J133" s="128">
        <v>35.29</v>
      </c>
      <c r="K133" s="128">
        <f t="shared" si="37"/>
        <v>1305.73</v>
      </c>
      <c r="L133" s="128">
        <v>21</v>
      </c>
      <c r="M133" s="128">
        <f t="shared" si="38"/>
        <v>0</v>
      </c>
      <c r="N133" s="128">
        <v>4.0000000000000003E-5</v>
      </c>
      <c r="O133" s="128">
        <f t="shared" si="39"/>
        <v>0</v>
      </c>
      <c r="P133" s="128">
        <v>0</v>
      </c>
      <c r="Q133" s="128">
        <f t="shared" si="40"/>
        <v>0</v>
      </c>
      <c r="R133" s="128"/>
      <c r="S133" s="128" t="s">
        <v>114</v>
      </c>
      <c r="T133" s="128" t="s">
        <v>114</v>
      </c>
      <c r="U133" s="128">
        <v>7.0000000000000007E-2</v>
      </c>
      <c r="V133" s="128">
        <f t="shared" si="41"/>
        <v>2.59</v>
      </c>
      <c r="W133" s="128"/>
      <c r="X133" s="128" t="s">
        <v>115</v>
      </c>
      <c r="Y133" s="123"/>
      <c r="Z133" s="123"/>
      <c r="AA133" s="123"/>
      <c r="AB133" s="123"/>
      <c r="AC133" s="123"/>
      <c r="AD133" s="123"/>
      <c r="AE133" s="123"/>
      <c r="AF133" s="123"/>
      <c r="AG133" s="123" t="s">
        <v>116</v>
      </c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</row>
    <row r="134" spans="1:60" outlineLevel="1" x14ac:dyDescent="0.2">
      <c r="A134" s="144">
        <v>100</v>
      </c>
      <c r="B134" s="145" t="s">
        <v>344</v>
      </c>
      <c r="C134" s="153" t="s">
        <v>345</v>
      </c>
      <c r="D134" s="146" t="s">
        <v>113</v>
      </c>
      <c r="E134" s="147">
        <v>7.2</v>
      </c>
      <c r="F134" s="148"/>
      <c r="G134" s="149">
        <f t="shared" si="35"/>
        <v>0</v>
      </c>
      <c r="H134" s="128">
        <v>24.89</v>
      </c>
      <c r="I134" s="128">
        <f t="shared" si="36"/>
        <v>179.21</v>
      </c>
      <c r="J134" s="128">
        <v>25.21</v>
      </c>
      <c r="K134" s="128">
        <f t="shared" si="37"/>
        <v>181.51</v>
      </c>
      <c r="L134" s="128">
        <v>21</v>
      </c>
      <c r="M134" s="128">
        <f t="shared" si="38"/>
        <v>0</v>
      </c>
      <c r="N134" s="128">
        <v>2.1000000000000001E-4</v>
      </c>
      <c r="O134" s="128">
        <f t="shared" si="39"/>
        <v>0</v>
      </c>
      <c r="P134" s="128">
        <v>0</v>
      </c>
      <c r="Q134" s="128">
        <f t="shared" si="40"/>
        <v>0</v>
      </c>
      <c r="R134" s="128"/>
      <c r="S134" s="128" t="s">
        <v>114</v>
      </c>
      <c r="T134" s="128" t="s">
        <v>114</v>
      </c>
      <c r="U134" s="128">
        <v>0.05</v>
      </c>
      <c r="V134" s="128">
        <f t="shared" si="41"/>
        <v>0.36</v>
      </c>
      <c r="W134" s="128"/>
      <c r="X134" s="128" t="s">
        <v>115</v>
      </c>
      <c r="Y134" s="123"/>
      <c r="Z134" s="123"/>
      <c r="AA134" s="123"/>
      <c r="AB134" s="123"/>
      <c r="AC134" s="123"/>
      <c r="AD134" s="123"/>
      <c r="AE134" s="123"/>
      <c r="AF134" s="123"/>
      <c r="AG134" s="123" t="s">
        <v>116</v>
      </c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</row>
    <row r="135" spans="1:60" outlineLevel="1" x14ac:dyDescent="0.2">
      <c r="A135" s="144">
        <v>101</v>
      </c>
      <c r="B135" s="145" t="s">
        <v>346</v>
      </c>
      <c r="C135" s="153" t="s">
        <v>347</v>
      </c>
      <c r="D135" s="146" t="s">
        <v>113</v>
      </c>
      <c r="E135" s="147">
        <v>7.2</v>
      </c>
      <c r="F135" s="148"/>
      <c r="G135" s="149">
        <f t="shared" si="35"/>
        <v>0</v>
      </c>
      <c r="H135" s="128">
        <v>0</v>
      </c>
      <c r="I135" s="128">
        <f t="shared" si="36"/>
        <v>0</v>
      </c>
      <c r="J135" s="128">
        <v>15.1</v>
      </c>
      <c r="K135" s="128">
        <f t="shared" si="37"/>
        <v>108.72</v>
      </c>
      <c r="L135" s="128">
        <v>21</v>
      </c>
      <c r="M135" s="128">
        <f t="shared" si="38"/>
        <v>0</v>
      </c>
      <c r="N135" s="128">
        <v>0</v>
      </c>
      <c r="O135" s="128">
        <f t="shared" si="39"/>
        <v>0</v>
      </c>
      <c r="P135" s="128">
        <v>0</v>
      </c>
      <c r="Q135" s="128">
        <f t="shared" si="40"/>
        <v>0</v>
      </c>
      <c r="R135" s="128"/>
      <c r="S135" s="128" t="s">
        <v>114</v>
      </c>
      <c r="T135" s="128" t="s">
        <v>114</v>
      </c>
      <c r="U135" s="128">
        <v>0.03</v>
      </c>
      <c r="V135" s="128">
        <f t="shared" si="41"/>
        <v>0.22</v>
      </c>
      <c r="W135" s="128"/>
      <c r="X135" s="128" t="s">
        <v>115</v>
      </c>
      <c r="Y135" s="123"/>
      <c r="Z135" s="123"/>
      <c r="AA135" s="123"/>
      <c r="AB135" s="123"/>
      <c r="AC135" s="123"/>
      <c r="AD135" s="123"/>
      <c r="AE135" s="123"/>
      <c r="AF135" s="123"/>
      <c r="AG135" s="123" t="s">
        <v>116</v>
      </c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</row>
    <row r="136" spans="1:60" outlineLevel="1" x14ac:dyDescent="0.2">
      <c r="A136" s="144">
        <v>102</v>
      </c>
      <c r="B136" s="145" t="s">
        <v>348</v>
      </c>
      <c r="C136" s="153" t="s">
        <v>349</v>
      </c>
      <c r="D136" s="146" t="s">
        <v>113</v>
      </c>
      <c r="E136" s="147">
        <v>7.2</v>
      </c>
      <c r="F136" s="148"/>
      <c r="G136" s="149">
        <f t="shared" si="35"/>
        <v>0</v>
      </c>
      <c r="H136" s="128">
        <v>12.3</v>
      </c>
      <c r="I136" s="128">
        <f t="shared" si="36"/>
        <v>88.56</v>
      </c>
      <c r="J136" s="128">
        <v>0</v>
      </c>
      <c r="K136" s="128">
        <f t="shared" si="37"/>
        <v>0</v>
      </c>
      <c r="L136" s="128">
        <v>21</v>
      </c>
      <c r="M136" s="128">
        <f t="shared" si="38"/>
        <v>0</v>
      </c>
      <c r="N136" s="128">
        <v>1.1999999999999999E-3</v>
      </c>
      <c r="O136" s="128">
        <f t="shared" si="39"/>
        <v>0.01</v>
      </c>
      <c r="P136" s="128">
        <v>0</v>
      </c>
      <c r="Q136" s="128">
        <f t="shared" si="40"/>
        <v>0</v>
      </c>
      <c r="R136" s="128"/>
      <c r="S136" s="128" t="s">
        <v>114</v>
      </c>
      <c r="T136" s="128" t="s">
        <v>114</v>
      </c>
      <c r="U136" s="128">
        <v>0</v>
      </c>
      <c r="V136" s="128">
        <f t="shared" si="41"/>
        <v>0</v>
      </c>
      <c r="W136" s="128"/>
      <c r="X136" s="128" t="s">
        <v>115</v>
      </c>
      <c r="Y136" s="123"/>
      <c r="Z136" s="123"/>
      <c r="AA136" s="123"/>
      <c r="AB136" s="123"/>
      <c r="AC136" s="123"/>
      <c r="AD136" s="123"/>
      <c r="AE136" s="123"/>
      <c r="AF136" s="123"/>
      <c r="AG136" s="123" t="s">
        <v>116</v>
      </c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</row>
    <row r="137" spans="1:60" ht="22.5" outlineLevel="1" x14ac:dyDescent="0.2">
      <c r="A137" s="144">
        <v>103</v>
      </c>
      <c r="B137" s="145" t="s">
        <v>350</v>
      </c>
      <c r="C137" s="153" t="s">
        <v>351</v>
      </c>
      <c r="D137" s="146" t="s">
        <v>113</v>
      </c>
      <c r="E137" s="147">
        <v>8.3000000000000007</v>
      </c>
      <c r="F137" s="148"/>
      <c r="G137" s="149">
        <f t="shared" si="35"/>
        <v>0</v>
      </c>
      <c r="H137" s="128">
        <v>550</v>
      </c>
      <c r="I137" s="128">
        <f t="shared" si="36"/>
        <v>4565</v>
      </c>
      <c r="J137" s="128">
        <v>0</v>
      </c>
      <c r="K137" s="128">
        <f t="shared" si="37"/>
        <v>0</v>
      </c>
      <c r="L137" s="128">
        <v>21</v>
      </c>
      <c r="M137" s="128">
        <f t="shared" si="38"/>
        <v>0</v>
      </c>
      <c r="N137" s="128">
        <v>0</v>
      </c>
      <c r="O137" s="128">
        <f t="shared" si="39"/>
        <v>0</v>
      </c>
      <c r="P137" s="128">
        <v>0</v>
      </c>
      <c r="Q137" s="128">
        <f t="shared" si="40"/>
        <v>0</v>
      </c>
      <c r="R137" s="128"/>
      <c r="S137" s="128" t="s">
        <v>132</v>
      </c>
      <c r="T137" s="128" t="s">
        <v>133</v>
      </c>
      <c r="U137" s="128">
        <v>0</v>
      </c>
      <c r="V137" s="128">
        <f t="shared" si="41"/>
        <v>0</v>
      </c>
      <c r="W137" s="128"/>
      <c r="X137" s="128" t="s">
        <v>272</v>
      </c>
      <c r="Y137" s="123"/>
      <c r="Z137" s="123"/>
      <c r="AA137" s="123"/>
      <c r="AB137" s="123"/>
      <c r="AC137" s="123"/>
      <c r="AD137" s="123"/>
      <c r="AE137" s="123"/>
      <c r="AF137" s="123"/>
      <c r="AG137" s="123" t="s">
        <v>352</v>
      </c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</row>
    <row r="138" spans="1:60" outlineLevel="1" x14ac:dyDescent="0.2">
      <c r="A138" s="144">
        <v>104</v>
      </c>
      <c r="B138" s="145" t="s">
        <v>353</v>
      </c>
      <c r="C138" s="153" t="s">
        <v>354</v>
      </c>
      <c r="D138" s="146" t="s">
        <v>0</v>
      </c>
      <c r="E138" s="147">
        <v>117.7242</v>
      </c>
      <c r="F138" s="148"/>
      <c r="G138" s="149">
        <f t="shared" si="35"/>
        <v>0</v>
      </c>
      <c r="H138" s="128">
        <v>0</v>
      </c>
      <c r="I138" s="128">
        <f t="shared" si="36"/>
        <v>0</v>
      </c>
      <c r="J138" s="128">
        <v>6.6</v>
      </c>
      <c r="K138" s="128">
        <f t="shared" si="37"/>
        <v>776.98</v>
      </c>
      <c r="L138" s="128">
        <v>21</v>
      </c>
      <c r="M138" s="128">
        <f t="shared" si="38"/>
        <v>0</v>
      </c>
      <c r="N138" s="128">
        <v>0</v>
      </c>
      <c r="O138" s="128">
        <f t="shared" si="39"/>
        <v>0</v>
      </c>
      <c r="P138" s="128">
        <v>0</v>
      </c>
      <c r="Q138" s="128">
        <f t="shared" si="40"/>
        <v>0</v>
      </c>
      <c r="R138" s="128"/>
      <c r="S138" s="128" t="s">
        <v>114</v>
      </c>
      <c r="T138" s="128" t="s">
        <v>153</v>
      </c>
      <c r="U138" s="128">
        <v>0</v>
      </c>
      <c r="V138" s="128">
        <f t="shared" si="41"/>
        <v>0</v>
      </c>
      <c r="W138" s="128"/>
      <c r="X138" s="128" t="s">
        <v>184</v>
      </c>
      <c r="Y138" s="123"/>
      <c r="Z138" s="123"/>
      <c r="AA138" s="123"/>
      <c r="AB138" s="123"/>
      <c r="AC138" s="123"/>
      <c r="AD138" s="123"/>
      <c r="AE138" s="123"/>
      <c r="AF138" s="123"/>
      <c r="AG138" s="123" t="s">
        <v>185</v>
      </c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</row>
    <row r="139" spans="1:60" x14ac:dyDescent="0.2">
      <c r="A139" s="132" t="s">
        <v>109</v>
      </c>
      <c r="B139" s="133" t="s">
        <v>75</v>
      </c>
      <c r="C139" s="150" t="s">
        <v>76</v>
      </c>
      <c r="D139" s="134"/>
      <c r="E139" s="135"/>
      <c r="F139" s="136"/>
      <c r="G139" s="137">
        <f>SUMIF(AG140:AG148,"&lt;&gt;NOR",G140:G148)</f>
        <v>0</v>
      </c>
      <c r="H139" s="131"/>
      <c r="I139" s="131">
        <f>SUM(I140:I148)</f>
        <v>27413.91</v>
      </c>
      <c r="J139" s="131"/>
      <c r="K139" s="131">
        <f>SUM(K140:K148)</f>
        <v>28319.84</v>
      </c>
      <c r="L139" s="131"/>
      <c r="M139" s="131">
        <f>SUM(M140:M148)</f>
        <v>0</v>
      </c>
      <c r="N139" s="131"/>
      <c r="O139" s="131">
        <f>SUM(O140:O148)</f>
        <v>0.29000000000000004</v>
      </c>
      <c r="P139" s="131"/>
      <c r="Q139" s="131">
        <f>SUM(Q140:Q148)</f>
        <v>0</v>
      </c>
      <c r="R139" s="131"/>
      <c r="S139" s="131"/>
      <c r="T139" s="131"/>
      <c r="U139" s="131"/>
      <c r="V139" s="131">
        <f>SUM(V140:V148)</f>
        <v>53.13</v>
      </c>
      <c r="W139" s="131"/>
      <c r="X139" s="131"/>
      <c r="AG139" t="s">
        <v>110</v>
      </c>
    </row>
    <row r="140" spans="1:60" ht="22.5" outlineLevel="1" x14ac:dyDescent="0.2">
      <c r="A140" s="144">
        <v>105</v>
      </c>
      <c r="B140" s="145" t="s">
        <v>355</v>
      </c>
      <c r="C140" s="153" t="s">
        <v>356</v>
      </c>
      <c r="D140" s="146" t="s">
        <v>174</v>
      </c>
      <c r="E140" s="147">
        <v>40</v>
      </c>
      <c r="F140" s="148"/>
      <c r="G140" s="149">
        <f t="shared" ref="G140:G148" si="42">ROUND(E140*F140,2)</f>
        <v>0</v>
      </c>
      <c r="H140" s="128">
        <v>7.84</v>
      </c>
      <c r="I140" s="128">
        <f t="shared" ref="I140:I148" si="43">ROUND(E140*H140,2)</f>
        <v>313.60000000000002</v>
      </c>
      <c r="J140" s="128">
        <v>75.66</v>
      </c>
      <c r="K140" s="128">
        <f t="shared" ref="K140:K148" si="44">ROUND(E140*J140,2)</f>
        <v>3026.4</v>
      </c>
      <c r="L140" s="128">
        <v>21</v>
      </c>
      <c r="M140" s="128">
        <f t="shared" ref="M140:M148" si="45">G140*(1+L140/100)</f>
        <v>0</v>
      </c>
      <c r="N140" s="128">
        <v>1.39E-3</v>
      </c>
      <c r="O140" s="128">
        <f t="shared" ref="O140:O148" si="46">ROUND(E140*N140,2)</f>
        <v>0.06</v>
      </c>
      <c r="P140" s="128">
        <v>0</v>
      </c>
      <c r="Q140" s="128">
        <f t="shared" ref="Q140:Q148" si="47">ROUND(E140*P140,2)</f>
        <v>0</v>
      </c>
      <c r="R140" s="128"/>
      <c r="S140" s="128" t="s">
        <v>114</v>
      </c>
      <c r="T140" s="128" t="s">
        <v>114</v>
      </c>
      <c r="U140" s="128">
        <v>0.15</v>
      </c>
      <c r="V140" s="128">
        <f t="shared" ref="V140:V148" si="48">ROUND(E140*U140,2)</f>
        <v>6</v>
      </c>
      <c r="W140" s="128"/>
      <c r="X140" s="128" t="s">
        <v>115</v>
      </c>
      <c r="Y140" s="123"/>
      <c r="Z140" s="123"/>
      <c r="AA140" s="123"/>
      <c r="AB140" s="123"/>
      <c r="AC140" s="123"/>
      <c r="AD140" s="123"/>
      <c r="AE140" s="123"/>
      <c r="AF140" s="123"/>
      <c r="AG140" s="123" t="s">
        <v>116</v>
      </c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</row>
    <row r="141" spans="1:60" outlineLevel="1" x14ac:dyDescent="0.2">
      <c r="A141" s="144">
        <v>106</v>
      </c>
      <c r="B141" s="145" t="s">
        <v>357</v>
      </c>
      <c r="C141" s="153" t="s">
        <v>358</v>
      </c>
      <c r="D141" s="146" t="s">
        <v>113</v>
      </c>
      <c r="E141" s="147">
        <v>37</v>
      </c>
      <c r="F141" s="148"/>
      <c r="G141" s="149">
        <f t="shared" si="42"/>
        <v>0</v>
      </c>
      <c r="H141" s="128">
        <v>24.89</v>
      </c>
      <c r="I141" s="128">
        <f t="shared" si="43"/>
        <v>920.93</v>
      </c>
      <c r="J141" s="128">
        <v>25.21</v>
      </c>
      <c r="K141" s="128">
        <f t="shared" si="44"/>
        <v>932.77</v>
      </c>
      <c r="L141" s="128">
        <v>21</v>
      </c>
      <c r="M141" s="128">
        <f t="shared" si="45"/>
        <v>0</v>
      </c>
      <c r="N141" s="128">
        <v>2.1000000000000001E-4</v>
      </c>
      <c r="O141" s="128">
        <f t="shared" si="46"/>
        <v>0.01</v>
      </c>
      <c r="P141" s="128">
        <v>0</v>
      </c>
      <c r="Q141" s="128">
        <f t="shared" si="47"/>
        <v>0</v>
      </c>
      <c r="R141" s="128"/>
      <c r="S141" s="128" t="s">
        <v>114</v>
      </c>
      <c r="T141" s="128" t="s">
        <v>114</v>
      </c>
      <c r="U141" s="128">
        <v>0.05</v>
      </c>
      <c r="V141" s="128">
        <f t="shared" si="48"/>
        <v>1.85</v>
      </c>
      <c r="W141" s="128"/>
      <c r="X141" s="128" t="s">
        <v>115</v>
      </c>
      <c r="Y141" s="123"/>
      <c r="Z141" s="123"/>
      <c r="AA141" s="123"/>
      <c r="AB141" s="123"/>
      <c r="AC141" s="123"/>
      <c r="AD141" s="123"/>
      <c r="AE141" s="123"/>
      <c r="AF141" s="123"/>
      <c r="AG141" s="123" t="s">
        <v>116</v>
      </c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</row>
    <row r="142" spans="1:60" outlineLevel="1" x14ac:dyDescent="0.2">
      <c r="A142" s="144">
        <v>107</v>
      </c>
      <c r="B142" s="145" t="s">
        <v>359</v>
      </c>
      <c r="C142" s="153" t="s">
        <v>360</v>
      </c>
      <c r="D142" s="146" t="s">
        <v>113</v>
      </c>
      <c r="E142" s="147">
        <v>37</v>
      </c>
      <c r="F142" s="148"/>
      <c r="G142" s="149">
        <f t="shared" si="42"/>
        <v>0</v>
      </c>
      <c r="H142" s="128">
        <v>0</v>
      </c>
      <c r="I142" s="128">
        <f t="shared" si="43"/>
        <v>0</v>
      </c>
      <c r="J142" s="128">
        <v>49.1</v>
      </c>
      <c r="K142" s="128">
        <f t="shared" si="44"/>
        <v>1816.7</v>
      </c>
      <c r="L142" s="128">
        <v>21</v>
      </c>
      <c r="M142" s="128">
        <f t="shared" si="45"/>
        <v>0</v>
      </c>
      <c r="N142" s="128">
        <v>0</v>
      </c>
      <c r="O142" s="128">
        <f t="shared" si="46"/>
        <v>0</v>
      </c>
      <c r="P142" s="128">
        <v>0</v>
      </c>
      <c r="Q142" s="128">
        <f t="shared" si="47"/>
        <v>0</v>
      </c>
      <c r="R142" s="128"/>
      <c r="S142" s="128" t="s">
        <v>114</v>
      </c>
      <c r="T142" s="128" t="s">
        <v>153</v>
      </c>
      <c r="U142" s="128">
        <v>0.1</v>
      </c>
      <c r="V142" s="128">
        <f t="shared" si="48"/>
        <v>3.7</v>
      </c>
      <c r="W142" s="128"/>
      <c r="X142" s="128" t="s">
        <v>115</v>
      </c>
      <c r="Y142" s="123"/>
      <c r="Z142" s="123"/>
      <c r="AA142" s="123"/>
      <c r="AB142" s="123"/>
      <c r="AC142" s="123"/>
      <c r="AD142" s="123"/>
      <c r="AE142" s="123"/>
      <c r="AF142" s="123"/>
      <c r="AG142" s="123" t="s">
        <v>116</v>
      </c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</row>
    <row r="143" spans="1:60" ht="22.5" outlineLevel="1" x14ac:dyDescent="0.2">
      <c r="A143" s="144">
        <v>108</v>
      </c>
      <c r="B143" s="145" t="s">
        <v>361</v>
      </c>
      <c r="C143" s="153" t="s">
        <v>362</v>
      </c>
      <c r="D143" s="146" t="s">
        <v>113</v>
      </c>
      <c r="E143" s="147">
        <v>37</v>
      </c>
      <c r="F143" s="148"/>
      <c r="G143" s="149">
        <f t="shared" si="42"/>
        <v>0</v>
      </c>
      <c r="H143" s="128">
        <v>110.14</v>
      </c>
      <c r="I143" s="128">
        <f t="shared" si="43"/>
        <v>4075.18</v>
      </c>
      <c r="J143" s="128">
        <v>472.86</v>
      </c>
      <c r="K143" s="128">
        <f t="shared" si="44"/>
        <v>17495.82</v>
      </c>
      <c r="L143" s="128">
        <v>21</v>
      </c>
      <c r="M143" s="128">
        <f t="shared" si="45"/>
        <v>0</v>
      </c>
      <c r="N143" s="128">
        <v>5.2399999999999999E-3</v>
      </c>
      <c r="O143" s="128">
        <f t="shared" si="46"/>
        <v>0.19</v>
      </c>
      <c r="P143" s="128">
        <v>0</v>
      </c>
      <c r="Q143" s="128">
        <f t="shared" si="47"/>
        <v>0</v>
      </c>
      <c r="R143" s="128"/>
      <c r="S143" s="128" t="s">
        <v>153</v>
      </c>
      <c r="T143" s="128" t="s">
        <v>153</v>
      </c>
      <c r="U143" s="128">
        <v>0.95840000000000003</v>
      </c>
      <c r="V143" s="128">
        <f t="shared" si="48"/>
        <v>35.46</v>
      </c>
      <c r="W143" s="128"/>
      <c r="X143" s="128" t="s">
        <v>115</v>
      </c>
      <c r="Y143" s="123"/>
      <c r="Z143" s="123"/>
      <c r="AA143" s="123"/>
      <c r="AB143" s="123"/>
      <c r="AC143" s="123"/>
      <c r="AD143" s="123"/>
      <c r="AE143" s="123"/>
      <c r="AF143" s="123"/>
      <c r="AG143" s="123" t="s">
        <v>116</v>
      </c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</row>
    <row r="144" spans="1:60" outlineLevel="1" x14ac:dyDescent="0.2">
      <c r="A144" s="144">
        <v>109</v>
      </c>
      <c r="B144" s="145" t="s">
        <v>363</v>
      </c>
      <c r="C144" s="153" t="s">
        <v>364</v>
      </c>
      <c r="D144" s="146" t="s">
        <v>113</v>
      </c>
      <c r="E144" s="147">
        <v>37</v>
      </c>
      <c r="F144" s="148"/>
      <c r="G144" s="149">
        <f t="shared" si="42"/>
        <v>0</v>
      </c>
      <c r="H144" s="128">
        <v>9.1999999999999993</v>
      </c>
      <c r="I144" s="128">
        <f t="shared" si="43"/>
        <v>340.4</v>
      </c>
      <c r="J144" s="128">
        <v>0</v>
      </c>
      <c r="K144" s="128">
        <f t="shared" si="44"/>
        <v>0</v>
      </c>
      <c r="L144" s="128">
        <v>21</v>
      </c>
      <c r="M144" s="128">
        <f t="shared" si="45"/>
        <v>0</v>
      </c>
      <c r="N144" s="128">
        <v>8.9999999999999998E-4</v>
      </c>
      <c r="O144" s="128">
        <f t="shared" si="46"/>
        <v>0.03</v>
      </c>
      <c r="P144" s="128">
        <v>0</v>
      </c>
      <c r="Q144" s="128">
        <f t="shared" si="47"/>
        <v>0</v>
      </c>
      <c r="R144" s="128"/>
      <c r="S144" s="128" t="s">
        <v>114</v>
      </c>
      <c r="T144" s="128" t="s">
        <v>114</v>
      </c>
      <c r="U144" s="128">
        <v>0</v>
      </c>
      <c r="V144" s="128">
        <f t="shared" si="48"/>
        <v>0</v>
      </c>
      <c r="W144" s="128"/>
      <c r="X144" s="128" t="s">
        <v>115</v>
      </c>
      <c r="Y144" s="123"/>
      <c r="Z144" s="123"/>
      <c r="AA144" s="123"/>
      <c r="AB144" s="123"/>
      <c r="AC144" s="123"/>
      <c r="AD144" s="123"/>
      <c r="AE144" s="123"/>
      <c r="AF144" s="123"/>
      <c r="AG144" s="123" t="s">
        <v>116</v>
      </c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</row>
    <row r="145" spans="1:60" ht="22.5" outlineLevel="1" x14ac:dyDescent="0.2">
      <c r="A145" s="144">
        <v>110</v>
      </c>
      <c r="B145" s="145" t="s">
        <v>365</v>
      </c>
      <c r="C145" s="153" t="s">
        <v>366</v>
      </c>
      <c r="D145" s="146" t="s">
        <v>121</v>
      </c>
      <c r="E145" s="147">
        <v>51</v>
      </c>
      <c r="F145" s="148"/>
      <c r="G145" s="149">
        <f t="shared" si="42"/>
        <v>0</v>
      </c>
      <c r="H145" s="128">
        <v>0</v>
      </c>
      <c r="I145" s="128">
        <f t="shared" si="43"/>
        <v>0</v>
      </c>
      <c r="J145" s="128">
        <v>60.5</v>
      </c>
      <c r="K145" s="128">
        <f t="shared" si="44"/>
        <v>3085.5</v>
      </c>
      <c r="L145" s="128">
        <v>21</v>
      </c>
      <c r="M145" s="128">
        <f t="shared" si="45"/>
        <v>0</v>
      </c>
      <c r="N145" s="128">
        <v>0</v>
      </c>
      <c r="O145" s="128">
        <f t="shared" si="46"/>
        <v>0</v>
      </c>
      <c r="P145" s="128">
        <v>0</v>
      </c>
      <c r="Q145" s="128">
        <f t="shared" si="47"/>
        <v>0</v>
      </c>
      <c r="R145" s="128"/>
      <c r="S145" s="128" t="s">
        <v>114</v>
      </c>
      <c r="T145" s="128" t="s">
        <v>114</v>
      </c>
      <c r="U145" s="128">
        <v>0.12</v>
      </c>
      <c r="V145" s="128">
        <f t="shared" si="48"/>
        <v>6.12</v>
      </c>
      <c r="W145" s="128"/>
      <c r="X145" s="128" t="s">
        <v>115</v>
      </c>
      <c r="Y145" s="123"/>
      <c r="Z145" s="123"/>
      <c r="AA145" s="123"/>
      <c r="AB145" s="123"/>
      <c r="AC145" s="123"/>
      <c r="AD145" s="123"/>
      <c r="AE145" s="123"/>
      <c r="AF145" s="123"/>
      <c r="AG145" s="123" t="s">
        <v>116</v>
      </c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</row>
    <row r="146" spans="1:60" ht="22.5" outlineLevel="1" x14ac:dyDescent="0.2">
      <c r="A146" s="144">
        <v>111</v>
      </c>
      <c r="B146" s="145" t="s">
        <v>367</v>
      </c>
      <c r="C146" s="153" t="s">
        <v>368</v>
      </c>
      <c r="D146" s="146" t="s">
        <v>113</v>
      </c>
      <c r="E146" s="147">
        <v>42.55</v>
      </c>
      <c r="F146" s="148"/>
      <c r="G146" s="149">
        <f t="shared" si="42"/>
        <v>0</v>
      </c>
      <c r="H146" s="128">
        <v>450</v>
      </c>
      <c r="I146" s="128">
        <f t="shared" si="43"/>
        <v>19147.5</v>
      </c>
      <c r="J146" s="128">
        <v>0</v>
      </c>
      <c r="K146" s="128">
        <f t="shared" si="44"/>
        <v>0</v>
      </c>
      <c r="L146" s="128">
        <v>21</v>
      </c>
      <c r="M146" s="128">
        <f t="shared" si="45"/>
        <v>0</v>
      </c>
      <c r="N146" s="128">
        <v>0</v>
      </c>
      <c r="O146" s="128">
        <f t="shared" si="46"/>
        <v>0</v>
      </c>
      <c r="P146" s="128">
        <v>0</v>
      </c>
      <c r="Q146" s="128">
        <f t="shared" si="47"/>
        <v>0</v>
      </c>
      <c r="R146" s="128"/>
      <c r="S146" s="128" t="s">
        <v>132</v>
      </c>
      <c r="T146" s="128" t="s">
        <v>133</v>
      </c>
      <c r="U146" s="128">
        <v>0</v>
      </c>
      <c r="V146" s="128">
        <f t="shared" si="48"/>
        <v>0</v>
      </c>
      <c r="W146" s="128"/>
      <c r="X146" s="128" t="s">
        <v>218</v>
      </c>
      <c r="Y146" s="123"/>
      <c r="Z146" s="123"/>
      <c r="AA146" s="123"/>
      <c r="AB146" s="123"/>
      <c r="AC146" s="123"/>
      <c r="AD146" s="123"/>
      <c r="AE146" s="123"/>
      <c r="AF146" s="123"/>
      <c r="AG146" s="123" t="s">
        <v>369</v>
      </c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</row>
    <row r="147" spans="1:60" outlineLevel="1" x14ac:dyDescent="0.2">
      <c r="A147" s="144">
        <v>112</v>
      </c>
      <c r="B147" s="145" t="s">
        <v>370</v>
      </c>
      <c r="C147" s="153" t="s">
        <v>371</v>
      </c>
      <c r="D147" s="146" t="s">
        <v>0</v>
      </c>
      <c r="E147" s="147">
        <v>537.71100000000001</v>
      </c>
      <c r="F147" s="148"/>
      <c r="G147" s="149">
        <f t="shared" si="42"/>
        <v>0</v>
      </c>
      <c r="H147" s="128">
        <v>0</v>
      </c>
      <c r="I147" s="128">
        <f t="shared" si="43"/>
        <v>0</v>
      </c>
      <c r="J147" s="128">
        <v>3.65</v>
      </c>
      <c r="K147" s="128">
        <f t="shared" si="44"/>
        <v>1962.65</v>
      </c>
      <c r="L147" s="128">
        <v>21</v>
      </c>
      <c r="M147" s="128">
        <f t="shared" si="45"/>
        <v>0</v>
      </c>
      <c r="N147" s="128">
        <v>0</v>
      </c>
      <c r="O147" s="128">
        <f t="shared" si="46"/>
        <v>0</v>
      </c>
      <c r="P147" s="128">
        <v>0</v>
      </c>
      <c r="Q147" s="128">
        <f t="shared" si="47"/>
        <v>0</v>
      </c>
      <c r="R147" s="128"/>
      <c r="S147" s="128" t="s">
        <v>114</v>
      </c>
      <c r="T147" s="128" t="s">
        <v>153</v>
      </c>
      <c r="U147" s="128">
        <v>0</v>
      </c>
      <c r="V147" s="128">
        <f t="shared" si="48"/>
        <v>0</v>
      </c>
      <c r="W147" s="128"/>
      <c r="X147" s="128" t="s">
        <v>184</v>
      </c>
      <c r="Y147" s="123"/>
      <c r="Z147" s="123"/>
      <c r="AA147" s="123"/>
      <c r="AB147" s="123"/>
      <c r="AC147" s="123"/>
      <c r="AD147" s="123"/>
      <c r="AE147" s="123"/>
      <c r="AF147" s="123"/>
      <c r="AG147" s="123" t="s">
        <v>185</v>
      </c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</row>
    <row r="148" spans="1:60" outlineLevel="1" x14ac:dyDescent="0.2">
      <c r="A148" s="144">
        <v>113</v>
      </c>
      <c r="B148" s="145" t="s">
        <v>372</v>
      </c>
      <c r="C148" s="153" t="s">
        <v>373</v>
      </c>
      <c r="D148" s="146" t="s">
        <v>121</v>
      </c>
      <c r="E148" s="147">
        <v>51</v>
      </c>
      <c r="F148" s="148"/>
      <c r="G148" s="149">
        <f t="shared" si="42"/>
        <v>0</v>
      </c>
      <c r="H148" s="128">
        <v>51.3</v>
      </c>
      <c r="I148" s="128">
        <f t="shared" si="43"/>
        <v>2616.3000000000002</v>
      </c>
      <c r="J148" s="128">
        <v>0</v>
      </c>
      <c r="K148" s="128">
        <f t="shared" si="44"/>
        <v>0</v>
      </c>
      <c r="L148" s="128">
        <v>21</v>
      </c>
      <c r="M148" s="128">
        <f t="shared" si="45"/>
        <v>0</v>
      </c>
      <c r="N148" s="128">
        <v>0</v>
      </c>
      <c r="O148" s="128">
        <f t="shared" si="46"/>
        <v>0</v>
      </c>
      <c r="P148" s="128">
        <v>0</v>
      </c>
      <c r="Q148" s="128">
        <f t="shared" si="47"/>
        <v>0</v>
      </c>
      <c r="R148" s="128"/>
      <c r="S148" s="128" t="s">
        <v>132</v>
      </c>
      <c r="T148" s="128" t="s">
        <v>133</v>
      </c>
      <c r="U148" s="128">
        <v>0</v>
      </c>
      <c r="V148" s="128">
        <f t="shared" si="48"/>
        <v>0</v>
      </c>
      <c r="W148" s="128"/>
      <c r="X148" s="128" t="s">
        <v>272</v>
      </c>
      <c r="Y148" s="123"/>
      <c r="Z148" s="123"/>
      <c r="AA148" s="123"/>
      <c r="AB148" s="123"/>
      <c r="AC148" s="123"/>
      <c r="AD148" s="123"/>
      <c r="AE148" s="123"/>
      <c r="AF148" s="123"/>
      <c r="AG148" s="123" t="s">
        <v>273</v>
      </c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</row>
    <row r="149" spans="1:60" x14ac:dyDescent="0.2">
      <c r="A149" s="132" t="s">
        <v>109</v>
      </c>
      <c r="B149" s="133" t="s">
        <v>77</v>
      </c>
      <c r="C149" s="150" t="s">
        <v>78</v>
      </c>
      <c r="D149" s="134"/>
      <c r="E149" s="135"/>
      <c r="F149" s="136"/>
      <c r="G149" s="137">
        <f>SUMIF(AG150:AG153,"&lt;&gt;NOR",G150:G153)</f>
        <v>0</v>
      </c>
      <c r="H149" s="131"/>
      <c r="I149" s="131">
        <f>SUM(I150:I153)</f>
        <v>1165.98</v>
      </c>
      <c r="J149" s="131"/>
      <c r="K149" s="131">
        <f>SUM(K150:K153)</f>
        <v>62645.05</v>
      </c>
      <c r="L149" s="131"/>
      <c r="M149" s="131">
        <f>SUM(M150:M153)</f>
        <v>0</v>
      </c>
      <c r="N149" s="131"/>
      <c r="O149" s="131">
        <f>SUM(O150:O153)</f>
        <v>0.13</v>
      </c>
      <c r="P149" s="131"/>
      <c r="Q149" s="131">
        <f>SUM(Q150:Q153)</f>
        <v>0</v>
      </c>
      <c r="R149" s="131"/>
      <c r="S149" s="131"/>
      <c r="T149" s="131"/>
      <c r="U149" s="131"/>
      <c r="V149" s="131">
        <f>SUM(V150:V153)</f>
        <v>1.28</v>
      </c>
      <c r="W149" s="131"/>
      <c r="X149" s="131"/>
      <c r="AG149" t="s">
        <v>110</v>
      </c>
    </row>
    <row r="150" spans="1:60" outlineLevel="1" x14ac:dyDescent="0.2">
      <c r="A150" s="144">
        <v>114</v>
      </c>
      <c r="B150" s="145" t="s">
        <v>374</v>
      </c>
      <c r="C150" s="153" t="s">
        <v>375</v>
      </c>
      <c r="D150" s="146" t="s">
        <v>113</v>
      </c>
      <c r="E150" s="147">
        <v>95</v>
      </c>
      <c r="F150" s="148"/>
      <c r="G150" s="149">
        <f>ROUND(E150*F150,2)</f>
        <v>0</v>
      </c>
      <c r="H150" s="128">
        <v>9.81</v>
      </c>
      <c r="I150" s="128">
        <f>ROUND(E150*H150,2)</f>
        <v>931.95</v>
      </c>
      <c r="J150" s="128">
        <v>6.59</v>
      </c>
      <c r="K150" s="128">
        <f>ROUND(E150*J150,2)</f>
        <v>626.04999999999995</v>
      </c>
      <c r="L150" s="128">
        <v>21</v>
      </c>
      <c r="M150" s="128">
        <f>G150*(1+L150/100)</f>
        <v>0</v>
      </c>
      <c r="N150" s="128">
        <v>3.5E-4</v>
      </c>
      <c r="O150" s="128">
        <f>ROUND(E150*N150,2)</f>
        <v>0.03</v>
      </c>
      <c r="P150" s="128">
        <v>0</v>
      </c>
      <c r="Q150" s="128">
        <f>ROUND(E150*P150,2)</f>
        <v>0</v>
      </c>
      <c r="R150" s="128"/>
      <c r="S150" s="128" t="s">
        <v>114</v>
      </c>
      <c r="T150" s="128" t="s">
        <v>114</v>
      </c>
      <c r="U150" s="128">
        <v>1.35E-2</v>
      </c>
      <c r="V150" s="128">
        <f>ROUND(E150*U150,2)</f>
        <v>1.28</v>
      </c>
      <c r="W150" s="128"/>
      <c r="X150" s="128" t="s">
        <v>115</v>
      </c>
      <c r="Y150" s="123"/>
      <c r="Z150" s="123"/>
      <c r="AA150" s="123"/>
      <c r="AB150" s="123"/>
      <c r="AC150" s="123"/>
      <c r="AD150" s="123"/>
      <c r="AE150" s="123"/>
      <c r="AF150" s="123"/>
      <c r="AG150" s="123" t="s">
        <v>116</v>
      </c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</row>
    <row r="151" spans="1:60" outlineLevel="1" x14ac:dyDescent="0.2">
      <c r="A151" s="144">
        <v>115</v>
      </c>
      <c r="B151" s="145" t="s">
        <v>376</v>
      </c>
      <c r="C151" s="153" t="s">
        <v>377</v>
      </c>
      <c r="D151" s="146" t="s">
        <v>113</v>
      </c>
      <c r="E151" s="147">
        <v>230</v>
      </c>
      <c r="F151" s="148"/>
      <c r="G151" s="149">
        <f>ROUND(E151*F151,2)</f>
        <v>0</v>
      </c>
      <c r="H151" s="128">
        <v>0</v>
      </c>
      <c r="I151" s="128">
        <f>ROUND(E151*H151,2)</f>
        <v>0</v>
      </c>
      <c r="J151" s="128">
        <v>254</v>
      </c>
      <c r="K151" s="128">
        <f>ROUND(E151*J151,2)</f>
        <v>58420</v>
      </c>
      <c r="L151" s="128">
        <v>21</v>
      </c>
      <c r="M151" s="128">
        <f>G151*(1+L151/100)</f>
        <v>0</v>
      </c>
      <c r="N151" s="128">
        <v>4.4000000000000002E-4</v>
      </c>
      <c r="O151" s="128">
        <f>ROUND(E151*N151,2)</f>
        <v>0.1</v>
      </c>
      <c r="P151" s="128">
        <v>0</v>
      </c>
      <c r="Q151" s="128">
        <f>ROUND(E151*P151,2)</f>
        <v>0</v>
      </c>
      <c r="R151" s="128"/>
      <c r="S151" s="128" t="s">
        <v>132</v>
      </c>
      <c r="T151" s="128" t="s">
        <v>133</v>
      </c>
      <c r="U151" s="128">
        <v>0</v>
      </c>
      <c r="V151" s="128">
        <f>ROUND(E151*U151,2)</f>
        <v>0</v>
      </c>
      <c r="W151" s="128"/>
      <c r="X151" s="128" t="s">
        <v>134</v>
      </c>
      <c r="Y151" s="123"/>
      <c r="Z151" s="123"/>
      <c r="AA151" s="123"/>
      <c r="AB151" s="123"/>
      <c r="AC151" s="123"/>
      <c r="AD151" s="123"/>
      <c r="AE151" s="123"/>
      <c r="AF151" s="123"/>
      <c r="AG151" s="123" t="s">
        <v>135</v>
      </c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</row>
    <row r="152" spans="1:60" outlineLevel="1" x14ac:dyDescent="0.2">
      <c r="A152" s="144">
        <v>116</v>
      </c>
      <c r="B152" s="145" t="s">
        <v>378</v>
      </c>
      <c r="C152" s="153" t="s">
        <v>379</v>
      </c>
      <c r="D152" s="146" t="s">
        <v>113</v>
      </c>
      <c r="E152" s="147">
        <v>7.62</v>
      </c>
      <c r="F152" s="148"/>
      <c r="G152" s="149">
        <f>ROUND(E152*F152,2)</f>
        <v>0</v>
      </c>
      <c r="H152" s="128">
        <v>0</v>
      </c>
      <c r="I152" s="128">
        <f>ROUND(E152*H152,2)</f>
        <v>0</v>
      </c>
      <c r="J152" s="128">
        <v>254</v>
      </c>
      <c r="K152" s="128">
        <f>ROUND(E152*J152,2)</f>
        <v>1935.48</v>
      </c>
      <c r="L152" s="128">
        <v>21</v>
      </c>
      <c r="M152" s="128">
        <f>G152*(1+L152/100)</f>
        <v>0</v>
      </c>
      <c r="N152" s="128">
        <v>3.8999999999999999E-4</v>
      </c>
      <c r="O152" s="128">
        <f>ROUND(E152*N152,2)</f>
        <v>0</v>
      </c>
      <c r="P152" s="128">
        <v>0</v>
      </c>
      <c r="Q152" s="128">
        <f>ROUND(E152*P152,2)</f>
        <v>0</v>
      </c>
      <c r="R152" s="128"/>
      <c r="S152" s="128" t="s">
        <v>132</v>
      </c>
      <c r="T152" s="128" t="s">
        <v>133</v>
      </c>
      <c r="U152" s="128">
        <v>0</v>
      </c>
      <c r="V152" s="128">
        <f>ROUND(E152*U152,2)</f>
        <v>0</v>
      </c>
      <c r="W152" s="128"/>
      <c r="X152" s="128" t="s">
        <v>134</v>
      </c>
      <c r="Y152" s="123"/>
      <c r="Z152" s="123"/>
      <c r="AA152" s="123"/>
      <c r="AB152" s="123"/>
      <c r="AC152" s="123"/>
      <c r="AD152" s="123"/>
      <c r="AE152" s="123"/>
      <c r="AF152" s="123"/>
      <c r="AG152" s="123" t="s">
        <v>135</v>
      </c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</row>
    <row r="153" spans="1:60" ht="22.5" outlineLevel="1" x14ac:dyDescent="0.2">
      <c r="A153" s="144">
        <v>117</v>
      </c>
      <c r="B153" s="145" t="s">
        <v>380</v>
      </c>
      <c r="C153" s="153" t="s">
        <v>381</v>
      </c>
      <c r="D153" s="146" t="s">
        <v>113</v>
      </c>
      <c r="E153" s="147">
        <v>18.5</v>
      </c>
      <c r="F153" s="148"/>
      <c r="G153" s="149">
        <f>ROUND(E153*F153,2)</f>
        <v>0</v>
      </c>
      <c r="H153" s="128">
        <v>12.65</v>
      </c>
      <c r="I153" s="128">
        <f>ROUND(E153*H153,2)</f>
        <v>234.03</v>
      </c>
      <c r="J153" s="128">
        <v>89.92</v>
      </c>
      <c r="K153" s="128">
        <f>ROUND(E153*J153,2)</f>
        <v>1663.52</v>
      </c>
      <c r="L153" s="128">
        <v>21</v>
      </c>
      <c r="M153" s="128">
        <f>G153*(1+L153/100)</f>
        <v>0</v>
      </c>
      <c r="N153" s="128">
        <v>2.0000000000000001E-4</v>
      </c>
      <c r="O153" s="128">
        <f>ROUND(E153*N153,2)</f>
        <v>0</v>
      </c>
      <c r="P153" s="128">
        <v>0</v>
      </c>
      <c r="Q153" s="128">
        <f>ROUND(E153*P153,2)</f>
        <v>0</v>
      </c>
      <c r="R153" s="128"/>
      <c r="S153" s="128" t="s">
        <v>132</v>
      </c>
      <c r="T153" s="128" t="s">
        <v>133</v>
      </c>
      <c r="U153" s="128">
        <v>0</v>
      </c>
      <c r="V153" s="128">
        <f>ROUND(E153*U153,2)</f>
        <v>0</v>
      </c>
      <c r="W153" s="128"/>
      <c r="X153" s="128" t="s">
        <v>134</v>
      </c>
      <c r="Y153" s="123"/>
      <c r="Z153" s="123"/>
      <c r="AA153" s="123"/>
      <c r="AB153" s="123"/>
      <c r="AC153" s="123"/>
      <c r="AD153" s="123"/>
      <c r="AE153" s="123"/>
      <c r="AF153" s="123"/>
      <c r="AG153" s="123" t="s">
        <v>382</v>
      </c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</row>
    <row r="154" spans="1:60" x14ac:dyDescent="0.2">
      <c r="A154" s="132" t="s">
        <v>109</v>
      </c>
      <c r="B154" s="133" t="s">
        <v>79</v>
      </c>
      <c r="C154" s="150" t="s">
        <v>80</v>
      </c>
      <c r="D154" s="134"/>
      <c r="E154" s="135"/>
      <c r="F154" s="136"/>
      <c r="G154" s="137">
        <f>SUMIF(AG155:AG157,"&lt;&gt;NOR",G155:G157)</f>
        <v>0</v>
      </c>
      <c r="H154" s="131"/>
      <c r="I154" s="131">
        <f>SUM(I155:I157)</f>
        <v>879</v>
      </c>
      <c r="J154" s="131"/>
      <c r="K154" s="131">
        <f>SUM(K155:K157)</f>
        <v>13435</v>
      </c>
      <c r="L154" s="131"/>
      <c r="M154" s="131">
        <f>SUM(M155:M157)</f>
        <v>0</v>
      </c>
      <c r="N154" s="131"/>
      <c r="O154" s="131">
        <f>SUM(O155:O157)</f>
        <v>0</v>
      </c>
      <c r="P154" s="131"/>
      <c r="Q154" s="131">
        <f>SUM(Q155:Q157)</f>
        <v>0</v>
      </c>
      <c r="R154" s="131"/>
      <c r="S154" s="131"/>
      <c r="T154" s="131"/>
      <c r="U154" s="131"/>
      <c r="V154" s="131">
        <f>SUM(V155:V157)</f>
        <v>4.1999999999999993</v>
      </c>
      <c r="W154" s="131"/>
      <c r="X154" s="131"/>
      <c r="AG154" t="s">
        <v>110</v>
      </c>
    </row>
    <row r="155" spans="1:60" outlineLevel="1" x14ac:dyDescent="0.2">
      <c r="A155" s="144">
        <v>118</v>
      </c>
      <c r="B155" s="145" t="s">
        <v>383</v>
      </c>
      <c r="C155" s="153" t="s">
        <v>384</v>
      </c>
      <c r="D155" s="146" t="s">
        <v>174</v>
      </c>
      <c r="E155" s="147">
        <v>3</v>
      </c>
      <c r="F155" s="148"/>
      <c r="G155" s="149">
        <f>ROUND(E155*F155,2)</f>
        <v>0</v>
      </c>
      <c r="H155" s="128">
        <v>0</v>
      </c>
      <c r="I155" s="128">
        <f>ROUND(E155*H155,2)</f>
        <v>0</v>
      </c>
      <c r="J155" s="128">
        <v>3560</v>
      </c>
      <c r="K155" s="128">
        <f>ROUND(E155*J155,2)</f>
        <v>10680</v>
      </c>
      <c r="L155" s="128">
        <v>21</v>
      </c>
      <c r="M155" s="128">
        <f>G155*(1+L155/100)</f>
        <v>0</v>
      </c>
      <c r="N155" s="128">
        <v>0</v>
      </c>
      <c r="O155" s="128">
        <f>ROUND(E155*N155,2)</f>
        <v>0</v>
      </c>
      <c r="P155" s="128">
        <v>0</v>
      </c>
      <c r="Q155" s="128">
        <f>ROUND(E155*P155,2)</f>
        <v>0</v>
      </c>
      <c r="R155" s="128"/>
      <c r="S155" s="128" t="s">
        <v>132</v>
      </c>
      <c r="T155" s="128" t="s">
        <v>133</v>
      </c>
      <c r="U155" s="128">
        <v>1.17</v>
      </c>
      <c r="V155" s="128">
        <f>ROUND(E155*U155,2)</f>
        <v>3.51</v>
      </c>
      <c r="W155" s="128"/>
      <c r="X155" s="128" t="s">
        <v>115</v>
      </c>
      <c r="Y155" s="123"/>
      <c r="Z155" s="123"/>
      <c r="AA155" s="123"/>
      <c r="AB155" s="123"/>
      <c r="AC155" s="123"/>
      <c r="AD155" s="123"/>
      <c r="AE155" s="123"/>
      <c r="AF155" s="123"/>
      <c r="AG155" s="123" t="s">
        <v>116</v>
      </c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</row>
    <row r="156" spans="1:60" outlineLevel="1" x14ac:dyDescent="0.2">
      <c r="A156" s="144">
        <v>119</v>
      </c>
      <c r="B156" s="145" t="s">
        <v>385</v>
      </c>
      <c r="C156" s="153" t="s">
        <v>386</v>
      </c>
      <c r="D156" s="146" t="s">
        <v>174</v>
      </c>
      <c r="E156" s="147">
        <v>3</v>
      </c>
      <c r="F156" s="148"/>
      <c r="G156" s="149">
        <f>ROUND(E156*F156,2)</f>
        <v>0</v>
      </c>
      <c r="H156" s="128">
        <v>293</v>
      </c>
      <c r="I156" s="128">
        <f>ROUND(E156*H156,2)</f>
        <v>879</v>
      </c>
      <c r="J156" s="128">
        <v>85</v>
      </c>
      <c r="K156" s="128">
        <f>ROUND(E156*J156,2)</f>
        <v>255</v>
      </c>
      <c r="L156" s="128">
        <v>21</v>
      </c>
      <c r="M156" s="128">
        <f>G156*(1+L156/100)</f>
        <v>0</v>
      </c>
      <c r="N156" s="128">
        <v>0</v>
      </c>
      <c r="O156" s="128">
        <f>ROUND(E156*N156,2)</f>
        <v>0</v>
      </c>
      <c r="P156" s="128">
        <v>0</v>
      </c>
      <c r="Q156" s="128">
        <f>ROUND(E156*P156,2)</f>
        <v>0</v>
      </c>
      <c r="R156" s="128"/>
      <c r="S156" s="128" t="s">
        <v>132</v>
      </c>
      <c r="T156" s="128" t="s">
        <v>133</v>
      </c>
      <c r="U156" s="128">
        <v>0.23</v>
      </c>
      <c r="V156" s="128">
        <f>ROUND(E156*U156,2)</f>
        <v>0.69</v>
      </c>
      <c r="W156" s="128"/>
      <c r="X156" s="128" t="s">
        <v>115</v>
      </c>
      <c r="Y156" s="123"/>
      <c r="Z156" s="123"/>
      <c r="AA156" s="123"/>
      <c r="AB156" s="123"/>
      <c r="AC156" s="123"/>
      <c r="AD156" s="123"/>
      <c r="AE156" s="123"/>
      <c r="AF156" s="123"/>
      <c r="AG156" s="123" t="s">
        <v>116</v>
      </c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</row>
    <row r="157" spans="1:60" outlineLevel="1" x14ac:dyDescent="0.2">
      <c r="A157" s="144">
        <v>120</v>
      </c>
      <c r="B157" s="145" t="s">
        <v>387</v>
      </c>
      <c r="C157" s="153" t="s">
        <v>388</v>
      </c>
      <c r="D157" s="146" t="s">
        <v>243</v>
      </c>
      <c r="E157" s="147">
        <v>1</v>
      </c>
      <c r="F157" s="148"/>
      <c r="G157" s="149">
        <f>ROUND(E157*F157,2)</f>
        <v>0</v>
      </c>
      <c r="H157" s="128">
        <v>0</v>
      </c>
      <c r="I157" s="128">
        <f>ROUND(E157*H157,2)</f>
        <v>0</v>
      </c>
      <c r="J157" s="128">
        <v>2500</v>
      </c>
      <c r="K157" s="128">
        <f>ROUND(E157*J157,2)</f>
        <v>2500</v>
      </c>
      <c r="L157" s="128">
        <v>21</v>
      </c>
      <c r="M157" s="128">
        <f>G157*(1+L157/100)</f>
        <v>0</v>
      </c>
      <c r="N157" s="128">
        <v>0</v>
      </c>
      <c r="O157" s="128">
        <f>ROUND(E157*N157,2)</f>
        <v>0</v>
      </c>
      <c r="P157" s="128">
        <v>0</v>
      </c>
      <c r="Q157" s="128">
        <f>ROUND(E157*P157,2)</f>
        <v>0</v>
      </c>
      <c r="R157" s="128"/>
      <c r="S157" s="128" t="s">
        <v>132</v>
      </c>
      <c r="T157" s="128" t="s">
        <v>133</v>
      </c>
      <c r="U157" s="128">
        <v>0</v>
      </c>
      <c r="V157" s="128">
        <f>ROUND(E157*U157,2)</f>
        <v>0</v>
      </c>
      <c r="W157" s="128"/>
      <c r="X157" s="128" t="s">
        <v>115</v>
      </c>
      <c r="Y157" s="123"/>
      <c r="Z157" s="123"/>
      <c r="AA157" s="123"/>
      <c r="AB157" s="123"/>
      <c r="AC157" s="123"/>
      <c r="AD157" s="123"/>
      <c r="AE157" s="123"/>
      <c r="AF157" s="123"/>
      <c r="AG157" s="123" t="s">
        <v>171</v>
      </c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</row>
    <row r="158" spans="1:60" x14ac:dyDescent="0.2">
      <c r="A158" s="132" t="s">
        <v>109</v>
      </c>
      <c r="B158" s="133" t="s">
        <v>81</v>
      </c>
      <c r="C158" s="150" t="s">
        <v>82</v>
      </c>
      <c r="D158" s="134"/>
      <c r="E158" s="135"/>
      <c r="F158" s="136"/>
      <c r="G158" s="137">
        <f>SUMIF(AG159:AG167,"&lt;&gt;NOR",G159:G167)</f>
        <v>0</v>
      </c>
      <c r="H158" s="131"/>
      <c r="I158" s="131">
        <f>SUM(I159:I167)</f>
        <v>2500</v>
      </c>
      <c r="J158" s="131"/>
      <c r="K158" s="131">
        <f>SUM(K159:K167)</f>
        <v>9644.64</v>
      </c>
      <c r="L158" s="131"/>
      <c r="M158" s="131">
        <f>SUM(M159:M167)</f>
        <v>0</v>
      </c>
      <c r="N158" s="131"/>
      <c r="O158" s="131">
        <f>SUM(O159:O167)</f>
        <v>0</v>
      </c>
      <c r="P158" s="131"/>
      <c r="Q158" s="131">
        <f>SUM(Q159:Q167)</f>
        <v>0</v>
      </c>
      <c r="R158" s="131"/>
      <c r="S158" s="131"/>
      <c r="T158" s="131"/>
      <c r="U158" s="131"/>
      <c r="V158" s="131">
        <f>SUM(V159:V167)</f>
        <v>13.38</v>
      </c>
      <c r="W158" s="131"/>
      <c r="X158" s="131"/>
      <c r="AG158" t="s">
        <v>110</v>
      </c>
    </row>
    <row r="159" spans="1:60" outlineLevel="1" x14ac:dyDescent="0.2">
      <c r="A159" s="144">
        <v>121</v>
      </c>
      <c r="B159" s="145" t="s">
        <v>389</v>
      </c>
      <c r="C159" s="153" t="s">
        <v>390</v>
      </c>
      <c r="D159" s="146" t="s">
        <v>183</v>
      </c>
      <c r="E159" s="147">
        <v>3.85</v>
      </c>
      <c r="F159" s="148"/>
      <c r="G159" s="149">
        <f t="shared" ref="G159:G167" si="49">ROUND(E159*F159,2)</f>
        <v>0</v>
      </c>
      <c r="H159" s="128">
        <v>0</v>
      </c>
      <c r="I159" s="128">
        <f t="shared" ref="I159:I167" si="50">ROUND(E159*H159,2)</f>
        <v>0</v>
      </c>
      <c r="J159" s="128">
        <v>220</v>
      </c>
      <c r="K159" s="128">
        <f t="shared" ref="K159:K167" si="51">ROUND(E159*J159,2)</f>
        <v>847</v>
      </c>
      <c r="L159" s="128">
        <v>21</v>
      </c>
      <c r="M159" s="128">
        <f t="shared" ref="M159:M167" si="52">G159*(1+L159/100)</f>
        <v>0</v>
      </c>
      <c r="N159" s="128">
        <v>0</v>
      </c>
      <c r="O159" s="128">
        <f t="shared" ref="O159:O167" si="53">ROUND(E159*N159,2)</f>
        <v>0</v>
      </c>
      <c r="P159" s="128">
        <v>0</v>
      </c>
      <c r="Q159" s="128">
        <f t="shared" ref="Q159:Q167" si="54">ROUND(E159*P159,2)</f>
        <v>0</v>
      </c>
      <c r="R159" s="128"/>
      <c r="S159" s="128" t="s">
        <v>132</v>
      </c>
      <c r="T159" s="128" t="s">
        <v>133</v>
      </c>
      <c r="U159" s="128">
        <v>0</v>
      </c>
      <c r="V159" s="128">
        <f t="shared" ref="V159:V167" si="55">ROUND(E159*U159,2)</f>
        <v>0</v>
      </c>
      <c r="W159" s="128"/>
      <c r="X159" s="128" t="s">
        <v>115</v>
      </c>
      <c r="Y159" s="123"/>
      <c r="Z159" s="123"/>
      <c r="AA159" s="123"/>
      <c r="AB159" s="123"/>
      <c r="AC159" s="123"/>
      <c r="AD159" s="123"/>
      <c r="AE159" s="123"/>
      <c r="AF159" s="123"/>
      <c r="AG159" s="123" t="s">
        <v>171</v>
      </c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</row>
    <row r="160" spans="1:60" ht="22.5" outlineLevel="1" x14ac:dyDescent="0.2">
      <c r="A160" s="144">
        <v>122</v>
      </c>
      <c r="B160" s="145" t="s">
        <v>391</v>
      </c>
      <c r="C160" s="153" t="s">
        <v>392</v>
      </c>
      <c r="D160" s="146" t="s">
        <v>183</v>
      </c>
      <c r="E160" s="147">
        <v>65.45</v>
      </c>
      <c r="F160" s="148"/>
      <c r="G160" s="149">
        <f t="shared" si="49"/>
        <v>0</v>
      </c>
      <c r="H160" s="128">
        <v>0</v>
      </c>
      <c r="I160" s="128">
        <f t="shared" si="50"/>
        <v>0</v>
      </c>
      <c r="J160" s="128">
        <v>10.8</v>
      </c>
      <c r="K160" s="128">
        <f t="shared" si="51"/>
        <v>706.86</v>
      </c>
      <c r="L160" s="128">
        <v>21</v>
      </c>
      <c r="M160" s="128">
        <f t="shared" si="52"/>
        <v>0</v>
      </c>
      <c r="N160" s="128">
        <v>0</v>
      </c>
      <c r="O160" s="128">
        <f t="shared" si="53"/>
        <v>0</v>
      </c>
      <c r="P160" s="128">
        <v>0</v>
      </c>
      <c r="Q160" s="128">
        <f t="shared" si="54"/>
        <v>0</v>
      </c>
      <c r="R160" s="128"/>
      <c r="S160" s="128" t="s">
        <v>132</v>
      </c>
      <c r="T160" s="128" t="s">
        <v>133</v>
      </c>
      <c r="U160" s="128">
        <v>0</v>
      </c>
      <c r="V160" s="128">
        <f t="shared" si="55"/>
        <v>0</v>
      </c>
      <c r="W160" s="128"/>
      <c r="X160" s="128" t="s">
        <v>115</v>
      </c>
      <c r="Y160" s="123"/>
      <c r="Z160" s="123"/>
      <c r="AA160" s="123"/>
      <c r="AB160" s="123"/>
      <c r="AC160" s="123"/>
      <c r="AD160" s="123"/>
      <c r="AE160" s="123"/>
      <c r="AF160" s="123"/>
      <c r="AG160" s="123" t="s">
        <v>171</v>
      </c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</row>
    <row r="161" spans="1:60" outlineLevel="1" x14ac:dyDescent="0.2">
      <c r="A161" s="144">
        <v>123</v>
      </c>
      <c r="B161" s="145" t="s">
        <v>393</v>
      </c>
      <c r="C161" s="153" t="s">
        <v>394</v>
      </c>
      <c r="D161" s="146" t="s">
        <v>183</v>
      </c>
      <c r="E161" s="147">
        <v>3.85</v>
      </c>
      <c r="F161" s="148"/>
      <c r="G161" s="149">
        <f t="shared" si="49"/>
        <v>0</v>
      </c>
      <c r="H161" s="128">
        <v>0</v>
      </c>
      <c r="I161" s="128">
        <f t="shared" si="50"/>
        <v>0</v>
      </c>
      <c r="J161" s="128">
        <v>129</v>
      </c>
      <c r="K161" s="128">
        <f t="shared" si="51"/>
        <v>496.65</v>
      </c>
      <c r="L161" s="128">
        <v>21</v>
      </c>
      <c r="M161" s="128">
        <f t="shared" si="52"/>
        <v>0</v>
      </c>
      <c r="N161" s="128">
        <v>0</v>
      </c>
      <c r="O161" s="128">
        <f t="shared" si="53"/>
        <v>0</v>
      </c>
      <c r="P161" s="128">
        <v>0</v>
      </c>
      <c r="Q161" s="128">
        <f t="shared" si="54"/>
        <v>0</v>
      </c>
      <c r="R161" s="128"/>
      <c r="S161" s="128" t="s">
        <v>132</v>
      </c>
      <c r="T161" s="128" t="s">
        <v>133</v>
      </c>
      <c r="U161" s="128">
        <v>0</v>
      </c>
      <c r="V161" s="128">
        <f t="shared" si="55"/>
        <v>0</v>
      </c>
      <c r="W161" s="128"/>
      <c r="X161" s="128" t="s">
        <v>115</v>
      </c>
      <c r="Y161" s="123"/>
      <c r="Z161" s="123"/>
      <c r="AA161" s="123"/>
      <c r="AB161" s="123"/>
      <c r="AC161" s="123"/>
      <c r="AD161" s="123"/>
      <c r="AE161" s="123"/>
      <c r="AF161" s="123"/>
      <c r="AG161" s="123" t="s">
        <v>171</v>
      </c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</row>
    <row r="162" spans="1:60" outlineLevel="1" x14ac:dyDescent="0.2">
      <c r="A162" s="144">
        <v>124</v>
      </c>
      <c r="B162" s="145" t="s">
        <v>395</v>
      </c>
      <c r="C162" s="153" t="s">
        <v>396</v>
      </c>
      <c r="D162" s="146" t="s">
        <v>183</v>
      </c>
      <c r="E162" s="147">
        <v>19.25</v>
      </c>
      <c r="F162" s="148"/>
      <c r="G162" s="149">
        <f t="shared" si="49"/>
        <v>0</v>
      </c>
      <c r="H162" s="128">
        <v>0</v>
      </c>
      <c r="I162" s="128">
        <f t="shared" si="50"/>
        <v>0</v>
      </c>
      <c r="J162" s="128">
        <v>36.9</v>
      </c>
      <c r="K162" s="128">
        <f t="shared" si="51"/>
        <v>710.33</v>
      </c>
      <c r="L162" s="128">
        <v>21</v>
      </c>
      <c r="M162" s="128">
        <f t="shared" si="52"/>
        <v>0</v>
      </c>
      <c r="N162" s="128">
        <v>0</v>
      </c>
      <c r="O162" s="128">
        <f t="shared" si="53"/>
        <v>0</v>
      </c>
      <c r="P162" s="128">
        <v>0</v>
      </c>
      <c r="Q162" s="128">
        <f t="shared" si="54"/>
        <v>0</v>
      </c>
      <c r="R162" s="128"/>
      <c r="S162" s="128" t="s">
        <v>114</v>
      </c>
      <c r="T162" s="128" t="s">
        <v>114</v>
      </c>
      <c r="U162" s="128">
        <v>0.105</v>
      </c>
      <c r="V162" s="128">
        <f t="shared" si="55"/>
        <v>2.02</v>
      </c>
      <c r="W162" s="128"/>
      <c r="X162" s="128" t="s">
        <v>115</v>
      </c>
      <c r="Y162" s="123"/>
      <c r="Z162" s="123"/>
      <c r="AA162" s="123"/>
      <c r="AB162" s="123"/>
      <c r="AC162" s="123"/>
      <c r="AD162" s="123"/>
      <c r="AE162" s="123"/>
      <c r="AF162" s="123"/>
      <c r="AG162" s="123" t="s">
        <v>116</v>
      </c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</row>
    <row r="163" spans="1:60" outlineLevel="1" x14ac:dyDescent="0.2">
      <c r="A163" s="144">
        <v>125</v>
      </c>
      <c r="B163" s="145" t="s">
        <v>397</v>
      </c>
      <c r="C163" s="153" t="s">
        <v>398</v>
      </c>
      <c r="D163" s="146" t="s">
        <v>183</v>
      </c>
      <c r="E163" s="147">
        <v>3.85</v>
      </c>
      <c r="F163" s="148"/>
      <c r="G163" s="149">
        <f t="shared" si="49"/>
        <v>0</v>
      </c>
      <c r="H163" s="128">
        <v>0</v>
      </c>
      <c r="I163" s="128">
        <f t="shared" si="50"/>
        <v>0</v>
      </c>
      <c r="J163" s="128">
        <v>331</v>
      </c>
      <c r="K163" s="128">
        <f t="shared" si="51"/>
        <v>1274.3499999999999</v>
      </c>
      <c r="L163" s="128">
        <v>21</v>
      </c>
      <c r="M163" s="128">
        <f t="shared" si="52"/>
        <v>0</v>
      </c>
      <c r="N163" s="128">
        <v>0</v>
      </c>
      <c r="O163" s="128">
        <f t="shared" si="53"/>
        <v>0</v>
      </c>
      <c r="P163" s="128">
        <v>0</v>
      </c>
      <c r="Q163" s="128">
        <f t="shared" si="54"/>
        <v>0</v>
      </c>
      <c r="R163" s="128"/>
      <c r="S163" s="128" t="s">
        <v>114</v>
      </c>
      <c r="T163" s="128" t="s">
        <v>114</v>
      </c>
      <c r="U163" s="128">
        <v>0.94199999999999995</v>
      </c>
      <c r="V163" s="128">
        <f t="shared" si="55"/>
        <v>3.63</v>
      </c>
      <c r="W163" s="128"/>
      <c r="X163" s="128" t="s">
        <v>115</v>
      </c>
      <c r="Y163" s="123"/>
      <c r="Z163" s="123"/>
      <c r="AA163" s="123"/>
      <c r="AB163" s="123"/>
      <c r="AC163" s="123"/>
      <c r="AD163" s="123"/>
      <c r="AE163" s="123"/>
      <c r="AF163" s="123"/>
      <c r="AG163" s="123" t="s">
        <v>116</v>
      </c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</row>
    <row r="164" spans="1:60" outlineLevel="1" x14ac:dyDescent="0.2">
      <c r="A164" s="144">
        <v>126</v>
      </c>
      <c r="B164" s="145" t="s">
        <v>399</v>
      </c>
      <c r="C164" s="153" t="s">
        <v>400</v>
      </c>
      <c r="D164" s="146" t="s">
        <v>183</v>
      </c>
      <c r="E164" s="147">
        <v>3.85</v>
      </c>
      <c r="F164" s="148"/>
      <c r="G164" s="149">
        <f t="shared" si="49"/>
        <v>0</v>
      </c>
      <c r="H164" s="128">
        <v>0</v>
      </c>
      <c r="I164" s="128">
        <f t="shared" si="50"/>
        <v>0</v>
      </c>
      <c r="J164" s="128">
        <v>706</v>
      </c>
      <c r="K164" s="128">
        <f t="shared" si="51"/>
        <v>2718.1</v>
      </c>
      <c r="L164" s="128">
        <v>21</v>
      </c>
      <c r="M164" s="128">
        <f t="shared" si="52"/>
        <v>0</v>
      </c>
      <c r="N164" s="128">
        <v>0</v>
      </c>
      <c r="O164" s="128">
        <f t="shared" si="53"/>
        <v>0</v>
      </c>
      <c r="P164" s="128">
        <v>0</v>
      </c>
      <c r="Q164" s="128">
        <f t="shared" si="54"/>
        <v>0</v>
      </c>
      <c r="R164" s="128"/>
      <c r="S164" s="128" t="s">
        <v>114</v>
      </c>
      <c r="T164" s="128" t="s">
        <v>114</v>
      </c>
      <c r="U164" s="128">
        <v>2.0089999999999999</v>
      </c>
      <c r="V164" s="128">
        <f t="shared" si="55"/>
        <v>7.73</v>
      </c>
      <c r="W164" s="128"/>
      <c r="X164" s="128" t="s">
        <v>115</v>
      </c>
      <c r="Y164" s="123"/>
      <c r="Z164" s="123"/>
      <c r="AA164" s="123"/>
      <c r="AB164" s="123"/>
      <c r="AC164" s="123"/>
      <c r="AD164" s="123"/>
      <c r="AE164" s="123"/>
      <c r="AF164" s="123"/>
      <c r="AG164" s="123" t="s">
        <v>116</v>
      </c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</row>
    <row r="165" spans="1:60" outlineLevel="1" x14ac:dyDescent="0.2">
      <c r="A165" s="144">
        <v>127</v>
      </c>
      <c r="B165" s="145" t="s">
        <v>401</v>
      </c>
      <c r="C165" s="153" t="s">
        <v>402</v>
      </c>
      <c r="D165" s="146" t="s">
        <v>183</v>
      </c>
      <c r="E165" s="147">
        <v>3.85</v>
      </c>
      <c r="F165" s="148"/>
      <c r="G165" s="149">
        <f t="shared" si="49"/>
        <v>0</v>
      </c>
      <c r="H165" s="128">
        <v>0</v>
      </c>
      <c r="I165" s="128">
        <f t="shared" si="50"/>
        <v>0</v>
      </c>
      <c r="J165" s="128">
        <v>251</v>
      </c>
      <c r="K165" s="128">
        <f t="shared" si="51"/>
        <v>966.35</v>
      </c>
      <c r="L165" s="128">
        <v>21</v>
      </c>
      <c r="M165" s="128">
        <f t="shared" si="52"/>
        <v>0</v>
      </c>
      <c r="N165" s="128">
        <v>0</v>
      </c>
      <c r="O165" s="128">
        <f t="shared" si="53"/>
        <v>0</v>
      </c>
      <c r="P165" s="128">
        <v>0</v>
      </c>
      <c r="Q165" s="128">
        <f t="shared" si="54"/>
        <v>0</v>
      </c>
      <c r="R165" s="128"/>
      <c r="S165" s="128" t="s">
        <v>132</v>
      </c>
      <c r="T165" s="128" t="s">
        <v>133</v>
      </c>
      <c r="U165" s="128">
        <v>0</v>
      </c>
      <c r="V165" s="128">
        <f t="shared" si="55"/>
        <v>0</v>
      </c>
      <c r="W165" s="128"/>
      <c r="X165" s="128" t="s">
        <v>115</v>
      </c>
      <c r="Y165" s="123"/>
      <c r="Z165" s="123"/>
      <c r="AA165" s="123"/>
      <c r="AB165" s="123"/>
      <c r="AC165" s="123"/>
      <c r="AD165" s="123"/>
      <c r="AE165" s="123"/>
      <c r="AF165" s="123"/>
      <c r="AG165" s="123" t="s">
        <v>171</v>
      </c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</row>
    <row r="166" spans="1:60" outlineLevel="1" x14ac:dyDescent="0.2">
      <c r="A166" s="144">
        <v>128</v>
      </c>
      <c r="B166" s="145" t="s">
        <v>403</v>
      </c>
      <c r="C166" s="153" t="s">
        <v>404</v>
      </c>
      <c r="D166" s="146" t="s">
        <v>183</v>
      </c>
      <c r="E166" s="147">
        <v>3.85</v>
      </c>
      <c r="F166" s="148"/>
      <c r="G166" s="149">
        <f t="shared" si="49"/>
        <v>0</v>
      </c>
      <c r="H166" s="128">
        <v>0</v>
      </c>
      <c r="I166" s="128">
        <f t="shared" si="50"/>
        <v>0</v>
      </c>
      <c r="J166" s="128">
        <v>500</v>
      </c>
      <c r="K166" s="128">
        <f t="shared" si="51"/>
        <v>1925</v>
      </c>
      <c r="L166" s="128">
        <v>21</v>
      </c>
      <c r="M166" s="128">
        <f t="shared" si="52"/>
        <v>0</v>
      </c>
      <c r="N166" s="128">
        <v>0</v>
      </c>
      <c r="O166" s="128">
        <f t="shared" si="53"/>
        <v>0</v>
      </c>
      <c r="P166" s="128">
        <v>0</v>
      </c>
      <c r="Q166" s="128">
        <f t="shared" si="54"/>
        <v>0</v>
      </c>
      <c r="R166" s="128"/>
      <c r="S166" s="128" t="s">
        <v>132</v>
      </c>
      <c r="T166" s="128" t="s">
        <v>133</v>
      </c>
      <c r="U166" s="128">
        <v>0</v>
      </c>
      <c r="V166" s="128">
        <f t="shared" si="55"/>
        <v>0</v>
      </c>
      <c r="W166" s="128"/>
      <c r="X166" s="128" t="s">
        <v>115</v>
      </c>
      <c r="Y166" s="123"/>
      <c r="Z166" s="123"/>
      <c r="AA166" s="123"/>
      <c r="AB166" s="123"/>
      <c r="AC166" s="123"/>
      <c r="AD166" s="123"/>
      <c r="AE166" s="123"/>
      <c r="AF166" s="123"/>
      <c r="AG166" s="123" t="s">
        <v>171</v>
      </c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</row>
    <row r="167" spans="1:60" outlineLevel="1" x14ac:dyDescent="0.2">
      <c r="A167" s="144">
        <v>129</v>
      </c>
      <c r="B167" s="145" t="s">
        <v>405</v>
      </c>
      <c r="C167" s="153" t="s">
        <v>406</v>
      </c>
      <c r="D167" s="146" t="s">
        <v>407</v>
      </c>
      <c r="E167" s="147">
        <v>1</v>
      </c>
      <c r="F167" s="148"/>
      <c r="G167" s="149">
        <f t="shared" si="49"/>
        <v>0</v>
      </c>
      <c r="H167" s="128">
        <v>2500</v>
      </c>
      <c r="I167" s="128">
        <f t="shared" si="50"/>
        <v>2500</v>
      </c>
      <c r="J167" s="128">
        <v>0</v>
      </c>
      <c r="K167" s="128">
        <f t="shared" si="51"/>
        <v>0</v>
      </c>
      <c r="L167" s="128">
        <v>21</v>
      </c>
      <c r="M167" s="128">
        <f t="shared" si="52"/>
        <v>0</v>
      </c>
      <c r="N167" s="128">
        <v>0</v>
      </c>
      <c r="O167" s="128">
        <f t="shared" si="53"/>
        <v>0</v>
      </c>
      <c r="P167" s="128">
        <v>0</v>
      </c>
      <c r="Q167" s="128">
        <f t="shared" si="54"/>
        <v>0</v>
      </c>
      <c r="R167" s="128"/>
      <c r="S167" s="128" t="s">
        <v>132</v>
      </c>
      <c r="T167" s="128" t="s">
        <v>133</v>
      </c>
      <c r="U167" s="128">
        <v>0</v>
      </c>
      <c r="V167" s="128">
        <f t="shared" si="55"/>
        <v>0</v>
      </c>
      <c r="W167" s="128"/>
      <c r="X167" s="128" t="s">
        <v>272</v>
      </c>
      <c r="Y167" s="123"/>
      <c r="Z167" s="123"/>
      <c r="AA167" s="123"/>
      <c r="AB167" s="123"/>
      <c r="AC167" s="123"/>
      <c r="AD167" s="123"/>
      <c r="AE167" s="123"/>
      <c r="AF167" s="123"/>
      <c r="AG167" s="123" t="s">
        <v>273</v>
      </c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</row>
    <row r="168" spans="1:60" x14ac:dyDescent="0.2">
      <c r="A168" s="132" t="s">
        <v>109</v>
      </c>
      <c r="B168" s="133" t="s">
        <v>83</v>
      </c>
      <c r="C168" s="150" t="s">
        <v>26</v>
      </c>
      <c r="D168" s="134"/>
      <c r="E168" s="135"/>
      <c r="F168" s="136"/>
      <c r="G168" s="137">
        <f>SUMIF(AG169:AG177,"&lt;&gt;NOR",G169:G177)</f>
        <v>0</v>
      </c>
      <c r="H168" s="131"/>
      <c r="I168" s="131">
        <f>SUM(I169:I177)</f>
        <v>0</v>
      </c>
      <c r="J168" s="131"/>
      <c r="K168" s="131">
        <f>SUM(K169:K177)</f>
        <v>17000</v>
      </c>
      <c r="L168" s="131"/>
      <c r="M168" s="131">
        <f>SUM(M169:M177)</f>
        <v>0</v>
      </c>
      <c r="N168" s="131"/>
      <c r="O168" s="131">
        <f>SUM(O169:O177)</f>
        <v>0</v>
      </c>
      <c r="P168" s="131"/>
      <c r="Q168" s="131">
        <f>SUM(Q169:Q177)</f>
        <v>0</v>
      </c>
      <c r="R168" s="131"/>
      <c r="S168" s="131"/>
      <c r="T168" s="131"/>
      <c r="U168" s="131"/>
      <c r="V168" s="131">
        <f>SUM(V169:V177)</f>
        <v>0</v>
      </c>
      <c r="W168" s="131"/>
      <c r="X168" s="131"/>
      <c r="AG168" t="s">
        <v>110</v>
      </c>
    </row>
    <row r="169" spans="1:60" outlineLevel="1" x14ac:dyDescent="0.2">
      <c r="A169" s="144">
        <v>130</v>
      </c>
      <c r="B169" s="145" t="s">
        <v>408</v>
      </c>
      <c r="C169" s="153" t="s">
        <v>409</v>
      </c>
      <c r="D169" s="146" t="s">
        <v>410</v>
      </c>
      <c r="E169" s="147">
        <v>1</v>
      </c>
      <c r="F169" s="148"/>
      <c r="G169" s="149">
        <f t="shared" ref="G169:G177" si="56">ROUND(E169*F169,2)</f>
        <v>0</v>
      </c>
      <c r="H169" s="128">
        <v>0</v>
      </c>
      <c r="I169" s="128">
        <f t="shared" ref="I169:I177" si="57">ROUND(E169*H169,2)</f>
        <v>0</v>
      </c>
      <c r="J169" s="128">
        <v>2000</v>
      </c>
      <c r="K169" s="128">
        <f t="shared" ref="K169:K177" si="58">ROUND(E169*J169,2)</f>
        <v>2000</v>
      </c>
      <c r="L169" s="128">
        <v>21</v>
      </c>
      <c r="M169" s="128">
        <f t="shared" ref="M169:M177" si="59">G169*(1+L169/100)</f>
        <v>0</v>
      </c>
      <c r="N169" s="128">
        <v>0</v>
      </c>
      <c r="O169" s="128">
        <f t="shared" ref="O169:O177" si="60">ROUND(E169*N169,2)</f>
        <v>0</v>
      </c>
      <c r="P169" s="128">
        <v>0</v>
      </c>
      <c r="Q169" s="128">
        <f t="shared" ref="Q169:Q177" si="61">ROUND(E169*P169,2)</f>
        <v>0</v>
      </c>
      <c r="R169" s="128"/>
      <c r="S169" s="128" t="s">
        <v>114</v>
      </c>
      <c r="T169" s="128" t="s">
        <v>133</v>
      </c>
      <c r="U169" s="128">
        <v>0</v>
      </c>
      <c r="V169" s="128">
        <f t="shared" ref="V169:V177" si="62">ROUND(E169*U169,2)</f>
        <v>0</v>
      </c>
      <c r="W169" s="128"/>
      <c r="X169" s="128" t="s">
        <v>411</v>
      </c>
      <c r="Y169" s="123"/>
      <c r="Z169" s="123"/>
      <c r="AA169" s="123"/>
      <c r="AB169" s="123"/>
      <c r="AC169" s="123"/>
      <c r="AD169" s="123"/>
      <c r="AE169" s="123"/>
      <c r="AF169" s="123"/>
      <c r="AG169" s="123" t="s">
        <v>412</v>
      </c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</row>
    <row r="170" spans="1:60" outlineLevel="1" x14ac:dyDescent="0.2">
      <c r="A170" s="144">
        <v>131</v>
      </c>
      <c r="B170" s="145" t="s">
        <v>413</v>
      </c>
      <c r="C170" s="153" t="s">
        <v>414</v>
      </c>
      <c r="D170" s="146" t="s">
        <v>410</v>
      </c>
      <c r="E170" s="147">
        <v>1</v>
      </c>
      <c r="F170" s="148"/>
      <c r="G170" s="149">
        <f t="shared" si="56"/>
        <v>0</v>
      </c>
      <c r="H170" s="128">
        <v>0</v>
      </c>
      <c r="I170" s="128">
        <f t="shared" si="57"/>
        <v>0</v>
      </c>
      <c r="J170" s="128">
        <v>1000</v>
      </c>
      <c r="K170" s="128">
        <f t="shared" si="58"/>
        <v>1000</v>
      </c>
      <c r="L170" s="128">
        <v>21</v>
      </c>
      <c r="M170" s="128">
        <f t="shared" si="59"/>
        <v>0</v>
      </c>
      <c r="N170" s="128">
        <v>0</v>
      </c>
      <c r="O170" s="128">
        <f t="shared" si="60"/>
        <v>0</v>
      </c>
      <c r="P170" s="128">
        <v>0</v>
      </c>
      <c r="Q170" s="128">
        <f t="shared" si="61"/>
        <v>0</v>
      </c>
      <c r="R170" s="128"/>
      <c r="S170" s="128" t="s">
        <v>114</v>
      </c>
      <c r="T170" s="128" t="s">
        <v>133</v>
      </c>
      <c r="U170" s="128">
        <v>0</v>
      </c>
      <c r="V170" s="128">
        <f t="shared" si="62"/>
        <v>0</v>
      </c>
      <c r="W170" s="128"/>
      <c r="X170" s="128" t="s">
        <v>411</v>
      </c>
      <c r="Y170" s="123"/>
      <c r="Z170" s="123"/>
      <c r="AA170" s="123"/>
      <c r="AB170" s="123"/>
      <c r="AC170" s="123"/>
      <c r="AD170" s="123"/>
      <c r="AE170" s="123"/>
      <c r="AF170" s="123"/>
      <c r="AG170" s="123" t="s">
        <v>412</v>
      </c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</row>
    <row r="171" spans="1:60" outlineLevel="1" x14ac:dyDescent="0.2">
      <c r="A171" s="144">
        <v>132</v>
      </c>
      <c r="B171" s="145" t="s">
        <v>415</v>
      </c>
      <c r="C171" s="153" t="s">
        <v>416</v>
      </c>
      <c r="D171" s="146" t="s">
        <v>410</v>
      </c>
      <c r="E171" s="147">
        <v>1</v>
      </c>
      <c r="F171" s="148"/>
      <c r="G171" s="149">
        <f t="shared" si="56"/>
        <v>0</v>
      </c>
      <c r="H171" s="128">
        <v>0</v>
      </c>
      <c r="I171" s="128">
        <f t="shared" si="57"/>
        <v>0</v>
      </c>
      <c r="J171" s="128">
        <v>1000</v>
      </c>
      <c r="K171" s="128">
        <f t="shared" si="58"/>
        <v>1000</v>
      </c>
      <c r="L171" s="128">
        <v>21</v>
      </c>
      <c r="M171" s="128">
        <f t="shared" si="59"/>
        <v>0</v>
      </c>
      <c r="N171" s="128">
        <v>0</v>
      </c>
      <c r="O171" s="128">
        <f t="shared" si="60"/>
        <v>0</v>
      </c>
      <c r="P171" s="128">
        <v>0</v>
      </c>
      <c r="Q171" s="128">
        <f t="shared" si="61"/>
        <v>0</v>
      </c>
      <c r="R171" s="128"/>
      <c r="S171" s="128" t="s">
        <v>114</v>
      </c>
      <c r="T171" s="128" t="s">
        <v>133</v>
      </c>
      <c r="U171" s="128">
        <v>0</v>
      </c>
      <c r="V171" s="128">
        <f t="shared" si="62"/>
        <v>0</v>
      </c>
      <c r="W171" s="128"/>
      <c r="X171" s="128" t="s">
        <v>411</v>
      </c>
      <c r="Y171" s="123"/>
      <c r="Z171" s="123"/>
      <c r="AA171" s="123"/>
      <c r="AB171" s="123"/>
      <c r="AC171" s="123"/>
      <c r="AD171" s="123"/>
      <c r="AE171" s="123"/>
      <c r="AF171" s="123"/>
      <c r="AG171" s="123" t="s">
        <v>412</v>
      </c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</row>
    <row r="172" spans="1:60" outlineLevel="1" x14ac:dyDescent="0.2">
      <c r="A172" s="144">
        <v>133</v>
      </c>
      <c r="B172" s="145" t="s">
        <v>417</v>
      </c>
      <c r="C172" s="153" t="s">
        <v>418</v>
      </c>
      <c r="D172" s="146" t="s">
        <v>410</v>
      </c>
      <c r="E172" s="147">
        <v>1</v>
      </c>
      <c r="F172" s="148"/>
      <c r="G172" s="149">
        <f t="shared" si="56"/>
        <v>0</v>
      </c>
      <c r="H172" s="128">
        <v>0</v>
      </c>
      <c r="I172" s="128">
        <f t="shared" si="57"/>
        <v>0</v>
      </c>
      <c r="J172" s="128">
        <v>1500</v>
      </c>
      <c r="K172" s="128">
        <f t="shared" si="58"/>
        <v>1500</v>
      </c>
      <c r="L172" s="128">
        <v>21</v>
      </c>
      <c r="M172" s="128">
        <f t="shared" si="59"/>
        <v>0</v>
      </c>
      <c r="N172" s="128">
        <v>0</v>
      </c>
      <c r="O172" s="128">
        <f t="shared" si="60"/>
        <v>0</v>
      </c>
      <c r="P172" s="128">
        <v>0</v>
      </c>
      <c r="Q172" s="128">
        <f t="shared" si="61"/>
        <v>0</v>
      </c>
      <c r="R172" s="128"/>
      <c r="S172" s="128" t="s">
        <v>114</v>
      </c>
      <c r="T172" s="128" t="s">
        <v>133</v>
      </c>
      <c r="U172" s="128">
        <v>0</v>
      </c>
      <c r="V172" s="128">
        <f t="shared" si="62"/>
        <v>0</v>
      </c>
      <c r="W172" s="128"/>
      <c r="X172" s="128" t="s">
        <v>411</v>
      </c>
      <c r="Y172" s="123"/>
      <c r="Z172" s="123"/>
      <c r="AA172" s="123"/>
      <c r="AB172" s="123"/>
      <c r="AC172" s="123"/>
      <c r="AD172" s="123"/>
      <c r="AE172" s="123"/>
      <c r="AF172" s="123"/>
      <c r="AG172" s="123" t="s">
        <v>412</v>
      </c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</row>
    <row r="173" spans="1:60" outlineLevel="1" x14ac:dyDescent="0.2">
      <c r="A173" s="144">
        <v>134</v>
      </c>
      <c r="B173" s="145" t="s">
        <v>419</v>
      </c>
      <c r="C173" s="153" t="s">
        <v>420</v>
      </c>
      <c r="D173" s="146" t="s">
        <v>410</v>
      </c>
      <c r="E173" s="147">
        <v>1</v>
      </c>
      <c r="F173" s="148"/>
      <c r="G173" s="149">
        <f t="shared" si="56"/>
        <v>0</v>
      </c>
      <c r="H173" s="128">
        <v>0</v>
      </c>
      <c r="I173" s="128">
        <f t="shared" si="57"/>
        <v>0</v>
      </c>
      <c r="J173" s="128">
        <v>500</v>
      </c>
      <c r="K173" s="128">
        <f t="shared" si="58"/>
        <v>500</v>
      </c>
      <c r="L173" s="128">
        <v>21</v>
      </c>
      <c r="M173" s="128">
        <f t="shared" si="59"/>
        <v>0</v>
      </c>
      <c r="N173" s="128">
        <v>0</v>
      </c>
      <c r="O173" s="128">
        <f t="shared" si="60"/>
        <v>0</v>
      </c>
      <c r="P173" s="128">
        <v>0</v>
      </c>
      <c r="Q173" s="128">
        <f t="shared" si="61"/>
        <v>0</v>
      </c>
      <c r="R173" s="128"/>
      <c r="S173" s="128" t="s">
        <v>132</v>
      </c>
      <c r="T173" s="128" t="s">
        <v>133</v>
      </c>
      <c r="U173" s="128">
        <v>0</v>
      </c>
      <c r="V173" s="128">
        <f t="shared" si="62"/>
        <v>0</v>
      </c>
      <c r="W173" s="128"/>
      <c r="X173" s="128" t="s">
        <v>411</v>
      </c>
      <c r="Y173" s="123"/>
      <c r="Z173" s="123"/>
      <c r="AA173" s="123"/>
      <c r="AB173" s="123"/>
      <c r="AC173" s="123"/>
      <c r="AD173" s="123"/>
      <c r="AE173" s="123"/>
      <c r="AF173" s="123"/>
      <c r="AG173" s="123" t="s">
        <v>412</v>
      </c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</row>
    <row r="174" spans="1:60" outlineLevel="1" x14ac:dyDescent="0.2">
      <c r="A174" s="144">
        <v>135</v>
      </c>
      <c r="B174" s="145" t="s">
        <v>421</v>
      </c>
      <c r="C174" s="153" t="s">
        <v>422</v>
      </c>
      <c r="D174" s="146" t="s">
        <v>410</v>
      </c>
      <c r="E174" s="147">
        <v>1</v>
      </c>
      <c r="F174" s="148"/>
      <c r="G174" s="149">
        <f t="shared" si="56"/>
        <v>0</v>
      </c>
      <c r="H174" s="128">
        <v>0</v>
      </c>
      <c r="I174" s="128">
        <f t="shared" si="57"/>
        <v>0</v>
      </c>
      <c r="J174" s="128">
        <v>2000</v>
      </c>
      <c r="K174" s="128">
        <f t="shared" si="58"/>
        <v>2000</v>
      </c>
      <c r="L174" s="128">
        <v>21</v>
      </c>
      <c r="M174" s="128">
        <f t="shared" si="59"/>
        <v>0</v>
      </c>
      <c r="N174" s="128">
        <v>0</v>
      </c>
      <c r="O174" s="128">
        <f t="shared" si="60"/>
        <v>0</v>
      </c>
      <c r="P174" s="128">
        <v>0</v>
      </c>
      <c r="Q174" s="128">
        <f t="shared" si="61"/>
        <v>0</v>
      </c>
      <c r="R174" s="128"/>
      <c r="S174" s="128" t="s">
        <v>132</v>
      </c>
      <c r="T174" s="128" t="s">
        <v>133</v>
      </c>
      <c r="U174" s="128">
        <v>0</v>
      </c>
      <c r="V174" s="128">
        <f t="shared" si="62"/>
        <v>0</v>
      </c>
      <c r="W174" s="128"/>
      <c r="X174" s="128" t="s">
        <v>411</v>
      </c>
      <c r="Y174" s="123"/>
      <c r="Z174" s="123"/>
      <c r="AA174" s="123"/>
      <c r="AB174" s="123"/>
      <c r="AC174" s="123"/>
      <c r="AD174" s="123"/>
      <c r="AE174" s="123"/>
      <c r="AF174" s="123"/>
      <c r="AG174" s="123" t="s">
        <v>412</v>
      </c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</row>
    <row r="175" spans="1:60" outlineLevel="1" x14ac:dyDescent="0.2">
      <c r="A175" s="144">
        <v>136</v>
      </c>
      <c r="B175" s="145" t="s">
        <v>423</v>
      </c>
      <c r="C175" s="153" t="s">
        <v>424</v>
      </c>
      <c r="D175" s="146" t="s">
        <v>410</v>
      </c>
      <c r="E175" s="147">
        <v>1</v>
      </c>
      <c r="F175" s="148"/>
      <c r="G175" s="149">
        <f t="shared" si="56"/>
        <v>0</v>
      </c>
      <c r="H175" s="128">
        <v>0</v>
      </c>
      <c r="I175" s="128">
        <f t="shared" si="57"/>
        <v>0</v>
      </c>
      <c r="J175" s="128">
        <v>4000</v>
      </c>
      <c r="K175" s="128">
        <f t="shared" si="58"/>
        <v>4000</v>
      </c>
      <c r="L175" s="128">
        <v>21</v>
      </c>
      <c r="M175" s="128">
        <f t="shared" si="59"/>
        <v>0</v>
      </c>
      <c r="N175" s="128">
        <v>0</v>
      </c>
      <c r="O175" s="128">
        <f t="shared" si="60"/>
        <v>0</v>
      </c>
      <c r="P175" s="128">
        <v>0</v>
      </c>
      <c r="Q175" s="128">
        <f t="shared" si="61"/>
        <v>0</v>
      </c>
      <c r="R175" s="128"/>
      <c r="S175" s="128" t="s">
        <v>132</v>
      </c>
      <c r="T175" s="128" t="s">
        <v>133</v>
      </c>
      <c r="U175" s="128">
        <v>0</v>
      </c>
      <c r="V175" s="128">
        <f t="shared" si="62"/>
        <v>0</v>
      </c>
      <c r="W175" s="128"/>
      <c r="X175" s="128" t="s">
        <v>411</v>
      </c>
      <c r="Y175" s="123"/>
      <c r="Z175" s="123"/>
      <c r="AA175" s="123"/>
      <c r="AB175" s="123"/>
      <c r="AC175" s="123"/>
      <c r="AD175" s="123"/>
      <c r="AE175" s="123"/>
      <c r="AF175" s="123"/>
      <c r="AG175" s="123" t="s">
        <v>412</v>
      </c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</row>
    <row r="176" spans="1:60" outlineLevel="1" x14ac:dyDescent="0.2">
      <c r="A176" s="144">
        <v>137</v>
      </c>
      <c r="B176" s="145" t="s">
        <v>425</v>
      </c>
      <c r="C176" s="153" t="s">
        <v>426</v>
      </c>
      <c r="D176" s="146" t="s">
        <v>410</v>
      </c>
      <c r="E176" s="147">
        <v>1</v>
      </c>
      <c r="F176" s="148"/>
      <c r="G176" s="149">
        <f t="shared" si="56"/>
        <v>0</v>
      </c>
      <c r="H176" s="128">
        <v>0</v>
      </c>
      <c r="I176" s="128">
        <f t="shared" si="57"/>
        <v>0</v>
      </c>
      <c r="J176" s="128">
        <v>500</v>
      </c>
      <c r="K176" s="128">
        <f t="shared" si="58"/>
        <v>500</v>
      </c>
      <c r="L176" s="128">
        <v>21</v>
      </c>
      <c r="M176" s="128">
        <f t="shared" si="59"/>
        <v>0</v>
      </c>
      <c r="N176" s="128">
        <v>0</v>
      </c>
      <c r="O176" s="128">
        <f t="shared" si="60"/>
        <v>0</v>
      </c>
      <c r="P176" s="128">
        <v>0</v>
      </c>
      <c r="Q176" s="128">
        <f t="shared" si="61"/>
        <v>0</v>
      </c>
      <c r="R176" s="128"/>
      <c r="S176" s="128" t="s">
        <v>132</v>
      </c>
      <c r="T176" s="128" t="s">
        <v>133</v>
      </c>
      <c r="U176" s="128">
        <v>0</v>
      </c>
      <c r="V176" s="128">
        <f t="shared" si="62"/>
        <v>0</v>
      </c>
      <c r="W176" s="128"/>
      <c r="X176" s="128" t="s">
        <v>411</v>
      </c>
      <c r="Y176" s="123"/>
      <c r="Z176" s="123"/>
      <c r="AA176" s="123"/>
      <c r="AB176" s="123"/>
      <c r="AC176" s="123"/>
      <c r="AD176" s="123"/>
      <c r="AE176" s="123"/>
      <c r="AF176" s="123"/>
      <c r="AG176" s="123" t="s">
        <v>412</v>
      </c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</row>
    <row r="177" spans="1:60" ht="22.5" outlineLevel="1" x14ac:dyDescent="0.2">
      <c r="A177" s="138">
        <v>138</v>
      </c>
      <c r="B177" s="139" t="s">
        <v>427</v>
      </c>
      <c r="C177" s="151" t="s">
        <v>428</v>
      </c>
      <c r="D177" s="140" t="s">
        <v>156</v>
      </c>
      <c r="E177" s="141">
        <v>10</v>
      </c>
      <c r="F177" s="142"/>
      <c r="G177" s="143">
        <f t="shared" si="56"/>
        <v>0</v>
      </c>
      <c r="H177" s="128">
        <v>0</v>
      </c>
      <c r="I177" s="128">
        <f t="shared" si="57"/>
        <v>0</v>
      </c>
      <c r="J177" s="128">
        <v>450</v>
      </c>
      <c r="K177" s="128">
        <f t="shared" si="58"/>
        <v>4500</v>
      </c>
      <c r="L177" s="128">
        <v>21</v>
      </c>
      <c r="M177" s="128">
        <f t="shared" si="59"/>
        <v>0</v>
      </c>
      <c r="N177" s="128">
        <v>0</v>
      </c>
      <c r="O177" s="128">
        <f t="shared" si="60"/>
        <v>0</v>
      </c>
      <c r="P177" s="128">
        <v>0</v>
      </c>
      <c r="Q177" s="128">
        <f t="shared" si="61"/>
        <v>0</v>
      </c>
      <c r="R177" s="128"/>
      <c r="S177" s="128" t="s">
        <v>132</v>
      </c>
      <c r="T177" s="128" t="s">
        <v>133</v>
      </c>
      <c r="U177" s="128">
        <v>0</v>
      </c>
      <c r="V177" s="128">
        <f t="shared" si="62"/>
        <v>0</v>
      </c>
      <c r="W177" s="128"/>
      <c r="X177" s="128" t="s">
        <v>115</v>
      </c>
      <c r="Y177" s="123"/>
      <c r="Z177" s="123"/>
      <c r="AA177" s="123"/>
      <c r="AB177" s="123"/>
      <c r="AC177" s="123"/>
      <c r="AD177" s="123"/>
      <c r="AE177" s="123"/>
      <c r="AF177" s="123"/>
      <c r="AG177" s="123" t="s">
        <v>116</v>
      </c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</row>
    <row r="178" spans="1:60" x14ac:dyDescent="0.2">
      <c r="A178" s="3"/>
      <c r="B178" s="4"/>
      <c r="C178" s="154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96</v>
      </c>
    </row>
    <row r="179" spans="1:60" x14ac:dyDescent="0.2">
      <c r="C179" s="155"/>
      <c r="D179" s="10"/>
      <c r="AG179" t="s">
        <v>429</v>
      </c>
    </row>
    <row r="180" spans="1:60" x14ac:dyDescent="0.2">
      <c r="D180" s="10"/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024a 024a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'024a 024a Pol'!Názvy_tisku</vt:lpstr>
      <vt:lpstr>oadresa</vt:lpstr>
      <vt:lpstr>Stavba!Objednatel</vt:lpstr>
      <vt:lpstr>Stavba!Objekt</vt:lpstr>
      <vt:lpstr>'024a 024a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2022-02-15T09:49:44Z</dcterms:modified>
</cp:coreProperties>
</file>